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9040" windowHeight="15840" firstSheet="36" activeTab="41"/>
  </bookViews>
  <sheets>
    <sheet name="Rekapitulace stavby" sheetId="1" r:id="rId1"/>
    <sheet name="PS 01-11 - ŽST Mníšek u L..." sheetId="2" r:id="rId2"/>
    <sheet name="PS 01-31 - Liberec - Mníš..." sheetId="3" r:id="rId3"/>
    <sheet name="PS 02-01_DDTS - PS 02-01" sheetId="4" r:id="rId4"/>
    <sheet name="PS 02-02_DDTS - PS 02-02" sheetId="5" r:id="rId5"/>
    <sheet name="PS 02-11_MK - PS 02-11" sheetId="6" r:id="rId6"/>
    <sheet name="PS 02-12_MK - PS 02-12" sheetId="7" r:id="rId7"/>
    <sheet name="PS 02-31_Zapojovac - PS 0..." sheetId="8" r:id="rId8"/>
    <sheet name="PS 02-32_Zapojovac - PS 0..." sheetId="9" r:id="rId9"/>
    <sheet name="PS 02-41_PZTS_PZZ - PS 02-41" sheetId="10" r:id="rId10"/>
    <sheet name="PS 02-42_PZTS_Mnisek - PS..." sheetId="11" r:id="rId11"/>
    <sheet name="PS 02-51_TK - PS 02-51" sheetId="12" r:id="rId12"/>
    <sheet name="PS 02-52_TK - PS 02-52" sheetId="13" r:id="rId13"/>
    <sheet name="PS 02-71_Sdel - PS 02-71" sheetId="14" r:id="rId14"/>
    <sheet name="PS 02-72_Sdel - PS 02-72" sheetId="15" r:id="rId15"/>
    <sheet name="SO 10-01 - Liberec – Mníš..." sheetId="16" r:id="rId16"/>
    <sheet name="SO 10-01.1 -  Liberec – M..." sheetId="17" r:id="rId17"/>
    <sheet name="SO 10-02 - ŽST Mníšek u L..." sheetId="18" r:id="rId18"/>
    <sheet name="SO 11-02 - ŽST Mníšek u L..." sheetId="19" r:id="rId19"/>
    <sheet name="SO 12-01 - ŽST Mníšek u L..." sheetId="20" r:id="rId20"/>
    <sheet name="SO 13-01 - Liberec – Mníš..." sheetId="21" r:id="rId21"/>
    <sheet name="SO 13-02 - Liberec – Mníš..." sheetId="22" r:id="rId22"/>
    <sheet name="SO 13-03 - Liberec – Mníš..." sheetId="23" r:id="rId23"/>
    <sheet name="SO 13-04 - Liberec – Mníš..." sheetId="24" r:id="rId24"/>
    <sheet name="SO 13-05 - ŽST Mníšek u L..." sheetId="25" r:id="rId25"/>
    <sheet name="SO 21-01 - Liberec – Mníš..." sheetId="26" r:id="rId26"/>
    <sheet name="SO 30-01.1 - Liberec – Mn..." sheetId="27" r:id="rId27"/>
    <sheet name="SO 30-01.2 - Liberec – Mn..." sheetId="28" r:id="rId28"/>
    <sheet name="SO 71-01 - ŽST Mníšek u L..." sheetId="29" r:id="rId29"/>
    <sheet name="SO 77-01 - ŽST Mníšek u L..." sheetId="30" r:id="rId30"/>
    <sheet name="R01 - Infrastruktura" sheetId="31" r:id="rId31"/>
    <sheet name="R02 - Stavební část" sheetId="32" r:id="rId32"/>
    <sheet name="R03 - ON" sheetId="33" r:id="rId33"/>
    <sheet name="R01 - Infrastruktura_01" sheetId="34" r:id="rId34"/>
    <sheet name="R02 - Stavební část_01" sheetId="35" r:id="rId35"/>
    <sheet name="R03 - ON_01" sheetId="36" r:id="rId36"/>
    <sheet name="R01 - Infrastruktura_02" sheetId="37" r:id="rId37"/>
    <sheet name="R02 - Stavební část_02" sheetId="38" r:id="rId38"/>
    <sheet name="R03 - ON_02" sheetId="39" r:id="rId39"/>
    <sheet name="SO 90-90 - Liberec - Mníš..." sheetId="40" r:id="rId40"/>
    <sheet name="SO 98-98 - Liberec - Mníš..." sheetId="41" r:id="rId41"/>
    <sheet name="SO 99-99 - Liberec - Mníš..." sheetId="42" r:id="rId42"/>
  </sheets>
  <definedNames>
    <definedName name="_xlnm._FilterDatabase" localSheetId="1" hidden="1">'PS 01-11 - ŽST Mníšek u L...'!$C$128:$K$580</definedName>
    <definedName name="_xlnm._FilterDatabase" localSheetId="2" hidden="1">'PS 01-31 - Liberec - Mníš...'!$C$126:$K$508</definedName>
    <definedName name="_xlnm._FilterDatabase" localSheetId="3" hidden="1">'PS 02-01_DDTS - PS 02-01'!$C$115:$K$142</definedName>
    <definedName name="_xlnm._FilterDatabase" localSheetId="4" hidden="1">'PS 02-02_DDTS - PS 02-02'!$C$115:$K$156</definedName>
    <definedName name="_xlnm._FilterDatabase" localSheetId="5" hidden="1">'PS 02-11_MK - PS 02-11'!$C$115:$K$142</definedName>
    <definedName name="_xlnm._FilterDatabase" localSheetId="6" hidden="1">'PS 02-12_MK - PS 02-12'!$C$115:$K$255</definedName>
    <definedName name="_xlnm._FilterDatabase" localSheetId="7" hidden="1">'PS 02-31_Zapojovac - PS 0...'!$C$115:$K$168</definedName>
    <definedName name="_xlnm._FilterDatabase" localSheetId="8" hidden="1">'PS 02-32_Zapojovac - PS 0...'!$C$115:$K$204</definedName>
    <definedName name="_xlnm._FilterDatabase" localSheetId="9" hidden="1">'PS 02-41_PZTS_PZZ - PS 02-41'!$C$115:$K$192</definedName>
    <definedName name="_xlnm._FilterDatabase" localSheetId="10" hidden="1">'PS 02-42_PZTS_Mnisek - PS...'!$C$115:$K$196</definedName>
    <definedName name="_xlnm._FilterDatabase" localSheetId="11" hidden="1">'PS 02-51_TK - PS 02-51'!$C$115:$K$234</definedName>
    <definedName name="_xlnm._FilterDatabase" localSheetId="12" hidden="1">'PS 02-52_TK - PS 02-52'!$C$115:$K$196</definedName>
    <definedName name="_xlnm._FilterDatabase" localSheetId="13" hidden="1">'PS 02-71_Sdel - PS 02-71'!$C$115:$K$174</definedName>
    <definedName name="_xlnm._FilterDatabase" localSheetId="14" hidden="1">'PS 02-72_Sdel - PS 02-72'!$C$115:$K$228</definedName>
    <definedName name="_xlnm._FilterDatabase" localSheetId="30" hidden="1">'R01 - Infrastruktura'!$C$120:$K$190</definedName>
    <definedName name="_xlnm._FilterDatabase" localSheetId="33" hidden="1">'R01 - Infrastruktura_01'!$C$120:$K$174</definedName>
    <definedName name="_xlnm._FilterDatabase" localSheetId="36" hidden="1">'R01 - Infrastruktura_02'!$C$120:$K$262</definedName>
    <definedName name="_xlnm._FilterDatabase" localSheetId="31" hidden="1">'R02 - Stavební část'!$C$123:$K$144</definedName>
    <definedName name="_xlnm._FilterDatabase" localSheetId="34" hidden="1">'R02 - Stavební část_01'!$C$126:$K$178</definedName>
    <definedName name="_xlnm._FilterDatabase" localSheetId="37" hidden="1">'R02 - Stavební část_02'!$C$128:$K$224</definedName>
    <definedName name="_xlnm._FilterDatabase" localSheetId="32" hidden="1">'R03 - ON'!$C$120:$K$136</definedName>
    <definedName name="_xlnm._FilterDatabase" localSheetId="35" hidden="1">'R03 - ON_01'!$C$120:$K$146</definedName>
    <definedName name="_xlnm._FilterDatabase" localSheetId="38" hidden="1">'R03 - ON_02'!$C$120:$K$152</definedName>
    <definedName name="_xlnm._FilterDatabase" localSheetId="15" hidden="1">'SO 10-01 - Liberec – Mníš...'!$C$118:$K$437</definedName>
    <definedName name="_xlnm._FilterDatabase" localSheetId="16" hidden="1">'SO 10-01.1 -  Liberec – M...'!$C$118:$K$164</definedName>
    <definedName name="_xlnm._FilterDatabase" localSheetId="17" hidden="1">'SO 10-02 - ŽST Mníšek u L...'!$C$118:$K$870</definedName>
    <definedName name="_xlnm._FilterDatabase" localSheetId="18" hidden="1">'SO 11-02 - ŽST Mníšek u L...'!$C$118:$K$376</definedName>
    <definedName name="_xlnm._FilterDatabase" localSheetId="19" hidden="1">'SO 12-01 - ŽST Mníšek u L...'!$C$118:$K$461</definedName>
    <definedName name="_xlnm._FilterDatabase" localSheetId="20" hidden="1">'SO 13-01 - Liberec – Mníš...'!$C$118:$K$228</definedName>
    <definedName name="_xlnm._FilterDatabase" localSheetId="21" hidden="1">'SO 13-02 - Liberec – Mníš...'!$C$118:$K$261</definedName>
    <definedName name="_xlnm._FilterDatabase" localSheetId="22" hidden="1">'SO 13-03 - Liberec – Mníš...'!$C$118:$K$265</definedName>
    <definedName name="_xlnm._FilterDatabase" localSheetId="23" hidden="1">'SO 13-04 - Liberec – Mníš...'!$C$118:$K$274</definedName>
    <definedName name="_xlnm._FilterDatabase" localSheetId="24" hidden="1">'SO 13-05 - ŽST Mníšek u L...'!$C$118:$K$206</definedName>
    <definedName name="_xlnm._FilterDatabase" localSheetId="25" hidden="1">'SO 21-01 - Liberec – Mníš...'!$C$120:$K$231</definedName>
    <definedName name="_xlnm._FilterDatabase" localSheetId="26" hidden="1">'SO 30-01.1 - Liberec – Mn...'!$C$122:$K$177</definedName>
    <definedName name="_xlnm._FilterDatabase" localSheetId="27" hidden="1">'SO 30-01.2 - Liberec – Mn...'!$C$122:$K$145</definedName>
    <definedName name="_xlnm._FilterDatabase" localSheetId="28" hidden="1">'SO 71-01 - ŽST Mníšek u L...'!$C$118:$K$202</definedName>
    <definedName name="_xlnm._FilterDatabase" localSheetId="29" hidden="1">'SO 77-01 - ŽST Mníšek u L...'!$C$118:$K$202</definedName>
    <definedName name="_xlnm._FilterDatabase" localSheetId="39" hidden="1">'SO 90-90 - Liberec - Mníš...'!$C$119:$K$270</definedName>
    <definedName name="_xlnm._FilterDatabase" localSheetId="40" hidden="1">'SO 98-98 - Liberec - Mníš...'!$C$116:$K$146</definedName>
    <definedName name="_xlnm._FilterDatabase" localSheetId="41" hidden="1">'SO 99-99 - Liberec - Mníš...'!$C$117:$K$174</definedName>
    <definedName name="_xlnm.Print_Area" localSheetId="1">'PS 01-11 - ŽST Mníšek u L...'!$C$4:$J$76,'PS 01-11 - ŽST Mníšek u L...'!$C$82:$J$110,'PS 01-11 - ŽST Mníšek u L...'!$C$116:$J$580</definedName>
    <definedName name="_xlnm.Print_Area" localSheetId="2">'PS 01-31 - Liberec - Mníš...'!$C$4:$J$76,'PS 01-31 - Liberec - Mníš...'!$C$82:$J$108,'PS 01-31 - Liberec - Mníš...'!$C$114:$J$508</definedName>
    <definedName name="_xlnm.Print_Area" localSheetId="3">'PS 02-01_DDTS - PS 02-01'!$C$4:$J$76,'PS 02-01_DDTS - PS 02-01'!$C$82:$J$97,'PS 02-01_DDTS - PS 02-01'!$C$103:$J$142</definedName>
    <definedName name="_xlnm.Print_Area" localSheetId="4">'PS 02-02_DDTS - PS 02-02'!$C$4:$J$76,'PS 02-02_DDTS - PS 02-02'!$C$82:$J$97,'PS 02-02_DDTS - PS 02-02'!$C$103:$J$156</definedName>
    <definedName name="_xlnm.Print_Area" localSheetId="5">'PS 02-11_MK - PS 02-11'!$C$4:$J$76,'PS 02-11_MK - PS 02-11'!$C$82:$J$97,'PS 02-11_MK - PS 02-11'!$C$103:$J$142</definedName>
    <definedName name="_xlnm.Print_Area" localSheetId="6">'PS 02-12_MK - PS 02-12'!$C$4:$J$76,'PS 02-12_MK - PS 02-12'!$C$82:$J$97,'PS 02-12_MK - PS 02-12'!$C$103:$J$255</definedName>
    <definedName name="_xlnm.Print_Area" localSheetId="7">'PS 02-31_Zapojovac - PS 0...'!$C$4:$J$76,'PS 02-31_Zapojovac - PS 0...'!$C$82:$J$97,'PS 02-31_Zapojovac - PS 0...'!$C$103:$J$168</definedName>
    <definedName name="_xlnm.Print_Area" localSheetId="8">'PS 02-32_Zapojovac - PS 0...'!$C$4:$J$76,'PS 02-32_Zapojovac - PS 0...'!$C$82:$J$97,'PS 02-32_Zapojovac - PS 0...'!$C$103:$J$204</definedName>
    <definedName name="_xlnm.Print_Area" localSheetId="9">'PS 02-41_PZTS_PZZ - PS 02-41'!$C$4:$J$76,'PS 02-41_PZTS_PZZ - PS 02-41'!$C$82:$J$97,'PS 02-41_PZTS_PZZ - PS 02-41'!$C$103:$J$192</definedName>
    <definedName name="_xlnm.Print_Area" localSheetId="10">'PS 02-42_PZTS_Mnisek - PS...'!$C$4:$J$76,'PS 02-42_PZTS_Mnisek - PS...'!$C$82:$J$97,'PS 02-42_PZTS_Mnisek - PS...'!$C$103:$J$196</definedName>
    <definedName name="_xlnm.Print_Area" localSheetId="11">'PS 02-51_TK - PS 02-51'!$C$4:$J$76,'PS 02-51_TK - PS 02-51'!$C$82:$J$97,'PS 02-51_TK - PS 02-51'!$C$103:$J$234</definedName>
    <definedName name="_xlnm.Print_Area" localSheetId="12">'PS 02-52_TK - PS 02-52'!$C$4:$J$76,'PS 02-52_TK - PS 02-52'!$C$82:$J$97,'PS 02-52_TK - PS 02-52'!$C$103:$J$196</definedName>
    <definedName name="_xlnm.Print_Area" localSheetId="13">'PS 02-71_Sdel - PS 02-71'!$C$4:$J$76,'PS 02-71_Sdel - PS 02-71'!$C$82:$J$97,'PS 02-71_Sdel - PS 02-71'!$C$103:$J$174</definedName>
    <definedName name="_xlnm.Print_Area" localSheetId="14">'PS 02-72_Sdel - PS 02-72'!$C$4:$J$76,'PS 02-72_Sdel - PS 02-72'!$C$82:$J$97,'PS 02-72_Sdel - PS 02-72'!$C$103:$J$228</definedName>
    <definedName name="_xlnm.Print_Area" localSheetId="30">'R01 - Infrastruktura'!$C$4:$J$76,'R01 - Infrastruktura'!$C$82:$J$100,'R01 - Infrastruktura'!$C$106:$J$190</definedName>
    <definedName name="_xlnm.Print_Area" localSheetId="33">'R01 - Infrastruktura_01'!$C$4:$J$76,'R01 - Infrastruktura_01'!$C$82:$J$100,'R01 - Infrastruktura_01'!$C$106:$J$174</definedName>
    <definedName name="_xlnm.Print_Area" localSheetId="36">'R01 - Infrastruktura_02'!$C$4:$J$76,'R01 - Infrastruktura_02'!$C$82:$J$100,'R01 - Infrastruktura_02'!$C$106:$J$262</definedName>
    <definedName name="_xlnm.Print_Area" localSheetId="31">'R02 - Stavební část'!$C$4:$J$76,'R02 - Stavební část'!$C$82:$J$103,'R02 - Stavební část'!$C$109:$J$144</definedName>
    <definedName name="_xlnm.Print_Area" localSheetId="34">'R02 - Stavební část_01'!$C$4:$J$76,'R02 - Stavební část_01'!$C$82:$J$106,'R02 - Stavební část_01'!$C$112:$J$178</definedName>
    <definedName name="_xlnm.Print_Area" localSheetId="37">'R02 - Stavební část_02'!$C$4:$J$76,'R02 - Stavební část_02'!$C$82:$J$108,'R02 - Stavební část_02'!$C$114:$J$224</definedName>
    <definedName name="_xlnm.Print_Area" localSheetId="32">'R03 - ON'!$C$4:$J$76,'R03 - ON'!$C$82:$J$100,'R03 - ON'!$C$106:$J$136</definedName>
    <definedName name="_xlnm.Print_Area" localSheetId="35">'R03 - ON_01'!$C$4:$J$76,'R03 - ON_01'!$C$82:$J$100,'R03 - ON_01'!$C$106:$J$146</definedName>
    <definedName name="_xlnm.Print_Area" localSheetId="38">'R03 - ON_02'!$C$4:$J$76,'R03 - ON_02'!$C$82:$J$100,'R03 - ON_02'!$C$106:$J$152</definedName>
    <definedName name="_xlnm.Print_Area" localSheetId="0">'Rekapitulace stavby'!$D$4:$AO$76,'Rekapitulace stavby'!$C$82:$AQ$140</definedName>
    <definedName name="_xlnm.Print_Area" localSheetId="15">'SO 10-01 - Liberec – Mníš...'!$C$4:$J$76,'SO 10-01 - Liberec – Mníš...'!$C$82:$J$100,'SO 10-01 - Liberec – Mníš...'!$C$106:$J$437</definedName>
    <definedName name="_xlnm.Print_Area" localSheetId="16">'SO 10-01.1 -  Liberec – M...'!$C$4:$J$76,'SO 10-01.1 -  Liberec – M...'!$C$82:$J$100,'SO 10-01.1 -  Liberec – M...'!$C$106:$J$164</definedName>
    <definedName name="_xlnm.Print_Area" localSheetId="17">'SO 10-02 - ŽST Mníšek u L...'!$C$4:$J$76,'SO 10-02 - ŽST Mníšek u L...'!$C$82:$J$100,'SO 10-02 - ŽST Mníšek u L...'!$C$106:$J$870</definedName>
    <definedName name="_xlnm.Print_Area" localSheetId="18">'SO 11-02 - ŽST Mníšek u L...'!$C$4:$J$76,'SO 11-02 - ŽST Mníšek u L...'!$C$82:$J$100,'SO 11-02 - ŽST Mníšek u L...'!$C$106:$J$376</definedName>
    <definedName name="_xlnm.Print_Area" localSheetId="19">'SO 12-01 - ŽST Mníšek u L...'!$C$4:$J$76,'SO 12-01 - ŽST Mníšek u L...'!$C$82:$J$100,'SO 12-01 - ŽST Mníšek u L...'!$C$106:$J$461</definedName>
    <definedName name="_xlnm.Print_Area" localSheetId="20">'SO 13-01 - Liberec – Mníš...'!$C$4:$J$76,'SO 13-01 - Liberec – Mníš...'!$C$82:$J$100,'SO 13-01 - Liberec – Mníš...'!$C$106:$J$228</definedName>
    <definedName name="_xlnm.Print_Area" localSheetId="21">'SO 13-02 - Liberec – Mníš...'!$C$4:$J$76,'SO 13-02 - Liberec – Mníš...'!$C$82:$J$100,'SO 13-02 - Liberec – Mníš...'!$C$106:$J$261</definedName>
    <definedName name="_xlnm.Print_Area" localSheetId="22">'SO 13-03 - Liberec – Mníš...'!$C$4:$J$76,'SO 13-03 - Liberec – Mníš...'!$C$82:$J$100,'SO 13-03 - Liberec – Mníš...'!$C$106:$J$265</definedName>
    <definedName name="_xlnm.Print_Area" localSheetId="23">'SO 13-04 - Liberec – Mníš...'!$C$4:$J$76,'SO 13-04 - Liberec – Mníš...'!$C$82:$J$100,'SO 13-04 - Liberec – Mníš...'!$C$106:$J$274</definedName>
    <definedName name="_xlnm.Print_Area" localSheetId="24">'SO 13-05 - ŽST Mníšek u L...'!$C$4:$J$76,'SO 13-05 - ŽST Mníšek u L...'!$C$82:$J$100,'SO 13-05 - ŽST Mníšek u L...'!$C$106:$J$206</definedName>
    <definedName name="_xlnm.Print_Area" localSheetId="25">'SO 21-01 - Liberec – Mníš...'!$C$4:$J$76,'SO 21-01 - Liberec – Mníš...'!$C$82:$J$102,'SO 21-01 - Liberec – Mníš...'!$C$108:$J$231</definedName>
    <definedName name="_xlnm.Print_Area" localSheetId="26">'SO 30-01.1 - Liberec – Mn...'!$C$4:$J$76,'SO 30-01.1 - Liberec – Mn...'!$C$82:$J$102,'SO 30-01.1 - Liberec – Mn...'!$C$108:$J$177</definedName>
    <definedName name="_xlnm.Print_Area" localSheetId="27">'SO 30-01.2 - Liberec – Mn...'!$C$4:$J$76,'SO 30-01.2 - Liberec – Mn...'!$C$82:$J$102,'SO 30-01.2 - Liberec – Mn...'!$C$108:$J$145</definedName>
    <definedName name="_xlnm.Print_Area" localSheetId="28">'SO 71-01 - ŽST Mníšek u L...'!$C$4:$J$76,'SO 71-01 - ŽST Mníšek u L...'!$C$82:$J$100,'SO 71-01 - ŽST Mníšek u L...'!$C$106:$J$202</definedName>
    <definedName name="_xlnm.Print_Area" localSheetId="29">'SO 77-01 - ŽST Mníšek u L...'!$C$4:$J$76,'SO 77-01 - ŽST Mníšek u L...'!$C$82:$J$100,'SO 77-01 - ŽST Mníšek u L...'!$C$106:$J$202</definedName>
    <definedName name="_xlnm.Print_Area" localSheetId="39">'SO 90-90 - Liberec - Mníš...'!$C$4:$J$76,'SO 90-90 - Liberec - Mníš...'!$C$82:$J$101,'SO 90-90 - Liberec - Mníš...'!$C$107:$J$270</definedName>
    <definedName name="_xlnm.Print_Area" localSheetId="40">'SO 98-98 - Liberec - Mníš...'!$C$4:$J$76,'SO 98-98 - Liberec - Mníš...'!$C$82:$J$98,'SO 98-98 - Liberec - Mníš...'!$C$104:$J$146</definedName>
    <definedName name="_xlnm.Print_Area" localSheetId="41">'SO 99-99 - Liberec - Mníš...'!$C$4:$J$76,'SO 99-99 - Liberec - Mníš...'!$C$82:$J$99,'SO 99-99 - Liberec - Mníš...'!$C$105:$J$174</definedName>
    <definedName name="_xlnm.Print_Titles" localSheetId="0">'Rekapitulace stavby'!$92:$92</definedName>
    <definedName name="_xlnm.Print_Titles" localSheetId="1">'PS 01-11 - ŽST Mníšek u L...'!$128:$128</definedName>
    <definedName name="_xlnm.Print_Titles" localSheetId="2">'PS 01-31 - Liberec - Mníš...'!$126:$126</definedName>
    <definedName name="_xlnm.Print_Titles" localSheetId="3">'PS 02-01_DDTS - PS 02-01'!$115:$115</definedName>
    <definedName name="_xlnm.Print_Titles" localSheetId="4">'PS 02-02_DDTS - PS 02-02'!$115:$115</definedName>
    <definedName name="_xlnm.Print_Titles" localSheetId="5">'PS 02-11_MK - PS 02-11'!$115:$115</definedName>
    <definedName name="_xlnm.Print_Titles" localSheetId="6">'PS 02-12_MK - PS 02-12'!$115:$115</definedName>
    <definedName name="_xlnm.Print_Titles" localSheetId="7">'PS 02-31_Zapojovac - PS 0...'!$115:$115</definedName>
    <definedName name="_xlnm.Print_Titles" localSheetId="8">'PS 02-32_Zapojovac - PS 0...'!$115:$115</definedName>
    <definedName name="_xlnm.Print_Titles" localSheetId="9">'PS 02-41_PZTS_PZZ - PS 02-41'!$115:$115</definedName>
    <definedName name="_xlnm.Print_Titles" localSheetId="10">'PS 02-42_PZTS_Mnisek - PS...'!$115:$115</definedName>
    <definedName name="_xlnm.Print_Titles" localSheetId="11">'PS 02-51_TK - PS 02-51'!$115:$115</definedName>
    <definedName name="_xlnm.Print_Titles" localSheetId="12">'PS 02-52_TK - PS 02-52'!$115:$115</definedName>
    <definedName name="_xlnm.Print_Titles" localSheetId="13">'PS 02-71_Sdel - PS 02-71'!$115:$115</definedName>
    <definedName name="_xlnm.Print_Titles" localSheetId="14">'PS 02-72_Sdel - PS 02-72'!$115:$115</definedName>
    <definedName name="_xlnm.Print_Titles" localSheetId="15">'SO 10-01 - Liberec – Mníš...'!$118:$118</definedName>
    <definedName name="_xlnm.Print_Titles" localSheetId="16">'SO 10-01.1 -  Liberec – M...'!$118:$118</definedName>
    <definedName name="_xlnm.Print_Titles" localSheetId="17">'SO 10-02 - ŽST Mníšek u L...'!$118:$118</definedName>
    <definedName name="_xlnm.Print_Titles" localSheetId="18">'SO 11-02 - ŽST Mníšek u L...'!$118:$118</definedName>
    <definedName name="_xlnm.Print_Titles" localSheetId="19">'SO 12-01 - ŽST Mníšek u L...'!$118:$118</definedName>
    <definedName name="_xlnm.Print_Titles" localSheetId="20">'SO 13-01 - Liberec – Mníš...'!$118:$118</definedName>
    <definedName name="_xlnm.Print_Titles" localSheetId="21">'SO 13-02 - Liberec – Mníš...'!$118:$118</definedName>
    <definedName name="_xlnm.Print_Titles" localSheetId="22">'SO 13-03 - Liberec – Mníš...'!$118:$118</definedName>
    <definedName name="_xlnm.Print_Titles" localSheetId="23">'SO 13-04 - Liberec – Mníš...'!$118:$118</definedName>
    <definedName name="_xlnm.Print_Titles" localSheetId="24">'SO 13-05 - ŽST Mníšek u L...'!$118:$118</definedName>
    <definedName name="_xlnm.Print_Titles" localSheetId="25">'SO 21-01 - Liberec – Mníš...'!$120:$120</definedName>
    <definedName name="_xlnm.Print_Titles" localSheetId="26">'SO 30-01.1 - Liberec – Mn...'!$122:$122</definedName>
    <definedName name="_xlnm.Print_Titles" localSheetId="27">'SO 30-01.2 - Liberec – Mn...'!$122:$122</definedName>
    <definedName name="_xlnm.Print_Titles" localSheetId="28">'SO 71-01 - ŽST Mníšek u L...'!$118:$118</definedName>
    <definedName name="_xlnm.Print_Titles" localSheetId="29">'SO 77-01 - ŽST Mníšek u L...'!$118:$118</definedName>
    <definedName name="_xlnm.Print_Titles" localSheetId="30">'R01 - Infrastruktura'!$120:$120</definedName>
    <definedName name="_xlnm.Print_Titles" localSheetId="31">'R02 - Stavební část'!$123:$123</definedName>
    <definedName name="_xlnm.Print_Titles" localSheetId="32">'R03 - ON'!$120:$120</definedName>
    <definedName name="_xlnm.Print_Titles" localSheetId="33">'R01 - Infrastruktura_01'!$120:$120</definedName>
    <definedName name="_xlnm.Print_Titles" localSheetId="34">'R02 - Stavební část_01'!$126:$126</definedName>
    <definedName name="_xlnm.Print_Titles" localSheetId="35">'R03 - ON_01'!$120:$120</definedName>
    <definedName name="_xlnm.Print_Titles" localSheetId="36">'R01 - Infrastruktura_02'!$120:$120</definedName>
    <definedName name="_xlnm.Print_Titles" localSheetId="37">'R02 - Stavební část_02'!$128:$128</definedName>
    <definedName name="_xlnm.Print_Titles" localSheetId="38">'R03 - ON_02'!$120:$120</definedName>
    <definedName name="_xlnm.Print_Titles" localSheetId="39">'SO 90-90 - Liberec - Mníš...'!$119:$119</definedName>
    <definedName name="_xlnm.Print_Titles" localSheetId="40">'SO 98-98 - Liberec - Mníš...'!$116:$116</definedName>
    <definedName name="_xlnm.Print_Titles" localSheetId="41">'SO 99-99 - Liberec - Mníš...'!$117:$117</definedName>
  </definedNames>
  <calcPr calcId="191029"/>
  <extLst/>
</workbook>
</file>

<file path=xl/sharedStrings.xml><?xml version="1.0" encoding="utf-8"?>
<sst xmlns="http://schemas.openxmlformats.org/spreadsheetml/2006/main" count="51857" uniqueCount="4823">
  <si>
    <t>Export Komplet</t>
  </si>
  <si>
    <t/>
  </si>
  <si>
    <t>2.0</t>
  </si>
  <si>
    <t>ZAMOK</t>
  </si>
  <si>
    <t>False</t>
  </si>
  <si>
    <t>{6b813302-ba9b-401d-9210-594c706b5449}</t>
  </si>
  <si>
    <t>0,01</t>
  </si>
  <si>
    <t>21</t>
  </si>
  <si>
    <t>15</t>
  </si>
  <si>
    <t>REKAPITULACE STAVBY</t>
  </si>
  <si>
    <t>v ---  níže se nacházejí doplnkové a pomocné údaje k sestavám  --- v</t>
  </si>
  <si>
    <t>Návod na vyplnění</t>
  </si>
  <si>
    <t>0,001</t>
  </si>
  <si>
    <t>Kód:</t>
  </si>
  <si>
    <t>AKT</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</si>
  <si>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</si>
  <si>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</si>
  <si>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trati v úseku Krásná Studánka – Mníšek u Liberce</t>
  </si>
  <si>
    <t>KSO:</t>
  </si>
  <si>
    <t>CC-CZ:</t>
  </si>
  <si>
    <t>Místo:</t>
  </si>
  <si>
    <t xml:space="preserve"> </t>
  </si>
  <si>
    <t>Datum:</t>
  </si>
  <si>
    <t>30. 6. 2023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</si>
  <si>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</si>
  <si>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</si>
  <si>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</si>
  <si>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</si>
  <si>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</si>
  <si>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</si>
  <si>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</si>
  <si>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</si>
  <si>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</si>
  <si>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</si>
  <si>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</si>
  <si>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</si>
  <si>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</si>
  <si>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</si>
  <si>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</si>
  <si>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</si>
  <si>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</si>
  <si>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</si>
  <si>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</si>
  <si>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</si>
  <si>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</si>
  <si>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</si>
  <si>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</si>
  <si>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</si>
  <si>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</si>
  <si>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</si>
  <si>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</si>
  <si>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</si>
  <si>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</si>
  <si>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</si>
  <si>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</si>
  <si>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</si>
  <si>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</si>
  <si>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</si>
  <si>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</si>
  <si>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</si>
  <si>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</si>
  <si>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</si>
  <si>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</si>
  <si>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</si>
  <si>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</si>
  <si>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</si>
  <si>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</si>
  <si>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</si>
  <si>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</si>
  <si>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</si>
  <si>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</si>
  <si>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</si>
  <si>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</si>
  <si>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</si>
  <si>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</si>
  <si>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</si>
  <si>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</si>
  <si>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</si>
  <si>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PS 01-11</t>
  </si>
  <si>
    <t>ŽST Mníšek u Liberce, staniční zabezpečovací zařízení</t>
  </si>
  <si>
    <t>STA</t>
  </si>
  <si>
    <t>1</t>
  </si>
  <si>
    <t>{b75bfbca-9bc3-48b2-b48d-1cec69362b30}</t>
  </si>
  <si>
    <t>2</t>
  </si>
  <si>
    <t>PS 01-31</t>
  </si>
  <si>
    <t>Liberec - Mníšek u L.,přejezdová zabezpečovací zařízení</t>
  </si>
  <si>
    <t>{e74cacac-ab94-49c1-b95f-2a590627efca}</t>
  </si>
  <si>
    <t>PS 02-01_DDTS</t>
  </si>
  <si>
    <t>PS 02-01</t>
  </si>
  <si>
    <t>{472a0d2a-5b8b-42d1-9821-a7e8a97d4a76}</t>
  </si>
  <si>
    <t>PS 02-02_DDTS</t>
  </si>
  <si>
    <t>PS 02-02</t>
  </si>
  <si>
    <t>{d9774022-8ede-4f7e-a3f8-7d02cdc77e50}</t>
  </si>
  <si>
    <t>PS 02-11_MK</t>
  </si>
  <si>
    <t>PS 02-11</t>
  </si>
  <si>
    <t>{a23433a0-6631-4233-8b39-a4563eba0df8}</t>
  </si>
  <si>
    <t>PS 02-12_MK</t>
  </si>
  <si>
    <t>PS 02-12</t>
  </si>
  <si>
    <t>{e356ef9a-65d5-492f-ada7-1658f20cd592}</t>
  </si>
  <si>
    <t>PS 02-31_Zapojovac</t>
  </si>
  <si>
    <t>PS 02-31</t>
  </si>
  <si>
    <t>{36a5f0a5-c059-4a0f-bb98-b234b6275ff2}</t>
  </si>
  <si>
    <t>PS 02-32_Zapojovac</t>
  </si>
  <si>
    <t>PS 02-32</t>
  </si>
  <si>
    <t>{2be64a47-884f-4422-a58d-a83575c24f60}</t>
  </si>
  <si>
    <t>PS 02-41_PZTS_PZZ</t>
  </si>
  <si>
    <t>PS 02-41</t>
  </si>
  <si>
    <t>{16731e19-058c-4778-b1f7-df36cd1dcf68}</t>
  </si>
  <si>
    <t>PS 02-42_PZTS_Mnisek</t>
  </si>
  <si>
    <t>PS 02-42</t>
  </si>
  <si>
    <t>{51a8ae93-b056-47e5-a8c3-24e223305566}</t>
  </si>
  <si>
    <t>PS 02-51_TK</t>
  </si>
  <si>
    <t>PS 02-51</t>
  </si>
  <si>
    <t>{43fad72e-127f-452b-8185-95398684a8ac}</t>
  </si>
  <si>
    <t>PS 02-52_TK</t>
  </si>
  <si>
    <t>PS 02-52</t>
  </si>
  <si>
    <t>{c08a21d4-3b18-49ad-8c35-8bf02ea7ce5d}</t>
  </si>
  <si>
    <t>PS 02-71_Sdel</t>
  </si>
  <si>
    <t>PS 02-71</t>
  </si>
  <si>
    <t>{04c7d60a-a881-4038-bc89-2a24c158de00}</t>
  </si>
  <si>
    <t>PS 02-72_Sdel</t>
  </si>
  <si>
    <t>PS 02-72</t>
  </si>
  <si>
    <t>{ce409ed5-f52f-47fa-9cbb-79d2601109b9}</t>
  </si>
  <si>
    <t>SO 10-01</t>
  </si>
  <si>
    <t>Liberec – Mníšek u L., železniční svršek</t>
  </si>
  <si>
    <t>{f2fe8e97-6428-400d-afd1-e680bf99e666}</t>
  </si>
  <si>
    <t>SO 10-01.1</t>
  </si>
  <si>
    <t xml:space="preserve"> Liberec – Mníšek u L., železniční svršek - následné podbití</t>
  </si>
  <si>
    <t>{17738827-3fbc-45f4-af1d-46d1ae6d8636}</t>
  </si>
  <si>
    <t>SO 10-02</t>
  </si>
  <si>
    <t>ŽST Mníšek u Liberce, železniční svršek</t>
  </si>
  <si>
    <t>{a8f84e76-fcf2-4339-9241-0c5992a7dc7c}</t>
  </si>
  <si>
    <t>SO 11-02</t>
  </si>
  <si>
    <t>ŽST Mníšek u Liberce, železniční spodek</t>
  </si>
  <si>
    <t>{fbdea803-ea4e-4156-9d03-3b72ce9e9112}</t>
  </si>
  <si>
    <t>SO 12-01</t>
  </si>
  <si>
    <t>ŽST Mníšek u Liberce Nástupiště</t>
  </si>
  <si>
    <t>{1363d7d8-0414-4f8f-92af-65f1e5953bb9}</t>
  </si>
  <si>
    <t>SO 13-01</t>
  </si>
  <si>
    <t>Liberec – Mníšek u L., žel.přejezd v km 168,993</t>
  </si>
  <si>
    <t>{da1a2dc1-e46a-49bf-a00c-e29e220f8a29}</t>
  </si>
  <si>
    <t>SO 13-02</t>
  </si>
  <si>
    <t>Liberec – Mníšek u L., žel. přejezd v km 169,674</t>
  </si>
  <si>
    <t>{66dac65d-0aa3-4a15-8bfd-292422d49f8b}</t>
  </si>
  <si>
    <t>SO 13-03</t>
  </si>
  <si>
    <t>Liberec – Mníšek u L., žel. přejezd v km 169,981</t>
  </si>
  <si>
    <t>{e60c9f3f-1fb6-42f2-8069-1a2337830c84}</t>
  </si>
  <si>
    <t>SO 13-04</t>
  </si>
  <si>
    <t>Liberec – Mníšek u L., žel. přejezd v km 170,490</t>
  </si>
  <si>
    <t>{ecddbfc2-2890-4a10-af09-35e612d4648a}</t>
  </si>
  <si>
    <t>SO 13-05</t>
  </si>
  <si>
    <t>ŽST Mníšek u Liberce, žel.přejezd v km 171,327</t>
  </si>
  <si>
    <t>{7f3720c9-2e08-4b81-919a-48d495eb0ef7}</t>
  </si>
  <si>
    <t>SO 21-01</t>
  </si>
  <si>
    <t>Liberec – Mníšek u L., propustek v km 170,605</t>
  </si>
  <si>
    <t>{5964899e-9d23-42fc-ae82-0ba93749f1c7}</t>
  </si>
  <si>
    <t>SO 30-01</t>
  </si>
  <si>
    <t>Liberec – Mníšek u L.,  sanace skalních zářezů</t>
  </si>
  <si>
    <t>{ce0c5b96-bfc3-4c13-a348-9d41b1c819ca}</t>
  </si>
  <si>
    <t>SO 30-01.1</t>
  </si>
  <si>
    <t>Liberec – Mníšek u L.,  sanace skalních zářezů úsek I. km 170,000 - 170,210</t>
  </si>
  <si>
    <t>Soupis</t>
  </si>
  <si>
    <t>{b6f4052c-6ea5-4a00-ad44-c0427c10948f}</t>
  </si>
  <si>
    <t>SO 30-01.2</t>
  </si>
  <si>
    <t>Liberec – Mníšek u L.,  sanace skalních zářezů úsek II. km 169,435 - 169,630</t>
  </si>
  <si>
    <t>{0289df59-5960-4085-aee2-8f6ce78c7791}</t>
  </si>
  <si>
    <t>SO 71-01</t>
  </si>
  <si>
    <t>ŽST Mníšek u Liberce, stav. úpravy technol. míst.</t>
  </si>
  <si>
    <t>{fb1457b2-f977-41a0-bfde-c53577711662}</t>
  </si>
  <si>
    <t>SO 77-01</t>
  </si>
  <si>
    <t>ŽST Mníšek u Liberce, Orientační systém</t>
  </si>
  <si>
    <t>{93180b11-fea8-48eb-b837-4ec60d367a69}</t>
  </si>
  <si>
    <t>SO 84-01</t>
  </si>
  <si>
    <t>ŽST Mníšek u Liberce, EOV</t>
  </si>
  <si>
    <t>{559d1af1-2858-4658-ab2d-b3725fda085a}</t>
  </si>
  <si>
    <t>R01</t>
  </si>
  <si>
    <t>Infrastruktura</t>
  </si>
  <si>
    <t>{a0e811cf-9494-4248-9ac3-bec56fdd77e8}</t>
  </si>
  <si>
    <t>R02</t>
  </si>
  <si>
    <t>Stavební část</t>
  </si>
  <si>
    <t>{7d62abdd-6a54-4cbb-9823-beb46f41c976}</t>
  </si>
  <si>
    <t>R03</t>
  </si>
  <si>
    <t>ON</t>
  </si>
  <si>
    <t>{12a626e0-7a9a-4a99-a8cd-38340296fcba}</t>
  </si>
  <si>
    <t>SO 86-01</t>
  </si>
  <si>
    <t>ŽST Liberec - Mníšek u L., přípojka NN pro PZS</t>
  </si>
  <si>
    <t>{fcbd6263-5b38-4390-afdc-ee4c0f7026de}</t>
  </si>
  <si>
    <t>{4a8876f0-e540-44ac-ab39-d152fc5f4fbf}</t>
  </si>
  <si>
    <t>{091f26ff-b6ba-4042-8af1-92a16d5091d7}</t>
  </si>
  <si>
    <t>{6debdfc5-a2c2-4d17-b673-1d8969e86678}</t>
  </si>
  <si>
    <t>SO 86-02</t>
  </si>
  <si>
    <t>ŽST Mníšek u Liberce, osvětlení a rozvody nn</t>
  </si>
  <si>
    <t>{9d2b0bc6-812f-42b5-82a1-8d17e2b8597d}</t>
  </si>
  <si>
    <t>{8aabe659-04e3-4ad7-894d-190255d5dc6e}</t>
  </si>
  <si>
    <t>{d26b5387-a9d9-4821-9298-a26da9d1f852}</t>
  </si>
  <si>
    <t>{5ff33499-a9f0-48d1-9bda-a9e709d01e0d}</t>
  </si>
  <si>
    <t>SO 90-90</t>
  </si>
  <si>
    <t>Liberec - Mníšek u L. odpady</t>
  </si>
  <si>
    <t>{50de7cd4-e251-492e-bf78-b7ef1f39776d}</t>
  </si>
  <si>
    <t>SO 98-98</t>
  </si>
  <si>
    <t>Liberec - Mníšek u L. Všeobecný stavební objekt</t>
  </si>
  <si>
    <t>{15486b67-920b-4879-9d1f-842f42d4df4b}</t>
  </si>
  <si>
    <t>SO 99-99</t>
  </si>
  <si>
    <t>Liberec - Mníšek u L. Materiál objednatele</t>
  </si>
  <si>
    <t>{7ec1c976-dd0c-4c0e-9890-a8e90696ce61}</t>
  </si>
  <si>
    <t>KRYCÍ LIST SOUPISU PRACÍ</t>
  </si>
  <si>
    <t>Objekt:</t>
  </si>
  <si>
    <t>PS 01-11 - ŽST Mníšek u Liberce, staniční zabezpečovací zařízení</t>
  </si>
  <si>
    <t>REKAPITULACE ČLENĚNÍ SOUPISU PRACÍ</t>
  </si>
  <si>
    <t>Kód dílu - Popis</t>
  </si>
  <si>
    <t>Cena celkem [CZK]</t>
  </si>
  <si>
    <t>Náklady ze soupisu prací</t>
  </si>
  <si>
    <t>-1</t>
  </si>
  <si>
    <t>HSV - Práce a dodávky elektro HSV</t>
  </si>
  <si>
    <t xml:space="preserve">    1 - Zemní práce</t>
  </si>
  <si>
    <t>AC - napájneí AC</t>
  </si>
  <si>
    <t>DC - napájení DC</t>
  </si>
  <si>
    <t>KAB - Kabelizace</t>
  </si>
  <si>
    <t xml:space="preserve">    KABEL - kabely, vodiče, šňůry</t>
  </si>
  <si>
    <t xml:space="preserve">    5 - Komunikace pozemní</t>
  </si>
  <si>
    <t>PSV - Práce a dodávky PSV</t>
  </si>
  <si>
    <t xml:space="preserve">    742 - Elektroinstalace - slaboproud</t>
  </si>
  <si>
    <t>M - Práce a dodávky M</t>
  </si>
  <si>
    <t xml:space="preserve">    22-M - Montáže technologických zařízení pro dopravní stavby</t>
  </si>
  <si>
    <t xml:space="preserve">    46-M - Zemní práce při extr.mont.pracích</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</si>
  <si>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</si>
  <si>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</si>
  <si>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</si>
  <si>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</si>
  <si>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</si>
  <si>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</si>
  <si>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</si>
  <si>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</si>
  <si>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</si>
  <si>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</si>
  <si>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</si>
  <si>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</si>
  <si>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</si>
  <si>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</si>
  <si>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</si>
  <si>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elektro HSV</t>
  </si>
  <si>
    <t>ROZPOCET</t>
  </si>
  <si>
    <t>Zemní práce</t>
  </si>
  <si>
    <t>K</t>
  </si>
  <si>
    <t>131551102R</t>
  </si>
  <si>
    <t>Hloubení jam nezapažených v hornině třídy těžitelnosti III skupiny 6 objem do 50 m3 strojně</t>
  </si>
  <si>
    <t>m3</t>
  </si>
  <si>
    <t>4</t>
  </si>
  <si>
    <t>PP</t>
  </si>
  <si>
    <t>132551255R</t>
  </si>
  <si>
    <t>Hloubení rýh nezapažených š do 2000 mm v hornině třídy těžitelnosti III skupiny 6 objem do 1000 m3 strojně</t>
  </si>
  <si>
    <t>3</t>
  </si>
  <si>
    <t>174151101R</t>
  </si>
  <si>
    <t>Zásyp jam, šachet rýh nebo kolem objektů sypaninou se zhutněním</t>
  </si>
  <si>
    <t>6</t>
  </si>
  <si>
    <t>181151321R</t>
  </si>
  <si>
    <t>Plošná úprava terénu přes 500 m2 zemina skupiny 1 až 4 nerovnosti přes 100 do 150 mm v rovinně a svahu do 1:5</t>
  </si>
  <si>
    <t>m2</t>
  </si>
  <si>
    <t>8</t>
  </si>
  <si>
    <t>5</t>
  </si>
  <si>
    <t>M</t>
  </si>
  <si>
    <t>7590120090</t>
  </si>
  <si>
    <t>Skříně Skříň kabelová pomocná SKP 76 svorkovnice WAGO (CV490449013)</t>
  </si>
  <si>
    <t>kus</t>
  </si>
  <si>
    <t>10</t>
  </si>
  <si>
    <t>7590521514</t>
  </si>
  <si>
    <t>Venkovní vedení kabelová - metalické sítě Plněné, párované s ochr. vodičem TCEKPFLEY 3 P 1,0 D</t>
  </si>
  <si>
    <t>m</t>
  </si>
  <si>
    <t>12</t>
  </si>
  <si>
    <t>7</t>
  </si>
  <si>
    <t>7590521519</t>
  </si>
  <si>
    <t>Venkovní vedení kabelová - metalické sítě Plněné, párované s ochr. vodičem TCEKPFLEY 4 P 1,0 D</t>
  </si>
  <si>
    <t>14</t>
  </si>
  <si>
    <t>7590521529</t>
  </si>
  <si>
    <t>Venkovní vedení kabelová - metalické sítě Plněné, párované s ochr. vodičem TCEKPFLEY 7 P 1,0 D</t>
  </si>
  <si>
    <t>16</t>
  </si>
  <si>
    <t>9</t>
  </si>
  <si>
    <t>7590521534</t>
  </si>
  <si>
    <t>Venkovní vedení kabelová - metalické sítě Plněné, párované s ochr. vodičem TCEKPFLEY 12 P 1,0 D</t>
  </si>
  <si>
    <t>18</t>
  </si>
  <si>
    <t>7590521544</t>
  </si>
  <si>
    <t>Venkovní vedení kabelová - metalické sítě Plněné, párované s ochr. vodičem TCEKPFLEY 24 P 1,0 D</t>
  </si>
  <si>
    <t>20</t>
  </si>
  <si>
    <t>11</t>
  </si>
  <si>
    <t>7590521554</t>
  </si>
  <si>
    <t>Venkovní vedení kabelová - metalické sítě Plněné, párované s ochr. vodičem TCEKPFLEY 48 P 1,0 D</t>
  </si>
  <si>
    <t>22</t>
  </si>
  <si>
    <t>7590541439</t>
  </si>
  <si>
    <t>Slaboproudé rozvody, kabely pro přívod a vnitřní instalaci Spojky metalických kabelů a příslušenství Teplem smrštitelná zesílená spojka pro netlakované kabely XAGA 500-43/8-300/EY</t>
  </si>
  <si>
    <t>24</t>
  </si>
  <si>
    <t>13</t>
  </si>
  <si>
    <t>7592010152</t>
  </si>
  <si>
    <t>Kolové senzory a snímače počítačů náprav Montážní sada neoprénové ochr.hadice</t>
  </si>
  <si>
    <t>26</t>
  </si>
  <si>
    <t>7592010142</t>
  </si>
  <si>
    <t>Kolové senzory a snímače počítačů náprav Neoprénová ochr. hadice 4,8 m</t>
  </si>
  <si>
    <t>28</t>
  </si>
  <si>
    <t>7593311080</t>
  </si>
  <si>
    <t>Konstrukční díly Svorkovnice WAGO 870 lichá lišta (CV724905011)</t>
  </si>
  <si>
    <t>30</t>
  </si>
  <si>
    <t>7593311090</t>
  </si>
  <si>
    <t>Konstrukční díly Svorkovnice WAGO 870 sudá lišta (CV724905010)</t>
  </si>
  <si>
    <t>32</t>
  </si>
  <si>
    <t>17</t>
  </si>
  <si>
    <t>7593500600</t>
  </si>
  <si>
    <t>Trasy kabelového vedení Kabelové krycí desky a pásy Fólie výstražná modrá š. 34cm (HM0673909991034)</t>
  </si>
  <si>
    <t>34</t>
  </si>
  <si>
    <t>7593501100</t>
  </si>
  <si>
    <t>Trasy kabelového vedení Ohebná dvouplášťová korugovaná chránička KF 09200 průměr 200/172 mm</t>
  </si>
  <si>
    <t>36</t>
  </si>
  <si>
    <t>19</t>
  </si>
  <si>
    <t>7593501495</t>
  </si>
  <si>
    <t>Trasy kabelového vedení Kabelové komory ROMOLD KS 100.60/115</t>
  </si>
  <si>
    <t>38</t>
  </si>
  <si>
    <t>7593501520</t>
  </si>
  <si>
    <t>Trasy kabelového vedení Kabelové komory ROMOLD Víko plastové prům. 63 pochozí vodotěsné</t>
  </si>
  <si>
    <t>40</t>
  </si>
  <si>
    <t>7593501825</t>
  </si>
  <si>
    <t>Trasy kabelového vedení Lokátory a markery Ball Marker 1428 - XR ID, fialový zabezpečováci zapisovatelný</t>
  </si>
  <si>
    <t>42</t>
  </si>
  <si>
    <t>7591010030</t>
  </si>
  <si>
    <t>Přestavníky Přestavník elektromotorický EP 631.1/P (CV200319001)</t>
  </si>
  <si>
    <t>44</t>
  </si>
  <si>
    <t>23</t>
  </si>
  <si>
    <t>7591300190</t>
  </si>
  <si>
    <t>Zámky Skříň ochranná ČD  (HM0404156050000)</t>
  </si>
  <si>
    <t>46</t>
  </si>
  <si>
    <t>7591300212</t>
  </si>
  <si>
    <t>Zámky Zámek výměn. jednoduchý odtlačný univerzální (HM0404156080000)</t>
  </si>
  <si>
    <t>48</t>
  </si>
  <si>
    <t>25</t>
  </si>
  <si>
    <t>7591090110</t>
  </si>
  <si>
    <t>Díly pro zemní montáž přestavníků Ohrádka přestavníku POP KPS (HM0321859992206)</t>
  </si>
  <si>
    <t>50</t>
  </si>
  <si>
    <t>7596910070</t>
  </si>
  <si>
    <t>Venkovní telefonní objekty Základ pod telefon 17x37x150cm (HM0592110050000)</t>
  </si>
  <si>
    <t>52</t>
  </si>
  <si>
    <t>27</t>
  </si>
  <si>
    <t>7590140190</t>
  </si>
  <si>
    <t>Závěry Závěr kabelový UKMP-WM (CV736719001)</t>
  </si>
  <si>
    <t>54</t>
  </si>
  <si>
    <t>7590190040</t>
  </si>
  <si>
    <t>Ostatní Uzávěr šroubový  (CV721039001)</t>
  </si>
  <si>
    <t>56</t>
  </si>
  <si>
    <t>29</t>
  </si>
  <si>
    <t>7591080210</t>
  </si>
  <si>
    <t>Ostatní náhradní díly EP600 Klika ruční úplná  (CV201115041M)</t>
  </si>
  <si>
    <t>58</t>
  </si>
  <si>
    <t>7591090010</t>
  </si>
  <si>
    <t>Díly pro zemní montáž přestavníků Deska základ.pod přestav. 700x460  (HM0592139997046)</t>
  </si>
  <si>
    <t>60</t>
  </si>
  <si>
    <t>31</t>
  </si>
  <si>
    <t>7591030123</t>
  </si>
  <si>
    <t>Kontrolní tyče Tyč kontrolní kloubová sestavená krátká III (CV030929003)</t>
  </si>
  <si>
    <t>62</t>
  </si>
  <si>
    <t>7591030133</t>
  </si>
  <si>
    <t>Kontrolní tyče Tyč kontrolní kloubová sestavená dlouhá III (CV030939003)</t>
  </si>
  <si>
    <t>64</t>
  </si>
  <si>
    <t>33</t>
  </si>
  <si>
    <t>7591080805</t>
  </si>
  <si>
    <t>Ostatní náhradní díly EP600 Spojnice přestavníková na jednoduché výhybce s čelisť.závěrem (č.v.031049001)</t>
  </si>
  <si>
    <t>66</t>
  </si>
  <si>
    <t>7591050020</t>
  </si>
  <si>
    <t>Kryty Kryt kontrolních pravítek úplný (CV030729002)</t>
  </si>
  <si>
    <t>68</t>
  </si>
  <si>
    <t>35</t>
  </si>
  <si>
    <t>7591080780</t>
  </si>
  <si>
    <t>Ostatní náhradní díly EP600 Souprava připevňovací kloubová elmot.přestav. (CV030839011)</t>
  </si>
  <si>
    <t>70</t>
  </si>
  <si>
    <t>7593330040</t>
  </si>
  <si>
    <t>Výměnné díly Relé NMŠ 1-2000 (HM0404221990407)</t>
  </si>
  <si>
    <t>72</t>
  </si>
  <si>
    <t>37</t>
  </si>
  <si>
    <t>7593330160</t>
  </si>
  <si>
    <t>Výměnné díly Relé NMŠ 2-4000 (HM0404221990419)</t>
  </si>
  <si>
    <t>74</t>
  </si>
  <si>
    <t>R2</t>
  </si>
  <si>
    <t>Kabelové rošty a žlaby, betonový kabelový žlab BG KK 3 - položený kryt 1000/400/160</t>
  </si>
  <si>
    <t>76</t>
  </si>
  <si>
    <t>39</t>
  </si>
  <si>
    <t>5961176415</t>
  </si>
  <si>
    <t>Čelisťový závěr I. ČZ pro JS49 jazyk nefrézovaný 1:12-500 (klasik 2x závěr) I.generace</t>
  </si>
  <si>
    <t>78</t>
  </si>
  <si>
    <t>5961176335</t>
  </si>
  <si>
    <t>Čelisťový závěr ČZ dvouzávěrový pro JS49 1:12-500 (klasik 2x závěr) II.generace</t>
  </si>
  <si>
    <t>80</t>
  </si>
  <si>
    <t>41</t>
  </si>
  <si>
    <t>R3</t>
  </si>
  <si>
    <t>Kabelové rošty a žlaby, dekl kabelový žlab BG KK 3 500/500/65 vystužený</t>
  </si>
  <si>
    <t>82</t>
  </si>
  <si>
    <t>84</t>
  </si>
  <si>
    <t>43</t>
  </si>
  <si>
    <t>86</t>
  </si>
  <si>
    <t>7590521539</t>
  </si>
  <si>
    <t>Venkovní vedení kabelová - metalické sítě Plněné, párované s ochr. vodičem TCEKPFLEY 16 P 1,0 D</t>
  </si>
  <si>
    <t>88</t>
  </si>
  <si>
    <t>45</t>
  </si>
  <si>
    <t>7593501495.1</t>
  </si>
  <si>
    <t>90</t>
  </si>
  <si>
    <t>7592005050</t>
  </si>
  <si>
    <t>Montáž počítacího bodu (senzoru) RSR 180</t>
  </si>
  <si>
    <t>92</t>
  </si>
  <si>
    <t>47</t>
  </si>
  <si>
    <t>7592010270</t>
  </si>
  <si>
    <t>Kolové senzory a snímače počítačů náprav Zkušební přípravek PB200</t>
  </si>
  <si>
    <t>94</t>
  </si>
  <si>
    <t>7594305015</t>
  </si>
  <si>
    <t>Montáž součástí počítače náprav neoprénové ochranné hadice se soupravou pro upevnění k pražci</t>
  </si>
  <si>
    <t>96</t>
  </si>
  <si>
    <t>49</t>
  </si>
  <si>
    <t>7592010166</t>
  </si>
  <si>
    <t>Kolové senzory a snímače počítačů náprav Upevňovací souprava SK140</t>
  </si>
  <si>
    <t>98</t>
  </si>
  <si>
    <t>7594305025</t>
  </si>
  <si>
    <t>Montáž součástí počítače náprav přepěťové ochrany napájení</t>
  </si>
  <si>
    <t>100</t>
  </si>
  <si>
    <t>51</t>
  </si>
  <si>
    <t>7592010102</t>
  </si>
  <si>
    <t>Kolové senzory a snímače počítačů náprav Snímač průjezdu kola RSR 180 (5 m kabel)</t>
  </si>
  <si>
    <t>102</t>
  </si>
  <si>
    <t>7594305040</t>
  </si>
  <si>
    <t>Montáž součástí počítače náprav upevňovací kolejnicové čelisti SK 140</t>
  </si>
  <si>
    <t>104</t>
  </si>
  <si>
    <t>53</t>
  </si>
  <si>
    <t>7592010172</t>
  </si>
  <si>
    <t>Kolové senzory a snímače počítačů náprav Připevňovací čep BBK pro upevňovací soupravu SK140</t>
  </si>
  <si>
    <t>pár</t>
  </si>
  <si>
    <t>106</t>
  </si>
  <si>
    <t>7592010176</t>
  </si>
  <si>
    <t>Kolové senzory a snímače počítačů náprav Matice samojistná FS M10</t>
  </si>
  <si>
    <t>108</t>
  </si>
  <si>
    <t>55</t>
  </si>
  <si>
    <t>7592010178</t>
  </si>
  <si>
    <t>Kolové senzory a snímače počítačů náprav Matice samojistná FS M12</t>
  </si>
  <si>
    <t>110</t>
  </si>
  <si>
    <t>7592010186</t>
  </si>
  <si>
    <t>Kolové senzory a snímače počítačů náprav Přepěťová ochrana EPO</t>
  </si>
  <si>
    <t>112</t>
  </si>
  <si>
    <t>AC</t>
  </si>
  <si>
    <t>napájneí AC</t>
  </si>
  <si>
    <t>57</t>
  </si>
  <si>
    <t>7593320534</t>
  </si>
  <si>
    <t>Prvky Trafo TOC F5056-034 3kVA 3x400/230V//3x400/230V (HM0374255990005)</t>
  </si>
  <si>
    <t>114</t>
  </si>
  <si>
    <t>7592910315</t>
  </si>
  <si>
    <t>Baterie Staniční akumulátory Rekombinační zátka AquaGen Premium Top V (použití od 301 Ah)</t>
  </si>
  <si>
    <t>116</t>
  </si>
  <si>
    <t>59</t>
  </si>
  <si>
    <t>7592920155</t>
  </si>
  <si>
    <t>Baterie Staniční akumulátory Pb článek 2V/800 Ah C10 s pancéřovanou trubkovou elektrodou, uzavřený větraný, cena včetně spojovacího materiálu a bateriového nosiče či stojanu</t>
  </si>
  <si>
    <t>118</t>
  </si>
  <si>
    <t>7593000280</t>
  </si>
  <si>
    <t>Dobíječe, usměrňovače, napáječe Usměrňovač D400 G24/125, stacionární oceloplechová skříň 1500x600x600, rozšířená stavová indikace opticky i bezpotenciálově, autoamtické testování baterie, programovatelná nabíjecí automatika.</t>
  </si>
  <si>
    <t>120</t>
  </si>
  <si>
    <t>61</t>
  </si>
  <si>
    <t>7593320496</t>
  </si>
  <si>
    <t>Prvky Trafo JOC U4050-0340 - 920VA, 220-230-240/150-160-170-220-230V, IP00, PW (HM0374212300435)</t>
  </si>
  <si>
    <t>122</t>
  </si>
  <si>
    <t>7592305030</t>
  </si>
  <si>
    <t>Montáž transformátoru oddělovacího do 5 kVA - usazení a zapojení</t>
  </si>
  <si>
    <t>124</t>
  </si>
  <si>
    <t>DC</t>
  </si>
  <si>
    <t>napájení DC</t>
  </si>
  <si>
    <t>63</t>
  </si>
  <si>
    <t>7592905032</t>
  </si>
  <si>
    <t>Montáž bloku baterie olověné 2 V a 4 V kapacity přes 200 Ah - postavení článku, připojení vodičů, ochrana svorek vazelinou, změření napětí, u tekutých baterií kontrola elektrolytu s případným doplněním destilovanou vodou</t>
  </si>
  <si>
    <t>126</t>
  </si>
  <si>
    <t>7593310000R1</t>
  </si>
  <si>
    <t>Konstrukční díly Skříň kabelová DIN včetně doplnění PO pro PN</t>
  </si>
  <si>
    <t>128</t>
  </si>
  <si>
    <t>65</t>
  </si>
  <si>
    <t>7593310000R2</t>
  </si>
  <si>
    <t>Konstrukční díly Skříň (stojan) napájecí skříň NS s měniči</t>
  </si>
  <si>
    <t>130</t>
  </si>
  <si>
    <t>7593310000R3</t>
  </si>
  <si>
    <t>Konstrukční díly Skříň (stojan) logiky Počítačů náprav a TP PN(včetně pomocného materiálu)</t>
  </si>
  <si>
    <t>132</t>
  </si>
  <si>
    <t>67</t>
  </si>
  <si>
    <t>7593005022</t>
  </si>
  <si>
    <t>Montáž dobíječe, usměrňovače, napáječe skříňového vysokého - včetně připojení vodičů elektrické sítě ss rozvodu a uzemnění, přezkoušení funkce</t>
  </si>
  <si>
    <t>134</t>
  </si>
  <si>
    <t>7593310000R4</t>
  </si>
  <si>
    <t>Konstrukční díly Skříň (stojan)technologie a TP</t>
  </si>
  <si>
    <t>136</t>
  </si>
  <si>
    <t>69</t>
  </si>
  <si>
    <t>7593310860</t>
  </si>
  <si>
    <t>Konstrukční díly Stojan pod baterie  (CV621849001)</t>
  </si>
  <si>
    <t>138</t>
  </si>
  <si>
    <t>7598095225</t>
  </si>
  <si>
    <t>Kapacitní zkouška baterie staniční (bez ohledu na počet článků)</t>
  </si>
  <si>
    <t>140</t>
  </si>
  <si>
    <t>KAB</t>
  </si>
  <si>
    <t>Kabelizace</t>
  </si>
  <si>
    <t>KABEL</t>
  </si>
  <si>
    <t>kabely, vodiče, šňůry</t>
  </si>
  <si>
    <t>71</t>
  </si>
  <si>
    <t>7492501760</t>
  </si>
  <si>
    <t>Kabely, vodiče, šňůry Cu - nn Kabel silový 2 a 3-žílový Cu, plastová izolace CYKY 3J1,5  (3Cx 1,5)</t>
  </si>
  <si>
    <t>142</t>
  </si>
  <si>
    <t>7492501950</t>
  </si>
  <si>
    <t>Kabely, vodiče, šňůry Cu - nn Kabel silový 4 a 5-žílový Cu, plastová izolace CYKY 4O4 (4Dx4)</t>
  </si>
  <si>
    <t>144</t>
  </si>
  <si>
    <t>73</t>
  </si>
  <si>
    <t>7590540619</t>
  </si>
  <si>
    <t>Slaboproudé rozvody, kabely pro přívod a vnitřní instalaci UTP/FTP kategorie 6a,  250MHz  1 Gbps UTP Nestíněný,  vnitřní, drát, nehořlavý, bezhalogenní, nízkodýmavý</t>
  </si>
  <si>
    <t>146</t>
  </si>
  <si>
    <t>7594400050</t>
  </si>
  <si>
    <t>Snímače polohy jazyků a PHS Snímač polohy jazyka SPA 21.3 (CV202219003)</t>
  </si>
  <si>
    <t>148</t>
  </si>
  <si>
    <t>75</t>
  </si>
  <si>
    <t>7492500850</t>
  </si>
  <si>
    <t>Kabely, vodiče, šňůry Cu - nn Vodič jednožílový Cu, plastová izolace H07V-K 16 černý (CYA)</t>
  </si>
  <si>
    <t>150</t>
  </si>
  <si>
    <t>7492500880</t>
  </si>
  <si>
    <t>Kabely, vodiče, šňůry Cu - nn Vodič jednožílový Cu, plastová izolace H07V-K 16 žz (CYA)</t>
  </si>
  <si>
    <t>152</t>
  </si>
  <si>
    <t>77</t>
  </si>
  <si>
    <t>7492501000</t>
  </si>
  <si>
    <t>Kabely, vodiče, šňůry Cu - nn Vodič jednožílový Cu, plastová izolace H07V-K 25 černý (CYA)</t>
  </si>
  <si>
    <t>154</t>
  </si>
  <si>
    <t>7492501230</t>
  </si>
  <si>
    <t>Kabely, vodiče, šňůry Cu - nn Vodič jednožílový Cu, plastová izolace H07V-K 50 černý (CYA)</t>
  </si>
  <si>
    <t>156</t>
  </si>
  <si>
    <t>79</t>
  </si>
  <si>
    <t>7590720600</t>
  </si>
  <si>
    <t>Součásti světelných návěstidel Štítek označovací plastový pro návěstidlo</t>
  </si>
  <si>
    <t>158</t>
  </si>
  <si>
    <t>Komunikace pozemní</t>
  </si>
  <si>
    <t>5915005040</t>
  </si>
  <si>
    <t>Hloubení rýh nebo jam ručně na železničním spodku v hornině třídy těžitelnosti II skupiny 4</t>
  </si>
  <si>
    <t>160</t>
  </si>
  <si>
    <t>PSV</t>
  </si>
  <si>
    <t>Práce a dodávky PSV</t>
  </si>
  <si>
    <t>742</t>
  </si>
  <si>
    <t>Elektroinstalace - slaboproud</t>
  </si>
  <si>
    <t>81</t>
  </si>
  <si>
    <t>75B211R</t>
  </si>
  <si>
    <t>JEDNOTNÉ OVLÁDACÍ PRACOVIŠTĚ (JOP), TECHNOLOGIE, NEZÁLOHOVANÉ - DODÁVKA</t>
  </si>
  <si>
    <t>KUS</t>
  </si>
  <si>
    <t>162</t>
  </si>
  <si>
    <t>75B217R</t>
  </si>
  <si>
    <t>JEDNOTNÉ OVLÁDACÍ PRACOVIŠTĚ (JOP), TECHNOLOGIE, NEZÁLOHOVANÉ - MONTÁŽ</t>
  </si>
  <si>
    <t>164</t>
  </si>
  <si>
    <t>83</t>
  </si>
  <si>
    <t>75B227R</t>
  </si>
  <si>
    <t>SERVISNÍ A DIAGNOSTICKÉ PRACOVIŠTĚ, TECHNOLOGIE - MONTÁŽ</t>
  </si>
  <si>
    <t>166</t>
  </si>
  <si>
    <t>75B229R</t>
  </si>
  <si>
    <t>SERVISNÍ A DIAGNOSTICKÉ PRACOVIŠTĚ,  TECHNOLOGIE - ÚPRAVA</t>
  </si>
  <si>
    <t>168</t>
  </si>
  <si>
    <t>85</t>
  </si>
  <si>
    <t>75B231R</t>
  </si>
  <si>
    <t>GRAFICKO-TECHNOLOGICKÁ NADSTAVBA - DODÁVKA</t>
  </si>
  <si>
    <t>170</t>
  </si>
  <si>
    <t>75B237R</t>
  </si>
  <si>
    <t>GRAFICKO-TECHNOLOGICKÁ NADSTAVBA - MONTÁŽ</t>
  </si>
  <si>
    <t>172</t>
  </si>
  <si>
    <t>87</t>
  </si>
  <si>
    <t>741910401R</t>
  </si>
  <si>
    <t>Montáž žlab plastový šířky do 100 mm s víkem</t>
  </si>
  <si>
    <t>174</t>
  </si>
  <si>
    <t>998741101R</t>
  </si>
  <si>
    <t>Přesun hmot tonážní pro silnoproud v objektech v do 6 m</t>
  </si>
  <si>
    <t>t</t>
  </si>
  <si>
    <t>176</t>
  </si>
  <si>
    <t>89</t>
  </si>
  <si>
    <t>702902R</t>
  </si>
  <si>
    <t>ZASYPÁNÍ KABELOVÉHO ŽLABU VRSTVOU Z PŘESÁTÉHO PÍSKU ČI VÝKOPKU SVĚTLÉ ŠÍŘKY PŘES 120 DO 250 MM</t>
  </si>
  <si>
    <t>178</t>
  </si>
  <si>
    <t>75B261R</t>
  </si>
  <si>
    <t>NÁBYTEK PRO JOP A SERVISNÍ A DIAGNOSTICKÉ PRACOVIŠTĚ - STOLY PEVNÉ PRO JEDNO PRACOVIŠTĚ - DODÁVKA</t>
  </si>
  <si>
    <t>180</t>
  </si>
  <si>
    <t>91</t>
  </si>
  <si>
    <t>75B267R</t>
  </si>
  <si>
    <t>NÁBYTEK PRO JOP A SERVISNÍ A DIAGNOSTICKÉ PRACOVIŠTĚ - STOLY PEVNÉ PRO JEDNO PRACOVIŠTĚ - MONTÁŽ</t>
  </si>
  <si>
    <t>182</t>
  </si>
  <si>
    <t>75B871R</t>
  </si>
  <si>
    <t>ZAŘÍZENÍ BEZPEČNÉ KOMUNIKACE MEZI ZABEZPEČOVACÍMI ZAŘÍZENÍMI (32 PERIFERIÍ) - DODÁVKA</t>
  </si>
  <si>
    <t>184</t>
  </si>
  <si>
    <t>93</t>
  </si>
  <si>
    <t>75B877R</t>
  </si>
  <si>
    <t>ZAŘÍZENÍ BEZPEČNÉ KOMUNIKACE MEZI ZABEZPEČOVACÍMI ZAŘÍZENÍMI (32 PERIFERIÍ) - MONTÁŽ</t>
  </si>
  <si>
    <t>186</t>
  </si>
  <si>
    <t>75B911R</t>
  </si>
  <si>
    <t>ZÁKLADNÍ SW ELEKTRONICKÉHO STAVĚDLA S RELÉOVÝM ROZHRANÍM - DODÁVKA</t>
  </si>
  <si>
    <t>188</t>
  </si>
  <si>
    <t>95</t>
  </si>
  <si>
    <t>75B981R</t>
  </si>
  <si>
    <t>SW PRO GRAFICKO-TECHNOLOGICKOU NADSTAVBU - DODÁVKA</t>
  </si>
  <si>
    <t>190</t>
  </si>
  <si>
    <t>75B987R</t>
  </si>
  <si>
    <t>SW PRO GRAFICKO-TECHNOLOGICKOU NADSTAVBU - MONTÁŽ</t>
  </si>
  <si>
    <t>192</t>
  </si>
  <si>
    <t>Práce a dodávky M</t>
  </si>
  <si>
    <t>22-M</t>
  </si>
  <si>
    <t>Montáže technologických zařízení pro dopravní stavby</t>
  </si>
  <si>
    <t>97</t>
  </si>
  <si>
    <t>220800045R</t>
  </si>
  <si>
    <t>Montáž výkolejky ruční návěst vpravo/vlevo na straně výkolejky</t>
  </si>
  <si>
    <t>194</t>
  </si>
  <si>
    <t>220800083R</t>
  </si>
  <si>
    <t>Vybavení 1 výměny čelisťovými závěry výměn - 1 pár závěru včetně vrtání připevňovacích otvorů</t>
  </si>
  <si>
    <t>souprava</t>
  </si>
  <si>
    <t>196</t>
  </si>
  <si>
    <t>46-M</t>
  </si>
  <si>
    <t>Zemní práce při extr.mont.pracích</t>
  </si>
  <si>
    <t>99</t>
  </si>
  <si>
    <t>460010021</t>
  </si>
  <si>
    <t>Vytyčení trasy vedení podzemního v obvodu železniční stanice</t>
  </si>
  <si>
    <t>km</t>
  </si>
  <si>
    <t>198</t>
  </si>
  <si>
    <t>460010023</t>
  </si>
  <si>
    <t>Vytyčení trasy vedení kabelového podzemního v terénu volném</t>
  </si>
  <si>
    <t>200</t>
  </si>
  <si>
    <t>101</t>
  </si>
  <si>
    <t>460631215R</t>
  </si>
  <si>
    <t>Řízené horizontální vrtání při elektromontážích v hornině tř. těžitelnosti I a II skupiny 1 až 4 vnějšího průměru přes 140 do 225 mm</t>
  </si>
  <si>
    <t>202</t>
  </si>
  <si>
    <t>460661113R</t>
  </si>
  <si>
    <t>Kabelové lože z písku pro kabely nn bez zakrytí š lože přes 50 do 65 cm</t>
  </si>
  <si>
    <t>204</t>
  </si>
  <si>
    <t>103</t>
  </si>
  <si>
    <t>460661114R</t>
  </si>
  <si>
    <t>Kabelové lože z písku pro kabely nn bez zakrytí š lože přes 65 do 80 cm</t>
  </si>
  <si>
    <t>206</t>
  </si>
  <si>
    <t>58337310R</t>
  </si>
  <si>
    <t>štěrkopísek frakce 0/4</t>
  </si>
  <si>
    <t>256</t>
  </si>
  <si>
    <t>208</t>
  </si>
  <si>
    <t>105</t>
  </si>
  <si>
    <t>460741141R</t>
  </si>
  <si>
    <t>Osazení kabelových prostupů z trub betonových do otvoru ve zdivu průměru do 15 cm</t>
  </si>
  <si>
    <t>210</t>
  </si>
  <si>
    <t>469981111R</t>
  </si>
  <si>
    <t>Přesun hmot pro pomocné stavební práce při elektromotážích</t>
  </si>
  <si>
    <t>212</t>
  </si>
  <si>
    <t>OST</t>
  </si>
  <si>
    <t>Ostatní</t>
  </si>
  <si>
    <t>107</t>
  </si>
  <si>
    <t>7491652040</t>
  </si>
  <si>
    <t>Montáž vnějšího uzemnění zemnící tyče z pozinkované oceli (FeZn), délky do 2 m</t>
  </si>
  <si>
    <t>262144</t>
  </si>
  <si>
    <t>214</t>
  </si>
  <si>
    <t>7590140180</t>
  </si>
  <si>
    <t>Závěry Závěr kabelový UPMP-WM VII. (CV736709007)</t>
  </si>
  <si>
    <t>216</t>
  </si>
  <si>
    <t>109</t>
  </si>
  <si>
    <t>7590525115</t>
  </si>
  <si>
    <t>Montáž kabelu závlačného ruční zatahování do rour kabelovodů TCE/KE, KFE, KEZE s jádrem 1 mm 1 až 7 P</t>
  </si>
  <si>
    <t>218</t>
  </si>
  <si>
    <t>7590525126</t>
  </si>
  <si>
    <t>Montáž kabelu metalického zatažení do chráničky přes 2 do 4 kg/m</t>
  </si>
  <si>
    <t>220</t>
  </si>
  <si>
    <t>111</t>
  </si>
  <si>
    <t>7590525230</t>
  </si>
  <si>
    <t>Montáž kabelu návěstního volně uloženého s jádrem 1 mm Cu TCEKEZE, TCEKFE, TCEKPFLEY, TCEKPFLEZE do 7 P</t>
  </si>
  <si>
    <t>222</t>
  </si>
  <si>
    <t>7590525231</t>
  </si>
  <si>
    <t>Montáž kabelu návěstního volně uloženého s jádrem 1 mm Cu TCEKEZE, TCEKFE, TCEKPFLEY, TCEKPFLEZE do 16 P</t>
  </si>
  <si>
    <t>224</t>
  </si>
  <si>
    <t>113</t>
  </si>
  <si>
    <t>7590525232</t>
  </si>
  <si>
    <t>Montáž kabelu návěstního volně uloženého s jádrem 1 mm Cu TCEKEZE, TCEKFE, TCEKPFLEY, TCEKPFLEZE do 30 P</t>
  </si>
  <si>
    <t>226</t>
  </si>
  <si>
    <t>7590525235</t>
  </si>
  <si>
    <t>Montáž kabelu návěstního zataženého do tvárnic NCEY s jádrem 1 mm, NCYY s jádrem 1,5 mm, CYAY s jádrem 2,5 mm počet žil do 12 žil</t>
  </si>
  <si>
    <t>228</t>
  </si>
  <si>
    <t>115</t>
  </si>
  <si>
    <t>7590525559</t>
  </si>
  <si>
    <t>Montáž smršťovací spojky Raychem bez pancíře na dvouplášťovém celoplastovém kabelu do 20 žil</t>
  </si>
  <si>
    <t>230</t>
  </si>
  <si>
    <t>7590525561</t>
  </si>
  <si>
    <t>Montáž smršťovací spojky Raychem bez pancíře na dvouplášťovém celoplastovém kabelu do 48 žil</t>
  </si>
  <si>
    <t>232</t>
  </si>
  <si>
    <t>117</t>
  </si>
  <si>
    <t>7590525750</t>
  </si>
  <si>
    <t>Montáž štítku kabelového průběžného</t>
  </si>
  <si>
    <t>234</t>
  </si>
  <si>
    <t>7590545070</t>
  </si>
  <si>
    <t>Montáž ukončení kabelu CYKY 4x10 ve stojanu závor nebo rozvaděči</t>
  </si>
  <si>
    <t>236</t>
  </si>
  <si>
    <t>119</t>
  </si>
  <si>
    <t>7590555090</t>
  </si>
  <si>
    <t>Montáž formy pro kabel TCEKY, TCEKE pro vnitřní část RZZ na kabelu 6 P 1,0 a 7 P 1,0</t>
  </si>
  <si>
    <t>238</t>
  </si>
  <si>
    <t>7590555132</t>
  </si>
  <si>
    <t>Montáž forma pro kabely TCEKPFLE, TCEKPFLEY, TCEKPFLEZE, TCEKPFLEZY do 3 P 1,0</t>
  </si>
  <si>
    <t>240</t>
  </si>
  <si>
    <t>121</t>
  </si>
  <si>
    <t>7590555134</t>
  </si>
  <si>
    <t>Montáž forma pro kabely TCEKPFLE, TCEKPFLEY, TCEKPFLEZE, TCEKPFLEZY do 4 P 1,0</t>
  </si>
  <si>
    <t>242</t>
  </si>
  <si>
    <t>7590555136</t>
  </si>
  <si>
    <t>Montáž forma pro kabely TCEKPFLE, TCEKPFLEY, TCEKPFLEZE, TCEKPFLEZY do 7 P 1,0</t>
  </si>
  <si>
    <t>244</t>
  </si>
  <si>
    <t>123</t>
  </si>
  <si>
    <t>7590555138</t>
  </si>
  <si>
    <t>Montáž forma pro kabely TCEKPFLE, TCEKPFLEY, TCEKPFLEZE, TCEKPFLEZY do 12 P 1,0</t>
  </si>
  <si>
    <t>246</t>
  </si>
  <si>
    <t>7590555140</t>
  </si>
  <si>
    <t>Montáž forma pro kabely TCEKPFLE, TCEKPFLEY, TCEKPFLEZE, TCEKPFLEZY do 16 P 1,0</t>
  </si>
  <si>
    <t>248</t>
  </si>
  <si>
    <t>125</t>
  </si>
  <si>
    <t>7590555142</t>
  </si>
  <si>
    <t>Montáž forma pro kabely TCEKPFLE, TCEKPFLEY, TCEKPFLEZE, TCEKPFLEZY do 24 P 1,0</t>
  </si>
  <si>
    <t>250</t>
  </si>
  <si>
    <t>7593500150</t>
  </si>
  <si>
    <t>Trasy kabelového vedení Kabelové žlaby (200x126) spodní + vrchní díl plast</t>
  </si>
  <si>
    <t>252</t>
  </si>
  <si>
    <t>127</t>
  </si>
  <si>
    <t>7593500155</t>
  </si>
  <si>
    <t>Trasy kabelového vedení Kabelové žlaby (200x126) spojka plast</t>
  </si>
  <si>
    <t>254</t>
  </si>
  <si>
    <t>7593501095</t>
  </si>
  <si>
    <t>Trasy kabelového vedení Ohebná dvouplášťová korugovaná chránička KF 09160 průměr 160/136 mm</t>
  </si>
  <si>
    <t>129</t>
  </si>
  <si>
    <t>34121242R</t>
  </si>
  <si>
    <t>kabel sdělovací stíněný laminovanou Al fólií s příložným Cu drátem jádro Cu plné izolace PVC plášť PVC 300V (J-Y(St)Y…Lg) 10x2x0,6mm2</t>
  </si>
  <si>
    <t>258</t>
  </si>
  <si>
    <t>260</t>
  </si>
  <si>
    <t>131</t>
  </si>
  <si>
    <t>7593405280</t>
  </si>
  <si>
    <t>Montáž žlabu betonového plnostěnný 20 x 20 - T 2 N</t>
  </si>
  <si>
    <t>262</t>
  </si>
  <si>
    <t>7593505150</t>
  </si>
  <si>
    <t>Pokládka výstražné fólie do výkopu</t>
  </si>
  <si>
    <t>264</t>
  </si>
  <si>
    <t>133</t>
  </si>
  <si>
    <t>R1</t>
  </si>
  <si>
    <t>KABEL PE-ALT-CLT 1x4x1,53MM - DODÁVKA</t>
  </si>
  <si>
    <t>266</t>
  </si>
  <si>
    <t>7492400460</t>
  </si>
  <si>
    <t>Kabely, vodiče - vn Kabely nad 22kV Označovací štítek na kabel (100 ks)</t>
  </si>
  <si>
    <t>sada</t>
  </si>
  <si>
    <t>268</t>
  </si>
  <si>
    <t>135</t>
  </si>
  <si>
    <t>7593505250</t>
  </si>
  <si>
    <t>Montáž plastové komory na spojkování optického kabelu</t>
  </si>
  <si>
    <t>270</t>
  </si>
  <si>
    <t>7593505270</t>
  </si>
  <si>
    <t>Montáž kabelového označníku Ball Marker</t>
  </si>
  <si>
    <t>272</t>
  </si>
  <si>
    <t>137</t>
  </si>
  <si>
    <t>7593505280</t>
  </si>
  <si>
    <t>Položení jedné ochranné trubky 110 mm do kabelového lože</t>
  </si>
  <si>
    <t>274</t>
  </si>
  <si>
    <t>7594305010</t>
  </si>
  <si>
    <t>Montáž součástí počítače náprav vyhodnocovací části</t>
  </si>
  <si>
    <t>276</t>
  </si>
  <si>
    <t>139</t>
  </si>
  <si>
    <t>7594305020</t>
  </si>
  <si>
    <t>Montáž součástí počítače náprav bleskojistkové svorkovnice</t>
  </si>
  <si>
    <t>278</t>
  </si>
  <si>
    <t>280</t>
  </si>
  <si>
    <t>141</t>
  </si>
  <si>
    <t>7598095085</t>
  </si>
  <si>
    <t>Přezkoušení a regulace senzoru počítacího bodu</t>
  </si>
  <si>
    <t>282</t>
  </si>
  <si>
    <t>7598095090</t>
  </si>
  <si>
    <t>Přezkoušení a regulace počítače náprav včetně vyhotovení protokolu za 1 úsek</t>
  </si>
  <si>
    <t>284</t>
  </si>
  <si>
    <t>143</t>
  </si>
  <si>
    <t>7492756030</t>
  </si>
  <si>
    <t>Pomocné práce pro montáž kabelů vyhledání stávajících kabelů ( měření, sonda )</t>
  </si>
  <si>
    <t>286</t>
  </si>
  <si>
    <t>7590125030</t>
  </si>
  <si>
    <t>Montáž skříně PSK, SKP, SPP</t>
  </si>
  <si>
    <t>288</t>
  </si>
  <si>
    <t>145</t>
  </si>
  <si>
    <t>7590145044</t>
  </si>
  <si>
    <t>Montáž závěru kabelového zabezpečovacího na zemní podpěru UKMP</t>
  </si>
  <si>
    <t>290</t>
  </si>
  <si>
    <t>7590145046</t>
  </si>
  <si>
    <t>Montáž závěru kabelového zabezpečovacího na zemní podpěru UPMP</t>
  </si>
  <si>
    <t>292</t>
  </si>
  <si>
    <t>147</t>
  </si>
  <si>
    <t>7590415344</t>
  </si>
  <si>
    <t>Montáž štítku a kroužku na klíče</t>
  </si>
  <si>
    <t>294</t>
  </si>
  <si>
    <t>7590525233</t>
  </si>
  <si>
    <t>Montáž kabelu návěstního volně uloženého s jádrem 1 mm Cu TCEKEZE, TCEKFE, TCEKPFLEY, TCEKPFLEZE do 61 P</t>
  </si>
  <si>
    <t>296</t>
  </si>
  <si>
    <t>149</t>
  </si>
  <si>
    <t>7590525790</t>
  </si>
  <si>
    <t>Montáž sady svorkovnic WAGO na DIN lištu</t>
  </si>
  <si>
    <t>298</t>
  </si>
  <si>
    <t>7490720685</t>
  </si>
  <si>
    <t>Součásti světelných návěstidel Kabel CMSM-X 12x1,5 (HM0341447540004)</t>
  </si>
  <si>
    <t>300</t>
  </si>
  <si>
    <t>151</t>
  </si>
  <si>
    <t>7590540524</t>
  </si>
  <si>
    <t>Slaboproudé rozvody, kabely pro přívod a vnitřní instalaci UTP/FTP kategorie 5e 100Mhz  1 Gbps FTP Stíněný plášť, PVC vnitřní, drát</t>
  </si>
  <si>
    <t>302</t>
  </si>
  <si>
    <t>7590540529</t>
  </si>
  <si>
    <t>Slaboproudé rozvody, kabely pro přívod a vnitřní instalaci UTP/FTP kategorie 5e 100Mhz  1 Gbps FTP Stíněný plášť, PE venkovní, drát</t>
  </si>
  <si>
    <t>304</t>
  </si>
  <si>
    <t>153</t>
  </si>
  <si>
    <t>7590555146</t>
  </si>
  <si>
    <t>Montáž forma pro kabely TCEKPFLE, TCEKPFLEY, TCEKPFLEZE, TCEKPFLEZY do 48 P 1,0</t>
  </si>
  <si>
    <t>306</t>
  </si>
  <si>
    <t>7590715032</t>
  </si>
  <si>
    <t>Montáž světelného návěstidla jednostranného stožárového se 2 svítilnami</t>
  </si>
  <si>
    <t>308</t>
  </si>
  <si>
    <t>155</t>
  </si>
  <si>
    <t>7590715034</t>
  </si>
  <si>
    <t>Montáž světelného návěstidla jednostranného stožárového se 3 svítilnami</t>
  </si>
  <si>
    <t>310</t>
  </si>
  <si>
    <t>7590715044</t>
  </si>
  <si>
    <t>Montáž světelného návěstidla jednostranného stožárového s 5 svítilnami a ukazatelem rychlosti</t>
  </si>
  <si>
    <t>312</t>
  </si>
  <si>
    <t>157</t>
  </si>
  <si>
    <t>7498200030</t>
  </si>
  <si>
    <t>ED řídící pracoviště ED řídící pracoviště Datový rozvaděč (RACK) Optický patchcord duplexní ST-ST, multimode, ST-ST, 62,5/125um</t>
  </si>
  <si>
    <t>314</t>
  </si>
  <si>
    <t>7590720055</t>
  </si>
  <si>
    <t>Součásti světelných návěstidel Svítilna se záhluškou plný krycí plech (CV012339005)</t>
  </si>
  <si>
    <t>316</t>
  </si>
  <si>
    <t>159</t>
  </si>
  <si>
    <t>7590720535</t>
  </si>
  <si>
    <t>Součásti světelných návěstidel Žárovka SIG 1220UE 12V 20W BA 20D (HM0347260100000)</t>
  </si>
  <si>
    <t>318</t>
  </si>
  <si>
    <t>7590720425</t>
  </si>
  <si>
    <t>Součásti světelných návěstidel Základ svět.náv. T I Z 51x71x135cm (HM0592110090000)</t>
  </si>
  <si>
    <t>320</t>
  </si>
  <si>
    <t>161</t>
  </si>
  <si>
    <t>7590720435</t>
  </si>
  <si>
    <t>Součásti světelných návěstidel Základ svět.náv. TIIIZ 53x73x170cm (HM0592110140000)</t>
  </si>
  <si>
    <t>322</t>
  </si>
  <si>
    <t>7590720253</t>
  </si>
  <si>
    <t>Součásti světelných návěstidel Souprava držáku náv.štítků (1-2)plastová (CV012589008)</t>
  </si>
  <si>
    <t>324</t>
  </si>
  <si>
    <t>163</t>
  </si>
  <si>
    <t>7590720210</t>
  </si>
  <si>
    <t>Součásti světelných návěstidel Pás označovací velký - plast červená - bílá - červená (CV012449008)</t>
  </si>
  <si>
    <t>326</t>
  </si>
  <si>
    <t>7590720205</t>
  </si>
  <si>
    <t>Součásti světelných návěstidel Pás označovací velký - plast bílá - modrá (CV012449007)</t>
  </si>
  <si>
    <t>328</t>
  </si>
  <si>
    <t>165</t>
  </si>
  <si>
    <t>7590720570</t>
  </si>
  <si>
    <t>Součásti světelných návěstidel Trafo ST 3 R1  (HM0374215010000)</t>
  </si>
  <si>
    <t>330</t>
  </si>
  <si>
    <t>7590715050</t>
  </si>
  <si>
    <t>Montáž světelného návěstidla jednostranného stožárového se 6 svítilnami a ukazatelem rychlosti</t>
  </si>
  <si>
    <t>332</t>
  </si>
  <si>
    <t>167</t>
  </si>
  <si>
    <t>7590715122</t>
  </si>
  <si>
    <t>Montáž světelného návěstidla trpasličího na betonový základ se 2 svítilnami</t>
  </si>
  <si>
    <t>334</t>
  </si>
  <si>
    <t>31111011R</t>
  </si>
  <si>
    <t>matice přesná šestihranná Pz DIN 934-8 M27</t>
  </si>
  <si>
    <t>100 kus</t>
  </si>
  <si>
    <t>336</t>
  </si>
  <si>
    <t>169</t>
  </si>
  <si>
    <t>31120011R</t>
  </si>
  <si>
    <t>podložka DIN 125-A ZB D 27mm</t>
  </si>
  <si>
    <t>338</t>
  </si>
  <si>
    <t>7590710195</t>
  </si>
  <si>
    <t>Návěstidla světelná Návěstidlo stožár. 5 sv. 1UR3  typ:2051 (CV012525039)</t>
  </si>
  <si>
    <t>340</t>
  </si>
  <si>
    <t>171</t>
  </si>
  <si>
    <t>7590715190</t>
  </si>
  <si>
    <t>Montáž zkušebního návěstidla na zeď pomocí nosné konstrukce dle 19/85</t>
  </si>
  <si>
    <t>342</t>
  </si>
  <si>
    <t>7590715200</t>
  </si>
  <si>
    <t>Zapojení návěstidla zkušebního</t>
  </si>
  <si>
    <t>344</t>
  </si>
  <si>
    <t>173</t>
  </si>
  <si>
    <t>7590717032</t>
  </si>
  <si>
    <t>Demontáž světelného návěstidla jednostranného stožárového se 2 svítilnami</t>
  </si>
  <si>
    <t>346</t>
  </si>
  <si>
    <t>7590717034</t>
  </si>
  <si>
    <t>Demontáž světelného návěstidla jednostranného stožárového se 3 svítilnami</t>
  </si>
  <si>
    <t>348</t>
  </si>
  <si>
    <t>175</t>
  </si>
  <si>
    <t>7590717038</t>
  </si>
  <si>
    <t>Demontáž světelného návěstidla jednostranného stožárového se 4 svítilnami a ukazatelem rychlosti</t>
  </si>
  <si>
    <t>350</t>
  </si>
  <si>
    <t>7590717044</t>
  </si>
  <si>
    <t>Demontáž světelného návěstidla jednostranného stožárového s 5 svítilnami a ukazatelem rychlosti</t>
  </si>
  <si>
    <t>352</t>
  </si>
  <si>
    <t>177</t>
  </si>
  <si>
    <t>7590717200</t>
  </si>
  <si>
    <t>Odpojení návěstidla zkušebního</t>
  </si>
  <si>
    <t>354</t>
  </si>
  <si>
    <t>7590725024</t>
  </si>
  <si>
    <t>Montáž doplňujících součástí ke světelnému návěstidlu stínítka</t>
  </si>
  <si>
    <t>356</t>
  </si>
  <si>
    <t>179</t>
  </si>
  <si>
    <t>7590725040</t>
  </si>
  <si>
    <t>Montáž doplňujících součástí ke světelnému návěstidlu označovacího pásu velkého</t>
  </si>
  <si>
    <t>358</t>
  </si>
  <si>
    <t>7590710290</t>
  </si>
  <si>
    <t>Návěstidla světelná Návěstidlo trpasl. 2 sv. typ:3603 (CV012525062)</t>
  </si>
  <si>
    <t>360</t>
  </si>
  <si>
    <t>181</t>
  </si>
  <si>
    <t>7590720445</t>
  </si>
  <si>
    <t>Součásti světelných návěstidel Základ trp.sv.náv. TRIN 40x40x100cm (HM0592111120000)</t>
  </si>
  <si>
    <t>362</t>
  </si>
  <si>
    <t>7593311140</t>
  </si>
  <si>
    <t>Konstrukční díly Trubka ochranná  (CV725015004)</t>
  </si>
  <si>
    <t>364</t>
  </si>
  <si>
    <t>183</t>
  </si>
  <si>
    <t>7590720270</t>
  </si>
  <si>
    <t>Součásti světelných návěstidel Souprava držáku náv.štítků trp. náv.(1-2) plast. (CV012589012)</t>
  </si>
  <si>
    <t>366</t>
  </si>
  <si>
    <t>7590725054</t>
  </si>
  <si>
    <t>Montáž doplňujících součástí ke světelnému návěstidlu zneplatnění návěstidla</t>
  </si>
  <si>
    <t>368</t>
  </si>
  <si>
    <t>185</t>
  </si>
  <si>
    <t>7590725070</t>
  </si>
  <si>
    <t>Zatmelení skříně návěstního transformátoru</t>
  </si>
  <si>
    <t>370</t>
  </si>
  <si>
    <t>7590725140</t>
  </si>
  <si>
    <t>Situování stožáru návěstidla nebo výstražníku přejezdového zařízení</t>
  </si>
  <si>
    <t>372</t>
  </si>
  <si>
    <t>187</t>
  </si>
  <si>
    <t>7591013080</t>
  </si>
  <si>
    <t>Doregulování vzdálenosti elektromotorického přestavníku připevňovací soupravou při nesouměrnosti přestavného pohybu</t>
  </si>
  <si>
    <t>374</t>
  </si>
  <si>
    <t>7591015034</t>
  </si>
  <si>
    <t>Montáž elektromotorického přestavníku na výhybce s kontrolou jazyků s upevněním kloubovým na koleji</t>
  </si>
  <si>
    <t>376</t>
  </si>
  <si>
    <t>189</t>
  </si>
  <si>
    <t>7591015062</t>
  </si>
  <si>
    <t>Připojení elektromotorického přestavníku na výhybku s kontrolou jazyků</t>
  </si>
  <si>
    <t>378</t>
  </si>
  <si>
    <t>7591035020</t>
  </si>
  <si>
    <t>Montáž kontrolní tyče kloubové krátké</t>
  </si>
  <si>
    <t>380</t>
  </si>
  <si>
    <t>191</t>
  </si>
  <si>
    <t>7590910450</t>
  </si>
  <si>
    <t>Výkolejky Výkolejka ruční S49 pravá návěst vpravo (CV040719001)</t>
  </si>
  <si>
    <t>382</t>
  </si>
  <si>
    <t>7590910460</t>
  </si>
  <si>
    <t>Výkolejky Výkolejka ruční S49 levá návěst vlevo (CV040719002)</t>
  </si>
  <si>
    <t>384</t>
  </si>
  <si>
    <t>193</t>
  </si>
  <si>
    <t>7590920050</t>
  </si>
  <si>
    <t>Součásti výkolejek Táhlo výkolejkové krátké  (CV040705013)</t>
  </si>
  <si>
    <t>386</t>
  </si>
  <si>
    <t>7591300050</t>
  </si>
  <si>
    <t>Zámky Zámek kontrolní pro polohu výkolejky na kolejnici (CV040705021)</t>
  </si>
  <si>
    <t>388</t>
  </si>
  <si>
    <t>195</t>
  </si>
  <si>
    <t>7590920290</t>
  </si>
  <si>
    <t>Součásti výkolejek Těleso návěst.k výkolejkám 90,112 (HM0404129350000)</t>
  </si>
  <si>
    <t>390</t>
  </si>
  <si>
    <t>7591035030</t>
  </si>
  <si>
    <t>Montáž kontrolní tyče kloubové dlouhé</t>
  </si>
  <si>
    <t>392</t>
  </si>
  <si>
    <t>197</t>
  </si>
  <si>
    <t>7591055010</t>
  </si>
  <si>
    <t>Montáž krytu přestavníku úplného</t>
  </si>
  <si>
    <t>394</t>
  </si>
  <si>
    <t>7591085060</t>
  </si>
  <si>
    <t>Montáž ostatních náhradních dílů EP600 spojnice přestavníkové</t>
  </si>
  <si>
    <t>396</t>
  </si>
  <si>
    <t>199</t>
  </si>
  <si>
    <t>7591095010</t>
  </si>
  <si>
    <t>Dodatečná montáž ohrazení pro elekromotorický přestavník s plastovou ohrádkou</t>
  </si>
  <si>
    <t>398</t>
  </si>
  <si>
    <t>7591305012</t>
  </si>
  <si>
    <t>Montáž zámku výměnového jednoduchého odtlačného</t>
  </si>
  <si>
    <t>400</t>
  </si>
  <si>
    <t>201</t>
  </si>
  <si>
    <t>7591305032</t>
  </si>
  <si>
    <t>Montáž zámku výkolekového kontrolního</t>
  </si>
  <si>
    <t>402</t>
  </si>
  <si>
    <t>7591305120</t>
  </si>
  <si>
    <t>Montáž zámku elektromagnetického venkovního stejnosměrného nebo 1 fázového</t>
  </si>
  <si>
    <t>404</t>
  </si>
  <si>
    <t>203</t>
  </si>
  <si>
    <t>7591305172</t>
  </si>
  <si>
    <t>Montáž součástí zámku ochranné skříňky</t>
  </si>
  <si>
    <t>406</t>
  </si>
  <si>
    <t>7591300070</t>
  </si>
  <si>
    <t>Zámky Zámek venkovní stejnosměr. elmag.(UPMP) (CV731369002)</t>
  </si>
  <si>
    <t>408</t>
  </si>
  <si>
    <t>205</t>
  </si>
  <si>
    <t>7592905072</t>
  </si>
  <si>
    <t>Montáž rekombinační zátky nad 300 Ah</t>
  </si>
  <si>
    <t>410</t>
  </si>
  <si>
    <t>7593335040</t>
  </si>
  <si>
    <t>Montáž malorozměrného relé</t>
  </si>
  <si>
    <t>412</t>
  </si>
  <si>
    <t>207</t>
  </si>
  <si>
    <t>7594405015</t>
  </si>
  <si>
    <t>Montáž snímače polohy jazyka SPA</t>
  </si>
  <si>
    <t>414</t>
  </si>
  <si>
    <t>7598095040</t>
  </si>
  <si>
    <t>Zapojení zkušebního kolejového reliéfu pro jedno návěstidlo</t>
  </si>
  <si>
    <t>416</t>
  </si>
  <si>
    <t>209</t>
  </si>
  <si>
    <t>7598095045</t>
  </si>
  <si>
    <t>Zapojení zkušebního kolejového reliéfu pro jeden přestavník</t>
  </si>
  <si>
    <t>418</t>
  </si>
  <si>
    <t>7598095070</t>
  </si>
  <si>
    <t>Přezkoušení a regulace elektromotorového přestavníku</t>
  </si>
  <si>
    <t>420</t>
  </si>
  <si>
    <t>211</t>
  </si>
  <si>
    <t>7598095075</t>
  </si>
  <si>
    <t>Přezkoušení a regulace proudokruhu světelných návěstidel</t>
  </si>
  <si>
    <t>422</t>
  </si>
  <si>
    <t>7598095160</t>
  </si>
  <si>
    <t>Přezkoušení a regulace obvodů elektromagnetického zámku</t>
  </si>
  <si>
    <t>424</t>
  </si>
  <si>
    <t>213</t>
  </si>
  <si>
    <t>7598095546</t>
  </si>
  <si>
    <t>Vyhotovení protokolu UTZ pro SZZ reléové a elektronické do 10 výhybkových jednotek</t>
  </si>
  <si>
    <t>426</t>
  </si>
  <si>
    <t>7491600260</t>
  </si>
  <si>
    <t>Uzemnění Vnější Tyč ZT 1,5t T-profil zemnící</t>
  </si>
  <si>
    <t>428</t>
  </si>
  <si>
    <t>215</t>
  </si>
  <si>
    <t>9901001100</t>
  </si>
  <si>
    <t>Doprava obousměrná (např. dodávek z vlastních zásob zhotovitele nebo objednatele nebo výzisku) mechanizací o nosnosti do 3,5 t elektrosoučástek, montážního materiálu, kameniva, písku, dlažebních kostek, suti, atd. do 300 km</t>
  </si>
  <si>
    <t>430</t>
  </si>
  <si>
    <t>9902101100</t>
  </si>
  <si>
    <t>Doprava obousměrná (např. dodávek z vlastních zásob zhotovitele nebo objednatele nebo výzisku) mechanizací o nosnosti přes 3,5 t sypanin (kameniva, písku, suti, dlažebních kostek, atd.) do 300 km</t>
  </si>
  <si>
    <t>432</t>
  </si>
  <si>
    <t>217</t>
  </si>
  <si>
    <t>7590710025</t>
  </si>
  <si>
    <t>Návěstidla světelná Návěstidlo stožár. 2 sv. typ:2005 (CV012525005)</t>
  </si>
  <si>
    <t>434</t>
  </si>
  <si>
    <t>9902101200</t>
  </si>
  <si>
    <t>Doprava obousměrná (např. dodávek z vlastních zásob zhotovitele nebo objednatele nebo výzisku) mechanizací o nosnosti přes 3,5 t sypanin (kameniva, písku, suti, dlažebních kostek, atd.) do 350 km</t>
  </si>
  <si>
    <t>436</t>
  </si>
  <si>
    <t>023122001</t>
  </si>
  <si>
    <t>Projektové práce Projektová dokumentace - přípravné práce Projekt opravy zabezpečovacích, sdělovacích, elektrických zařízení</t>
  </si>
  <si>
    <t>%</t>
  </si>
  <si>
    <t>444</t>
  </si>
  <si>
    <t>PS 01-31 - Liberec - Mníšek u L.,přejezdová zabezpečovací zařízení</t>
  </si>
  <si>
    <t>Mníšek u Liberce</t>
  </si>
  <si>
    <t xml:space="preserve">    2 - Zakládání</t>
  </si>
  <si>
    <t xml:space="preserve">    6 - Úpravy povrchů, podlahy a osazování výplní</t>
  </si>
  <si>
    <t xml:space="preserve">    9 - Ostatní konstrukce a práce, bourání</t>
  </si>
  <si>
    <t>HZS - Hodinové zúčtovací sazby</t>
  </si>
  <si>
    <t>111203201R</t>
  </si>
  <si>
    <t>Odstranění křovin a stromů s ponecháním kořenů z plochy do 1000 m2</t>
  </si>
  <si>
    <t>1203950513</t>
  </si>
  <si>
    <t>7592810010</t>
  </si>
  <si>
    <t>Výstražníky Výstražník V1  (CV708289002)</t>
  </si>
  <si>
    <t>346562083</t>
  </si>
  <si>
    <t>7592820202</t>
  </si>
  <si>
    <t>Součásti výstražníku Kříž výstr. jednokol. kompl. refl. A32a zvýrazněný (HM0404229200108) od r. 2020</t>
  </si>
  <si>
    <t>-424455592</t>
  </si>
  <si>
    <t>7590720515</t>
  </si>
  <si>
    <t>Součásti světelných návěstidel Žárovka SIG 1820 12V 20/20W, dvouvláknová (HM0347260050001)</t>
  </si>
  <si>
    <t>1095802527</t>
  </si>
  <si>
    <t>1618425405</t>
  </si>
  <si>
    <t>7592820750</t>
  </si>
  <si>
    <t>Součásti výstražníku Zdroj akust.signálu pro nevido ZN 24 24V (HM0404229200020)</t>
  </si>
  <si>
    <t>-977257600</t>
  </si>
  <si>
    <t>7592820550</t>
  </si>
  <si>
    <t>Součásti výstražníku Přijímač AS úplný  (CV708285107)</t>
  </si>
  <si>
    <t>1791663153</t>
  </si>
  <si>
    <t>7590190150</t>
  </si>
  <si>
    <t>Ostatní Žebřík trojdílný univerzální 3x7 příček (HM0478850007607)</t>
  </si>
  <si>
    <t>-689223384</t>
  </si>
  <si>
    <t>7592810900</t>
  </si>
  <si>
    <t>Reléový stojan PZS vystrojený na jednokolejné trati s výstražníky 2 - 4 kusy výstražníků - kategorie dle ČSN 34 2650 ed.2: PZS 3(2) S,B(N),I(L)</t>
  </si>
  <si>
    <t>komplet</t>
  </si>
  <si>
    <t>32071298</t>
  </si>
  <si>
    <t>7592810904</t>
  </si>
  <si>
    <t>Reléový stojan PZS vystrojený na jednokolejné trati s automatickými závorami 2 - 4 kusy výstražníků - kategorie dle ČSN 34 2650 ed.2: PZS 3(2) S,B(N),I(L)</t>
  </si>
  <si>
    <t>-1479124155</t>
  </si>
  <si>
    <t>44507454</t>
  </si>
  <si>
    <t>7593310100</t>
  </si>
  <si>
    <t>Konstrukční díly Izolace stojanu úplná  (CV723685005M)</t>
  </si>
  <si>
    <t>-546798962</t>
  </si>
  <si>
    <t>1240552954</t>
  </si>
  <si>
    <t>1112276418</t>
  </si>
  <si>
    <t>7593330460</t>
  </si>
  <si>
    <t>Výměnné díly Relé dohlížecí nap.baterie DRB 22V (HM0404221990507)</t>
  </si>
  <si>
    <t>-1889538947</t>
  </si>
  <si>
    <t>5955101025R</t>
  </si>
  <si>
    <t>Kamenivo drcené drť frakce 4/8</t>
  </si>
  <si>
    <t>1408342021</t>
  </si>
  <si>
    <t>-113668213</t>
  </si>
  <si>
    <t>7592830627</t>
  </si>
  <si>
    <t>Součásti stojanu se závorou Křídla s protizávažím velkým N (CV708455523)</t>
  </si>
  <si>
    <t>288500723</t>
  </si>
  <si>
    <t>7592830810</t>
  </si>
  <si>
    <t>Součásti stojanu se závorou Břevno kompozitní úplné EKC 7,0 m (CV708485022)</t>
  </si>
  <si>
    <t>-242091440</t>
  </si>
  <si>
    <t>7592830864</t>
  </si>
  <si>
    <t>Součásti stojanu se závorou Sestava unašeče pro skládaná křídla (CV708455593)</t>
  </si>
  <si>
    <t>-1501570588</t>
  </si>
  <si>
    <t>7592830865</t>
  </si>
  <si>
    <t>Součásti stojanu se závorou Skříňka svorkovnice komp. b. (CV708505541)</t>
  </si>
  <si>
    <t>-487767869</t>
  </si>
  <si>
    <t>7592830870</t>
  </si>
  <si>
    <t>Součásti stojanu se závorou Kabel propojovací pro břevna bez svítilen na PZA100/AŽD99 (CV708455074)</t>
  </si>
  <si>
    <t>628901971</t>
  </si>
  <si>
    <t>23537001R</t>
  </si>
  <si>
    <t>hmota zalévací</t>
  </si>
  <si>
    <t>kg</t>
  </si>
  <si>
    <t>762327787</t>
  </si>
  <si>
    <t>34575600R</t>
  </si>
  <si>
    <t>žlab kabelový drátěný galvanicky zinkovaný 150/100mm</t>
  </si>
  <si>
    <t>-681340353</t>
  </si>
  <si>
    <t>-2051219153</t>
  </si>
  <si>
    <t>1624102499</t>
  </si>
  <si>
    <t>29201637</t>
  </si>
  <si>
    <t>-649661255</t>
  </si>
  <si>
    <t>-969461785</t>
  </si>
  <si>
    <t>-972157346</t>
  </si>
  <si>
    <t>-1629930669</t>
  </si>
  <si>
    <t>-500698402</t>
  </si>
  <si>
    <t>789829247</t>
  </si>
  <si>
    <t>7497700900</t>
  </si>
  <si>
    <t>Kabely trakčního vedení, Různé TV  Žlab PVC 100x100 mm šíře</t>
  </si>
  <si>
    <t>-579693412</t>
  </si>
  <si>
    <t>-801214215</t>
  </si>
  <si>
    <t>7594190070</t>
  </si>
  <si>
    <t>Ostatní Souprava propojek s oky CEMBRE jednoduchá norma 253039001 (HM0404223991901)</t>
  </si>
  <si>
    <t>397998677</t>
  </si>
  <si>
    <t>597210013</t>
  </si>
  <si>
    <t>7594190050</t>
  </si>
  <si>
    <t>Ostatní Souprava propojek s oky CEMBRE dvojitá + uzemnění norma 253039003 (HM0404223991903)</t>
  </si>
  <si>
    <t>-856896685</t>
  </si>
  <si>
    <t>7592820400</t>
  </si>
  <si>
    <t>Součásti výstražníku Clona sluneční  (HM0404070991606)</t>
  </si>
  <si>
    <t>-1180906564</t>
  </si>
  <si>
    <t>7592820570</t>
  </si>
  <si>
    <t>Součásti výstražníku Filtr bílý s vložkou D210 (HM0404970990065)</t>
  </si>
  <si>
    <t>-2015000074</t>
  </si>
  <si>
    <t>-1099394798</t>
  </si>
  <si>
    <t>7592820410</t>
  </si>
  <si>
    <t>Součásti výstražníku Stínítko  (CV708280005)</t>
  </si>
  <si>
    <t>-467965787</t>
  </si>
  <si>
    <t>Zakládání</t>
  </si>
  <si>
    <t>279113111R</t>
  </si>
  <si>
    <t>Základová zeď tl 150 mm z tvárnic ztraceného bednění včetně výplně z betonu tř. C 8/10</t>
  </si>
  <si>
    <t>616471123</t>
  </si>
  <si>
    <t>279361821R</t>
  </si>
  <si>
    <t>Výztuž základových zdí nosných betonářskou ocelí 10 505</t>
  </si>
  <si>
    <t>-370667915</t>
  </si>
  <si>
    <t>-278748358</t>
  </si>
  <si>
    <t>Úpravy povrchů, podlahy a osazování výplní</t>
  </si>
  <si>
    <t>631311115R</t>
  </si>
  <si>
    <t>Mazanina tl přes 50 do 80 mm z betonu prostého bez zvýšených nároků na prostředí tř. C 20/25</t>
  </si>
  <si>
    <t>53430793</t>
  </si>
  <si>
    <t>Ostatní konstrukce a práce, bourání</t>
  </si>
  <si>
    <t>914111111R</t>
  </si>
  <si>
    <t>Montáž svislé dopravní značky do velikosti 1 m2 objímkami na sloupek nebo konzolu</t>
  </si>
  <si>
    <t>-1302905174</t>
  </si>
  <si>
    <t>961055111R</t>
  </si>
  <si>
    <t>Bourání základů ze ŽB</t>
  </si>
  <si>
    <t>1185217131</t>
  </si>
  <si>
    <t>966006211R</t>
  </si>
  <si>
    <t>Odstranění svislých dopravních značek ze sloupů, sloupků nebo konzol</t>
  </si>
  <si>
    <t>734336597</t>
  </si>
  <si>
    <t>742110102R</t>
  </si>
  <si>
    <t>Montáž kabelového žlabu pro slaboproud drátěného 150/100 mm</t>
  </si>
  <si>
    <t>1445662228</t>
  </si>
  <si>
    <t>1135733303</t>
  </si>
  <si>
    <t>-1439778564</t>
  </si>
  <si>
    <t>HZS</t>
  </si>
  <si>
    <t>Hodinové zúčtovací sazby</t>
  </si>
  <si>
    <t>HZS1212</t>
  </si>
  <si>
    <t>Hodinová zúčtovací sazba kopáč</t>
  </si>
  <si>
    <t>hod</t>
  </si>
  <si>
    <t>512</t>
  </si>
  <si>
    <t>1663162971</t>
  </si>
  <si>
    <t>HZS1301R</t>
  </si>
  <si>
    <t>Hodinová zúčtovací sazba zedník</t>
  </si>
  <si>
    <t>1573780589</t>
  </si>
  <si>
    <t>HZS2232</t>
  </si>
  <si>
    <t>Hodinová zúčtovací sazba elektrikář odborný</t>
  </si>
  <si>
    <t>-1226171091</t>
  </si>
  <si>
    <t>HZS4131R</t>
  </si>
  <si>
    <t>Hodinová zúčtovací sazba jeřábník</t>
  </si>
  <si>
    <t>-1908761816</t>
  </si>
  <si>
    <t>HZS4141R</t>
  </si>
  <si>
    <t>Hodinová zúčtovací sazba vazač břemen</t>
  </si>
  <si>
    <t>-1331750070</t>
  </si>
  <si>
    <t>02730R</t>
  </si>
  <si>
    <t>POMOC PRÁCE ZŘÍZ NEBO ZAJIŠŤ OCHRANU INŽENÝRSKÝCH SÍTÍ</t>
  </si>
  <si>
    <t>KPL</t>
  </si>
  <si>
    <t>1948981674</t>
  </si>
  <si>
    <t>7491652010</t>
  </si>
  <si>
    <t>Montáž vnějšího uzemnění uzemňovacích vodičů v zemi z pozinkované oceli (FeZn) do 120 mm2</t>
  </si>
  <si>
    <t>267019528</t>
  </si>
  <si>
    <t>-240169637</t>
  </si>
  <si>
    <t>7491653012</t>
  </si>
  <si>
    <t>Montáž hromosvodného vedení svodových vodičů průměru do 10 mm z pozinkované oceli (FeZn) nebo měděného (Cu) bez podpěr (např. v izolační trubce)</t>
  </si>
  <si>
    <t>-1952439710</t>
  </si>
  <si>
    <t>7492552010</t>
  </si>
  <si>
    <t>Montáž kabelů jednožílových Cu do 35 mm2</t>
  </si>
  <si>
    <t>-1974253390</t>
  </si>
  <si>
    <t>7492552012</t>
  </si>
  <si>
    <t>Montáž kabelů jednožílových Cu do 70 mm2</t>
  </si>
  <si>
    <t>2117391631</t>
  </si>
  <si>
    <t>7492751020</t>
  </si>
  <si>
    <t>Montáž ukončení kabelů nn v rozvaděči nebo na přístroji izolovaných s označením 2 - 5-ti žílových do 2,5 mm2</t>
  </si>
  <si>
    <t>-358175609</t>
  </si>
  <si>
    <t>7492751022</t>
  </si>
  <si>
    <t>Montáž ukončení kabelů nn v rozvaděči nebo na přístroji izolovaných s označením 2 - 5-ti žílových do 25 mm2</t>
  </si>
  <si>
    <t>-1574402032</t>
  </si>
  <si>
    <t>-1054156848</t>
  </si>
  <si>
    <t>7496656010</t>
  </si>
  <si>
    <t>Montáž stojanu pro baterie do 150 Ah</t>
  </si>
  <si>
    <t>-207980370</t>
  </si>
  <si>
    <t>7499356070</t>
  </si>
  <si>
    <t>Zkoušky a prohlídky elektrických přístrojů - ostatní kapacitní zkouška staničních baterií 24 V</t>
  </si>
  <si>
    <t>-1324584732</t>
  </si>
  <si>
    <t>7499551010</t>
  </si>
  <si>
    <t>Měření zemničů zemních odporů - zemniče prvního nebo samostatného</t>
  </si>
  <si>
    <t>889191485</t>
  </si>
  <si>
    <t>7499751010</t>
  </si>
  <si>
    <t>Dokončovací práce na elektrickém zařízení</t>
  </si>
  <si>
    <t>-1961056416</t>
  </si>
  <si>
    <t>7499751030</t>
  </si>
  <si>
    <t>Dokončovací práce zkušební provoz</t>
  </si>
  <si>
    <t>756111381</t>
  </si>
  <si>
    <t>7499751040</t>
  </si>
  <si>
    <t>Dokončovací práce zaškolení obsluhy</t>
  </si>
  <si>
    <t>-162557080</t>
  </si>
  <si>
    <t>7590115005</t>
  </si>
  <si>
    <t>Montáž objektu rozměru do 2,5 x 3,6 m</t>
  </si>
  <si>
    <t>1853773309</t>
  </si>
  <si>
    <t>7596200004</t>
  </si>
  <si>
    <t>Indikátory horkoběžnosti Vybavení domku - stůl, židle apod.</t>
  </si>
  <si>
    <t>-1435937038</t>
  </si>
  <si>
    <t>7592820116</t>
  </si>
  <si>
    <t>Součásti výstražníku Nosič kříže pro II. výstražník 709 mm (CV708265096)</t>
  </si>
  <si>
    <t>-722832434</t>
  </si>
  <si>
    <t>7590117010</t>
  </si>
  <si>
    <t>Demontáž objektu rozměru do 6,0 x 3,0 m</t>
  </si>
  <si>
    <t>89974819</t>
  </si>
  <si>
    <t>7590127015</t>
  </si>
  <si>
    <t>Demontáž skříně napájecí</t>
  </si>
  <si>
    <t>408385345</t>
  </si>
  <si>
    <t>1088194050</t>
  </si>
  <si>
    <t>7590120160</t>
  </si>
  <si>
    <t>Skříně Skříňka ovl. pro PZZ-RE  (CV723089004)</t>
  </si>
  <si>
    <t>-1599071786</t>
  </si>
  <si>
    <t>7590120175</t>
  </si>
  <si>
    <t>Skříně Skříň přístroj.pro přejezdy sp 133/313.1.12 (HM0354399998281)</t>
  </si>
  <si>
    <t>2131548807</t>
  </si>
  <si>
    <t>7590147046</t>
  </si>
  <si>
    <t>Demontáž závěru kabelového zabezpečovacího na zemní podpěru UPMP</t>
  </si>
  <si>
    <t>1462745168</t>
  </si>
  <si>
    <t>7590155044</t>
  </si>
  <si>
    <t>Montáž pasivní ochrany pro omezení atmosférických vlivů u neelektrizovaných tratí jednoduché bez uzemnění</t>
  </si>
  <si>
    <t>-837442911</t>
  </si>
  <si>
    <t>7590155046</t>
  </si>
  <si>
    <t>Montáž pasivní ochrany pro omezení atmosférických vlivů u neelektrizovaných tratí dvojité včetně uzemnění</t>
  </si>
  <si>
    <t>-1923126115</t>
  </si>
  <si>
    <t>7590195010</t>
  </si>
  <si>
    <t>Montáž objektu venkovního ovládacího (PZS apod.)</t>
  </si>
  <si>
    <t>1226532863</t>
  </si>
  <si>
    <t>7592830570</t>
  </si>
  <si>
    <t>Součásti stojanu se závorou Závora PZA 100 (Al odlitek)</t>
  </si>
  <si>
    <t>-584639405</t>
  </si>
  <si>
    <t>7592830578</t>
  </si>
  <si>
    <t>Součásti stojanu se závorou Nosič výstražníku SUP</t>
  </si>
  <si>
    <t>-1943913341</t>
  </si>
  <si>
    <t>7592830586</t>
  </si>
  <si>
    <t>Součásti stojanu se závorou Klíč tlumiče (CV708455029)</t>
  </si>
  <si>
    <t>-742996069</t>
  </si>
  <si>
    <t>7590197015</t>
  </si>
  <si>
    <t>Demontáž ovládací skříňky přejezdového zařízení z objektu</t>
  </si>
  <si>
    <t>-583889944</t>
  </si>
  <si>
    <t>-1096625326</t>
  </si>
  <si>
    <t>1099984347</t>
  </si>
  <si>
    <t>-346541856</t>
  </si>
  <si>
    <t>7491600190</t>
  </si>
  <si>
    <t>Uzemnění Vnější Uzemňovací vedení v zemi, kruhovým vodičem FeZn do D=10 mm</t>
  </si>
  <si>
    <t>407893717</t>
  </si>
  <si>
    <t>7590525245</t>
  </si>
  <si>
    <t>Zatažení kabelu do objektu do 9 kg/m</t>
  </si>
  <si>
    <t>197346758</t>
  </si>
  <si>
    <t>1987080068</t>
  </si>
  <si>
    <t>1674021837</t>
  </si>
  <si>
    <t>7590545080</t>
  </si>
  <si>
    <t>Ukončení vodičů a lan do D 16 mm2</t>
  </si>
  <si>
    <t>úsek</t>
  </si>
  <si>
    <t>-1138944866</t>
  </si>
  <si>
    <t>7590545082</t>
  </si>
  <si>
    <t>Ukončení vodičů a lan do D 50 mm2</t>
  </si>
  <si>
    <t>-177303767</t>
  </si>
  <si>
    <t>7590565130</t>
  </si>
  <si>
    <t>Uložení propojovací šňůry do žlabového rozvodu</t>
  </si>
  <si>
    <t>1166182913</t>
  </si>
  <si>
    <t>7590541454</t>
  </si>
  <si>
    <t>Slaboproudé rozvody, kabely pro přívod a vnitřní instalaci Spojky metalických kabelů a příslušenství Teplem smrštitelná zesílená spojka pro netlakované kabely XAGA 500-55/12-300/EY</t>
  </si>
  <si>
    <t>-93950175</t>
  </si>
  <si>
    <t>7590521819</t>
  </si>
  <si>
    <t>Venkovní vedení kabelová - metalické sítě Neplněné bez ochr. vodiče, stíněné TCEKFY 6 P 1,0 C</t>
  </si>
  <si>
    <t>-1713452242</t>
  </si>
  <si>
    <t>-1982678092</t>
  </si>
  <si>
    <t>1141696840</t>
  </si>
  <si>
    <t>7591505110</t>
  </si>
  <si>
    <t>Kompletace, propojení a testování elektronické výstroje PZZ</t>
  </si>
  <si>
    <t>544260985</t>
  </si>
  <si>
    <t>-498087935</t>
  </si>
  <si>
    <t>7592007050</t>
  </si>
  <si>
    <t>Demontáž počítacího bodu (senzoru) RSR 180</t>
  </si>
  <si>
    <t>-620304030</t>
  </si>
  <si>
    <t>7592815044</t>
  </si>
  <si>
    <t>Montáž plastového výstražníku AŽD 97 s jednou skříní</t>
  </si>
  <si>
    <t>347648974</t>
  </si>
  <si>
    <t>7592815046</t>
  </si>
  <si>
    <t>Montáž plastového výstražníku AŽD 97 se dvěma skříněmi</t>
  </si>
  <si>
    <t>802034900</t>
  </si>
  <si>
    <t>7592817010</t>
  </si>
  <si>
    <t>Demontáž výstražníku</t>
  </si>
  <si>
    <t>-780900940</t>
  </si>
  <si>
    <t>7592825085</t>
  </si>
  <si>
    <t>Montáž součástí výstražníku zdroje akustického signálu pro nevidomé</t>
  </si>
  <si>
    <t>1161161633</t>
  </si>
  <si>
    <t>7592825105</t>
  </si>
  <si>
    <t>Montáž zařízení pro nevidomé do jednoho výstražníku</t>
  </si>
  <si>
    <t>1890291306</t>
  </si>
  <si>
    <t>7592825110</t>
  </si>
  <si>
    <t>Montáž kříže výstražného</t>
  </si>
  <si>
    <t>-288175214</t>
  </si>
  <si>
    <t>7592827010</t>
  </si>
  <si>
    <t>Demontáž součástí výstražníku nosiče výstražníku</t>
  </si>
  <si>
    <t>1365135030</t>
  </si>
  <si>
    <t>7592827110</t>
  </si>
  <si>
    <t>Demontáž kříže výstražného</t>
  </si>
  <si>
    <t>994258234</t>
  </si>
  <si>
    <t>7592835020</t>
  </si>
  <si>
    <t>Montáž součástí stojanu se závorou stojanu závory nízkého</t>
  </si>
  <si>
    <t>579752987</t>
  </si>
  <si>
    <t>7592835040</t>
  </si>
  <si>
    <t>Montáž součástí stojanu se závorou soupravy křídel s protizávažím</t>
  </si>
  <si>
    <t>1155954098</t>
  </si>
  <si>
    <t>7592835045</t>
  </si>
  <si>
    <t>Montáž součástí stojanu se závorou protizávaží velkého</t>
  </si>
  <si>
    <t>1366636500</t>
  </si>
  <si>
    <t>7592905010</t>
  </si>
  <si>
    <t>Montáž článku niklokadmiového kapacity do 200 Ah</t>
  </si>
  <si>
    <t>-1922018375</t>
  </si>
  <si>
    <t>7593310890</t>
  </si>
  <si>
    <t>Konstrukční díly Řada stojanová 1 - dílná 1 stojan (HM0404215990301)</t>
  </si>
  <si>
    <t>1506443311</t>
  </si>
  <si>
    <t>7593005012</t>
  </si>
  <si>
    <t>Montáž dobíječe, usměrňovače, napáječe nástěnného</t>
  </si>
  <si>
    <t>806876374</t>
  </si>
  <si>
    <t>7593000090</t>
  </si>
  <si>
    <t>Dobíječe, usměrňovače, napáječe Usměrňovač E230 G24/40, oceloplechová nástěnná skříň 700x500x500, rozšířená stavová indikace opticky i bezpotenciálově, autoamtické testování baterie, programovatelná nabíjecí automatika.</t>
  </si>
  <si>
    <t>-107846503</t>
  </si>
  <si>
    <t>7593007012</t>
  </si>
  <si>
    <t>Demontáž dobíječe, usměrňovače, napáječe nástěnného</t>
  </si>
  <si>
    <t>1116262679</t>
  </si>
  <si>
    <t>7593315085</t>
  </si>
  <si>
    <t>Montáž vnitřní části objektu OPD 2,5/3,6</t>
  </si>
  <si>
    <t>-1678979716</t>
  </si>
  <si>
    <t>7593315106</t>
  </si>
  <si>
    <t>Montáž zabezpečovacího stojanu s elektronickými prvky a panely</t>
  </si>
  <si>
    <t>-98756737</t>
  </si>
  <si>
    <t>7593315120</t>
  </si>
  <si>
    <t>Montáž stojanové řady pro 1 stojan</t>
  </si>
  <si>
    <t>1205200818</t>
  </si>
  <si>
    <t>7593315388</t>
  </si>
  <si>
    <t>Montáž panelu diagnostiky PZZ</t>
  </si>
  <si>
    <t>-937298789</t>
  </si>
  <si>
    <t>7593315425</t>
  </si>
  <si>
    <t>Zhotovení jednoho zapojení při volné vazbě</t>
  </si>
  <si>
    <t>418087186</t>
  </si>
  <si>
    <t>7593317010</t>
  </si>
  <si>
    <t>Zrušení jednoho zapojení při volné vazbě {odpojení vodiče a jeho vytažení}</t>
  </si>
  <si>
    <t>-212141872</t>
  </si>
  <si>
    <t>7593317085</t>
  </si>
  <si>
    <t>Demontáž vnitřní části objektu OPD 2,5/3,6 E</t>
  </si>
  <si>
    <t>-958952442</t>
  </si>
  <si>
    <t>7593317100</t>
  </si>
  <si>
    <t>Demontáž zabezpečovacího stojanu</t>
  </si>
  <si>
    <t>1702798223</t>
  </si>
  <si>
    <t>7593317120</t>
  </si>
  <si>
    <t>Demontáž stojanové řady pro 1-3 stojany</t>
  </si>
  <si>
    <t>-66534705</t>
  </si>
  <si>
    <t>7593317360</t>
  </si>
  <si>
    <t>Demontáž stojanu P 67 ze stojanové řady</t>
  </si>
  <si>
    <t>818540619</t>
  </si>
  <si>
    <t>-1293298470</t>
  </si>
  <si>
    <t>7593337040</t>
  </si>
  <si>
    <t>Demontáž malorozměrného relé</t>
  </si>
  <si>
    <t>-870818175</t>
  </si>
  <si>
    <t>7593337160</t>
  </si>
  <si>
    <t>Demontáž souboru KAV, FID, ASE</t>
  </si>
  <si>
    <t>1212408280</t>
  </si>
  <si>
    <t>7590110140</t>
  </si>
  <si>
    <t>Domky, přístřešky Reléový domek - výška 3,10 m - podle zvl. požadavků a předložené dokumentace vč. základní výbavy rozvaděče, osvětlení, dvou zásuvek, ventilátoru a topení 3x3 m</t>
  </si>
  <si>
    <t>638473002</t>
  </si>
  <si>
    <t>58932312R</t>
  </si>
  <si>
    <t>beton C 12/15 kamenivo frakce 0/16</t>
  </si>
  <si>
    <t>1523443058</t>
  </si>
  <si>
    <t>59515403R</t>
  </si>
  <si>
    <t>tvárnice ztraceného bednění betonová pro zdivo tl 150mm</t>
  </si>
  <si>
    <t>1168097152</t>
  </si>
  <si>
    <t>7491601470</t>
  </si>
  <si>
    <t>Uzemnění Hromosvodné vedení Svorka SR 3b - plech</t>
  </si>
  <si>
    <t>1238259822</t>
  </si>
  <si>
    <t>62855001R</t>
  </si>
  <si>
    <t>pás asfaltový natavitelný modifikovaný SBS tl 4,0mm s vložkou z polyesterové rohože a spalitelnou PE fólií nebo jemnozrnným minerálním posypem na horním povrchu</t>
  </si>
  <si>
    <t>1787144319</t>
  </si>
  <si>
    <t>5964133010</t>
  </si>
  <si>
    <t>Geotextilie ochranné</t>
  </si>
  <si>
    <t>589635812</t>
  </si>
  <si>
    <t>-1071063966</t>
  </si>
  <si>
    <t>446096802</t>
  </si>
  <si>
    <t>7593330120</t>
  </si>
  <si>
    <t>Výměnné díly Relé NMŠ 1-1500 (HM0404221990415)</t>
  </si>
  <si>
    <t>-1345730374</t>
  </si>
  <si>
    <t>-801981301</t>
  </si>
  <si>
    <t>13021012R</t>
  </si>
  <si>
    <t>tyč ocelová kruhová žebírková DIN 488 jakost B500B (10 505) výztuž do betonu D 10mm</t>
  </si>
  <si>
    <t>232551126</t>
  </si>
  <si>
    <t>7491600200</t>
  </si>
  <si>
    <t>Uzemnění Vnější Pásek pozink. FeZn 30x4</t>
  </si>
  <si>
    <t>1268288983</t>
  </si>
  <si>
    <t>5955101030</t>
  </si>
  <si>
    <t>Kamenivo drcené drť frakce 8/16</t>
  </si>
  <si>
    <t>541487687</t>
  </si>
  <si>
    <t>40445600R</t>
  </si>
  <si>
    <t>výstražné dopravní značky A1-A30, A33 700mm</t>
  </si>
  <si>
    <t>89102180</t>
  </si>
  <si>
    <t>59212306R</t>
  </si>
  <si>
    <t>deska konzolová betonová železničních nástupišť hladká 1500x995x95mm</t>
  </si>
  <si>
    <t>1588173612</t>
  </si>
  <si>
    <t>7594105390</t>
  </si>
  <si>
    <t>Montáž pražce nebo trámku pro upevnění lanového propojení</t>
  </si>
  <si>
    <t>-1877493380</t>
  </si>
  <si>
    <t>7594105405</t>
  </si>
  <si>
    <t>Zřízení otvoru pro ukolejnění / propojení typu Cembre</t>
  </si>
  <si>
    <t>-1312893953</t>
  </si>
  <si>
    <t>7594207050</t>
  </si>
  <si>
    <t>Demontáž stojánku kabelového KSL, KSLP</t>
  </si>
  <si>
    <t>-923711398</t>
  </si>
  <si>
    <t>7594207080</t>
  </si>
  <si>
    <t>Demontáž kolejové skříně TJA, TJAP</t>
  </si>
  <si>
    <t>-13086461</t>
  </si>
  <si>
    <t>7590125057</t>
  </si>
  <si>
    <t>Montáž skříně společné přístrojové pro přejezdy</t>
  </si>
  <si>
    <t>-591492026</t>
  </si>
  <si>
    <t>1993687352</t>
  </si>
  <si>
    <t>1299117364</t>
  </si>
  <si>
    <t>7598095150</t>
  </si>
  <si>
    <t>Regulovaní a aktivování automatického přejezdového zařízení se závorami</t>
  </si>
  <si>
    <t>2052128305</t>
  </si>
  <si>
    <t>7598095155</t>
  </si>
  <si>
    <t>Regulovaní a aktivování automatického přejezdového zařízení bez závor</t>
  </si>
  <si>
    <t>-1207720182</t>
  </si>
  <si>
    <t>7598095435</t>
  </si>
  <si>
    <t>Příprava ke komplexním zkouškám automatických přejezdových zabezpečovacích zařízení se závorami jednokolejné</t>
  </si>
  <si>
    <t>57955811</t>
  </si>
  <si>
    <t>7598095445</t>
  </si>
  <si>
    <t>Příprava ke komplexním zkouškám automatických přejezdových zabezpečovacích zařízení bez závor jednokolejné</t>
  </si>
  <si>
    <t>220357955</t>
  </si>
  <si>
    <t>7598095455</t>
  </si>
  <si>
    <t>Příprava ke komplexním zkouškám panelů počítačů prováděcích</t>
  </si>
  <si>
    <t>137758201</t>
  </si>
  <si>
    <t>7598095505</t>
  </si>
  <si>
    <t>Komplexní zkouška automatických přejezdových zabezpečovacích zařízení se závorami jednokolejné</t>
  </si>
  <si>
    <t>-783319616</t>
  </si>
  <si>
    <t>7598095515</t>
  </si>
  <si>
    <t>Komplexní zkouška automatických přejezdových zabezpečovacích zařízení bez závor jednokolejné</t>
  </si>
  <si>
    <t>766113201</t>
  </si>
  <si>
    <t>7598095550</t>
  </si>
  <si>
    <t>Vyhotovení protokolu UTZ pro PZZ bez závor jedna kolej</t>
  </si>
  <si>
    <t>-489276196</t>
  </si>
  <si>
    <t>7598095560</t>
  </si>
  <si>
    <t>Vyhotovení protokolu UTZ pro PZZ se závorou jedna kolej</t>
  </si>
  <si>
    <t>881213093</t>
  </si>
  <si>
    <t>7592910135</t>
  </si>
  <si>
    <t>Baterie Staniční akumulátory NiCd článek 1,2 V/180 Ah C5 se sintrovanou elektrodou, cena včetně spojovacího materiálu a bateriového nosiče či stojanu</t>
  </si>
  <si>
    <t>1905085157</t>
  </si>
  <si>
    <t>7592910130</t>
  </si>
  <si>
    <t>Baterie Staniční akumulátory NiCd článek 1,2 V/150 Ah C5 se sintrovanou elektrodou, cena včetně spojovacího materiálu a bateriového nosiče či stojanu</t>
  </si>
  <si>
    <t>975141133</t>
  </si>
  <si>
    <t>7492502020</t>
  </si>
  <si>
    <t>Kabely, vodiče, šňůry Cu - nn Kabel silový 4 a 5-žílový Cu, plastová izolace CYKY 5J4 (5Cx4)</t>
  </si>
  <si>
    <t>1529411277</t>
  </si>
  <si>
    <t>-452913734</t>
  </si>
  <si>
    <t>1251501774</t>
  </si>
  <si>
    <t>7592825015</t>
  </si>
  <si>
    <t>Montáž součástí výstražníku skříně výstražníku</t>
  </si>
  <si>
    <t>-975115033</t>
  </si>
  <si>
    <t>7592825020</t>
  </si>
  <si>
    <t>Montáž součástí výstražníku štítu označovacího</t>
  </si>
  <si>
    <t>-724844669</t>
  </si>
  <si>
    <t>7592825055</t>
  </si>
  <si>
    <t>Montáž součástí výstražníku tabulky "POZOR VLAK"</t>
  </si>
  <si>
    <t>1940112403</t>
  </si>
  <si>
    <t>7592825090</t>
  </si>
  <si>
    <t>Montáž součástí výstražníku barevného filtru</t>
  </si>
  <si>
    <t>-1515941531</t>
  </si>
  <si>
    <t>7592825095</t>
  </si>
  <si>
    <t>Montáž součástí výstražníku žárovky</t>
  </si>
  <si>
    <t>746096557</t>
  </si>
  <si>
    <t>7592825100</t>
  </si>
  <si>
    <t>Montáž součástí výstražníku sluneční clony</t>
  </si>
  <si>
    <t>-575017898</t>
  </si>
  <si>
    <t>784676691</t>
  </si>
  <si>
    <t>7592827015</t>
  </si>
  <si>
    <t>Demontáž součástí výstražníku skříně výstražníku</t>
  </si>
  <si>
    <t>-2082871924</t>
  </si>
  <si>
    <t>7592827020</t>
  </si>
  <si>
    <t>Demontáž součástí výstražníku štítu označovací</t>
  </si>
  <si>
    <t>-1451334728</t>
  </si>
  <si>
    <t>7592827055</t>
  </si>
  <si>
    <t>Demontáž součástí výstražníku tabulky "POZOR VLAK"</t>
  </si>
  <si>
    <t>-140794660</t>
  </si>
  <si>
    <t>2072431025</t>
  </si>
  <si>
    <t>-1107277237</t>
  </si>
  <si>
    <t>-1014998393</t>
  </si>
  <si>
    <t>9903200400</t>
  </si>
  <si>
    <t>Přeprava mechanizace na místo prováděných prací o hmotnosti přes 12 t do 400 km</t>
  </si>
  <si>
    <t>-1419178392</t>
  </si>
  <si>
    <t>-467229438</t>
  </si>
  <si>
    <t>PS 02-01_DDTS - PS 02-01</t>
  </si>
  <si>
    <t>7592525025</t>
  </si>
  <si>
    <t>Doplnění aplikačního SW DDTS ŽDC o dohled jednoho TLS v dispečerské klientské aplikaci</t>
  </si>
  <si>
    <t>7592525070</t>
  </si>
  <si>
    <t>Softwarové práce na zařízení integračního koncentrátoru InK DDTS ŽDC TLS EZS v počtu čidel na ústřednu do 50 kusů</t>
  </si>
  <si>
    <t>7592525088</t>
  </si>
  <si>
    <t>Softwarové práce na zařízení integračního koncentrátoru InK DDTS ŽDC TLS ZPDP v počtu čidel na ústřednu do 25 kusů</t>
  </si>
  <si>
    <t>7592525100</t>
  </si>
  <si>
    <t>Softwarové práce na zařízení integračního koncentrátoru InK DDTS ŽDC aktivní prvek přenosového systému LTDS</t>
  </si>
  <si>
    <t>7592525162</t>
  </si>
  <si>
    <t>Softwarové práce na zařízení integračního koncentrátoru InK a integračního serveru InS DDTS ŽDC parametrizace a naplnění nových nebo upravovaných datových struktur</t>
  </si>
  <si>
    <t>7592525164</t>
  </si>
  <si>
    <t>Softwarové práce na zařízení integračního koncentrátoru InK a integračního serveru InS DDTS ŽDC odzkoušení nového programového vybavení</t>
  </si>
  <si>
    <t>7592525166</t>
  </si>
  <si>
    <t>Softwarové práce na zařízení integračního koncentrátoru InK a integračního serveru InS DDTS ŽDC systémová a datová analýza nově doplněného nebo upraveného technologického modelu</t>
  </si>
  <si>
    <t>7592525168</t>
  </si>
  <si>
    <t>Softwarové práce na zařízení integračního koncentrátoru InK a integračního serveru InS DDTS ŽDC úprava a odzkoušení nově doplněných nebo upravených programových prostředků</t>
  </si>
  <si>
    <t>7592525170</t>
  </si>
  <si>
    <t>Softwarové práce na zařízení integračního koncentrátoru InK a integračního serveru InS DDTS ŽDC konfigurace nově doplněných nebo upravených přenosů dat ze systémů TLS</t>
  </si>
  <si>
    <t>7592525175</t>
  </si>
  <si>
    <t>Softwarové práce na zařízení integračního koncentrátoru InK a integračního serveru InS DDTS ŽDC integrace TLS</t>
  </si>
  <si>
    <t>7592525180</t>
  </si>
  <si>
    <t>Odzkoušení programového vybavení po montáži nebo úpravě DDTS ŽDC</t>
  </si>
  <si>
    <t>7592525185</t>
  </si>
  <si>
    <t>Závěrečná zkouška po montáži nebo úpravě DDTS ŽDC</t>
  </si>
  <si>
    <t>7592525190</t>
  </si>
  <si>
    <t>Spolupráce zhotovitele (dodavatele) při integraci technologického systému do DDTS ŽDC</t>
  </si>
  <si>
    <t>PS 02-02_DDTS - PS 02-02</t>
  </si>
  <si>
    <t>7592520155</t>
  </si>
  <si>
    <t>DDTS ŽDC, Licenční SW pro klienta v DTTZ - aplikační a programové vybavení dotykového terminálu telefonního zapojavače, pracoviště dispečera</t>
  </si>
  <si>
    <t>7592525020</t>
  </si>
  <si>
    <t>Doplnění aplikačního SW DDTS ŽDC o jednoho nového kompletního TLS u terminálového serveru TeS</t>
  </si>
  <si>
    <t>7592525060</t>
  </si>
  <si>
    <t>Softwarové práce na zařízení integračního koncentrátoru InK DDTS ŽDC TLS EOV v počtu výhybek do 4 kusů</t>
  </si>
  <si>
    <t>7592525065</t>
  </si>
  <si>
    <t>Softwarové práce na zařízení integračního koncentrátoru InK DDTS ŽDC TLS OSV v počtu světelných okruhů do 4 kusů</t>
  </si>
  <si>
    <t>7592525132</t>
  </si>
  <si>
    <t>Softwarové práce na zařízení integračního koncentrátoru InK DDTS ŽDC TLS OSE v počtu elektroměrů do 15 kusů</t>
  </si>
  <si>
    <t>7592525145</t>
  </si>
  <si>
    <t>Softwarové práce na zařízení integračního koncentrátoru InK DDTS ŽDC TLS VZT</t>
  </si>
  <si>
    <t>7592525150</t>
  </si>
  <si>
    <t>Softwarové práce na zařízení integračního koncentrátoru InK DDTS ŽDC TLS EE</t>
  </si>
  <si>
    <t>PS 02-11_MK - PS 02-11</t>
  </si>
  <si>
    <t>5913280035</t>
  </si>
  <si>
    <t>Demontáž dílů komunikace ze zámkové dlažby uložení v podsypu</t>
  </si>
  <si>
    <t>5913285035</t>
  </si>
  <si>
    <t>Montáž dílů komunikace ze zámkové dlažby uložení v podsypu</t>
  </si>
  <si>
    <t>5914090010</t>
  </si>
  <si>
    <t>Zřízení zemního valu z přebytečného výzisku KL a zeminy</t>
  </si>
  <si>
    <t>5915007020</t>
  </si>
  <si>
    <t>Zásyp jam nebo rýh sypaninou na železničním spodku se zhutněním</t>
  </si>
  <si>
    <t>5964161000</t>
  </si>
  <si>
    <t>Beton lehce zhutnitelný C 12/15;X0 F5 2 080 2 517</t>
  </si>
  <si>
    <t>7491510090</t>
  </si>
  <si>
    <t>Protipožární a kabelové ucpávky Protipožární ucpávky a tmely zpěvňující tmel CP 611A, tuba 310ml, do EI 90 min.</t>
  </si>
  <si>
    <t>7491552020</t>
  </si>
  <si>
    <t>Montáž protipožárních ucpávek a tmelů protipožární ucpávka kabelového prostupu, průměru do 110 mm, do EI 90 min.</t>
  </si>
  <si>
    <t>7593501325</t>
  </si>
  <si>
    <t>Trasy kabelového vedení Kabelové komory 1260 mm x 1080 mm</t>
  </si>
  <si>
    <t>7593501350</t>
  </si>
  <si>
    <t>Poklop 1260 mm, třída B s rámem</t>
  </si>
  <si>
    <t>7593501560</t>
  </si>
  <si>
    <t>Trasy kabelového vedení Multikanály a příslušenství Těsnění Pro 9-ti otvorové díly (G – 9W)</t>
  </si>
  <si>
    <t>7593505020</t>
  </si>
  <si>
    <t>Montáž těsnění kabelovodu tlakového pro kabelovod z plastických hmot</t>
  </si>
  <si>
    <t>R7593505250</t>
  </si>
  <si>
    <t>Montáž kabelové komory</t>
  </si>
  <si>
    <t>PS 02-12_MK - PS 02-12</t>
  </si>
  <si>
    <t>VV</t>
  </si>
  <si>
    <t>5,3605</t>
  </si>
  <si>
    <t>5964161030</t>
  </si>
  <si>
    <t>Beton lehce zhutnitelný C 25/30;XF1 vyhovuje i XD1-2,XA1,XC3 F5 2 470 2 989</t>
  </si>
  <si>
    <t>7492204810</t>
  </si>
  <si>
    <t>Venkovní vedení nn Vodiče a závěsné kabely CYKYz 3J1,5 (3Cx1,5)</t>
  </si>
  <si>
    <t>7492501770</t>
  </si>
  <si>
    <t>Kabely, vodiče, šňůry Cu - nn Kabel silový 2 a 3-žílový Cu, plastová izolace CYKY 3J2,5  (3Cx 2,5)</t>
  </si>
  <si>
    <t>7492553010</t>
  </si>
  <si>
    <t>Montáž kabelů 2- a 3-žílových Cu do 16 mm2</t>
  </si>
  <si>
    <t>R74A330</t>
  </si>
  <si>
    <t>Svorníkový koš pro základ „Sdruženého stožáru“</t>
  </si>
  <si>
    <t>7590130060</t>
  </si>
  <si>
    <t>Rozváděč zemní pro 2 kabely  (HM0404949010000)</t>
  </si>
  <si>
    <t>7590520429</t>
  </si>
  <si>
    <t>Venkovní vedení kabelová - metalické sítě Plněné 4x0,6 TCEPKPFLEY 3 x 4 x 0,6</t>
  </si>
  <si>
    <t>7590525116</t>
  </si>
  <si>
    <t>Montáž kabelu závlačného ruční zatahování do rour kabelovodů TCE/KE, KFE, KEZE s jádrem 1 mm 12 až 16 P</t>
  </si>
  <si>
    <t>7590525145</t>
  </si>
  <si>
    <t>Uložení do žlabu/trubky/lišty kabelu STP/UTP/FTP (do cat. 6)</t>
  </si>
  <si>
    <t>7590525178</t>
  </si>
  <si>
    <t>Montáž kabelu úložného volně uloženého s jádrem 0,8 mm TCEKE do 50 XN</t>
  </si>
  <si>
    <t>7590525670</t>
  </si>
  <si>
    <t>Montáž ukončení celoplastového kabelu v závěru nebo rozvaděči se zářezovými svorkovnicemi zářezová technologie LSA do 10 čtyřek</t>
  </si>
  <si>
    <t>7590525725</t>
  </si>
  <si>
    <t>Montáž svorkovnice LSA-PLUS</t>
  </si>
  <si>
    <t>7590525767</t>
  </si>
  <si>
    <t>Úpravení konců kabelu k číslování jednostrannému</t>
  </si>
  <si>
    <t>7590541429</t>
  </si>
  <si>
    <t>Slaboproudé rozvody, kabely pro přívod a vnitřní instalaci Spojky metalických kabelů a příslušenství Teplem smrštitelná zesílená spojka pro netlakované kabely XAGA 500-43/8-150/EY</t>
  </si>
  <si>
    <t>7590550149</t>
  </si>
  <si>
    <t>Forma kabelová, drátová a doplňky vnitřní instalace Montážní rám pro LSA lišty Profilový nosič konstrukčních skupin LSA do 19“ skříní</t>
  </si>
  <si>
    <t>7590550194</t>
  </si>
  <si>
    <t>Forma kabelová, drátová a doplňky vnitřní instalace LSA lišty LSA-PLUS lišta rozpojovací 2/10</t>
  </si>
  <si>
    <t>7590550204</t>
  </si>
  <si>
    <t>Forma kabelová, drátová a doplňky vnitřní instalace LSA lišty Štítek sklopný pro LSA-PLUS 10 párů</t>
  </si>
  <si>
    <t>7590550209</t>
  </si>
  <si>
    <t>Forma kabelová, drátová a doplňky vnitřní instalace LSA lišty Magazín přepěťové ochrany pro LSA-PLUS 2/10</t>
  </si>
  <si>
    <t>7590550219</t>
  </si>
  <si>
    <t>Forma kabelová, drátová a doplňky vnitřní instalace LSA lišty Přepěťové ochrany 8x6, MK, 230V 20kA/20A</t>
  </si>
  <si>
    <t>7590560004</t>
  </si>
  <si>
    <t>Optické kabely Optické kabely střední konstrukce pro záfuk, přifuk do HDPE chráničky 4 vl. 1x4 vl./trubička, HDPE plášť 8,1 mm (6 el.)</t>
  </si>
  <si>
    <t>7590560559</t>
  </si>
  <si>
    <t>Optické kabely Spojky a příslušenství pro optické sítě Ostatní Patch panel pro 24 opt. kabelů</t>
  </si>
  <si>
    <t>7590560569</t>
  </si>
  <si>
    <t>Optické kabely Spojky a příslušenství pro optické sítě Ostatní Optický patchcord do 5 m</t>
  </si>
  <si>
    <t>7590560597</t>
  </si>
  <si>
    <t>Optické kabely Spojky a příslušenství pro optické sítě Ostatní HDC 3000 - 19“ vedení patchcordů</t>
  </si>
  <si>
    <t>7590560611</t>
  </si>
  <si>
    <t>HDC 3000 - Konektorový modul E-2000, včetně 12x adaptérů a pigtailů, plně osazen</t>
  </si>
  <si>
    <t>R7590560611</t>
  </si>
  <si>
    <t>Optický rozvaděč do 12 vláken, plně osazen</t>
  </si>
  <si>
    <t>7590565010</t>
  </si>
  <si>
    <t>Spojování a ukončení kabelů optických v optickém rozvaděči pro 8 vláken</t>
  </si>
  <si>
    <t>7590565016</t>
  </si>
  <si>
    <t>Spojování a ukončení kabelů optických v optickém rozvaděči pro 36 vláken</t>
  </si>
  <si>
    <t>7593500595</t>
  </si>
  <si>
    <t>Trasy kabelového vedení Kabelové krycí desky a pásy Fólie výstražná modrá š. 20cm (HM0673909991020)</t>
  </si>
  <si>
    <t>7593501065</t>
  </si>
  <si>
    <t>Trasy kabelového vedení Ohebná dvouplášťová korugovaná chránička KF 09050  průměr 50/41 mm</t>
  </si>
  <si>
    <t>7593501125</t>
  </si>
  <si>
    <t>Trasy kabelového vedení Chráničky optického kabelu HDPE 6040 průměr 40/33 mm</t>
  </si>
  <si>
    <t>7593501137</t>
  </si>
  <si>
    <t>Trasy kabelového vedení Chráničky optického kabelu HDPE Mikrotrubička HDPE 10/ 8 mm</t>
  </si>
  <si>
    <t>7593501142</t>
  </si>
  <si>
    <t>Trasy kabelového vedení Chráničky optického kabelu HDPE Koncová zátka Jackmoon  29-38 mm</t>
  </si>
  <si>
    <t>R7593501280</t>
  </si>
  <si>
    <t>Pochozí zemní rozvaděč do 900 x 1100 mm, uzamykatelný, vodotěsný</t>
  </si>
  <si>
    <t>7593501805</t>
  </si>
  <si>
    <t>Trasy kabelového vedení Lokátory a markery Ball marker 1421 - XR ID, oranžový telekomunikace zapisovatelný</t>
  </si>
  <si>
    <t>7593505100</t>
  </si>
  <si>
    <t>Zatažení 1 až 3 trubky HDPE do otvoru kabelovodu</t>
  </si>
  <si>
    <t>7593505102</t>
  </si>
  <si>
    <t>Zatažení ochranné trubky HDPE do chráničky 110 mm</t>
  </si>
  <si>
    <t>7593505134</t>
  </si>
  <si>
    <t>Zakrytí kabelu resp. trubek výstražnou folií (bez folie)</t>
  </si>
  <si>
    <t>7593505202</t>
  </si>
  <si>
    <t>Uložení HDPE trubky pro optický kabel do výkopu bez zřízení lože a bez krytí</t>
  </si>
  <si>
    <t>7593505240</t>
  </si>
  <si>
    <t>Montáž koncovky nebo záslepky Plasson na HDPE trubku</t>
  </si>
  <si>
    <t>Montáž zemního rozvaděče</t>
  </si>
  <si>
    <t>7593505292</t>
  </si>
  <si>
    <t>Zafukování optického kabelu HDPE</t>
  </si>
  <si>
    <t>7593505320</t>
  </si>
  <si>
    <t>Uložení optického kabelu na rošt do 12 vláken</t>
  </si>
  <si>
    <t>R7596490010</t>
  </si>
  <si>
    <t>Vyhotovení kabelové knihy plánů</t>
  </si>
  <si>
    <t>7596910030</t>
  </si>
  <si>
    <t>Venkovní telefonní objekty Objekt telef.venk.VTO 6 plastový sloupek (CV540329006)</t>
  </si>
  <si>
    <t>7596915030</t>
  </si>
  <si>
    <t>Montáž telefonního objektu VTO 3 - 11 plastového ve sloupu</t>
  </si>
  <si>
    <t>7596917030</t>
  </si>
  <si>
    <t>Demontáž telefonních objektů VTO 3 - 11</t>
  </si>
  <si>
    <t>R596950370</t>
  </si>
  <si>
    <t>Třmínek k uzem.svorce ke „Sdruženému stožáru“</t>
  </si>
  <si>
    <t>R7596950420</t>
  </si>
  <si>
    <t>Svorka zemnící ke „Sdruženému stožáru“</t>
  </si>
  <si>
    <t>R7596950430</t>
  </si>
  <si>
    <t>Průchodky v základu  „Sdruženého stožáru“</t>
  </si>
  <si>
    <t>7598015165</t>
  </si>
  <si>
    <t>Funkční přezkoušení venkovního telefonního objektu po připojení na kabelové vedení</t>
  </si>
  <si>
    <t>7598015180</t>
  </si>
  <si>
    <t>Měření útlumu přeslechu na blízkém konci na místním sdělovacím kabelu za 1 čtyřku XN měřeného úseku</t>
  </si>
  <si>
    <t>7598015185</t>
  </si>
  <si>
    <t>Jednosměrné měření kabelu místního</t>
  </si>
  <si>
    <t>7598035010</t>
  </si>
  <si>
    <t>Měření parametrů optického kabelu na třech vlnových délkách metodou OTDR a TM na skládce, kabelu s 12 vlákny</t>
  </si>
  <si>
    <t>7598035055</t>
  </si>
  <si>
    <t>Měření parametrů optického kabelu na třech vlnových délkách metodou OTDR a TM po položení nebo zavěšení, kabelu s 12 vlákny</t>
  </si>
  <si>
    <t>7598035170</t>
  </si>
  <si>
    <t>Kontrola tlakutěsnosti HDPE trubky v úseku do 2 000 m</t>
  </si>
  <si>
    <t>7598035190</t>
  </si>
  <si>
    <t>Kontrola průchodnosti trubky pro optický kabel</t>
  </si>
  <si>
    <t>PS 02-31_Zapojovac - PS 02-31</t>
  </si>
  <si>
    <t>7491251015</t>
  </si>
  <si>
    <t>Montáž lišt elektroinstalačních, kabelových žlabů z PVC-U jednokomorových zaklapávacích rozměru 50/50 - 50/100 mm</t>
  </si>
  <si>
    <t>7491400130</t>
  </si>
  <si>
    <t>Kabelové rošty a žlaby Elektroinstalační lišty a kabelové žlaby Kryt LH 40x20 ohybový bílý</t>
  </si>
  <si>
    <t>7491400140</t>
  </si>
  <si>
    <t>Kabelové rošty a žlaby Elektroinstalační lišty a kabelové žlaby Kryt LH 40x20 spojovací bílý</t>
  </si>
  <si>
    <t>7491400250</t>
  </si>
  <si>
    <t>Kabelové rošty a žlaby Elektroinstalační lišty a kabelové žlaby Lišta LHD 40x20 vkládací bílá 3m</t>
  </si>
  <si>
    <t>7491400380</t>
  </si>
  <si>
    <t>Kabelové rošty a žlaby Elektroinstalační lišty a kabelové žlaby Kryt LH 40x20 koncový bílý</t>
  </si>
  <si>
    <t>7491401450</t>
  </si>
  <si>
    <t>Kabelové rošty a žlaby Kabelové rošty drátěné 35x100 EZ</t>
  </si>
  <si>
    <t>7491451030</t>
  </si>
  <si>
    <t>Montáž kabelových stojin a ocelových roštů kabelových roštů délky 3 m, šířky do 400 mm</t>
  </si>
  <si>
    <t>7494003312</t>
  </si>
  <si>
    <t>Modulární přístroje Jističe do 80 A; 10 kA 2-pólové In 0,5 A, Ue AC 230/400 V / DC 144 V, charakteristika C, 2pól, Icn 10 kA</t>
  </si>
  <si>
    <t>7494351020</t>
  </si>
  <si>
    <t>Montáž jističů (do 10 kA) dvoupólových nebo 1+N pólových do 20 A</t>
  </si>
  <si>
    <t>7590525147</t>
  </si>
  <si>
    <t>Uložení do žlabu/trubky/lišty kabelu SYKFY 10x2x0,5</t>
  </si>
  <si>
    <t>7590540055</t>
  </si>
  <si>
    <t>Slaboproudé rozvody, kabely pro přívod a vnitřní instalaci Instalační kabely SYKFY  10 x 2 x 0,5</t>
  </si>
  <si>
    <t>7593315320</t>
  </si>
  <si>
    <t>Montáž translátoru</t>
  </si>
  <si>
    <t>7593315392</t>
  </si>
  <si>
    <t>Montáž panelu do RACKU 19"</t>
  </si>
  <si>
    <t>7593320663</t>
  </si>
  <si>
    <t>Prvky Lišta nosná do skříně RACK</t>
  </si>
  <si>
    <t>7593321521</t>
  </si>
  <si>
    <t>Prvky Translátor 600:600 (4kV)</t>
  </si>
  <si>
    <t>7596950520</t>
  </si>
  <si>
    <t>Ocelové stožáry Lišta translátoru upev.  (HM0383889990177)</t>
  </si>
  <si>
    <t>7598095647</t>
  </si>
  <si>
    <t>Vyhotovení revizní zprávy SZ - sdělovací zařízení (zapojovače a pod.)</t>
  </si>
  <si>
    <t>7598095700</t>
  </si>
  <si>
    <t>Dozor pracovníků provozovatele při práci na živém zařízení</t>
  </si>
  <si>
    <t>R78440</t>
  </si>
  <si>
    <t>ZAPRAVENÍ OTVORŮ A NEROVNOSTÍ</t>
  </si>
  <si>
    <t>M2</t>
  </si>
  <si>
    <t>R96814</t>
  </si>
  <si>
    <t>VYSEKÁNÍ OTVORŮ, KAPES, RÝH V BETONOVÉ/ZDĚNÉ KONSTRUKCI</t>
  </si>
  <si>
    <t>M3</t>
  </si>
  <si>
    <t>PS 02-32_Zapojovac - PS 02-32</t>
  </si>
  <si>
    <t>7590540534</t>
  </si>
  <si>
    <t>FTP Stíněný plášť, vnitřní, drát, nehořlavý, bezhalogenní, nízkodýmavý</t>
  </si>
  <si>
    <t>7590540546</t>
  </si>
  <si>
    <t>UTP propojovací kabel RJ45/RJ45 3m</t>
  </si>
  <si>
    <t>7592520305</t>
  </si>
  <si>
    <t>Licence pro připojení serveru do systému KAC</t>
  </si>
  <si>
    <t>7593105010</t>
  </si>
  <si>
    <t>Montáž měniče (zdroje) statického ze stojanu</t>
  </si>
  <si>
    <t>7595120130</t>
  </si>
  <si>
    <t>MB telefonní přístroj stolní pro náhradní tlf. zapojovač a mb okruhy</t>
  </si>
  <si>
    <t>7595125010</t>
  </si>
  <si>
    <t>Montáž telefonního přístroje MB stolního</t>
  </si>
  <si>
    <t>7595215145</t>
  </si>
  <si>
    <t>Montáž PBX (elektronické, digitální, VoIP, GSM-GW…) instalace a konfigurace PBX rozšířená</t>
  </si>
  <si>
    <t>7595225010</t>
  </si>
  <si>
    <t>Montáž, instalace a konfigurace záznamového zařízení</t>
  </si>
  <si>
    <t>7595225130</t>
  </si>
  <si>
    <t>Montáž a instalace externího modulu signalizačního</t>
  </si>
  <si>
    <t>7595225140</t>
  </si>
  <si>
    <t>Montáž, instalace a konfigurace SW signalizačního modulu</t>
  </si>
  <si>
    <t>7595225160</t>
  </si>
  <si>
    <t>Montáž - konfigurace parametrů telefonní linky v záznamovém zařízení</t>
  </si>
  <si>
    <t>7595225170</t>
  </si>
  <si>
    <t>Montáž, instalace a konfigurace aplikačního serveru záznamového zařízení</t>
  </si>
  <si>
    <t>7595225190</t>
  </si>
  <si>
    <t>Montáž - konfigurace parametrů telefonní linky v aplikačním serveru záznamového zařízení</t>
  </si>
  <si>
    <t>7595520275</t>
  </si>
  <si>
    <t>AŽD RecordDat, 8x analogový port, 10x VoIP port, 1x E1 port *</t>
  </si>
  <si>
    <t>7595520330</t>
  </si>
  <si>
    <t>Signalizační modul externí s 15m kabelem/SW signalizační modul</t>
  </si>
  <si>
    <t>7595520410</t>
  </si>
  <si>
    <t>Záznamová zařízení Licence pro aktivaci 1 kanálu do KAC</t>
  </si>
  <si>
    <t>7595520430</t>
  </si>
  <si>
    <t>Licence pro aktivaci 1 IP kanálu pro  VoIP Recorder</t>
  </si>
  <si>
    <t>7596001600</t>
  </si>
  <si>
    <t>RV3 adaptér MB</t>
  </si>
  <si>
    <t>7596001640</t>
  </si>
  <si>
    <t>Rádiová zařízení Sdružovač, zátěž apod. měnič DC-DC 48V/24V</t>
  </si>
  <si>
    <t>7596001680</t>
  </si>
  <si>
    <t>Rádiová zařízení Sdružovač, zátěž apod. ústředna VoIP PBX 390, 1x E1 karta *</t>
  </si>
  <si>
    <t>7596001705</t>
  </si>
  <si>
    <t>RV3 server nový</t>
  </si>
  <si>
    <t>7596001710</t>
  </si>
  <si>
    <t>RV3 blok RDST nový (1x VF rádio)</t>
  </si>
  <si>
    <t>7596001720</t>
  </si>
  <si>
    <t>TOP, TOP1 (SW pro MRTS, TRS, MB zapojovač, Tlf., rozhlas)</t>
  </si>
  <si>
    <t>7596001730</t>
  </si>
  <si>
    <t>RV3 adaptér TRS</t>
  </si>
  <si>
    <t>7596001735</t>
  </si>
  <si>
    <t>RV3 STOP TRS</t>
  </si>
  <si>
    <t>7596005250</t>
  </si>
  <si>
    <t>Montáž RV3 serveru AŽD 004</t>
  </si>
  <si>
    <t>7596005260</t>
  </si>
  <si>
    <t>Oživení RV3 serveru AŽD 004 DCom</t>
  </si>
  <si>
    <t>7596810020</t>
  </si>
  <si>
    <t>Telefonní zapojovače Malá sdělovací technika pro ČD Zapojovač telef.náhradní NTZ 2 (CV540539002)</t>
  </si>
  <si>
    <t>7596815095</t>
  </si>
  <si>
    <t>Montáž zapojovače svírkového (náhradního) pro 20 okruhů</t>
  </si>
  <si>
    <t>7596817035</t>
  </si>
  <si>
    <t>Demontáž zapojovače elektronického MIKRO, Modis, MTZ 7 a 10, SMZ, HMT 12</t>
  </si>
  <si>
    <t>7596817090</t>
  </si>
  <si>
    <t>Demontáž zapojovače svírkového (náhradního) pro 10 okruhů nebo náhradní telefonní zapojovač</t>
  </si>
  <si>
    <t>R015240</t>
  </si>
  <si>
    <t>POPLATKY ZA LIKVIDACI ODPADŮ NEKONTAMINOVANÝCH - 20 03 01 SMĚSNÝ KOMUNÁLNÍ ODPAD, VČETNĚ DOPRAVY</t>
  </si>
  <si>
    <t>T</t>
  </si>
  <si>
    <t xml:space="preserve">Neoceňovat - evidenční položka - oceněno v SO 90-90 Likvidace odpadů </t>
  </si>
  <si>
    <t>0,2</t>
  </si>
  <si>
    <t>R015310</t>
  </si>
  <si>
    <t>POPLATKY ZA LIKVIDACI ODPADŮ NEKONTAMINOVANÝCH - 16 02 14 ELEKTROŠROT (VYŘAZENÁ ELEKTRICKÁ ZAŘÍZENÍ A PŘÍSTROJE), VČETNĚ DOPRAVY</t>
  </si>
  <si>
    <t>0,1</t>
  </si>
  <si>
    <t>R015890</t>
  </si>
  <si>
    <t>POPLATKY ZA LIKVIDACI ODPADŮ NEKONTAMINOVANÝCH - 17 04 11 - KABELY A VODIČE BEZ NEBEZPEČNÝCH LÁTEK, VČETNĚ DOPRAVY</t>
  </si>
  <si>
    <t>0,05</t>
  </si>
  <si>
    <t>R015910</t>
  </si>
  <si>
    <t>POPLATKY ZA LIKVIDACI ODPADŮ NEKONTAMINOVANÝCH - 15 01 02 - OBALY PLASTOVÉ, VČETNĚ DOPRAVY</t>
  </si>
  <si>
    <t>R015920</t>
  </si>
  <si>
    <t>POPLATKY ZA LIKVIDACI ODPADŮ NEKONTAMINOVANÝCH - 15 01 01 - OBALY PAPÍROVÉ, VČETNĚ DOPRAVY</t>
  </si>
  <si>
    <t>0,02</t>
  </si>
  <si>
    <t>PS 02-41_PZTS_PZZ - PS 02-41</t>
  </si>
  <si>
    <t>Kryt LH 40x20 ohybový bílý</t>
  </si>
  <si>
    <t>Kryt LH 40x20 spojovací bílý</t>
  </si>
  <si>
    <t>7491400150</t>
  </si>
  <si>
    <t>Kryt LH 40x20 rohový vnitřní bílý</t>
  </si>
  <si>
    <t>7491400260</t>
  </si>
  <si>
    <t>Lišta LHD 40x20 vkládací bílá 2m</t>
  </si>
  <si>
    <t>7590540589</t>
  </si>
  <si>
    <t>FTP Stíněný, vnitřní, drát, nehořlavý, bezhalogenní, nízkodýmavý</t>
  </si>
  <si>
    <t>7590555350</t>
  </si>
  <si>
    <t>Ukončení stíněného kabelu v zařízení EZS a EPS do 2 P 0,5</t>
  </si>
  <si>
    <t>7596440075</t>
  </si>
  <si>
    <t>Hlásiče Interaktivní a adresovatelné hlásiče Hlásič ionizační adresovatelný, zvýšená mech.odolnost - IP54</t>
  </si>
  <si>
    <t>7596440100</t>
  </si>
  <si>
    <t>Hlásiče Interaktivní a adresovatelné hlásiče Zásuvka pro adresovatelné a interaktivní hlásiče</t>
  </si>
  <si>
    <t>7596445005</t>
  </si>
  <si>
    <t>Montáž prvku pro EPS, ASHS (čidlo, hlásič, spínač atd.)</t>
  </si>
  <si>
    <t>7596450080</t>
  </si>
  <si>
    <t>Tlačítkový hlásič konvenční, proudový, IP 65,EXE, od -20 do +70°C</t>
  </si>
  <si>
    <t>7596490010</t>
  </si>
  <si>
    <t>Provozní kniha EPS, LDP, ASHS</t>
  </si>
  <si>
    <t>7597110326</t>
  </si>
  <si>
    <t>Ústředna až 48 zón a 8 grup v krytu bez klávesnice, s komunikátorem a zdrojem</t>
  </si>
  <si>
    <t>7597110338</t>
  </si>
  <si>
    <t>LCD klávesnice pro ústředny GD</t>
  </si>
  <si>
    <t>7597110352</t>
  </si>
  <si>
    <t>Systémový Ethernet (TCP/IP) komunikátor bez krytu, nové HW provedení</t>
  </si>
  <si>
    <t>7597110964</t>
  </si>
  <si>
    <t>Duální detektor s dosahem 15m a funkcí antimasking</t>
  </si>
  <si>
    <t>7597110996</t>
  </si>
  <si>
    <t>Kloubový držák na stěnu</t>
  </si>
  <si>
    <t>7597110997</t>
  </si>
  <si>
    <t>Kloubový držák na strop</t>
  </si>
  <si>
    <t>7597111067</t>
  </si>
  <si>
    <t>MG kontakt se svorkovnicí a NO výstupem, pracovní mezera 15mm</t>
  </si>
  <si>
    <t>7597111146</t>
  </si>
  <si>
    <t>Zálohovaná plastová siréna venkovní 110dB/1m s majákem a akumulátorem</t>
  </si>
  <si>
    <t>7597111251</t>
  </si>
  <si>
    <t>Modul SA-CTE - čtečka bezkontaktních karet ( 2 vstupy čidla a 1 výstup akční člen)</t>
  </si>
  <si>
    <t>7597111258</t>
  </si>
  <si>
    <t>Instalační materiál pro instalaci EZS ústředny s integrací do diagnostické ústředny</t>
  </si>
  <si>
    <t>7597115020</t>
  </si>
  <si>
    <t>Montáž ústředny konvenční do 8 smyček</t>
  </si>
  <si>
    <t>7597125035</t>
  </si>
  <si>
    <t>Montáž příšlušenství pro EZS oživení a nastavení systému EZS</t>
  </si>
  <si>
    <t>soubor</t>
  </si>
  <si>
    <t>7597125040</t>
  </si>
  <si>
    <t>Montáž příšlušenství pro EZS naprogramování ústředny EZS</t>
  </si>
  <si>
    <t>7597135010</t>
  </si>
  <si>
    <t>Montáž prvku pro EZS (čidlo, snímač, siréna)</t>
  </si>
  <si>
    <t>7598045015</t>
  </si>
  <si>
    <t>Zařízení EZS odzkoušení v rozsahu 1 ústředny</t>
  </si>
  <si>
    <t>7598045020</t>
  </si>
  <si>
    <t>Zařízení EZS revize zařízení v rozsahu 1 ústředny</t>
  </si>
  <si>
    <t>7598045035</t>
  </si>
  <si>
    <t>Zařízení EZS zaškolení obsluhy</t>
  </si>
  <si>
    <t>7598045040</t>
  </si>
  <si>
    <t>Zařízení EZS vyhotovení protokolu o funkční zkoušce</t>
  </si>
  <si>
    <t>7598045055</t>
  </si>
  <si>
    <t>Přezkoušení čidla automatického hlásiče</t>
  </si>
  <si>
    <t>7598045150</t>
  </si>
  <si>
    <t>Revize hlásiče požárního</t>
  </si>
  <si>
    <t>7598095655</t>
  </si>
  <si>
    <t>Vyhotovení revizní zprávy EZS - elektronická zabezpečovací signalizace</t>
  </si>
  <si>
    <t>PS 02-42_PZTS_Mnisek - PS 02-42</t>
  </si>
  <si>
    <t>7597115035</t>
  </si>
  <si>
    <t>Montáž ústředny konvenční do 48 smyček</t>
  </si>
  <si>
    <t>PS 02-51_TK - PS 02-51</t>
  </si>
  <si>
    <t>7590130215</t>
  </si>
  <si>
    <t>Rozdělovače, rozváděče MIS 1b</t>
  </si>
  <si>
    <t>7590135032</t>
  </si>
  <si>
    <t>Připevnění kabelového rozvaděče pro vnější i vnitřní instalaci na stěnu</t>
  </si>
  <si>
    <t>7590520634</t>
  </si>
  <si>
    <t>Venkovní vedení kabelová - metalické sítě Plněné 4x0,8 TCEPKPFLEY 15 x 4 x 0,8</t>
  </si>
  <si>
    <t>7590525060</t>
  </si>
  <si>
    <t>Přistavení a příprava délky z kabelového bubnu do 25 čtyřek</t>
  </si>
  <si>
    <t>7590525526</t>
  </si>
  <si>
    <t>Odbočení jednoho kabelu ve spojce Raychem XAGA na celoplastového kabelu dvouplášťové bez pancíře do 100 žil</t>
  </si>
  <si>
    <t>7590525671</t>
  </si>
  <si>
    <t>Montáž ukončení celoplastového kabelu v závěru nebo rozvaděči se zářezovými svorkovnicemi zářezová technologie LSA do 20 čtyřek</t>
  </si>
  <si>
    <t>7590550199</t>
  </si>
  <si>
    <t>Forma kabelová, drátová a doplňky vnitřní instalace LSA lišty Zemnící lišta pro moduly 2/10</t>
  </si>
  <si>
    <t>7590555056</t>
  </si>
  <si>
    <t>Montáž formy pro kabel TCEKE, TCEKES do délky 0,5 m 15 XN</t>
  </si>
  <si>
    <t>7590560094</t>
  </si>
  <si>
    <t>Optické kabely Optické kabely střední konstrukce pro záfuk, přifuk do HDPE chráničky 48 vl. 4x12 vl./trubička, HDPE plášť 8,1 mm (6 el.)</t>
  </si>
  <si>
    <t>7590560519</t>
  </si>
  <si>
    <t>Optické kabely Spojky a příslušenství pro optické sítě Ostatní Rezerva optického kabelu do 500mm</t>
  </si>
  <si>
    <t>7590560579</t>
  </si>
  <si>
    <t>Optické kabely Spojky a příslušenství pro optické sítě Ostatní Optický pigtail do 2 m</t>
  </si>
  <si>
    <t>7590560593</t>
  </si>
  <si>
    <t>Optické kabely Spojky a příslušenství pro optické sítě Ostatní HDC 3000 - 19“ zásobník na buffery</t>
  </si>
  <si>
    <t>7590560621</t>
  </si>
  <si>
    <t>HDC 3000 - Spojovací-provařovací modul</t>
  </si>
  <si>
    <t>7590560651</t>
  </si>
  <si>
    <t>Optické kabely Spojky a příslušenství pro optické sítě Ostatní Rozvaděč optický pro 144 vláken (vana)</t>
  </si>
  <si>
    <t>7590565018</t>
  </si>
  <si>
    <t>Spojování a ukončení kabelů optických v optickém rozvaděči pro 48 vláken</t>
  </si>
  <si>
    <t>7590565060</t>
  </si>
  <si>
    <t>Montáž konstrukce rezervy optického kabelu</t>
  </si>
  <si>
    <t>7590565080</t>
  </si>
  <si>
    <t>Uložení kabelové rezervy optického kabelu</t>
  </si>
  <si>
    <t>7593315070</t>
  </si>
  <si>
    <t>Montáž vany do optického rozvaděče</t>
  </si>
  <si>
    <t>7593501143</t>
  </si>
  <si>
    <t>Trasy kabelového vedení Chráničky optického kabelu HDPE Koncová zátka Jackmoon  38-46 mm</t>
  </si>
  <si>
    <t>7593501195</t>
  </si>
  <si>
    <t>Trasy kabelového vedení Spojky šroubovací pro chráničky optického kabelu HDPE 5050 průměr 40 mm</t>
  </si>
  <si>
    <t>7593501500</t>
  </si>
  <si>
    <t>Trasy kabelového vedení Kabelové komory ROMOLD KS 100.63/70,8</t>
  </si>
  <si>
    <t>7593501800</t>
  </si>
  <si>
    <t>Trasy kabelového vedení Lokátory a markery Ball Marker 1401-XR, oranžový telekomunikace</t>
  </si>
  <si>
    <t>7593505200</t>
  </si>
  <si>
    <t>Uložení HDPE trubky pro optický kabel do kabelového žlabu</t>
  </si>
  <si>
    <t>7593505220</t>
  </si>
  <si>
    <t>Montáž spojky Plasson na HDPE trubce rovné nebo redukční</t>
  </si>
  <si>
    <t>7598025005</t>
  </si>
  <si>
    <t>Měření dálkových kabelů stejnosměrné kontrolní kabelů čtyřky</t>
  </si>
  <si>
    <t>7598025010</t>
  </si>
  <si>
    <t>Měření dálkových kabelů závěrečné zkrácené v obou směrech za provozu 5 čtyřek</t>
  </si>
  <si>
    <t>7598035025</t>
  </si>
  <si>
    <t>Měření parametrů optického kabelu na třech vlnových délkách metodou OTDR a TM na skládce, kabelu se 48 vlákny</t>
  </si>
  <si>
    <t>7598035070</t>
  </si>
  <si>
    <t>Měření parametrů optického kabelu na třech vlnových délkách metodou OTDR a TM po položení nebo zavěšení, kabelu se 48 vlákny</t>
  </si>
  <si>
    <t>PS 02-52_TK - PS 02-52</t>
  </si>
  <si>
    <t>PS 02-71_Sdel - PS 02-71</t>
  </si>
  <si>
    <t>7491300120</t>
  </si>
  <si>
    <t>19" pevná police 1U hl.250, montáž na 2 stojiny</t>
  </si>
  <si>
    <t>7491600080</t>
  </si>
  <si>
    <t>Uzemnění Vnitřní H07V-U 16 žz (CY)</t>
  </si>
  <si>
    <t>7491651035</t>
  </si>
  <si>
    <t>Montáž vnitřního uzemnění ochranné pospojování pevně vodič Cu 4-16 mm2</t>
  </si>
  <si>
    <t>7590560529</t>
  </si>
  <si>
    <t>Patch panel 24 portů CAT 5E</t>
  </si>
  <si>
    <t>Patch panel pro 24 opt. kabelů</t>
  </si>
  <si>
    <t>Optický patchcord do 5 m</t>
  </si>
  <si>
    <t>7593310001</t>
  </si>
  <si>
    <t>Konstrukční díly Napájecí panel 6x230V s přepěťovou ochranou</t>
  </si>
  <si>
    <t>7593310621</t>
  </si>
  <si>
    <t>RACK 19" 9U/500mm nástěnný, dvoudílný, prosklené dveře</t>
  </si>
  <si>
    <t>R7593310628</t>
  </si>
  <si>
    <t>RACK 19" 47U perforované dveře, odnímatelné boky</t>
  </si>
  <si>
    <t>7593315150</t>
  </si>
  <si>
    <t>Montáž police do releového stojanu</t>
  </si>
  <si>
    <t>7593315210</t>
  </si>
  <si>
    <t>Montáž skříně 19"</t>
  </si>
  <si>
    <t>7593315278</t>
  </si>
  <si>
    <t>Montáž kabelového roštu pro volné/pevné uložení šířky 320 mm</t>
  </si>
  <si>
    <t>7593500235</t>
  </si>
  <si>
    <t>Trasy kabelového vedení Drátěný žlab zinkochromátovaný 60X300 DZ</t>
  </si>
  <si>
    <t>7593500285</t>
  </si>
  <si>
    <t>Trasy kabelového vedení Přísušenství drátěných žlabů spojka DZS/B</t>
  </si>
  <si>
    <t>7593500290</t>
  </si>
  <si>
    <t>Trasy kabelového vedení Přísušenství drátěných žlabů Rychlospojka DZRS/B</t>
  </si>
  <si>
    <t>7593500300</t>
  </si>
  <si>
    <t>Trasy kabelového vedení Přísušenství drátěných žlabů Závěs DZZ/B</t>
  </si>
  <si>
    <t>7593500335</t>
  </si>
  <si>
    <t>Trasy kabelového vedení Přísušenství drátěných žlabů kotva požárně odolná KPO 6X70</t>
  </si>
  <si>
    <t>7593500345</t>
  </si>
  <si>
    <t>Trasy kabelového vedení Přísušenství drátěných žlabů kotva požárně odolná KPO 8X97</t>
  </si>
  <si>
    <t>7595600090</t>
  </si>
  <si>
    <t>Switch L3, 24 / 48 portů, optické rozhraní 1Gb s dlouhým dosahem</t>
  </si>
  <si>
    <t>7595600230</t>
  </si>
  <si>
    <t>SFP modul SC/WDM 2Gb 20/5km SM/MM, pro vlnovou délku Tx1310nm/Rx1550nm nebo Tx1550nm/Rx1310nm, -40°C do +70°C.</t>
  </si>
  <si>
    <t>7595600380</t>
  </si>
  <si>
    <t>Přenosová a datová zařízení Datové -  switch L2 průmyslové provedení 4 porty 10 / 100, 2x SFP, DC</t>
  </si>
  <si>
    <t>7595605140</t>
  </si>
  <si>
    <t>Montáž modulu SFP</t>
  </si>
  <si>
    <t>7595605170</t>
  </si>
  <si>
    <t>Montáž routeru (směrovače), switche (přepínače) a huby (rozbočovače) instalace a konfigurace routeru upevněného expertní</t>
  </si>
  <si>
    <t>7595605190</t>
  </si>
  <si>
    <t>Montáž routeru (směrovače), switche (přepínače) a huby (rozbočovače) instalace a konfigurace switche L2 neupevněného - základní</t>
  </si>
  <si>
    <t>PS 02-72_Sdel - PS 02-72</t>
  </si>
  <si>
    <t>Lišta LHD 40x20 vkládací bílá 3m</t>
  </si>
  <si>
    <t>7494003122</t>
  </si>
  <si>
    <t>Modulární přístroje Jističe do 80 A; 10 kA 1-pólové In 6 A, Ue AC 230 V / DC 72 V, charakteristika B, 1pól, Icn 10 kA</t>
  </si>
  <si>
    <t>7494003124</t>
  </si>
  <si>
    <t>Modulární přístroje Jističe do 80 A; 10 kA 1-pólové In 10 A, Ue AC 230 V / DC 72 V, charakteristika B, 1pól, Icn 10 kA</t>
  </si>
  <si>
    <t>7494003288</t>
  </si>
  <si>
    <t>Modulární přístroje Jističe do 80 A; 10 kA 2-pólové In 6 A, Ue AC 230/400 V / DC 144 V, charakteristika B, 2pól, Icn 10 kA</t>
  </si>
  <si>
    <t>7494003290</t>
  </si>
  <si>
    <t>Modulární přístroje Jističe do 80 A; 10 kA 2-pólové In 10 A, Ue AC 230/400 V / DC 144 V, charakteristika B, 2pól, Icn 10 kA</t>
  </si>
  <si>
    <t>7494003294</t>
  </si>
  <si>
    <t>Modulární přístroje Jističe do 80 A; 10 kA 2-pólové In 16 A, Ue AC 230/400 V / DC 144 V, charakteristika B, 2pól, Icn 10 kA</t>
  </si>
  <si>
    <t>7496652010</t>
  </si>
  <si>
    <t>Montáž usměrňovačů/nabíječů do 230/110 V DC do 230 V</t>
  </si>
  <si>
    <t>7590540519</t>
  </si>
  <si>
    <t>UTP Nestíněný vnitřní, drát, nehořlavý, bezhalogenní, nízkodýmavý</t>
  </si>
  <si>
    <t>7590540544</t>
  </si>
  <si>
    <t>UTP propojovací kabel RJ45/RJ45 1m</t>
  </si>
  <si>
    <t>7590540548</t>
  </si>
  <si>
    <t>UTP propojovací kabel RJ45/RJ45 5m</t>
  </si>
  <si>
    <t>7590575010</t>
  </si>
  <si>
    <t>Montáž portu strukturované kabeláže</t>
  </si>
  <si>
    <t>7592905052</t>
  </si>
  <si>
    <t>Montáž bloku baterie olověné 24 V a 48 V kapacity přes 50 Ah</t>
  </si>
  <si>
    <t>7592920760</t>
  </si>
  <si>
    <t>Pb blok 12 V/180 Ah C10 s pancéřovanou trubkovou elektrodou,  uzavřený - gel, cena včetně spojovacího materiálu a bateriového nosiče či stojanu</t>
  </si>
  <si>
    <t>R7593100800</t>
  </si>
  <si>
    <t>Střídač 48/230V-univerz.</t>
  </si>
  <si>
    <t>7595115010</t>
  </si>
  <si>
    <t>Montáž telefonního přístroje digitálního</t>
  </si>
  <si>
    <t>7595140010</t>
  </si>
  <si>
    <t>VOIP telefony Telefon VoIP s přímou volbou, 3 konta SIP</t>
  </si>
  <si>
    <t>7596001610</t>
  </si>
  <si>
    <t>Rádiová zařízení Sdružovač, zátěž apod. Zdroj 48V DS-177-0, bez baterií *</t>
  </si>
  <si>
    <t>7598035206</t>
  </si>
  <si>
    <t>Nastavení a konfigurace přenosové a datové sítě, např. firewall, switchů, routerů, modemů</t>
  </si>
  <si>
    <t>7598095537</t>
  </si>
  <si>
    <t>Vyhotovení protokolu UTZ pro silnoproudé zařízení</t>
  </si>
  <si>
    <t>7598095667</t>
  </si>
  <si>
    <t>Vyhotovení revizní zprávy pro napájecí zdroj jedné napěťové soustavy (UNZ jedné frekvence, UPS v RACK apod. - ne jako spotřebič)</t>
  </si>
  <si>
    <t>R75JA32</t>
  </si>
  <si>
    <t>ZÁSUVKA SDRUŽENNÁ NA OMÍTKU</t>
  </si>
  <si>
    <t>R75JA3X</t>
  </si>
  <si>
    <t>ZÁSUVKA SDRUŽENNÁ - MONTÁŽ</t>
  </si>
  <si>
    <t>SO 10-01 - Liberec – Mníšek u L., železniční svršek</t>
  </si>
  <si>
    <t>HSV - Práce a dodávky HSV</t>
  </si>
  <si>
    <t>Práce a dodávky HSV</t>
  </si>
  <si>
    <t>5905035110</t>
  </si>
  <si>
    <t>Výměna KL malou těžící mechanizací včetně lavičky pod ložnou plochou pražce lože otevřené</t>
  </si>
  <si>
    <t>-450754601</t>
  </si>
  <si>
    <t>Výměna KL malou těžící mechanizací včetně lavičky pod ložnou plochou pražce lože otevřené.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</si>
  <si>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Odtěžení kolejového lože - pražce betonové, rozdělení "c" - přejezdy P2825, P2526, P2827, P2829</t>
  </si>
  <si>
    <t>62,5*1,929</t>
  </si>
  <si>
    <t>5955101000</t>
  </si>
  <si>
    <t>Kamenivo drcené štěrk frakce 31,5/63 třídy BI</t>
  </si>
  <si>
    <t>938228534</t>
  </si>
  <si>
    <t>5905085045</t>
  </si>
  <si>
    <t>Souvislé čištění KL strojně koleje pražce betonové</t>
  </si>
  <si>
    <t>1440679151</t>
  </si>
  <si>
    <t>Souvislé čištění KL strojně koleje pražce betonové.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</si>
  <si>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Čištění kolejového lože strojní čističkou s odchytem výzisku 35% Km 170,650898 - 168,745000</t>
  </si>
  <si>
    <t>1,905898-0,0625</t>
  </si>
  <si>
    <t>5905105030</t>
  </si>
  <si>
    <t>Doplnění KL kamenivem souvisle strojně v koleji</t>
  </si>
  <si>
    <t>-377322020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</si>
  <si>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</si>
  <si>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Doplnění štěrkového lože novým materiálem po čištění</t>
  </si>
  <si>
    <t>(2,726-1/0,675*0,125)*1843,4*0,35</t>
  </si>
  <si>
    <t>Dosypání kolejového lože novým materiálem místě zdvihu nivelety</t>
  </si>
  <si>
    <t>370*1,4*0,2+(280+200)*1,4*0,14</t>
  </si>
  <si>
    <t>Součet</t>
  </si>
  <si>
    <t>-325946418</t>
  </si>
  <si>
    <t>5906035120</t>
  </si>
  <si>
    <t>Souvislá výměna pražců současně s výměnou nebo čištěním KL pražce betonové příčné vystrojené</t>
  </si>
  <si>
    <t>778021068</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</si>
  <si>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</si>
  <si>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 xml:space="preserve">Souvislá výměna pražců SB5 (rozd"c") za nové bet.pražce dl. 2,60m (rozd"c")  (předání výzisku zadavateli) </t>
  </si>
  <si>
    <t>Km 170,650898 - 168,745000 (1905,898-62,5)/0,675=2730,96 zaokrouhleno na 2731ks</t>
  </si>
  <si>
    <t>2731</t>
  </si>
  <si>
    <t>5956140030R</t>
  </si>
  <si>
    <t>Pražec betonový příčný vystrojený včetně kompletů tv. B 91S/2 (S)</t>
  </si>
  <si>
    <t>13894445</t>
  </si>
  <si>
    <t>NEOCEŇOVAT - dodávka SŽ s.o.</t>
  </si>
  <si>
    <t>Souvislá výměna pražců SB5 (rozd"c") za nové bet.pražce dl. 2,60m (rozd"c")  (předání výzisku zadavateli) Km 170,650898 - 168,745000</t>
  </si>
  <si>
    <t>(1905,898-62,5)/0,675=2730,96 zaokrouhleno na 2731ks</t>
  </si>
  <si>
    <t>5906130345</t>
  </si>
  <si>
    <t>Montáž kolejového roštu v ose koleje pražce betonové vystrojené tvar S49, 49E1</t>
  </si>
  <si>
    <t>-772815465</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</si>
  <si>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materiálu.</t>
  </si>
  <si>
    <t>Zřízení nového kol. roštu : kolejnice 49E1-R260,  bet. pražce dl.2,60m ,  upevnění W14, rozdělení "c"</t>
  </si>
  <si>
    <t>0,0625</t>
  </si>
  <si>
    <t>-857166630</t>
  </si>
  <si>
    <t>Počet pražců - 62,5/0,675=92,59 zaokrouhleno na 93</t>
  </si>
  <si>
    <t>5957101050R</t>
  </si>
  <si>
    <t>Kolejnice třídy R260 tv. 49 E1 délky 75,000 m</t>
  </si>
  <si>
    <t>1272450654</t>
  </si>
  <si>
    <t>Kolejnice třídy R260 tv. 49 E1 délky 25,000 m</t>
  </si>
  <si>
    <t>kolejnice 75m</t>
  </si>
  <si>
    <t>5906135155</t>
  </si>
  <si>
    <t>Demontáž kolejového roštu koleje na úložišti pražce betonové tvar S49, T, 49E1</t>
  </si>
  <si>
    <t>-2086013046</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</si>
  <si>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</si>
  <si>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Vyjmutí  koleje na pražcích betonových, rozdělení "c" - přejezdy P2825, P2526, P2827, P2829</t>
  </si>
  <si>
    <t>5907025091</t>
  </si>
  <si>
    <t>Výměna kolejnicových pásů současně s výměnou pražců tvar S49, T, 49E1</t>
  </si>
  <si>
    <t>884805553</t>
  </si>
  <si>
    <t>Výměna kolejnicových pásů současně s výměnou pražců tvar S49, T, 49E1.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</si>
  <si>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 xml:space="preserve">Čištění kolejového lože strojní čističkou s odchytem výzisku 35% </t>
  </si>
  <si>
    <t>Km 170,650898 - 168,745000</t>
  </si>
  <si>
    <t>(1905,898-62,5)*2</t>
  </si>
  <si>
    <t>-1736560960</t>
  </si>
  <si>
    <t>Souvislá výměna kolejnic tvaru S49 za nové tv. 49E1-R260 (upevnění W14) Km 170,650898 - 168,745000</t>
  </si>
  <si>
    <t>((1905,898-62,5)/75)*2= 49,15 zaokrouhleno na 49,2</t>
  </si>
  <si>
    <t>49,2</t>
  </si>
  <si>
    <t>5907050120</t>
  </si>
  <si>
    <t>Dělení kolejnic kyslíkem soustavy S49 nebo T</t>
  </si>
  <si>
    <t>755057807</t>
  </si>
  <si>
    <t>Dělení kolejnic kyslíkem soustavy S49 nebo T. Poznámka: 1. V cenách jsou započteny náklady na manipulaci, podložení, označení a provedení řezu kolejnice.</t>
  </si>
  <si>
    <t>4*4</t>
  </si>
  <si>
    <t>Souvislá výměna kolejnic v Km 170,650898 - 168,745000 po cca 25m</t>
  </si>
  <si>
    <t>5909032020</t>
  </si>
  <si>
    <t>Přesná úprava GPK koleje směrové a výškové uspořádání pražce betonové</t>
  </si>
  <si>
    <t>921788321</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</si>
  <si>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</si>
  <si>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Směrové a výškové vyrovnání koleje na pražcích betonových -  výběhy podbíjení do stávajícího stavu + podbití v oblasti přejezdů</t>
  </si>
  <si>
    <t>0,100+0,0625</t>
  </si>
  <si>
    <t>5910015020</t>
  </si>
  <si>
    <t>Odtavovací stykové svařování mobilní svářečkou kolejnic nových délky do 150 m tv. S49</t>
  </si>
  <si>
    <t>svar</t>
  </si>
  <si>
    <t>-1802390786</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</si>
  <si>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</si>
  <si>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Montážní svary</t>
  </si>
  <si>
    <t>5910020030</t>
  </si>
  <si>
    <t>Svařování kolejnic termitem plný předehřev standardní spára svar sériový tv. S49</t>
  </si>
  <si>
    <t>-1665816825</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</si>
  <si>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</si>
  <si>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 xml:space="preserve">Svařování kolejnic S49 ((62,5+1843,4)/75+1)*2=52,85 svárů tj. zaokrouhleno na 54 svárů - 42 ks odtavovacích stykovvých svarů </t>
  </si>
  <si>
    <t>5910040020</t>
  </si>
  <si>
    <t>Umožnění volné dilatace kolejnice demontáž upevňovadel bez osazení kluzných podložek rozdělení pražců "d"</t>
  </si>
  <si>
    <t>843644020</t>
  </si>
  <si>
    <t>Umožnění volné dilatace kolejnice demontáž upevňovadel bez osazení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</si>
  <si>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 xml:space="preserve">Zřízení bezstykové koleje Km 170,650898 - 168,745000 </t>
  </si>
  <si>
    <t>1905,898</t>
  </si>
  <si>
    <t>zřízení BK ve výbězích podbíjení do stávajícího stavu</t>
  </si>
  <si>
    <t>5910040120</t>
  </si>
  <si>
    <t>Umožnění volné dilatace kolejnice montáž upevňovadel bez odstranění kluzných podložek rozdělení pražců "d"</t>
  </si>
  <si>
    <t>-1803585322</t>
  </si>
  <si>
    <t>Umožnění volné dilatace kolejnice montáž upevňovadel bez odstranění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</si>
  <si>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5912030040</t>
  </si>
  <si>
    <t>Demontáž návěstidla včetně sloupku a patky rychlostníku</t>
  </si>
  <si>
    <t>370078322</t>
  </si>
  <si>
    <t>Demontáž návěstidla včetně sloupku a patky rychlostníku. Poznámka: 1. V cenách jsou započteny náklady na demontáž návěstidla, sloupku a patky, zához, úpravu terénu a naložení na dopravní prostředek.</t>
  </si>
  <si>
    <t>Demontáž návěstidla rychlostníku</t>
  </si>
  <si>
    <t>5912045030</t>
  </si>
  <si>
    <t>Montáž návěstidla včetně sloupku a patky předvěstníku</t>
  </si>
  <si>
    <t>-906512067</t>
  </si>
  <si>
    <t>Montáž návěstidla včetně sloupku a patky předvěstníku. Poznámka: 1. V cenách jsou započteny náklady na zemní práce, montáž patky, sloupku a návěstidla, úpravu a rozprostření zeminy na terén. 2. V cenách nejsou obsaženy náklady na dodávku materiálu.</t>
  </si>
  <si>
    <t>715153564</t>
  </si>
  <si>
    <t>1*0,3*0,3*0,8</t>
  </si>
  <si>
    <t>5962101020</t>
  </si>
  <si>
    <t>Návěstidlo očekávejte traťovou rychlost - trojúhelník</t>
  </si>
  <si>
    <t>-1706520258</t>
  </si>
  <si>
    <t>5962113005</t>
  </si>
  <si>
    <t>Sloupek ocelový pozinkovaný 60 mm</t>
  </si>
  <si>
    <t>-158132948</t>
  </si>
  <si>
    <t>5962114000</t>
  </si>
  <si>
    <t>Výstroj sloupku objímka 50 až 100 mm kompletní</t>
  </si>
  <si>
    <t>939238415</t>
  </si>
  <si>
    <t>5962114020</t>
  </si>
  <si>
    <t>Výstroj sloupku víčko plast 60 mm</t>
  </si>
  <si>
    <t>720561168</t>
  </si>
  <si>
    <t>5912045040</t>
  </si>
  <si>
    <t>Montáž návěstidla včetně sloupku a patky rychlostníku</t>
  </si>
  <si>
    <t>-1382828184</t>
  </si>
  <si>
    <t>Montáž návěstidla včetně sloupku a patky rychlostníku. Poznámka: 1. V cenách jsou započteny náklady na zemní práce, montáž patky, sloupku a návěstidla, úpravu a rozprostření zeminy na terén. 2. V cenách nejsou obsaženy náklady na dodávku materiálu.</t>
  </si>
  <si>
    <t>1836222075</t>
  </si>
  <si>
    <t>3*0,3*0,3*0,8</t>
  </si>
  <si>
    <t>5962101010</t>
  </si>
  <si>
    <t>Návěstidlo rychlostník - obdélník</t>
  </si>
  <si>
    <t>778489800</t>
  </si>
  <si>
    <t>1243531063</t>
  </si>
  <si>
    <t>-1878186674</t>
  </si>
  <si>
    <t>2*3</t>
  </si>
  <si>
    <t>-969143840</t>
  </si>
  <si>
    <t>5912045050</t>
  </si>
  <si>
    <t>Montáž návěstidla včetně sloupku a patky sklonovníku</t>
  </si>
  <si>
    <t>-2005433641</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</si>
  <si>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</si>
  <si>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1742231138</t>
  </si>
  <si>
    <t>5*0,3*0,3*0,8</t>
  </si>
  <si>
    <t>5962101110</t>
  </si>
  <si>
    <t>Návěstidlo sklonovník reflexní</t>
  </si>
  <si>
    <t>-166596847</t>
  </si>
  <si>
    <t>1801395972</t>
  </si>
  <si>
    <t>-1814936411</t>
  </si>
  <si>
    <t>1544954751</t>
  </si>
  <si>
    <t>5912050020</t>
  </si>
  <si>
    <t>Staničení výměna hektometrovníku</t>
  </si>
  <si>
    <t>1494760661</t>
  </si>
  <si>
    <t>Staničení výměna hektometrovníku. Poznámka: 1. V cenách jsou započteny náklady na zemní práce a výměnu, demontáž nebo montáž staničení. 2. V cenách nejsou obsaženy náklady na dodávku materiálu.</t>
  </si>
  <si>
    <t>Hektometrovník betonový   (demontáž, nátěr, zpětné osazení)</t>
  </si>
  <si>
    <t>5963157005</t>
  </si>
  <si>
    <t>Nátěr hmota nátěrová syntetická základní</t>
  </si>
  <si>
    <t>litr</t>
  </si>
  <si>
    <t>170793669</t>
  </si>
  <si>
    <t>5914005010</t>
  </si>
  <si>
    <t>Rozšíření stezky zemního tělesa dle VL Ž2 přisypávkou zemního tělesa</t>
  </si>
  <si>
    <t>386133385</t>
  </si>
  <si>
    <t>Rozšíření stezky zemního tělesa dle VL Ž2 přisypávkou zemního tělesa. Poznámka: 1. V cenách jsou započteny i náklady na uložení výzisku na terén nebo naložení na dopravní prostředek. 2. V cenách nejsou obsaženy náklady na dodávku materiálu, odtěžení zemního tělesa, dopravu a skládkovné.</t>
  </si>
  <si>
    <t>"výzisk ze strojního čištění v místě stavby"</t>
  </si>
  <si>
    <t>2,541*1843,4*0,35*0,40*0,15</t>
  </si>
  <si>
    <t>5914020020</t>
  </si>
  <si>
    <t>Čištění otevřených odvodňovacích zařízení strojně příkop nezpevněný</t>
  </si>
  <si>
    <t>-570291911</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</si>
  <si>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</si>
  <si>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Odkopávky zeminy pro čištění banketu a příkopu</t>
  </si>
  <si>
    <t>2489</t>
  </si>
  <si>
    <t>5915015010</t>
  </si>
  <si>
    <t>Svahování zemního tělesa železničního spodku v náspu</t>
  </si>
  <si>
    <t>-1401748161</t>
  </si>
  <si>
    <t>Svahování zemního tělesa železničního spodku v náspu. Poznámka: 1. V cenách jsou započteny náklady na svahování železničního tělesa a uložení výzisku na terén nebo naložení na dopravní prostředek.</t>
  </si>
  <si>
    <t>Rozšíření tělesa drážního spodku v místě zvýšení nivelety odtěženou zeminou</t>
  </si>
  <si>
    <t>km 169,225-169,250 vpravo</t>
  </si>
  <si>
    <t>25*1,2</t>
  </si>
  <si>
    <t>km 169,225-169,425 vlevo</t>
  </si>
  <si>
    <t>200*1,2</t>
  </si>
  <si>
    <t>km 169,775-169,950 oboustranně</t>
  </si>
  <si>
    <t>175*1,5*2</t>
  </si>
  <si>
    <t>Pomoc. práce zříz. nebo zajišť. ochranu inženýrských sítí</t>
  </si>
  <si>
    <t>kpl</t>
  </si>
  <si>
    <t>1596601356</t>
  </si>
  <si>
    <t>Třídění spojovacích a upevňovacích součástí. Poznámka: 1. V cenách jsou započteny náklady na manipulaci, vytřídění a uložení materiálu na úložiště nebo do skladu.</t>
  </si>
  <si>
    <t>Pomoc. práce zříz. nebo zajišť. ochranu inženýrských sítí v délce 700m</t>
  </si>
  <si>
    <t>5999005030</t>
  </si>
  <si>
    <t>Třídění kolejnic</t>
  </si>
  <si>
    <t>-209946957</t>
  </si>
  <si>
    <t>Třídění kolejnic. Poznámka: 1. V cenách jsou započteny náklady na manipulaci, vytřídění a uložení materiálu na úložiště nebo do skladu.</t>
  </si>
  <si>
    <t>Zřízení nového kol. roštu : kolejnice 49E1-R260,  bet. pražce dl.2,60m ,  upevnění W14, rozdělení "c"kolejnice 75m</t>
  </si>
  <si>
    <t>2*75*0,049</t>
  </si>
  <si>
    <t>Souvislá výměna kolejnic tvaru S49 za nové tv. 49E1-R260 (upevnění W14) Km 170,650898-168,745000 ((1905,898-62,5)/75)*2=49,15 zaokrouhleno na 49,2ks</t>
  </si>
  <si>
    <t>49,2*75*0,049</t>
  </si>
  <si>
    <t>5999010010</t>
  </si>
  <si>
    <t>Vyjmutí a snesení konstrukcí nebo dílů hmotnosti do 10 t</t>
  </si>
  <si>
    <t>2048597717</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</si>
  <si>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 blízkosti trakčního vedení.</t>
  </si>
  <si>
    <t>0,0625*546,098</t>
  </si>
  <si>
    <t>9901000100</t>
  </si>
  <si>
    <t>Doprava obousměrná (např. dodávek z vlastních zásob zhotovitele nebo objednatele nebo výzisku) mechanizací o nosnosti do 3,5 t elektrosoučástek, montážního materiálu, kameniva, písku, dlažebních kostek, suti, atd. do 10 km</t>
  </si>
  <si>
    <t>-45068531</t>
  </si>
  <si>
    <t>Doprava obousměrná (např. dodávek z vlastních zásob zhotovitele nebo objednatele nebo výzisku) mechanizací o nosnosti do 3,5 t elektrosoučástek, montážního materiálu, kameniva, písku, dlažebních kostek, suti,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</si>
  <si>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Pryžové podložky 1905,898/0,6745=2825,646ks zaokrouhleno na 2826ks pražců - odvoz na skládku</t>
  </si>
  <si>
    <t>PE podložky 1905,898/0,6745=2825,646ks zaokrouhleno na 2826ks pražců - odvoz na skládku</t>
  </si>
  <si>
    <t>9901000800</t>
  </si>
  <si>
    <t>Doprava obousměrná (např. dodávek z vlastních zásob zhotovitele nebo objednatele nebo výzisku) mechanizací o nosnosti do 3,5 t elektrosoučástek, montážního materiálu, kameniva, písku, dlažebních kostek, suti, atd. do 150 km</t>
  </si>
  <si>
    <t>-941392013</t>
  </si>
  <si>
    <t>Doprava obousměrná (např. dodávek z vlastních zásob zhotovitele nebo objednatele nebo výzisku) mechanizací o nosnosti do 3,5 t elektrosoučástek, montážního materiálu, kameniva, písku, dlažebních kostek, suti, atd. do 150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</si>
  <si>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Návěstidlo očekávejte rychlost - trojúhelník, návěstidlo traťová rychlost obdélník, sklonovník 8ks</t>
  </si>
  <si>
    <t>sloupek dn60 9ks výstroj sloupku plastové víčko 9ks, výstroj sloupku, nátěrová hmota</t>
  </si>
  <si>
    <t>9902100100</t>
  </si>
  <si>
    <t>Doprava obousměrná (např. dodávek z vlastních zásob zhotovitele nebo objednatele nebo výzisku) mechanizací o nosnosti přes 3,5 t sypanin (kameniva, písku, suti, dlažebních kostek, atd.) do 10 km</t>
  </si>
  <si>
    <t>-202545317</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</si>
  <si>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</si>
  <si>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Odkopávky zeminy pro čištění banketu a příkopu - odvoz na mezideponii</t>
  </si>
  <si>
    <t>2489*1,8</t>
  </si>
  <si>
    <t>Odpočet pro rozšíření zemního tělesa (viz. pol. 5915015010)</t>
  </si>
  <si>
    <t>-140*1,8</t>
  </si>
  <si>
    <t>Odtěžení kolejového lože - pražce betonové, rozdělení "c" - přejezdy P2825, P2526, P2827, P2829 - odvoz na mezideponii</t>
  </si>
  <si>
    <t>62,5*1,929*1,808</t>
  </si>
  <si>
    <t>Výzisk z čištění KL (počítáno 60% výzisku k odvozu na skládku, zbylých 40 % bude složeno na svahy náspu do 5 km od místa stavby) - odvoz na mezideponi</t>
  </si>
  <si>
    <t>2,541*1843,4*0,35*0,60*1,808</t>
  </si>
  <si>
    <t>doprava betonu na stavbu do základů návěstidel</t>
  </si>
  <si>
    <t>(0,36+0,216+0,072)*2,2</t>
  </si>
  <si>
    <t>9902100200</t>
  </si>
  <si>
    <t>Doprava obousměrná (např. dodávek z vlastních zásob zhotovitele nebo objednatele nebo výzisku) mechanizací o nosnosti přes 3,5 t sypanin (kameniva, písku, suti, dlažebních kostek, atd.) do 20 km</t>
  </si>
  <si>
    <t>-1044906816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</si>
  <si>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</si>
  <si>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Odkopávky zeminy pro čištění banketu a příkopu - odvoz na skládku</t>
  </si>
  <si>
    <t>Odtěžení kolejového lože - pražce betonové, rozdělení "c" - přejezdy P2825, P2526, P2827, P2829 - odvoz na skládku</t>
  </si>
  <si>
    <t>Výzisk z čištění KL (počítáno 60% výzisku k odvozu na skládku, zbylých 40 % bude složeno na svahy náspu do 5 km od místa stavby) - odvoz na skládku</t>
  </si>
  <si>
    <t>9902100500</t>
  </si>
  <si>
    <t>Doprava obousměrná (např. dodávek z vlastních zásob zhotovitele nebo objednatele nebo výzisku) mechanizací o nosnosti přes 3,5 t sypanin (kameniva, písku, suti, dlažebních kostek, atd.) do 60 km</t>
  </si>
  <si>
    <t>-402917617</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</si>
  <si>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</si>
  <si>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kamenivo 31,5/63 na stavbu</t>
  </si>
  <si>
    <t>323,160+3738,271</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</si>
  <si>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</si>
  <si>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</si>
  <si>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846272314</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</si>
  <si>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</si>
  <si>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Vyjmutí  koleje na pražcích betonových, rozdělení "c" - přejezdy P2825, P2526, P2827, P2829 - odvoz na mezideponii</t>
  </si>
  <si>
    <t>Betonové pražce (1905,898-62,5)/0,6745=2732,984ks zaokrouhleno na 2733ks pražců - doprava na mezideponii</t>
  </si>
  <si>
    <t>2733*0,272</t>
  </si>
  <si>
    <t xml:space="preserve">Souvislá výměna kolejnic tvaru S49 za nové tv. 49E1-R260 (upevnění W14) Km 170,650898-168,745000 ((1905,898-62,5)/25)*2=147,472 zaokrouhleno na 148ks </t>
  </si>
  <si>
    <t>doprava na mezideponii</t>
  </si>
  <si>
    <t>147,472*25*0,0491</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</si>
  <si>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</si>
  <si>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</si>
  <si>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-1204903741</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</si>
  <si>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</si>
  <si>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Betonové pražce 1905,898/0,6745=2825,646ks zaokrouhleno na 2826ks pražců odvoz na skládku</t>
  </si>
  <si>
    <t>2826*0,272</t>
  </si>
  <si>
    <t>Zřízení nového kol. roštu : kolejnice 49E1-R260,  bet. pražce dl.2,60m ,  upevnění W14, rozdělení "c" kolejnice 75m</t>
  </si>
  <si>
    <t>odvoz z mezideponie na stavbu</t>
  </si>
  <si>
    <t>2*75*0,0491</t>
  </si>
  <si>
    <t>Souvislá výměna kolejnic tvaru S49 za nové tv. 49E1-R260 (upevnění W14) Km 170,650898-168,745000 ((1905,898-62,5)/25)*2=49,15 zaokrouhleno na 49,2ks</t>
  </si>
  <si>
    <t>49,2*75*0,0491</t>
  </si>
  <si>
    <t>Souvislá výměna pražců SB5 (rozd"c") za nové bet.pražce dl. 2,60m (rozd"c") Km170,650898-168,745 (1905,898-62,5)/0,675=2730,37 zaokrouhleno na 2731ks</t>
  </si>
  <si>
    <t>2731*0,327</t>
  </si>
  <si>
    <t>Počet pražců - 62,5/0,675=92,59 zaokrouhleno na 93, odvoz z mezideponie na stavbu</t>
  </si>
  <si>
    <t>93*0,327</t>
  </si>
  <si>
    <t>9902900100</t>
  </si>
  <si>
    <t>Naložení sypanin, drobného kusového materiálu, suti</t>
  </si>
  <si>
    <t>-140205891</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</si>
  <si>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</si>
  <si>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Odkopávky zeminy pro čištění banketu a příkopu - naložení z  mezideponie</t>
  </si>
  <si>
    <t>Výzisk z čištění KL(počítáno 60% výzisku k odvozu na skládku, zbylých 40% bude složeno na svahy náspu do 5km od místa stavby) - naložení z mezideponie</t>
  </si>
  <si>
    <t>(2,726-1/0,675*0,125)*1843,4*0,35*0,60*1,808</t>
  </si>
  <si>
    <t>9902900200</t>
  </si>
  <si>
    <t>Naložení objemnějšího kusového materiálu, vybouraných hmot</t>
  </si>
  <si>
    <t>-1385001503</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</si>
  <si>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</si>
  <si>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naložení z mezideponie k odvozu na stavbu</t>
  </si>
  <si>
    <t>Počet pražců - 62,5/0,675=92,59 zaokrouhleno na 93 -naložení z mezideponie k odvozu na stavbu</t>
  </si>
  <si>
    <t>9902900400</t>
  </si>
  <si>
    <t>Složení objemnějšího kusového materiálu, vybouraných hmot</t>
  </si>
  <si>
    <t>213799247</t>
  </si>
  <si>
    <t>Složení objemnějšího kusového materiálu, vybouraných hmot   Poznámka: 1. Ceny jsou určeny pro skládání materiálu z vlastních zásob objednatele.</t>
  </si>
  <si>
    <t>Složení na mezideponii</t>
  </si>
  <si>
    <t>Počet pražců - 62,5/0,675=92,59 zaokrouhleno na 93 - Složení na mezideponii</t>
  </si>
  <si>
    <t>9903200100</t>
  </si>
  <si>
    <t>Přeprava mechanizace na místo prováděných prací o hmotnosti přes 12 t přes 50 do 100 km</t>
  </si>
  <si>
    <t>521278419</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</si>
  <si>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</si>
  <si>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Dvoucestný bagr</t>
  </si>
  <si>
    <t>9903200200</t>
  </si>
  <si>
    <t>Přeprava mechanizace na místo prováděných prací o hmotnosti přes 12 t do 200 km</t>
  </si>
  <si>
    <t>1558555354</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</si>
  <si>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</si>
  <si>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ASP+SSP</t>
  </si>
  <si>
    <t>Čistička štěrku</t>
  </si>
  <si>
    <t>Strojnílinka pro výměny pražců</t>
  </si>
  <si>
    <t>Loko+vozy</t>
  </si>
  <si>
    <t>9909000100R</t>
  </si>
  <si>
    <t>Poplatek za uložení suti nebo hmot na oficiální skládku</t>
  </si>
  <si>
    <t>-234023042</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</si>
  <si>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</si>
  <si>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Odkopávky zeminy pro čištění banketu a příkopu - poplatek za skládku</t>
  </si>
  <si>
    <t>2349*1,8</t>
  </si>
  <si>
    <t>9909000110R</t>
  </si>
  <si>
    <t>Poplatek za uložení výzisku ze štěrkového lože nekontaminovaného</t>
  </si>
  <si>
    <t>-2075418603</t>
  </si>
  <si>
    <t>Poplatek za uložení výzisku ze štěrkového lože nekontaminovaného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</si>
  <si>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Odtěžení kolejového lože - pražce betonové, rozdělení "c" - přejezdy P2825, P2526, P2827, P2829 - poplatek za skládku</t>
  </si>
  <si>
    <t>Výzisk z čištění KL (počítáno 60% výzisku k odvozu na skládku, zbylých 40 % bude složeno na svahy náspu do 5 km od místa stavby) - poplatek za skládku</t>
  </si>
  <si>
    <t>9909000400R</t>
  </si>
  <si>
    <t>Poplatek za likvidaci plastových součástí</t>
  </si>
  <si>
    <t>-134812352</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</si>
  <si>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</si>
  <si>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Pryžové podložky 1905,898/0,6745=2825,646ks zaokrouhleno na 2826ks pražců</t>
  </si>
  <si>
    <t>2826*0,000182*2</t>
  </si>
  <si>
    <t>PE podložky 1905,898/0,6745=2825,646ks zaokrouhleno na 2826ks pražců</t>
  </si>
  <si>
    <t>2826*2*0,00009</t>
  </si>
  <si>
    <t>9909000500R</t>
  </si>
  <si>
    <t>Poplatek uložení odpadu betonových prefabrikátů</t>
  </si>
  <si>
    <t>1183235191</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</si>
  <si>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</si>
  <si>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Betonové pražce 1905,898/0,6745=2825,646ks zaokrouhleno na 2826ks pražců</t>
  </si>
  <si>
    <t>SO 10-01.1 -  Liberec – Mníšek u L., železniční svršek - následné podbití</t>
  </si>
  <si>
    <t>1817380430</t>
  </si>
  <si>
    <t>1905,898*3,2*0,02</t>
  </si>
  <si>
    <t>-317224696</t>
  </si>
  <si>
    <t>1905,898*3,2*0,02*2,035</t>
  </si>
  <si>
    <t>5909030020</t>
  </si>
  <si>
    <t>Následná úprava GPK koleje směrové a výškové uspořádání pražce betonové</t>
  </si>
  <si>
    <t>865554078</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</si>
  <si>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</si>
  <si>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km 170,650898 - km 168,745000</t>
  </si>
  <si>
    <t>1,905898</t>
  </si>
  <si>
    <t>5913035010</t>
  </si>
  <si>
    <t>Demontáž celopryžové přejezdové konstrukce málo zatížené v koleji část vnější a vnitřní bez závěrných zídek</t>
  </si>
  <si>
    <t>-1538014430</t>
  </si>
  <si>
    <t>Demontáž celopryžové přejezdové konstrukce málo zatížené v koleji část vnější a vnitřní bez závěrných zídek. Poznámka: 1. V cenách jsou započteny náklady na demontáž konstrukce, naložení na dopravní prostředek.</t>
  </si>
  <si>
    <t>4,5</t>
  </si>
  <si>
    <t>5,4</t>
  </si>
  <si>
    <t>7,2</t>
  </si>
  <si>
    <t>5913040010</t>
  </si>
  <si>
    <t>Montáž celopryžové přejezdové konstrukce málo zatížené v koleji část vnější a vnitřní bez závěrných zídek</t>
  </si>
  <si>
    <t>613924271</t>
  </si>
  <si>
    <t>Montáž celopryžové přejezdové konstrukce málo zatížené v koleji část vnější a vnitřní bez závěrných zídek. Poznámka: 1. V cenách jsou započteny náklady na montáž konstrukce. 2. V cenách nejsou obsaženy náklady na dodávku materiálu.</t>
  </si>
  <si>
    <t>114676389</t>
  </si>
  <si>
    <t>248884639</t>
  </si>
  <si>
    <t>SO 10-02 - ŽST Mníšek u Liberce, železniční svršek</t>
  </si>
  <si>
    <t>5905023030</t>
  </si>
  <si>
    <t>Úprava povrchu stezky rozprostřením štěrkodrtě přes 5 do 10 cm</t>
  </si>
  <si>
    <t>-234002957</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</si>
  <si>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dodávku drtě.</t>
  </si>
  <si>
    <t>5955101025</t>
  </si>
  <si>
    <t>-1039344866</t>
  </si>
  <si>
    <t>Plocha drceného kameniva fr. 4/16 na povrch drážních stezek tl. 0,08m</t>
  </si>
  <si>
    <t>2392*0,08*2,035</t>
  </si>
  <si>
    <t>5905055010</t>
  </si>
  <si>
    <t>Odstranění stávajícího kolejového lože odtěžením v koleji</t>
  </si>
  <si>
    <t>-758611720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</si>
  <si>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</si>
  <si>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Objem štěrku připadající na kol. pole mimo nástupiště</t>
  </si>
  <si>
    <t>2669,526</t>
  </si>
  <si>
    <t>5905055020</t>
  </si>
  <si>
    <t>Odstranění stávajícího kolejového lože odtěžením ve výhybce</t>
  </si>
  <si>
    <t>-2122567038</t>
  </si>
  <si>
    <t>Odstranění stávajícího kolejového lože odtěžením ve výhybce. Poznámka: 1. V cenách jsou započteny náklady na odstranění KL, úpravu pláně a rozprostření výzisku na terén nebo jeho naložení na dopravní prostředek. 2. Položka se použije v případech, kdy se nové KL nezřizuje.</t>
  </si>
  <si>
    <t>Objem štěrku připadající na výhybky</t>
  </si>
  <si>
    <t>stávající výh. č. 1  JT 5° -500 - dř.</t>
  </si>
  <si>
    <t>stávající výh. č. 2,3,5</t>
  </si>
  <si>
    <t>3*58</t>
  </si>
  <si>
    <t>stávající výh. č. 4</t>
  </si>
  <si>
    <t>5905060010</t>
  </si>
  <si>
    <t>Zřízení nového kolejového lože v koleji</t>
  </si>
  <si>
    <t>-1569865756</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</si>
  <si>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</si>
  <si>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kolejnice 49E1 bet. pražce  dl. 2,6m upevnění W 14 rozdělení "c" NOVÝ MATERIÁL</t>
  </si>
  <si>
    <t>1197,006*2,129</t>
  </si>
  <si>
    <t xml:space="preserve">výhybkové přípoje kolejnice 49E1 bet. pražce VPS upevnění W 14 rozdělení "u"                </t>
  </si>
  <si>
    <t>21*2,157</t>
  </si>
  <si>
    <t>kolejnice R65, bet. pražce dl. 2,4m,  upevnění ŽS4,  rozdělení "c",  REGENER. MAT.</t>
  </si>
  <si>
    <t>426,785*1,927</t>
  </si>
  <si>
    <t>kolejnice S49 bet. pražce dl.2,4m. upevnění ŽS4, rozdělení "c", VYZÍSK. MAT. - od ZV 103 do KV2</t>
  </si>
  <si>
    <t>39,413*1,927</t>
  </si>
  <si>
    <t>výhybkové přípoje , kolejnice 49E1 dřev. výh. pražce upevnění ŽS4 rozdělení "d" Nový Materiál</t>
  </si>
  <si>
    <t>45,6*1,693</t>
  </si>
  <si>
    <t>Objem štěrku fr. 31,5/63 připadající klíny pod dr. stezkama + doplněk na ukloněnou pláň žel spodku</t>
  </si>
  <si>
    <t>874</t>
  </si>
  <si>
    <t xml:space="preserve">Pro předštěrkování použít přetříděné kolejové lože v objemu 1495m3 </t>
  </si>
  <si>
    <t>1077745486</t>
  </si>
  <si>
    <t>1197,006*2,129*2,035</t>
  </si>
  <si>
    <t>21*2,157*2,035</t>
  </si>
  <si>
    <t>426,785*1,927*2,035</t>
  </si>
  <si>
    <t>39,413*1,927*2,035</t>
  </si>
  <si>
    <t>45,6*1,693*2,035</t>
  </si>
  <si>
    <t>874*2,035</t>
  </si>
  <si>
    <t>-1495*2,035</t>
  </si>
  <si>
    <t>5905060020</t>
  </si>
  <si>
    <t>Zřízení nového kolejového lože ve výhybce</t>
  </si>
  <si>
    <t>406395678</t>
  </si>
  <si>
    <t>Zřízení nového kolejového lože ve výhybce.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</si>
  <si>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"Výhybky 2,3,4" 53*3</t>
  </si>
  <si>
    <t>"Výhybka č.1"88</t>
  </si>
  <si>
    <t>-121859597</t>
  </si>
  <si>
    <t>"Výhybky 2,3,4" 53*3*2,035</t>
  </si>
  <si>
    <t>"Výhybka č.1"88*2,035</t>
  </si>
  <si>
    <t>-491623017</t>
  </si>
  <si>
    <t>1341354984</t>
  </si>
  <si>
    <t>Doplnění štěrkového lože novým materiálem pro směrové a výškové vyrovnání</t>
  </si>
  <si>
    <t>164*3,4*0,04*2,035</t>
  </si>
  <si>
    <t>5905105040</t>
  </si>
  <si>
    <t>Doplnění KL kamenivem souvisle strojně ve výhybce</t>
  </si>
  <si>
    <t>1406775858</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</si>
  <si>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</si>
  <si>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-987424742</t>
  </si>
  <si>
    <t>Doplnění štěrkového lože novým materiálem pro směrové a výškové vyrovnání - výhybka č. 5</t>
  </si>
  <si>
    <t>2*50,7*2,95*0,09*2,035</t>
  </si>
  <si>
    <t>5906120010</t>
  </si>
  <si>
    <t>Zkrácení dřevěného pražce odřezáním</t>
  </si>
  <si>
    <t>-216830713</t>
  </si>
  <si>
    <t>Zkrácení dřevěného pražce odřezáním. Poznámka: 1. V cenách jsou započteny náklady na odstranění mřížky, zkrácení, ošetření čela pražce impregnačním prostředkem a osazení mřížky</t>
  </si>
  <si>
    <t>Výhybkové přípoje u výhybek č. 2, 3 a 4</t>
  </si>
  <si>
    <t>3*10</t>
  </si>
  <si>
    <t>5906125325</t>
  </si>
  <si>
    <t>Montáž kolejového roštu na úložišti pražce betonové vystrojené tvar R65</t>
  </si>
  <si>
    <t>-325907696</t>
  </si>
  <si>
    <t>Montáž kolejového roštu na úložišti pražce betonové vystrojené tvar R65. Poznámka: 1. V cenách jsou započteny náklady na úpravu plochy pro montáž, manipulaci a montáž KR, u nevystrojených pražců dřevěných i vrtání. 2. V cenách nejsou obsaženy náklady na dodávku materiálu.</t>
  </si>
  <si>
    <t>0,426785</t>
  </si>
  <si>
    <t>5957113005</t>
  </si>
  <si>
    <t>Kolejnice přechodové tv. R65/49E1 levá</t>
  </si>
  <si>
    <t>1203406922</t>
  </si>
  <si>
    <t xml:space="preserve">Přechodová kolejnice S49/R65 dl. 10m </t>
  </si>
  <si>
    <t>2*10</t>
  </si>
  <si>
    <t>5957113010</t>
  </si>
  <si>
    <t>Kolejnice přechodové tv. R65/49E1 pravá</t>
  </si>
  <si>
    <t>-679944952</t>
  </si>
  <si>
    <t>Přechodová kolejnice S49/R65 dl. 10m</t>
  </si>
  <si>
    <t>5956213065R</t>
  </si>
  <si>
    <t>Pražec betonový příčný vystrojený  užitý tv. SB 8 P</t>
  </si>
  <si>
    <t>-1928568879</t>
  </si>
  <si>
    <t>633</t>
  </si>
  <si>
    <t>5957201005R</t>
  </si>
  <si>
    <t>Kolejnice užité tv. R65</t>
  </si>
  <si>
    <t>-776253624</t>
  </si>
  <si>
    <t>426,785*2</t>
  </si>
  <si>
    <t>odpočet délky pro umístění přechodových kolejnic</t>
  </si>
  <si>
    <t>-10*2*2</t>
  </si>
  <si>
    <t>595MAT2</t>
  </si>
  <si>
    <t>Komplety ŽS 4 (šroub RS 1, matice M 24, podložka Fe6, svěrka ŽS4)</t>
  </si>
  <si>
    <t>-540694929</t>
  </si>
  <si>
    <t>633*4</t>
  </si>
  <si>
    <t>595MAT3</t>
  </si>
  <si>
    <t>Podložka pryžová pod patu kolejnice R65 183/151/6</t>
  </si>
  <si>
    <t>-1807864465</t>
  </si>
  <si>
    <t>633*2</t>
  </si>
  <si>
    <t>5906125335</t>
  </si>
  <si>
    <t>Montáž kolejového roštu na úložišti pražce betonové vystrojené tvar S49, 49E1</t>
  </si>
  <si>
    <t>1554888519</t>
  </si>
  <si>
    <t>Montáž kolejového roštu na úložišti pražce betonové vystrojené tvar S49, 49E1. Poznámka: 1. V cenách jsou započteny náklady na úpravu plochy pro montáž, manipulaci a montáž KR, u nevystrojených pražců dřevěných i vrtání. 2. V cenách nejsou obsaženy náklady na dodávku materiálu.</t>
  </si>
  <si>
    <t>1,197006</t>
  </si>
  <si>
    <t>kolejnice S49 bet. pražce dl.2,4m. upevnění ŽS4, rozdělení "c", VYZÍSK. MAT. (ZV103 - KV2)</t>
  </si>
  <si>
    <t>0,039413</t>
  </si>
  <si>
    <t>-1488021531</t>
  </si>
  <si>
    <t>31,367</t>
  </si>
  <si>
    <t>1,333</t>
  </si>
  <si>
    <t>1377057460</t>
  </si>
  <si>
    <t>59*4</t>
  </si>
  <si>
    <t>595MAT4</t>
  </si>
  <si>
    <t>Podložka pryžová pod patu kolejnice S49  183/126/6</t>
  </si>
  <si>
    <t>-402934105</t>
  </si>
  <si>
    <t>59*2</t>
  </si>
  <si>
    <t>1216084377</t>
  </si>
  <si>
    <t>5957110030R</t>
  </si>
  <si>
    <t>Kolejnice tv. 49 E 1, třídy R260</t>
  </si>
  <si>
    <t>-1162093184</t>
  </si>
  <si>
    <t xml:space="preserve">kolejnice 49 E1 bet. pražce dl.2,4m. </t>
  </si>
  <si>
    <t>4*20</t>
  </si>
  <si>
    <t>28319699</t>
  </si>
  <si>
    <t>bet. pražce  dl. 2,6m upevnění W 14 rozdělení "c"                       NOVÝ MATERIÁL</t>
  </si>
  <si>
    <t>1775</t>
  </si>
  <si>
    <t>1281871811</t>
  </si>
  <si>
    <t>počet nových kolejnic</t>
  </si>
  <si>
    <t>5906130035</t>
  </si>
  <si>
    <t>Montáž kolejového roštu v ose koleje pražce dřevěné nevystrojené tvar S49, 49E1</t>
  </si>
  <si>
    <t>1895310614</t>
  </si>
  <si>
    <t>Montáž kolejového roštu v ose koleje pražce dřevěné nevystrojené tvar S49, 49E1. Poznámka: 1. V cenách jsou započteny náklady na manipulaci a montáž KR, u pražců dřevěných nevystrojených i na vrtání pražců. 2. V cenách nejsou obsaženy náklady na dodávku materiálu.</t>
  </si>
  <si>
    <t xml:space="preserve">výhybkové přípoje ,  kolejnice 49E1 dřev. výh. pražce upevnění ŽS4 rozdělení "d" </t>
  </si>
  <si>
    <t>0,0456</t>
  </si>
  <si>
    <t>-162200481</t>
  </si>
  <si>
    <t>1,4</t>
  </si>
  <si>
    <t>595MAT8</t>
  </si>
  <si>
    <t>Podkladnice žebrová tv. S4 přechodová</t>
  </si>
  <si>
    <t>1204933703</t>
  </si>
  <si>
    <t>Podkladnice žebrová tv. S4M</t>
  </si>
  <si>
    <t xml:space="preserve"> počet výhybek*ložné plochy</t>
  </si>
  <si>
    <t>3*8</t>
  </si>
  <si>
    <t>ZV4-KU3</t>
  </si>
  <si>
    <t>2*2</t>
  </si>
  <si>
    <t>-282246576</t>
  </si>
  <si>
    <t>počet výhybek*počet kusů</t>
  </si>
  <si>
    <t>3*96</t>
  </si>
  <si>
    <t>4*2</t>
  </si>
  <si>
    <t>595MAT9</t>
  </si>
  <si>
    <t>Podložka polyetylenová pod podkladnici 380/160/2 (S4, R4)</t>
  </si>
  <si>
    <t>-1423118545</t>
  </si>
  <si>
    <t>počet podložek pod podkladnici - počet výhybek*ložné plochy</t>
  </si>
  <si>
    <t>3*48</t>
  </si>
  <si>
    <t>595MAT6</t>
  </si>
  <si>
    <t>Podkladnice žebrová tv. S4pl</t>
  </si>
  <si>
    <t>1861142617</t>
  </si>
  <si>
    <t>pro výhybková rozvětvení</t>
  </si>
  <si>
    <t>(28)*3</t>
  </si>
  <si>
    <t>595MAT7</t>
  </si>
  <si>
    <t>Podkladnice žebrová tv. S4</t>
  </si>
  <si>
    <t>-1091190470</t>
  </si>
  <si>
    <t>12*3</t>
  </si>
  <si>
    <t>595MAT10</t>
  </si>
  <si>
    <t>Součásti upevňovací vrtule R1(145)</t>
  </si>
  <si>
    <t>-763809672</t>
  </si>
  <si>
    <t>3*168</t>
  </si>
  <si>
    <t>4*2*4</t>
  </si>
  <si>
    <t>595MAT11</t>
  </si>
  <si>
    <t>Součásti upevňovací vrtule R2 (160)</t>
  </si>
  <si>
    <t>-1179369117</t>
  </si>
  <si>
    <t xml:space="preserve"> počet výhybek*potřebný počet</t>
  </si>
  <si>
    <t>3*24</t>
  </si>
  <si>
    <t>595MAT12</t>
  </si>
  <si>
    <t>Součásti upevňovací kroužek pružný dvojitý Fe 6</t>
  </si>
  <si>
    <t>1902015854</t>
  </si>
  <si>
    <t>3*(168+24)</t>
  </si>
  <si>
    <t>5956131005</t>
  </si>
  <si>
    <t>Vystrojení pražce dřevěného protištěpná destička pro pražec (105x210)</t>
  </si>
  <si>
    <t>1435403060</t>
  </si>
  <si>
    <t>5956116005R</t>
  </si>
  <si>
    <t>Pražce dřevěné výhybkové dub skupina 4 150x260</t>
  </si>
  <si>
    <t>1403951044</t>
  </si>
  <si>
    <t xml:space="preserve">výhybkové přípoje ,  kolejnice 49E1 dřev. výh. pražceu pevnění ŽS4 rozdělení "d" </t>
  </si>
  <si>
    <t>"zkrácené a společné dřevěné pražce za výhybkou 1:7,5 190" 3*2,1996</t>
  </si>
  <si>
    <t>"ZV4-KU3" 4*0,15*0,26*2,6</t>
  </si>
  <si>
    <t>-1189348811</t>
  </si>
  <si>
    <t>1856552116</t>
  </si>
  <si>
    <t>0,021</t>
  </si>
  <si>
    <t>-87671038</t>
  </si>
  <si>
    <t>0,7</t>
  </si>
  <si>
    <t>1766947613</t>
  </si>
  <si>
    <t>35*4</t>
  </si>
  <si>
    <t>-1617824103</t>
  </si>
  <si>
    <t>35*2</t>
  </si>
  <si>
    <t>595MAT1</t>
  </si>
  <si>
    <t xml:space="preserve">Pražec betonový výhybkový VPS </t>
  </si>
  <si>
    <t>-1449949760</t>
  </si>
  <si>
    <t>Pražec betonový neutrální nevystrojený</t>
  </si>
  <si>
    <t>5906135035</t>
  </si>
  <si>
    <t>Demontáž kolejového roštu koleje na úložišti pražce dřevěné tvar S49, T, 49E1</t>
  </si>
  <si>
    <t>1513721079</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</si>
  <si>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</si>
  <si>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rozebrání koleje na pražcích dřevěných na úložišti "c"</t>
  </si>
  <si>
    <t>0,324</t>
  </si>
  <si>
    <t>-518743086</t>
  </si>
  <si>
    <t>rozebrání kolejového rozvětvení na pražcích dřevěných na úložišti "c"</t>
  </si>
  <si>
    <t>1,453</t>
  </si>
  <si>
    <t>5907050020</t>
  </si>
  <si>
    <t>Dělení kolejnic řezáním nebo rozbroušením soustavy S49 nebo T</t>
  </si>
  <si>
    <t>-742961854</t>
  </si>
  <si>
    <t>Dělení kolejnic řezáním nebo rozbroušením soustavy S49 nebo T. Poznámka: 1. V cenách jsou započteny náklady na manipulaci, podložení, označení a provedení řezu kolejnice.</t>
  </si>
  <si>
    <t>Řezání kolejnic pilou</t>
  </si>
  <si>
    <t>192+8</t>
  </si>
  <si>
    <t>5909031010</t>
  </si>
  <si>
    <t>Úprava GPK koleje směrové a výškové uspořádání pražce dřevěné nebo ocelové</t>
  </si>
  <si>
    <t>-686356636</t>
  </si>
  <si>
    <t>Úprava GPK koleje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</si>
  <si>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5909031020</t>
  </si>
  <si>
    <t>Úprava GPK koleje směrové a výškové uspořádání pražce betonové</t>
  </si>
  <si>
    <t>721548119</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</si>
  <si>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</si>
  <si>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směrová a výšková úprava stávajícího žel. svršku km 171,409222 - 171,569794</t>
  </si>
  <si>
    <t>0,160572</t>
  </si>
  <si>
    <t>5909041010</t>
  </si>
  <si>
    <t>Úprava GPK výhybky směrové a výškové uspořádání pražce dřevěné nebo ocelové</t>
  </si>
  <si>
    <t>12255262</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</si>
  <si>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</si>
  <si>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Výhybka č. 2 JS49 1:7,5 190 Z P p d</t>
  </si>
  <si>
    <t>37,822</t>
  </si>
  <si>
    <t>Výhybka č. 3 JS49 1:7,5 190 Z L l d</t>
  </si>
  <si>
    <t>Výhybka č. 4 JS49 1:7,5 190 Z P p d</t>
  </si>
  <si>
    <t>Změna transformace výhybky č. 5  na Obl-o S49 1:12-500 (1500/750,744) P -p -d - směrová úprava - 1. podbití</t>
  </si>
  <si>
    <t>62,391</t>
  </si>
  <si>
    <t>Změna transformace výhybky č. 5  na Obl-o S49 1:12-500 (1500/750,744) P -p -d - směrová a výšková úprava - 2. podbití</t>
  </si>
  <si>
    <t>5909041020</t>
  </si>
  <si>
    <t>Úprava GPK výhybky směrové a výškové uspořádání pražce betonové</t>
  </si>
  <si>
    <t>1993835918</t>
  </si>
  <si>
    <t>Úprava GPK výhybky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</si>
  <si>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Výhybka č. 1. 1:12 500</t>
  </si>
  <si>
    <t>48,985</t>
  </si>
  <si>
    <t>-1030909124</t>
  </si>
  <si>
    <t>5910020020</t>
  </si>
  <si>
    <t>Svařování kolejnic termitem plný předehřev standardní spára svar sériový tv. R65</t>
  </si>
  <si>
    <t>1944526463</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</si>
  <si>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</si>
  <si>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 xml:space="preserve">Svařování kolejnicových pasů R65 do BK </t>
  </si>
  <si>
    <t>1683405764</t>
  </si>
  <si>
    <t xml:space="preserve">Svařování kolejnicových pasů S49 do BK </t>
  </si>
  <si>
    <t>Svařování výhybek tvaru S49 do BK</t>
  </si>
  <si>
    <t>5910040010</t>
  </si>
  <si>
    <t>Umožnění volné dilatace kolejnice demontáž upevňovadel bez osazení kluzných podložek rozdělení pražců "c"</t>
  </si>
  <si>
    <t>827780636</t>
  </si>
  <si>
    <t>Umožnění volné dilatace kolejnice demontáž upevňovadel bez osazení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</si>
  <si>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Zřízení bezstykové koleje</t>
  </si>
  <si>
    <t>2253,5</t>
  </si>
  <si>
    <t>5910040110</t>
  </si>
  <si>
    <t>Umožnění volné dilatace kolejnice montáž upevňovadel bez odstranění kluzných podložek rozdělení pražců "c"</t>
  </si>
  <si>
    <t>-545602709</t>
  </si>
  <si>
    <t>Umožnění volné dilatace kolejnice montáž upevňovadel bez odstranění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</si>
  <si>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5910050010</t>
  </si>
  <si>
    <t>Umožnění volné dilatace dílů výhybek demontáž upevňovadel výhybka I. generace</t>
  </si>
  <si>
    <t>1077256410</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</si>
  <si>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</si>
  <si>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Výhybka J49 1:12 500 b</t>
  </si>
  <si>
    <t>64,791</t>
  </si>
  <si>
    <t>Výhybka č. 5 Obl-o S49 1:12-500 (1500/750,744) P -p -d - povolení pro zřízení bezsrtykové koleje</t>
  </si>
  <si>
    <t>Změna transformace výhybky č. 5  na Obl-o S49 1:12-500 (1500/750,744) P -p -d</t>
  </si>
  <si>
    <t>snížení držebnosti upevňovadel (svěrkové komplety ŽS4) formou jejich povolení o cca 2 otáčky matky (tj. cca o 2x 360°).</t>
  </si>
  <si>
    <t>Změna transformace výhybky č. 5  na Obl-o S49 1:12-500 (1500/750,744) P -p -d - povolení středovek pro následnou výměnu</t>
  </si>
  <si>
    <t>17,3</t>
  </si>
  <si>
    <t>5910050110</t>
  </si>
  <si>
    <t>Umožnění volné dilatace dílů výhybek montáž upevňovadel výhybka I. generace</t>
  </si>
  <si>
    <t>1258840694</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</si>
  <si>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</si>
  <si>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Výhybka č. 5 Obl-o S49 1:12-500 (1500/750,744) P -p -d - povolení pro zřízení bezstykové koleje</t>
  </si>
  <si>
    <t>5910063010</t>
  </si>
  <si>
    <t>Opravné souvislé broušení kolejnic R260 head checking, povrchové vady, příčný a podélný profil hloubky do 2 mm</t>
  </si>
  <si>
    <t>1118861878</t>
  </si>
  <si>
    <t>Opravné souvislé broušení kolejnic R260 head checking, povrchové vady, příčný a podélný profil hloubky do 2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</si>
  <si>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Broušení kolejí - pro kolej č. 1</t>
  </si>
  <si>
    <t>649</t>
  </si>
  <si>
    <t>5910070010</t>
  </si>
  <si>
    <t>Základní reprofilace kolejnicových profilů výhybky - broušení, frézování a hoblování</t>
  </si>
  <si>
    <t>-1866467152</t>
  </si>
  <si>
    <t>Základní reprofilace kolejnicových profilů výhybky - broušení, frézování a hoblování. Poznámka: 1. V ceně jsou započteny náklady na úpravu příčného profilu kolejnic výhybky včetně jazyků a srdcovky. Cena platí pro reprofilaci celé šíři pojížděné plochy a hloubku úběru materiálu 0,25 až 1 mm. Reprofilace mimo tyto kritéria se oceňují cenami opravné reprofilace. 2. U strojní reprofilace cena obsahuje náklady na záznam příčných profilů reprofilovaných kolejnic a záznam podélného profilu v celé délce výhybky. 3. U ruční reprofilace cena obsahuje náklady na záznam tvaru příčného profilu před a po reprofilaci včetně fotodokumentace. 4. Počet záznamů příčných profilů kolejnicových součástí výhybek při jejich reprofilacije stanoven smluvním vztahem a vychází z předpisů správce infrastruktury. 5. U ruční reprofilace cena neobsahuje náklady na pořízení diagnostiky skenováním, které se oceňují položkou z VON.</t>
  </si>
  <si>
    <t>Broušení výhybek č. 1-4</t>
  </si>
  <si>
    <t>64,791+37,822*3+4*17,3</t>
  </si>
  <si>
    <t>5911060030</t>
  </si>
  <si>
    <t>Výměna výhybkové kolejnice přímé tv. S49</t>
  </si>
  <si>
    <t>2006766634</t>
  </si>
  <si>
    <t>Výměna výhybkové kolejnice přímé tv. S49. Poznámka: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</si>
  <si>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Výměna středovek ve výhybce č. 5 1:12 500</t>
  </si>
  <si>
    <t>2*17,3</t>
  </si>
  <si>
    <t>1013169695</t>
  </si>
  <si>
    <t>-376861097</t>
  </si>
  <si>
    <t>16*2*4</t>
  </si>
  <si>
    <t>-35115932</t>
  </si>
  <si>
    <t>16*2*2</t>
  </si>
  <si>
    <t>5911060130</t>
  </si>
  <si>
    <t>Výměna výhybkové kolejnice ohnuté tv. S49</t>
  </si>
  <si>
    <t>-1961651075</t>
  </si>
  <si>
    <t>Výměna výhybkové kolejnice ohnuté tv. S49. Poznámka: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</si>
  <si>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412251942</t>
  </si>
  <si>
    <t>817281683</t>
  </si>
  <si>
    <t>-9204523</t>
  </si>
  <si>
    <t>5911113130</t>
  </si>
  <si>
    <t>Výměna srdcovky jednoduché svařované (SK) soustavy S49</t>
  </si>
  <si>
    <t>-1277665915</t>
  </si>
  <si>
    <t>Výměna srdcovky jednoduché svařované (SK) soustavy S49. Poznámka: 1. V cenách jsou započteny náklady na zřízení a demontáž prozatímních styků, montáž dílu a upevňovadel, ošetření součástí mazivem a provedení západkové zkoušky. 2. V cenách nejsou obsaženy náklady na dodávku materiálu, dělení kolejnic, zřízení svaru, demontáž a montáž styků.</t>
  </si>
  <si>
    <t>1,42</t>
  </si>
  <si>
    <t>596MAT15</t>
  </si>
  <si>
    <t>Srdcovka jednoduchá JS49 1:12-500 pravá</t>
  </si>
  <si>
    <t>-1172350540</t>
  </si>
  <si>
    <t>338125871</t>
  </si>
  <si>
    <t>573902668</t>
  </si>
  <si>
    <t>5911621020</t>
  </si>
  <si>
    <t>Montáž žlabového pražce jednoduché výhybky bez příruby soustavy S49</t>
  </si>
  <si>
    <t>-1209820466</t>
  </si>
  <si>
    <t>Montáž žlabového pražce jednoduché výhybky bez příruby soustavy S49. Poznámka: 1. V cenách jsou započteny náklady na montáž ČZ, přezkoušení chodu výhybky, provedení západkové zkoušky a ošetření kluzných částí výhybky mazivem. 2. V cenách nejsou obsaženy náklady na dodávku materiálu a podbití pražce.</t>
  </si>
  <si>
    <t>5956173000</t>
  </si>
  <si>
    <t>Pražec žlabový bez příruby (zl) výhybky jednoduché 1. závěr  3490 mm dl.</t>
  </si>
  <si>
    <t>1326383525</t>
  </si>
  <si>
    <t>5956173005</t>
  </si>
  <si>
    <t>Pražec žlabový bez příruby (zl) výhybky jednoduché 2. nebo 3. závěr 2600 mm dl.</t>
  </si>
  <si>
    <t>-895180909</t>
  </si>
  <si>
    <t>5911629040</t>
  </si>
  <si>
    <t>Montáž jednoduché výhybky na úložišti dřevěné pražce soustavy S49</t>
  </si>
  <si>
    <t>1028162661</t>
  </si>
  <si>
    <t>Montáž jednoduché výhybky na úložišti dřevěné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</si>
  <si>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211802972</t>
  </si>
  <si>
    <t>Výhybka JS49 1:7,5 190 Z</t>
  </si>
  <si>
    <t>4,989*3</t>
  </si>
  <si>
    <t>596MAT5</t>
  </si>
  <si>
    <t>Výhybka jednoduchá smontovaná pražce dřevěné J49 1:7,5-190-I pravá - ocelové součásti</t>
  </si>
  <si>
    <t>-300475483</t>
  </si>
  <si>
    <t>Výhybka jednoduchá smontovaná pražce dřevěné J49 1:7,5-190-I pravá</t>
  </si>
  <si>
    <t>Výhybka č. 2 a č. 4</t>
  </si>
  <si>
    <t>Nová výhybka J S49 1:7,5-190 P-p-HZ-d - SK</t>
  </si>
  <si>
    <t>596MAT13</t>
  </si>
  <si>
    <t>Výhybka jednoduchá smontovaná pražce dřevěné J49 1:7,5-190-I levá - ocelové součásti</t>
  </si>
  <si>
    <t>-1167134499</t>
  </si>
  <si>
    <t>Výhybka jednoduchá smontovaná pražce dřevěné J49 1:7,5-190-I levá</t>
  </si>
  <si>
    <t>Výhybka č. 3</t>
  </si>
  <si>
    <t>Nová výhybka J S49 1:7,5-190 L-l-HZ-d - SK</t>
  </si>
  <si>
    <t>5911629120</t>
  </si>
  <si>
    <t>Montáž jednoduché výhybky na úložišti betonové pražce soustavy S49</t>
  </si>
  <si>
    <t>-373248831</t>
  </si>
  <si>
    <t>Montáž jednoduché výhybky na úložišti betonové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</si>
  <si>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 xml:space="preserve">Výhybka J49 1:12 500 b - montáž srdcovky </t>
  </si>
  <si>
    <t>9,13*2</t>
  </si>
  <si>
    <t>596MAT14</t>
  </si>
  <si>
    <t>Výhybka jednoduchá smontovaná pražce betonové, soustavy J49 1:12-500-I levá</t>
  </si>
  <si>
    <t>222460384</t>
  </si>
  <si>
    <t>Výhybka č. 1</t>
  </si>
  <si>
    <t>5911655040</t>
  </si>
  <si>
    <t>Demontáž jednoduché výhybky na úložišti dřevěné pražce soustavy S49</t>
  </si>
  <si>
    <t>554811432</t>
  </si>
  <si>
    <t>Demontáž jednoduché výhybky na úložišti dřevěné pražce soustavy S49. Poznámka: 1. V cenách jsou započteny náklady na demontáž do součástí, manipulaci, naložení na dopravní prostředek a uložení vyzískaného materiálu na úložišti.</t>
  </si>
  <si>
    <t>JS49-1:9-190-dř. 2x</t>
  </si>
  <si>
    <t>43,753*2</t>
  </si>
  <si>
    <t>5911655050</t>
  </si>
  <si>
    <t>Demontáž jednoduché výhybky na úložišti dřevěné pražce soustavy T</t>
  </si>
  <si>
    <t>-2105969180</t>
  </si>
  <si>
    <t>Demontáž jednoduché výhybky na úložišti dřevěné pražce soustavy T. Poznámka: 1. V cenách jsou započteny náklady na demontáž do součástí, manipulaci, naložení na dopravní prostředek a uložení vyzískaného materiálu na úložišti.</t>
  </si>
  <si>
    <t>JT 5° -500 - dř.</t>
  </si>
  <si>
    <t>65,49</t>
  </si>
  <si>
    <t>5911655210r</t>
  </si>
  <si>
    <t>Demontáž jednoduché výhybky na úložišti ocelové pražce válcované soustavy S49</t>
  </si>
  <si>
    <t>-250851968</t>
  </si>
  <si>
    <t>Demontáž jednoduché výhybky na úložišti ocelové pražce válcované soustavy T. Poznámka: 1. V cenách jsou započteny náklady na demontáž do součástí, manipulaci, naložení na dopravní prostředek a uložení vyzískaného materiálu na úložišti.</t>
  </si>
  <si>
    <t>JS49-1:9-190-oc.</t>
  </si>
  <si>
    <t>45,969</t>
  </si>
  <si>
    <t>5911655220</t>
  </si>
  <si>
    <t>Demontáž jednoduché výhybky na úložišti ocelové pražce válcované soustavy A</t>
  </si>
  <si>
    <t>613144593</t>
  </si>
  <si>
    <t>Demontáž jednoduché výhybky na úložišti ocelové pražce válcované soustavy A. Poznámka: 1. V cenách jsou započteny náklady na demontáž do součástí, manipulaci, naložení na dopravní prostředek a uložení vyzískaného materiálu na úložišti.</t>
  </si>
  <si>
    <t>JA-6°-200-II - oc.</t>
  </si>
  <si>
    <t>43,753</t>
  </si>
  <si>
    <t>5912015040</t>
  </si>
  <si>
    <t>Výměna návěstidla včetně sloupku a patky rychlostníku</t>
  </si>
  <si>
    <t>105033647</t>
  </si>
  <si>
    <t>Výměna návěstidla včetně sloupku a patky rychlostníku. Poznámka: 1. V cenách jsou započteny náklady na demontáž, výměnu a montáž patky, sloupku a návěstidla, zához a rozprostření zeminy na terén. 2. V cenách nejsou obsaženy náklady na dodávku materiálu.</t>
  </si>
  <si>
    <t>Přesun rychlostníku "100" z km 170,094 do km 170,523 s vybetonováním nové patky</t>
  </si>
  <si>
    <t>1774272102</t>
  </si>
  <si>
    <t>5912023010</t>
  </si>
  <si>
    <t>Demontáž návěstidla uloženého ve stezce námezníku</t>
  </si>
  <si>
    <t>-1468579511</t>
  </si>
  <si>
    <t>Demontáž návěstidla uloženého ve stezce námezníku. Poznámka: 1. V cenách jsou započteny náklady na demontáž návěstidla, zához, úpravu terénu a naložení na dopravní prostředek.</t>
  </si>
  <si>
    <t>5912030030</t>
  </si>
  <si>
    <t>Demontáž návěstidla včetně sloupku a patky předvěstníku</t>
  </si>
  <si>
    <t>75560253</t>
  </si>
  <si>
    <t>Demontáž návěstidla včetně sloupku a patky předvěstníku. Poznámka: 1. V cenách jsou započteny náklady na demontáž návěstidla, sloupku a patky, zához, úpravu terénu a naložení na dopravní prostředek.</t>
  </si>
  <si>
    <t>Demontáž předvěstníku</t>
  </si>
  <si>
    <t>-199192127</t>
  </si>
  <si>
    <t>Demontáž stávajících Rychlostníků</t>
  </si>
  <si>
    <t>5912035020R</t>
  </si>
  <si>
    <t xml:space="preserve">Montáž dodatkové tabule </t>
  </si>
  <si>
    <t>1591240854</t>
  </si>
  <si>
    <t>Montáž návěstidla. Poznámka: 1. V cenách jsou započteny náklady na montáž a upevnění návěstidla. 2. V cenách nejsou obsaženy náklady na dodávku materiálu.</t>
  </si>
  <si>
    <t>Montáž dodatkové tabule (černý obraz lokomotivy v bílém poli) - na sloupek rychlostníku staničení km 171,052 a km 171,056</t>
  </si>
  <si>
    <t>2*1</t>
  </si>
  <si>
    <t>251126145</t>
  </si>
  <si>
    <t>5962101030</t>
  </si>
  <si>
    <t>Návěstidlo tabulka dodatková lokomotiva</t>
  </si>
  <si>
    <t>-211324511</t>
  </si>
  <si>
    <t>5912037010</t>
  </si>
  <si>
    <t>Montáž návěstidla uloženého ve stezce námezníku</t>
  </si>
  <si>
    <t>-1368178004</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</si>
  <si>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</si>
  <si>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5962104005</t>
  </si>
  <si>
    <t>Hranice námezník betonový vč. Nátěru</t>
  </si>
  <si>
    <t>-1750536563</t>
  </si>
  <si>
    <t>6750108</t>
  </si>
  <si>
    <t xml:space="preserve">Rychl. 50 = km 170,922 kolej č.3 vpravo a km 171,185 kolej č.3 vlevo; Rychl. 60 = km 171,052  kolej č.3 vlevo a km 171,055 kolej č. 3 vpravo  </t>
  </si>
  <si>
    <t>Rychl. 100 = km 171,406 kolej č. 1 vpravo</t>
  </si>
  <si>
    <t>1020175646</t>
  </si>
  <si>
    <t>-271557319</t>
  </si>
  <si>
    <t>-1405835163</t>
  </si>
  <si>
    <t>814205156</t>
  </si>
  <si>
    <t>1941473623</t>
  </si>
  <si>
    <t>2*5</t>
  </si>
  <si>
    <t>86819978</t>
  </si>
  <si>
    <t>-701203795</t>
  </si>
  <si>
    <t>-878248573</t>
  </si>
  <si>
    <t>357401260</t>
  </si>
  <si>
    <t>-1342521893</t>
  </si>
  <si>
    <t>1977379863</t>
  </si>
  <si>
    <t>2*4</t>
  </si>
  <si>
    <t>-1505013974</t>
  </si>
  <si>
    <t>Demontáž nátěr a zpětné osazení hektometrovníku</t>
  </si>
  <si>
    <t>746162587</t>
  </si>
  <si>
    <t>5914145020</t>
  </si>
  <si>
    <t>Demontáž zarážedla kolejnicového</t>
  </si>
  <si>
    <t>1359183829</t>
  </si>
  <si>
    <t>Demontáž zarážedla kolejnicového. Poznámka: 1. V cenách jsou započteny náklady na vybourání, odstranění a naložení výzisku na dopravní prostředek.</t>
  </si>
  <si>
    <t>Demontáž zarážedla kolejnicového kolej 5.</t>
  </si>
  <si>
    <t>5915025010</t>
  </si>
  <si>
    <t>Úprava vrstvy KL po snesení kolejového roštu koleje nebo výhybky</t>
  </si>
  <si>
    <t>-1636915759</t>
  </si>
  <si>
    <t>Úprava vrstvy KL po snesení kolejového roštu koleje nebo výhybky. Poznámka: 1. V cenách jsou započteny náklady na rozhrnutí a urovnání KL a terénu z důvodu rušení trati.</t>
  </si>
  <si>
    <t>km 170,772 - km 170,906 - úprava původní stopy koleje č. 5</t>
  </si>
  <si>
    <t>153,3309</t>
  </si>
  <si>
    <t>5999005020</t>
  </si>
  <si>
    <t>Třídění pražců a kolejnicových podpor</t>
  </si>
  <si>
    <t>-165203406</t>
  </si>
  <si>
    <t>Třídění pražců a kolejnicových podpor. Poznámka: 1. V cenách jsou započteny náklady na manipulaci, vytřídění a uložení materiálu na úložiště nebo do skladu.</t>
  </si>
  <si>
    <t xml:space="preserve">třídění betonových pražců </t>
  </si>
  <si>
    <t>2125*0,170</t>
  </si>
  <si>
    <t>třídění dřevěných pražců</t>
  </si>
  <si>
    <t>480*0,08</t>
  </si>
  <si>
    <t>1405478170</t>
  </si>
  <si>
    <t xml:space="preserve">Třídění kolejnic </t>
  </si>
  <si>
    <t>S49</t>
  </si>
  <si>
    <t>1333*0,049*2</t>
  </si>
  <si>
    <t>R</t>
  </si>
  <si>
    <t>418*0,065*2</t>
  </si>
  <si>
    <t>A</t>
  </si>
  <si>
    <t>47*0,04435*2</t>
  </si>
  <si>
    <t>1584062419</t>
  </si>
  <si>
    <t>Vyjmutí kolejových polí</t>
  </si>
  <si>
    <t>kolejnice S49 pražec betonový</t>
  </si>
  <si>
    <t>1192*0,546098</t>
  </si>
  <si>
    <t>Kolejnice S49 pražec dřevěný</t>
  </si>
  <si>
    <t>141*0,295298</t>
  </si>
  <si>
    <t>Kolejnice T pražec betonový</t>
  </si>
  <si>
    <t>240*0,547118</t>
  </si>
  <si>
    <t>Kolejnice T pražec dřevěný</t>
  </si>
  <si>
    <t>178*0,296418</t>
  </si>
  <si>
    <t>Kolejnice A  pražec betonový</t>
  </si>
  <si>
    <t>42*0,541448</t>
  </si>
  <si>
    <t>Kolejnice A pražec dřevěný</t>
  </si>
  <si>
    <t>5*0,0259550</t>
  </si>
  <si>
    <t>původní výhybka č.1 JT 5° -500 - dř.</t>
  </si>
  <si>
    <t>14,42</t>
  </si>
  <si>
    <t>původní výhybka č.2 JS49-1:9-190-dř.</t>
  </si>
  <si>
    <t>13,83</t>
  </si>
  <si>
    <t>původní výhybka č.3 JS49-1:9-190-dř.</t>
  </si>
  <si>
    <t>původní výhybka č.4 JA-6°-200-II - oc.</t>
  </si>
  <si>
    <t>11,81</t>
  </si>
  <si>
    <t>původní výhybka č.5 JS49-1:9-190-oc.</t>
  </si>
  <si>
    <t>15,83</t>
  </si>
  <si>
    <t>5999015010</t>
  </si>
  <si>
    <t>Vložení konstrukcí nebo dílů hmotnosti do 10 t</t>
  </si>
  <si>
    <t>-1813550707</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</si>
  <si>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</si>
  <si>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426,785*0,581929</t>
  </si>
  <si>
    <t>kolejnice 49E1 bet. pražce  dl. 2,4m upevnění W 14 rozdělení "c" NOVÝ MATERIÁL</t>
  </si>
  <si>
    <t>39,413*0,55022</t>
  </si>
  <si>
    <t>1197,006*0,566697</t>
  </si>
  <si>
    <t>14,995</t>
  </si>
  <si>
    <t>1668320675</t>
  </si>
  <si>
    <t xml:space="preserve">Doprava návěstidel sloupků objímek a značek na místo určení </t>
  </si>
  <si>
    <t xml:space="preserve">doprava podložek pod patu kolejnice - výměna středovek a srdcovky výhybky č.5 doprava </t>
  </si>
  <si>
    <t>komplety žs4, podkladnice S5, S4, S4 pl</t>
  </si>
  <si>
    <t>-1294056914</t>
  </si>
  <si>
    <t>Odvoz odtěženého štěrku z kolejí a výhybek na mezideponii</t>
  </si>
  <si>
    <t>(2932+75)*1,808</t>
  </si>
  <si>
    <t>Odvoz přetříděného štěrku z mezideponie k předštěrkování</t>
  </si>
  <si>
    <t>1495*1,808</t>
  </si>
  <si>
    <t>Doprava betonu 12/15 do základů značek</t>
  </si>
  <si>
    <t>(0,072+0,360+0,216)*2,2</t>
  </si>
  <si>
    <t>808506348</t>
  </si>
  <si>
    <t>Odvoz odpadu z třídění kol lože (přebytečná zemina - podsítné) z kolejí a výhybek pro odvoz na skládku</t>
  </si>
  <si>
    <t>(997+75)*1,808</t>
  </si>
  <si>
    <t>-1127429740</t>
  </si>
  <si>
    <t>Zřízení štěrkového lože - nový materiál</t>
  </si>
  <si>
    <t>2948,288*2,035</t>
  </si>
  <si>
    <t>Objem štěrku ve výhybkách - 1:7,5 190</t>
  </si>
  <si>
    <t>53*3*2,035</t>
  </si>
  <si>
    <t>Objem štěrku ve výhybce 1:12 500</t>
  </si>
  <si>
    <t>88*2,035</t>
  </si>
  <si>
    <t>492845675</t>
  </si>
  <si>
    <t>užité bet. pražce - odvoz na skládku</t>
  </si>
  <si>
    <t>2182*0,272</t>
  </si>
  <si>
    <t>počet nových kolejnic 49E1 odvoz z mezideponie na stavbu</t>
  </si>
  <si>
    <t>34,8*0,0491*75</t>
  </si>
  <si>
    <t>bet. pražce  dl. 2,6m upevnění W 14 rozdělení "c" odvoz z mezideponie na stavbu</t>
  </si>
  <si>
    <t>580,425</t>
  </si>
  <si>
    <t>doprava středovek pro tranformaci výhybky č.5 odvoz z mezideponie na stavbu</t>
  </si>
  <si>
    <t>4*17,3*0,0491</t>
  </si>
  <si>
    <t>9902401000</t>
  </si>
  <si>
    <t>Doprava jednosměrná (např. nakupovaného materiálu) mechanizací o nosnosti přes 3,5 t objemnějšího kusového materiálu (prefabrikátů, stožárů, výhybek, rozvaděčů, vybouraných hmot atd.) do 250 km</t>
  </si>
  <si>
    <t>-1330081268</t>
  </si>
  <si>
    <t>Doprava jednosměrná (např. nakupovaného materiálu) mechanizací o nosnosti přes 3,5 t objemnějšího kusového materiálu (prefabrikátů, stožárů, výhybek, rozvaděčů, vybouraných hmot atd.) do 250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</si>
  <si>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pražce dřevěné pro Výhybky JS49 1:7,5 190 Z</t>
  </si>
  <si>
    <t>4,989*3*1,267</t>
  </si>
  <si>
    <t>9902401200</t>
  </si>
  <si>
    <t>Doprava jednosměrná (např. nakupovaného materiálu) mechanizací o nosnosti přes 3,5 t objemnějšího kusového materiálu (prefabrikátů, stožárů, výhybek, rozvaděčů, vybouraných hmot atd.) do 350 km</t>
  </si>
  <si>
    <t>-815021999</t>
  </si>
  <si>
    <t>Doprava jednosměrná (např. nakupovaného materiálu) mechanizací o nosnosti přes 3,5 t objemnějšího kusového materiálu (prefabrikátů, stožárů, výhybek, rozvaděčů, vybouraných hmot atd.) do 350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</si>
  <si>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4*(0,0491*5+0,065*5)</t>
  </si>
  <si>
    <t xml:space="preserve">výhybkové přípoje pražce VPS upevnění W 14 rozdělení "u"                </t>
  </si>
  <si>
    <t>35*0,160</t>
  </si>
  <si>
    <t>0,65</t>
  </si>
  <si>
    <t>0,45</t>
  </si>
  <si>
    <t xml:space="preserve">doprava srdcovky </t>
  </si>
  <si>
    <t>9902409100</t>
  </si>
  <si>
    <t>Doprava jednosměrná (např. nakupovaného materiálu) mechanizací o nosnosti přes 3,5 t objemnějšího kusového materiálu (prefabrikátů, stožárů, výhybek, rozvaděčů, vybouraných hmot atd.) příplatek za každý další 1 km</t>
  </si>
  <si>
    <t>1305330646</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</si>
  <si>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</si>
  <si>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4*(0,0491*5+0,065*5)*124</t>
  </si>
  <si>
    <t>1615747977</t>
  </si>
  <si>
    <t>Naložení odpadu z třídění kol lože (přebytečná zemina - podsítné) z kolejí a výhybek pro odvoz na skládku</t>
  </si>
  <si>
    <t>582638698</t>
  </si>
  <si>
    <t>kolejnice R65, bet. pražce dl. 2,4m,  upevnění ŽS4,  rozdělení "c",  REGENER. MAT. (naložení kolejových polí)</t>
  </si>
  <si>
    <t>kolejnice 49E1 bet. pražce  dl. 2,4m upevnění W 14 rozdělení "c" Vyzískaný materiál (naložení kolejových polí)</t>
  </si>
  <si>
    <t>kolejnice 49E1 bet. pražce  dl. 2,6m upevnění W 14 rozdělení "c" NOVÝ MATERIÁL (naložení kolejových polí)</t>
  </si>
  <si>
    <t>užité bet. pražce -naložení z mezideponie pro odvoz na skládku</t>
  </si>
  <si>
    <t>bet. pražce  dl. 2,6m upevnění W 14 rozdělení "c" naložení z mezideponie k odvozu na stavbu</t>
  </si>
  <si>
    <t>1169117160</t>
  </si>
  <si>
    <t>bet. pražce  dl. 2,6m upevnění W 14 rozdělení "c" Složení na mezideponii</t>
  </si>
  <si>
    <t>-1064025851</t>
  </si>
  <si>
    <t>2116776372</t>
  </si>
  <si>
    <t>LOKO+vozy</t>
  </si>
  <si>
    <t>Jeřáb</t>
  </si>
  <si>
    <t>27653541</t>
  </si>
  <si>
    <t>Odpad z třídění kol lože (přebytečná zemina - podsítné)</t>
  </si>
  <si>
    <t>997*1,808</t>
  </si>
  <si>
    <t>9909000210R</t>
  </si>
  <si>
    <t>Poplatek za uložení výzisku ze štěrkového lože kontaminovaného</t>
  </si>
  <si>
    <t>-1160235146</t>
  </si>
  <si>
    <t>Poplatek za uložení výzisku ze štěrkového lože kontaminovaného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</si>
  <si>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 xml:space="preserve">Odstranění kontaminovaného štěrkového lože z výhybek </t>
  </si>
  <si>
    <t>75,6*1,808</t>
  </si>
  <si>
    <t>9909000300R</t>
  </si>
  <si>
    <t>Poplatek za likvidaci dřevěných kolejnicových podpor</t>
  </si>
  <si>
    <t>691919969</t>
  </si>
  <si>
    <t>Poplatek za likvidaci dřevěných kolejnicových podpor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</si>
  <si>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železniční pražce dřevěné (včetně výhybkových)</t>
  </si>
  <si>
    <t>480*0,082+165*0,691</t>
  </si>
  <si>
    <t>696503734</t>
  </si>
  <si>
    <t xml:space="preserve">Pe podložky </t>
  </si>
  <si>
    <t>0,54</t>
  </si>
  <si>
    <t>Pryžové podložky</t>
  </si>
  <si>
    <t>1,1</t>
  </si>
  <si>
    <t>52648745</t>
  </si>
  <si>
    <t xml:space="preserve">Železniční pražce betonové SB5 </t>
  </si>
  <si>
    <t>9909000700</t>
  </si>
  <si>
    <t>Poplatek za recyklaci kameniva</t>
  </si>
  <si>
    <t>-1538858936</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</si>
  <si>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</si>
  <si>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2492*1,808</t>
  </si>
  <si>
    <t>SO 11-02 - ŽST Mníšek u Liberce, železniční spodek</t>
  </si>
  <si>
    <t>5914005020</t>
  </si>
  <si>
    <t>Rozšíření stezky zemního tělesa dle VL Ž2 betonovými prefabikáty</t>
  </si>
  <si>
    <t>-893914734</t>
  </si>
  <si>
    <t>Rozšíření stezky zemního tělesa dle VL Ž2 betonovými prefabikáty. Poznámka: 1. V cenách jsou započteny i náklady na uložení výzisku na terén nebo naložení na dopravní prostředek. 2. V cenách nejsou obsaženy náklady na dodávku materiálu, odtěžení zemního tělesa, dopravu a skládkovné.</t>
  </si>
  <si>
    <t>Krabicový díl opěrných zdí U3 (pro rozšíření dr. stezky)  osazení</t>
  </si>
  <si>
    <t>3*17</t>
  </si>
  <si>
    <t>5964161005</t>
  </si>
  <si>
    <t>Beton lehce zhutnitelný C 16/20;X0 F5 2 200 2 662</t>
  </si>
  <si>
    <t>-1059205199</t>
  </si>
  <si>
    <t>Krabicový díl opěrných zdí U3 (pro rozšíření dr. stezky) - podkladní beton</t>
  </si>
  <si>
    <t>3*17*0,15</t>
  </si>
  <si>
    <t>5964147110R</t>
  </si>
  <si>
    <t>Krabicový díl opěrných zdí U3</t>
  </si>
  <si>
    <t>670343036</t>
  </si>
  <si>
    <t>Nástupištní díly blok L 130</t>
  </si>
  <si>
    <t xml:space="preserve">Krabicový díl opěrných zdí U3 (pro rozšíření dr. stezky) </t>
  </si>
  <si>
    <t>5914035460</t>
  </si>
  <si>
    <t>Zřízení otevřených odvodňovacích zařízení trativodní výusť prefabrikované díly</t>
  </si>
  <si>
    <t>-1833213224</t>
  </si>
  <si>
    <t>Zřízení otevřených odvodňovacích zařízení trativodní výusť prefabrikované díly.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</si>
  <si>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Vyústění svodného potrubí na svah (pref.vyústní objekt + odláždění)</t>
  </si>
  <si>
    <t>5*0,5</t>
  </si>
  <si>
    <t>5964123010R</t>
  </si>
  <si>
    <t>Pref. vyústní objekt</t>
  </si>
  <si>
    <t>-1458330643</t>
  </si>
  <si>
    <t>Odvodňovací žlab s mříží a vývodem</t>
  </si>
  <si>
    <t>5955101045</t>
  </si>
  <si>
    <t>Lomový kámen tříděný pro rovnaniny</t>
  </si>
  <si>
    <t>1624447435</t>
  </si>
  <si>
    <t>odláždění vyústění svodného potrubí</t>
  </si>
  <si>
    <t>5*1,0*1,0*0,4*2,2</t>
  </si>
  <si>
    <t>820461209</t>
  </si>
  <si>
    <t>5*1,0*1,0*0,1</t>
  </si>
  <si>
    <t>5914050030R</t>
  </si>
  <si>
    <t>Odbourání bet. bloků v pražc podloží</t>
  </si>
  <si>
    <t>1160670864</t>
  </si>
  <si>
    <t>Demontáž krytých odvodňovacích zařízení svodného potrubí. Poznámka: 1. V cenách jsou započteny náklady na demontáž dílů, zához, urovnání a úpravu terénu nebo naložení výzisku na dopravní prostředek. 2. V cenách nejsou obsaženy náklady na dopravu a skládkovné.</t>
  </si>
  <si>
    <t>Odbourání bet. bloků  (základů, potrubí)  v pražc. podloží</t>
  </si>
  <si>
    <t>5914055010</t>
  </si>
  <si>
    <t>Zřízení krytých odvodňovacích zařízení potrubí trativodu</t>
  </si>
  <si>
    <t>1947048446</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</si>
  <si>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</si>
  <si>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Š1-Š3</t>
  </si>
  <si>
    <t>2*34</t>
  </si>
  <si>
    <t>Š4-Š11</t>
  </si>
  <si>
    <t>7*50</t>
  </si>
  <si>
    <t>Š11-Š13</t>
  </si>
  <si>
    <t>2*49</t>
  </si>
  <si>
    <t>Š13-Š14</t>
  </si>
  <si>
    <t>Š14-Š15</t>
  </si>
  <si>
    <t>Mezisoučet</t>
  </si>
  <si>
    <t>Trativodní trouba PE-HD DN150 vč. rezervy 5 %</t>
  </si>
  <si>
    <t>600*1,05</t>
  </si>
  <si>
    <t>-553664548</t>
  </si>
  <si>
    <t>Trativody - lože a obetonování z betonu C 12/15-X0</t>
  </si>
  <si>
    <t>Š13 - Š14</t>
  </si>
  <si>
    <t>48*0,5*0,1+48*0,3*0,15</t>
  </si>
  <si>
    <t>5964103005</t>
  </si>
  <si>
    <t>Drenážní plastové díly trubka celoperforovaná DN 150 mm</t>
  </si>
  <si>
    <t>-1636237095</t>
  </si>
  <si>
    <t>Trativody - potrubí PE-HD, DN 150 mm</t>
  </si>
  <si>
    <t>5955101012</t>
  </si>
  <si>
    <t>Kamenivo drcené štěrk frakce 16/32</t>
  </si>
  <si>
    <t>-1051797932</t>
  </si>
  <si>
    <t>Trativody - výplň rýhy  štěrkodrtí fr. 16/32</t>
  </si>
  <si>
    <t>147*2,035</t>
  </si>
  <si>
    <t>5955101013R</t>
  </si>
  <si>
    <t>Písek</t>
  </si>
  <si>
    <t>1013407872</t>
  </si>
  <si>
    <t>Kamenivo drcené štěrkodrť frakce 0/4</t>
  </si>
  <si>
    <t>Vyrovnání dna rýhy pískem tl. 0,05 šířka rýhy 0,50m</t>
  </si>
  <si>
    <t>2*34*0,5*0,05*2,0</t>
  </si>
  <si>
    <t>7*50*0,5*0,05*2,0</t>
  </si>
  <si>
    <t>2*49*0,5*0,05*2,0</t>
  </si>
  <si>
    <t>48*0,5*0,05*2,0</t>
  </si>
  <si>
    <t>36*0,5*0,05*2,0</t>
  </si>
  <si>
    <t>5964133005</t>
  </si>
  <si>
    <t>Geotextilie separační</t>
  </si>
  <si>
    <t>1943987556</t>
  </si>
  <si>
    <t>Trativody - separační geotextílie obal rýhy  (300g/m3)</t>
  </si>
  <si>
    <t>737</t>
  </si>
  <si>
    <t>5914055020</t>
  </si>
  <si>
    <t>Zřízení krytých odvodňovacích zařízení šachty trativodu</t>
  </si>
  <si>
    <t>960673543</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</si>
  <si>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</si>
  <si>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Nasouvací trouba vč. 30% rezervy pro šachty typu A</t>
  </si>
  <si>
    <t>("Š1 -Š3" 3*0,68+ "Š5" 0,46+"Š6,Š10" 2*0,31+"Š8,Š9" 2*0,16+"Š12" 0,28+ "Š14"0,8+"Š15" 0,89)*1,3</t>
  </si>
  <si>
    <t>("Š4" 1,18+"Š7,Š11" 2*0,81+ "Š13" 0,78)*1,3</t>
  </si>
  <si>
    <t>5964103130</t>
  </si>
  <si>
    <t>Drenážní plastové díly prodlužovací nástavec šachty D 400, délka 3 m</t>
  </si>
  <si>
    <t>251008694</t>
  </si>
  <si>
    <t>Šachty trativodní (typ A)- nasazovací trouba DN 400</t>
  </si>
  <si>
    <t>Šachty trativodní (typ B) - trouba DN 400</t>
  </si>
  <si>
    <t>5964103135</t>
  </si>
  <si>
    <t>Drenážní plastové díly krytka šachty plastová D 400</t>
  </si>
  <si>
    <t>-1173578158</t>
  </si>
  <si>
    <t>Poklop pro šachtu Typ A se zámkem</t>
  </si>
  <si>
    <t>Poklop pro šachtu typ B se zámkem</t>
  </si>
  <si>
    <t>5964104150</t>
  </si>
  <si>
    <t>Kanalizační díly plastové Krycí víko šachty plastové pochůzné</t>
  </si>
  <si>
    <t>221655838</t>
  </si>
  <si>
    <t>5964103125</t>
  </si>
  <si>
    <t>Drenážní plastové díly šachta odbočná DN 400/250  2 vtoky/1 odtok DN 250 mm</t>
  </si>
  <si>
    <t>1649072970</t>
  </si>
  <si>
    <t>Šachty trativodní (typ A) - spodní díl plastový (2 vstupy)</t>
  </si>
  <si>
    <t>5964103120</t>
  </si>
  <si>
    <t>Drenážní plastové díly šachta průchozí DN 400/250  1 vtok/1 odtok DN 250 mm</t>
  </si>
  <si>
    <t>-1058771948</t>
  </si>
  <si>
    <t>Šachty trativodní (typ A) - spodní díl plastový (1 vstup)</t>
  </si>
  <si>
    <t>5914055030</t>
  </si>
  <si>
    <t>Zřízení krytých odvodňovacích zařízení svodného potrubí</t>
  </si>
  <si>
    <t>1431666832</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</si>
  <si>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</si>
  <si>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Trouba pro svodné potrubí PE-HD DN200 vč. rezervy 5 %</t>
  </si>
  <si>
    <t>("Š1-V1" 8,6+"Š3-V2" 8,6+"Š7-V3" 8,35+"Š11-V4" 15,25+"Š15-V5" 7,3)*1,05</t>
  </si>
  <si>
    <t>1590501880</t>
  </si>
  <si>
    <t>("Š1-V1" 8,6+"Š3-V2" 8,6+"Š7-V3" 8,35+"Š11-V4" 15,25+"Š15-V5" 7,3)*0,8*0,05*2,0</t>
  </si>
  <si>
    <t>-424495463</t>
  </si>
  <si>
    <t>("Š1-V1" 8,6+"Š3-V2" 8,6+"Š7-V3" 8,35+"Š11-V4" 15,25)*0,8*(0,1+0,1)</t>
  </si>
  <si>
    <t>"Š15-V5" 3,21</t>
  </si>
  <si>
    <t>5964104000</t>
  </si>
  <si>
    <t>Kanalizační díly plastové trubka hladká DN 150</t>
  </si>
  <si>
    <t>-285138067</t>
  </si>
  <si>
    <t>Trouba pro svodné potrubí PE-HD DN150 vč. rezervy 5 %</t>
  </si>
  <si>
    <t>5914075020R</t>
  </si>
  <si>
    <t>Zřízení konstrukční vrstvy pražcového podloží bez geomateriálu tl. 0,25 m</t>
  </si>
  <si>
    <t>-2087262073</t>
  </si>
  <si>
    <t>Zřízení konstrukční vrstvy pražcového podloží bez geomateriálu tl. 0,25 m. Poznámka: 1. V cenách nejsou obsaženy náklady na dodávku materiálu a odtěžení zeminy.</t>
  </si>
  <si>
    <t>Podkladní vrstva ze štěrkodrti fr. 0/63, tl. 250 mm - nový materiál</t>
  </si>
  <si>
    <t>1331/0,25</t>
  </si>
  <si>
    <t>R5955101020</t>
  </si>
  <si>
    <t>Kamenivo drcené štěrkodrť frakce 0/63</t>
  </si>
  <si>
    <t>630281757</t>
  </si>
  <si>
    <t>štěrkodrť 0/63</t>
  </si>
  <si>
    <t>1331*2,035</t>
  </si>
  <si>
    <t>5914075430</t>
  </si>
  <si>
    <t>Zřízení konstrukční vrstvy pražcového podloží podle konstrukce typ 6</t>
  </si>
  <si>
    <t>-1655072200</t>
  </si>
  <si>
    <t>Zřízení konstrukční vrstvy pražcového podloží podle konstrukce typ 6. Poznámka: 1. V cenách nejsou obsaženy náklady na dodávku materiálu a odtěžení zeminy.</t>
  </si>
  <si>
    <t>Cementová stabilizace dovezená tl. 300mm (pod přejezdem)</t>
  </si>
  <si>
    <t>5964161000R</t>
  </si>
  <si>
    <t>Cementová stabilizace SC 8/10;X0 F5 2 080 2 517</t>
  </si>
  <si>
    <t>-1643051370</t>
  </si>
  <si>
    <t>135*0,3</t>
  </si>
  <si>
    <t>5915010040</t>
  </si>
  <si>
    <t>Těžení zeminy nebo horniny železničního spodku v hornině třídy těžitelnosti II skupiny 4</t>
  </si>
  <si>
    <t>307572895</t>
  </si>
  <si>
    <t>Těžení zeminy nebo horniny železničního spodku v hornině třídy těžitelnosti II skupiny 4. Poznámka: 1. V cenách jsou započteny náklady na těžení a uložení výzisku na terén nebo naložení na dopravní prostředek a uložení na úložišti.</t>
  </si>
  <si>
    <t xml:space="preserve"> Odkopávky zeminy </t>
  </si>
  <si>
    <t>3265,5</t>
  </si>
  <si>
    <t>-774233406</t>
  </si>
  <si>
    <t>Protihluková stěna dřevěná oprava nátěru. Poznámka: 1. V cenách jsou započteny náklady na výměnu, demontáž nebo montáž a na naložení výzisku na dopravní prostředek. 2. V cenách nejsou obsaženy náklady na dodávku materiálu, dopravu výzisku a skládkovné.</t>
  </si>
  <si>
    <t>Pomoc. práce zříz. nebo zajišť. ochranu inženýrských sítí v délce 620m</t>
  </si>
  <si>
    <t>-1660441883</t>
  </si>
  <si>
    <t>pref. vyústní objekt</t>
  </si>
  <si>
    <t>Svodná potrubí</t>
  </si>
  <si>
    <t>šachty trativodní</t>
  </si>
  <si>
    <t>Geotextilie</t>
  </si>
  <si>
    <t>340787951</t>
  </si>
  <si>
    <t xml:space="preserve"> Odkopávky zeminy - odvoz na mezideponii</t>
  </si>
  <si>
    <t>3265,5*1,8</t>
  </si>
  <si>
    <t xml:space="preserve"> Odkopávky zeminy - odvoz na skládku</t>
  </si>
  <si>
    <t>3*17*0,15*2,2</t>
  </si>
  <si>
    <t>vyústění svodného potrubí - doprava betonu</t>
  </si>
  <si>
    <t>5*1,0*1,0*0,1*2,2</t>
  </si>
  <si>
    <t>48*0,5*0,1+48*0,3*0,15*2,2</t>
  </si>
  <si>
    <t>Trouba pro svodné potrubí PE-HD DN200 vč. rezervy 5 % - doprava betonu</t>
  </si>
  <si>
    <t>("Š1-V1" 8,6+"Š3-V2" 8,6+"Š7-V3" 8,35+"Š11-V4" 15,25)*0,8*(0,1+0,1)*2,2</t>
  </si>
  <si>
    <t>"Š15-V5 doprava betonu" 3,21*2,2</t>
  </si>
  <si>
    <t>135*0,3*2,2</t>
  </si>
  <si>
    <t>9902100300</t>
  </si>
  <si>
    <t>Doprava obousměrná (např. dodávek z vlastních zásob zhotovitele nebo objednatele nebo výzisku) mechanizací o nosnosti přes 3,5 t sypanin (kameniva, písku, suti, dlažebních kostek, atd.) do 30 km</t>
  </si>
  <si>
    <t>451943941</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</si>
  <si>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</si>
  <si>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Lomový kámen Tříděný - dovoz na stavbu</t>
  </si>
  <si>
    <t>Vyrovnání dna rýhy pískem tl. 0,05 šířka rýhy 0,80m</t>
  </si>
  <si>
    <t>-215715901</t>
  </si>
  <si>
    <t>štěrkodrť 0/32</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</si>
  <si>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</si>
  <si>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</si>
  <si>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691332546</t>
  </si>
  <si>
    <t>Doprava obousměrná (např. dodávek z vlastních zásob zhotovitele nebo objednatele nebo výzisku) mechanizací o nosnosti přes 3,5 t objemnějšího kusového materiálu (prefabrikátů, stožárů, výhybek, rozvaděčů, vybouraných hmot atd.) do 150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</si>
  <si>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 xml:space="preserve">Krabicový díl opěrných zdí U3 (pro rozšíření dr. stezky) - dodávka </t>
  </si>
  <si>
    <t>17*2,13</t>
  </si>
  <si>
    <t>-1528451087</t>
  </si>
  <si>
    <t xml:space="preserve"> naložení odkopávek zeminy - odvoz na skládku</t>
  </si>
  <si>
    <t>1393474473</t>
  </si>
  <si>
    <t>bagr kolový</t>
  </si>
  <si>
    <t>1202332456</t>
  </si>
  <si>
    <t>Grejdr</t>
  </si>
  <si>
    <t>Rypadlo</t>
  </si>
  <si>
    <t>-84260787</t>
  </si>
  <si>
    <t xml:space="preserve">Trativody, přík. žlaby -  výkop rýhy </t>
  </si>
  <si>
    <t>8,3*1,8</t>
  </si>
  <si>
    <t>-819606391</t>
  </si>
  <si>
    <t>SO 12-01 - ŽST Mníšek u Liberce Nástupiště</t>
  </si>
  <si>
    <t>5913040030</t>
  </si>
  <si>
    <t>Montáž celopryžové přejezdové konstrukce málo zatížené v koleji část vnější a vnitřní včetně závěrných zídek</t>
  </si>
  <si>
    <t>-402693003</t>
  </si>
  <si>
    <t>Montáž celopryžové přejezdové konstrukce málo zatížené v koleji část vnější a vnitřní včetně závěrných zídek. Poznámka: 1. V cenách jsou započteny náklady na montáž konstrukce. 2. V cenách nejsou obsaženy náklady na dodávku materiálu.</t>
  </si>
  <si>
    <t>5963101007</t>
  </si>
  <si>
    <t>Přejezd celopryžový Strail pro nezatížené komunikace se závěrnou zídkou tv. T</t>
  </si>
  <si>
    <t>1086679197</t>
  </si>
  <si>
    <t>5913060020</t>
  </si>
  <si>
    <t>Demontáž dílů betonové přejezdové konstrukce vnitřního panelu</t>
  </si>
  <si>
    <t>-507123021</t>
  </si>
  <si>
    <t>Demontáž dílů betonové přejezdové konstrukce vnitřního panelu. Poznámka: 1. V cenách jsou započteny náklady na demontáž konstrukce a naložení na dopravní prostředek.</t>
  </si>
  <si>
    <t>Demolice betonových panelů (úrovňové přechody přes kolej)</t>
  </si>
  <si>
    <t>Zádlažbový betonový panel vnitřní DxŠxV 2,4x1,25x0,15m - 3ks</t>
  </si>
  <si>
    <t>5913200110</t>
  </si>
  <si>
    <t>Demontáž dřevěné konstrukce přechodu část vnější a vnitřní</t>
  </si>
  <si>
    <t>-396047251</t>
  </si>
  <si>
    <t>Demontáž dřevěné konstrukce přechodu část vnější a vnitřní. Poznámka: 1. V cenách jsou započteny náklady na demontáž a naložení na dopravní prostředek.</t>
  </si>
  <si>
    <t>Demolice dřevěných panelů (úrovňové přechody přes kolej)</t>
  </si>
  <si>
    <t>Vnitřní DxŠ 2x1,25m - 4ks</t>
  </si>
  <si>
    <t>Vnější DxŠ 2x0,75m - 5ks</t>
  </si>
  <si>
    <t>2*1,25*4+2*0,75*5</t>
  </si>
  <si>
    <t>849241253</t>
  </si>
  <si>
    <t>Demontáž dílů komunikace ze zámkové dlažby uložení v podsypu. Poznámka: 1. V cenách jsou započteny náklady na odstranění dlažby nebo obrubníku a naložení na dopravní prostředek.</t>
  </si>
  <si>
    <t>Odstranění stávající betonové dlažby</t>
  </si>
  <si>
    <t>U vydlážděné plochy před výpravní budovou</t>
  </si>
  <si>
    <t>3,5</t>
  </si>
  <si>
    <t>5913280210</t>
  </si>
  <si>
    <t>Demontáž dílů komunikace obrubníku uložení v betonu</t>
  </si>
  <si>
    <t>-196574028</t>
  </si>
  <si>
    <t>Demontáž dílů komunikace obrubníku uložení v betonu. Poznámka: 1. V cenách jsou započteny náklady na odstranění dlažby nebo obrubníku a naložení na dopravní prostředek.</t>
  </si>
  <si>
    <t>Odstranění chodníkové obruby vč. betonového základu</t>
  </si>
  <si>
    <t>5913285025</t>
  </si>
  <si>
    <t>Montáž dílů komunikace z betonových dlaždic uložení v podsypu</t>
  </si>
  <si>
    <t>996836715</t>
  </si>
  <si>
    <t>Montáž dílů komunikace z betonových dlaždic uložení v podsypu. Poznámka: 1. V cenách jsou započteny náklady na osazení dlažby nebo obrubníku. 2. V cenách nejsou obsaženy náklady na dodávku materiálu.</t>
  </si>
  <si>
    <t xml:space="preserve">Pochozí plochy tz dlažebních desek </t>
  </si>
  <si>
    <t>Nástupištní dlažební deska VLsVP 1,0 x 0,95m; tl. 80mm</t>
  </si>
  <si>
    <t>180*1*0,95</t>
  </si>
  <si>
    <t>5964147150</t>
  </si>
  <si>
    <t>Nástupištní díly dlažební deska VLsVP 99,7x94,7x8</t>
  </si>
  <si>
    <t>1952942730</t>
  </si>
  <si>
    <t>-454460326</t>
  </si>
  <si>
    <t>Montáž dílů komunikace ze zámkové dlažby uložení v podsypu. Poznámka: 1. V cenách jsou započteny náklady na osazení dlažby nebo obrubníku. 2. V cenách nejsou obsaženy náklady na dodávku materiálu.</t>
  </si>
  <si>
    <t>1144688073</t>
  </si>
  <si>
    <t>Lože z drtě pod betonovou dlažbu ŠD fr. 2/5; tl. 40mm</t>
  </si>
  <si>
    <t>23,830*2,035</t>
  </si>
  <si>
    <t>5955101020</t>
  </si>
  <si>
    <t>Kamenivo drcené štěrkodrť frakce 0/32</t>
  </si>
  <si>
    <t>207416633</t>
  </si>
  <si>
    <t>5964151000</t>
  </si>
  <si>
    <t>Dlažba zámková hladká cihla</t>
  </si>
  <si>
    <t>811489875</t>
  </si>
  <si>
    <t>5964151025</t>
  </si>
  <si>
    <t>Dlažba zámková pro nevidomé cihla</t>
  </si>
  <si>
    <t>1957128600</t>
  </si>
  <si>
    <t>5913285210</t>
  </si>
  <si>
    <t>Montáž dílů komunikace obrubníku uložení v betonu</t>
  </si>
  <si>
    <t>-345024578</t>
  </si>
  <si>
    <t>Montáž dílů komunikace obrubníku uložení v betonu. Poznámka: 1. V cenách jsou započteny náklady na osazení dlažby nebo obrubníku. 2. V cenách nejsou obsaženy náklady na dodávku materiálu.</t>
  </si>
  <si>
    <t>Chodníkový obrubník (80x250x1000mm) do beton. lože C 16/20</t>
  </si>
  <si>
    <t>20,094</t>
  </si>
  <si>
    <t>5964159005</t>
  </si>
  <si>
    <t>Obrubník chodníkový</t>
  </si>
  <si>
    <t>470275192</t>
  </si>
  <si>
    <t>Nátěr vizuálně kontrastního pruhu nástupiště šíře do 150 mm</t>
  </si>
  <si>
    <t>-1450648472</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</si>
  <si>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</si>
  <si>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Kontrastní nátěr u hrany nástupištěi š. 150mm (žlutá barva - RAL 1003)</t>
  </si>
  <si>
    <t>Zřízení konstrukční vrstvy pražcového podloží bez geomateriálu tl. 0,15 m</t>
  </si>
  <si>
    <t>806086275</t>
  </si>
  <si>
    <t>Zřízení konstrukční vrstvy pražcového podloží bez geomateriálu tl. 0,15 m. Poznámka: 1. V cenách nejsou obsaženy náklady na dodávku materiálu a odtěžení zeminy.</t>
  </si>
  <si>
    <t>Podkladní vrstva ŠDA fr. 0/32 tl. 0,15m -včetně 10% rezervy - HUTNĚNÁ</t>
  </si>
  <si>
    <t>((176+2+2+18,94)*1,2)*1,1</t>
  </si>
  <si>
    <t>5914115310</t>
  </si>
  <si>
    <t>Demontáž nástupištních desek Sudop K (KD,KS) 145</t>
  </si>
  <si>
    <t>1015647543</t>
  </si>
  <si>
    <t>Demontáž nástupištních desek Sudop K (KD,KS) 145. Poznámka: 1. V cenách jsou započteny náklady na snesení, uložení nebo naložení na dopravní prostředek a uložení na úložišti.</t>
  </si>
  <si>
    <t>Snesení nástupištních desek K145</t>
  </si>
  <si>
    <t>Umístěny v pochozí ploše nástupiště mimo nástupní hranu (u koleje č. 1)</t>
  </si>
  <si>
    <t>5914120020</t>
  </si>
  <si>
    <t>Demontáž nástupiště úrovňového hrana Tischer</t>
  </si>
  <si>
    <t>977124852</t>
  </si>
  <si>
    <t>Demontáž nástupiště úrovňového hrana Tischer. Poznámka: 1. V cenách jsou započteny náklady na snesení dílů i zásypu a jejich uložení na plochu nebo naložení na dopravní prostředek a uložení na úložišti.</t>
  </si>
  <si>
    <t>Demonáž nástupiště u koleje č.3</t>
  </si>
  <si>
    <t>Hrana z nástupištních bloků (atyp, délka cca 1m/ks) + úložné bloky pod tvárnice</t>
  </si>
  <si>
    <t>5914120050</t>
  </si>
  <si>
    <t>Demontáž nástupiště úrovňového Sudop K (KD,KS) 145</t>
  </si>
  <si>
    <t>-1689506158</t>
  </si>
  <si>
    <t>Demontáž nástupiště úrovňového Sudop K (KD,KS) 145. Poznámka: 1. V cenách jsou započteny náklady na snesení dílů i zásypu a jejich uložení na plochu nebo naložení na dopravní prostředek a uložení na úložišti.</t>
  </si>
  <si>
    <t>Demonáž nástupiště u koleje č.1</t>
  </si>
  <si>
    <t>Typ SUDOP - desky K145 + tvárnice Tischer + úložné bloky pod tvárnice (zdvojené, 2ks/m)</t>
  </si>
  <si>
    <t>247</t>
  </si>
  <si>
    <t>5915010020</t>
  </si>
  <si>
    <t>Těžení zeminy nebo horniny železničního spodku v hornině třídy těžitelnosti I skupiny 2</t>
  </si>
  <si>
    <t>-1835155012</t>
  </si>
  <si>
    <t>Těžení zeminy nebo horniny železničního spodku v hornině třídy těžitelnosti I skupiny 2. Poznámka: 1. V cenách jsou započteny náklady na těžení a uložení výzisku na terén nebo naložení na dopravní prostředek a uložení na úložišti.</t>
  </si>
  <si>
    <t>Odtěžení hutněného štěrkového zásypu v tl. 0,30m</t>
  </si>
  <si>
    <t>U vydlážděné plochy před výpravní budovou - provizorní přístup na nástupiště plocha 17,3m2</t>
  </si>
  <si>
    <t>17,3*0,3</t>
  </si>
  <si>
    <t>5915010030</t>
  </si>
  <si>
    <t>Těžení zeminy nebo horniny železničního spodku v hornině třídy těžitelnosti I skupiny 3</t>
  </si>
  <si>
    <t>-1347090369</t>
  </si>
  <si>
    <t>Těžení zeminy nebo horniny železničního spodku v hornině třídy těžitelnosti I skupiny 3. Poznámka: 1. V cenách jsou započteny náklady na těžení a uložení výzisku na terén nebo naložení na dopravní prostředek a uložení na úložišti.</t>
  </si>
  <si>
    <t>Zemní práce - výkop pro konstrukci nástupiště</t>
  </si>
  <si>
    <t>5915020010</t>
  </si>
  <si>
    <t>Povrchová úprava plochy železničního spodku</t>
  </si>
  <si>
    <t>1882800504</t>
  </si>
  <si>
    <t>Povrchová úprava plochy železničního spodku. Poznámka: 1. V cenách jsou započteny náklady na urovnání a úpravu ploch nebo skládek výzisku kameniva a zeminy s jejich případnou rekultivací.</t>
  </si>
  <si>
    <t>Přehutnění zemní pláně (pod základy prefabrikátů)</t>
  </si>
  <si>
    <t>"hrana nástupiště" (176+2+2)*1,1</t>
  </si>
  <si>
    <t>"prvku ukončení nástupiště"18,94*1,1</t>
  </si>
  <si>
    <t>5915030020R</t>
  </si>
  <si>
    <t>Bourání drobných betonových dílů v železničním spodku</t>
  </si>
  <si>
    <t>-68979585</t>
  </si>
  <si>
    <t>Bourání betonových dílů v železničním spodku. Poznámka: 1. V cenách jsou započteny náklady na vybourání betonu, uložení na terén, naložení na dopravní prostředek a uložení na skládce. 2. V cenách nejsou obsaženy náklady na dopravu a skládkovné.</t>
  </si>
  <si>
    <t>betonové šachty ZabZař v prostoru nástupiště u koleje č. 1</t>
  </si>
  <si>
    <t>3*2*0,3</t>
  </si>
  <si>
    <t>924420R</t>
  </si>
  <si>
    <t>Nástupiště L (H) Bez Konzolových Desek</t>
  </si>
  <si>
    <t>-1047611319</t>
  </si>
  <si>
    <t>1. Položka obsahuje:
 – dodávku veškerých prvků a částí daného typu nástupiště dle odpovídajících vzorových listů a TKP
 – zřízení nástupiště typu L nebo H na požadovanou osovou vzdálenost kolejí i výšku nástupní hrany nad TK
 –  násypy, zásypy včetně hutnění po vrstvách –  slepá zakončení nástupiště
 – příplatky za ztížené podmínky při práci v kolejišti, např. za překážky na straně koleje ap.
2. Položka neobsahuje:
 – zemní práce, tj. odkopávky, hloubení rýh, ad.
 – náklady na zřízení zpevněné plochy nástupiště vyjma konzolových desek, např. ze zámkové dlažby, asfaltu ap. včetně konstrukčních vrstev
 – jiná zakončení nástupiště, např. schůdky apod.
 – zábradlí, osvětlení, přístřešky, mobiliář nástupiště, orientační a informační systém, kamerový systém, přístupové komunikace ap.
3. Způsob měření:
Měří se vždy délka nástupní hrany nástupiště podél přilehlé koleje v metrech délkových, a to i u oboustranných nástupišť.</t>
  </si>
  <si>
    <t>Dodávka včetně montáže</t>
  </si>
  <si>
    <t>Nástupištní blok H 130</t>
  </si>
  <si>
    <t>Rohový díl H/L 130 levý</t>
  </si>
  <si>
    <t>Rohový díl H/L 130 pravý</t>
  </si>
  <si>
    <t>Nástupištní blok L 130 atypické délky 0,540m</t>
  </si>
  <si>
    <t>2*0,54</t>
  </si>
  <si>
    <t>Nástupištní blok L 130 atypické délky 1,93m</t>
  </si>
  <si>
    <t>2*1,93</t>
  </si>
  <si>
    <t>Nástupištní blok levý 130/114</t>
  </si>
  <si>
    <t>Nástupištní blok levý 114/98</t>
  </si>
  <si>
    <t>Nástupištní blok levý 98/82</t>
  </si>
  <si>
    <t>Nástupištní blok levý 82/74</t>
  </si>
  <si>
    <t>-1186833694</t>
  </si>
  <si>
    <t>Podkladní vrstva ŠDA fr. 0/32 tl. 0,15m - včetně 10% rezervy - HUTNĚNÁ</t>
  </si>
  <si>
    <t>((180+18,94)*1,2*0,15)*1,1*2,035</t>
  </si>
  <si>
    <t>5964161015</t>
  </si>
  <si>
    <t>Beton lehce zhutnitelný C 20/25;XC2 vyhovuje i XC1 F5 2 365 2 862</t>
  </si>
  <si>
    <t>1591071730</t>
  </si>
  <si>
    <t>5955101075R</t>
  </si>
  <si>
    <t>Kamenivo drcené recyklované štěrkodrť frakce 0/32</t>
  </si>
  <si>
    <t>-502167450</t>
  </si>
  <si>
    <t>Neoceňovat - evidenční položka - (pokryto výziskem z kolejového lože)</t>
  </si>
  <si>
    <t>Zhutněná výplň jádra nástupiště + 5 % rezerva (pokryto výziskem z kolejového lože)</t>
  </si>
  <si>
    <t>((4,451*90)+2*(1,509*1,695)+(1,134*7)+((1,571*7)/2))*1,05*2,0</t>
  </si>
  <si>
    <t>348171R</t>
  </si>
  <si>
    <t>Zábradlí z dílců kovových s Nátěrem</t>
  </si>
  <si>
    <t>-1266820940</t>
  </si>
  <si>
    <t>Zábradlí se svislou výplní - výška 0,9m délky 18,22m včetně realizační dílenské dokumentace</t>
  </si>
  <si>
    <t>dle Vzorového listu železničního spodku Ž 12.1 Typ A - svislá výplň</t>
  </si>
  <si>
    <t>celková hmotnost zábradlí (ocel S235JR) 728,8kg</t>
  </si>
  <si>
    <t>Stavební připravenost pro mobiliář</t>
  </si>
  <si>
    <t>2046500985</t>
  </si>
  <si>
    <t>Zřízení základu pro mobiliář. Poznámka: 1. V cenách jsou započteny náklady na montáž součástí osazená včetně zemních prací a úpravy terénu. 2. V cenách nejsou obsaženy náklady na dodávku materiálu.</t>
  </si>
  <si>
    <t xml:space="preserve">Lavičky -zřízení betonového základu (DxŠxV 0,8x0,24x0,2m) + upevnění </t>
  </si>
  <si>
    <t>Odpadkový koš - zřízení betonového základu (DxŠxV 0,5x0,35x0,3m) + upevnění</t>
  </si>
  <si>
    <t>93754R</t>
  </si>
  <si>
    <t>Odpadkový koš</t>
  </si>
  <si>
    <t>515853850</t>
  </si>
  <si>
    <t>Dodávka dle rámcové dohody SŽ, položka neoceněna (doplní si až ivestor pro potřebu nákladového rozpočtu)</t>
  </si>
  <si>
    <t>Odpadkový koš na směsný odpad</t>
  </si>
  <si>
    <t>včetně betonového základu (DxŠxV 0,5x0,35x0,3m) + upevnění</t>
  </si>
  <si>
    <t>93751R</t>
  </si>
  <si>
    <t>Lavičky kovové</t>
  </si>
  <si>
    <t>-1104303746</t>
  </si>
  <si>
    <t xml:space="preserve">včetně betonového základu (DxŠxV 0,8x0,24x0,2m) + upevnění </t>
  </si>
  <si>
    <t>Osazení prvků - mobiliář</t>
  </si>
  <si>
    <t>-1421336261</t>
  </si>
  <si>
    <t>Osazení prvků. Poznámka: 1. V cenách jsou započteny náklady na montáž součástí. 2. V cenách nejsou obsaženy náklady na dodávku materiálu.</t>
  </si>
  <si>
    <t>Nádoba na posypový materiál</t>
  </si>
  <si>
    <t>93758R</t>
  </si>
  <si>
    <t>-1560384177</t>
  </si>
  <si>
    <t>objem min. 220l</t>
  </si>
  <si>
    <t>337204916</t>
  </si>
  <si>
    <t>Podkladní beton pod L blokem C 20/25nXF3 tl. 0,15m</t>
  </si>
  <si>
    <t>((180+18,94)*1,2*0,15)*1,1*2,2</t>
  </si>
  <si>
    <t>Vyrovnávací malta pro závěrné zídky 0,4x0,03m</t>
  </si>
  <si>
    <t>4*3,6*0,4*0,03*2,2</t>
  </si>
  <si>
    <t>Vyrovnávací beton pod základ C16/20 XC2</t>
  </si>
  <si>
    <t>4*3,6*0,07*2,2</t>
  </si>
  <si>
    <t>Odvoz hutněného štěrkového zásypu v tl. 0,30m - odvoz na mezideponii</t>
  </si>
  <si>
    <t>17,3*0,3*2,0</t>
  </si>
  <si>
    <t>474531432</t>
  </si>
  <si>
    <t>výkop pro konstrukci nástupiště - odvoz na skládku</t>
  </si>
  <si>
    <t>362*2,0</t>
  </si>
  <si>
    <t>Odvoz hutněného štěrkového zásypu v tl. 0,30m - odvoz na skládku</t>
  </si>
  <si>
    <t>-765082484</t>
  </si>
  <si>
    <t>Podkladní vrstva ŠDA fr. 0/32 tl. 0,15m - HUTNĚNÁ</t>
  </si>
  <si>
    <t>Podkladní vrstva štěrku ŠDa fr. 0/32; tl. 200mm</t>
  </si>
  <si>
    <t>119,149*2,035</t>
  </si>
  <si>
    <t>-164559449</t>
  </si>
  <si>
    <t>Hrana z nástupištních bloků (atyp, délka cca 1m/ks) + úložné bloky pod tvárnice - odvoz na skládku</t>
  </si>
  <si>
    <t>180*0,4*0,25*2,2</t>
  </si>
  <si>
    <t>Zádlažbový betonový panel vnitřní DxŠxV 2,4x1,25x0,15m - 3ks odvoz na skládku</t>
  </si>
  <si>
    <t>3*2,4*1,25*0,15*2,2</t>
  </si>
  <si>
    <t>betonové šachty ZabZař v prostoru nástupiště u koleje č. 1 odvoz na skládku</t>
  </si>
  <si>
    <t>3*2*0,3*2,2</t>
  </si>
  <si>
    <t>dřevěné panely (úrovňové přechody přes kolej) odvoz na skládku</t>
  </si>
  <si>
    <t>(2*1,25*4*0,07+2*0,75*5*0,07)*0,7</t>
  </si>
  <si>
    <t>chodníkové obruby vč. betonového základu - odvoz na skládku délka*plocha obruby vč. základu</t>
  </si>
  <si>
    <t>9*0,04*2,2</t>
  </si>
  <si>
    <t>stávající betonové dlažby před výpravní budovou odvoz na skládku</t>
  </si>
  <si>
    <t>3,5*0,06*2,2</t>
  </si>
  <si>
    <t>9902400200</t>
  </si>
  <si>
    <t>Doprava jednosměrná (např. nakupovaného materiálu) mechanizací o nosnosti přes 3,5 t objemnějšího kusového materiálu (prefabrikátů, stožárů, výhybek, rozvaděčů, vybouraných hmot atd.) do 20 km</t>
  </si>
  <si>
    <t>-396588929</t>
  </si>
  <si>
    <t>Doprava jednosměrná (např. nakupovaného materiálu) mechanizací o nosnosti přes 3,5 t objemnějšího kusového materiálu (prefabrikátů, stožárů, výhybek, rozvaděčů, vybouraných hmot atd.) do 20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</si>
  <si>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Betonová dlažba šedá 200x200mm; tl. 80mm - hladká bez zkosené hrany</t>
  </si>
  <si>
    <t>99,018*0,08*2,2</t>
  </si>
  <si>
    <t>Betonová dlažba šedá 200x200mm; tl. 80mm - hladká se zkosenou hranou</t>
  </si>
  <si>
    <t>284,651*0,08*2,2</t>
  </si>
  <si>
    <t>Betonová dlažba červená 200x100mm; tl. 80mm - povrch tvořen výstupky</t>
  </si>
  <si>
    <t>6,242*0,08*2,2</t>
  </si>
  <si>
    <t>21*1*0,25*0,08*2,2</t>
  </si>
  <si>
    <t>9902400900</t>
  </si>
  <si>
    <t>Doprava jednosměrná (např. nakupovaného materiálu) mechanizací o nosnosti přes 3,5 t objemnějšího kusového materiálu (prefabrikátů, stožárů, výhybek, rozvaděčů, vybouraných hmot atd.) do 200 km</t>
  </si>
  <si>
    <t>637240503</t>
  </si>
  <si>
    <t>Doprava jednosměrná (např. nakupovaného materiálu) mechanizací o nosnosti přes 3,5 t objemnějšího kusového materiálu (prefabrikátů, stožárů, výhybek, rozvaděčů, vybouraných hmot atd.) do 200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</si>
  <si>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 xml:space="preserve">Doprava nástupištních prefabrikátů </t>
  </si>
  <si>
    <t>88*1,438</t>
  </si>
  <si>
    <t>2*1,148</t>
  </si>
  <si>
    <t>2*0,54*0,67</t>
  </si>
  <si>
    <t>2*1,93*0,67</t>
  </si>
  <si>
    <t>1*1,29</t>
  </si>
  <si>
    <t>1*1,20</t>
  </si>
  <si>
    <t>1*1,110</t>
  </si>
  <si>
    <t>1*0,53</t>
  </si>
  <si>
    <t>Nástupištní blok pravý 130/114</t>
  </si>
  <si>
    <t>Nástupištní blok pravý 114/98</t>
  </si>
  <si>
    <t>Nástupištní blok pravý 98/82</t>
  </si>
  <si>
    <t>Nástupištní blok pravý 82/74</t>
  </si>
  <si>
    <t>697481208</t>
  </si>
  <si>
    <t>180*0,179</t>
  </si>
  <si>
    <t>Centrální přechod šířka 3,6m 2 ks</t>
  </si>
  <si>
    <t>Celopryžový panel vnitřní 0,9x1,435m (kolejnice 49E1, pražec beton. dl. 2,60m)</t>
  </si>
  <si>
    <t>4*0,2025</t>
  </si>
  <si>
    <t>Celopryžový panel vnější 0,9x0,9m</t>
  </si>
  <si>
    <t>8*0,1605</t>
  </si>
  <si>
    <t>Celopryžový panel vnitřní 0,9x1,435m (kolejnice R65, pražec beton. dl. 2,40m)</t>
  </si>
  <si>
    <t>4*0,22275</t>
  </si>
  <si>
    <t>8*0,17655</t>
  </si>
  <si>
    <t>Závěrná zídka tvaru "T" z vysokopevnostního betonu C70/85</t>
  </si>
  <si>
    <t>1,2*0,2*0,3*12*2,2</t>
  </si>
  <si>
    <t>Základ závěrné zídky 0,4x0,2m (základový blok B35)</t>
  </si>
  <si>
    <t>1,5*0,4*0,3*12*2,2</t>
  </si>
  <si>
    <t>-57682155</t>
  </si>
  <si>
    <t>4*0,2025*93</t>
  </si>
  <si>
    <t>8*0,1605*93</t>
  </si>
  <si>
    <t>4*0,22275*93</t>
  </si>
  <si>
    <t>8*0,17655*93</t>
  </si>
  <si>
    <t>1,2*0,2*0,3*12*2,2*93</t>
  </si>
  <si>
    <t>1,5*0,4*0,3*12*2,2*93</t>
  </si>
  <si>
    <t>-64508998</t>
  </si>
  <si>
    <t>výkop pro konstrukci nástupiště - naložení výkopku pro odvoz na skládku</t>
  </si>
  <si>
    <t>Štěrkový zásyp z provizorního přístupu na nástupiště - naložení výkopku z mezideponie pro odvoz na skládku</t>
  </si>
  <si>
    <t>Zhutněná výplň jádra nástupiště (výzisk z kolejového lože)</t>
  </si>
  <si>
    <t>440,099*2,0</t>
  </si>
  <si>
    <t>224713074</t>
  </si>
  <si>
    <t xml:space="preserve">Hrana z nástupištních bloků(atyp, délka cca 1m/ks) +úložné bloky pod tvárnice-naložení z mezideponie(doprava na mezideponii vnitrostaveništní do 1km) </t>
  </si>
  <si>
    <t>Zádlažbový betonový panel vnitřní DxŠxV 2,4x1,25x0,15m - 3ks naložení z mezideponie (doprava na mezideponii vnitrostaveništní do 1km)</t>
  </si>
  <si>
    <t xml:space="preserve">betonové šachty ZabZař v prostoru nástupiště u koleje č. 1 naložení z mezideponie (doprava na mezideponii vnitrostaveništní do 1km) </t>
  </si>
  <si>
    <t xml:space="preserve">dřevěné panely (úrovňové přechody přes kolej) odvoz na skládku (doprava na mezideponii vnitrostaveništní do 1km) </t>
  </si>
  <si>
    <t xml:space="preserve">chodníkové obruby vč. betonového základu - naložení z mezideponie délka*plocha obruby vč. základu (doprava na mezideponii vnitrostaveništní do 1km) </t>
  </si>
  <si>
    <t xml:space="preserve">stávající betonové dlažby před výpravní budovou naložení z mezideponie (doprava na mezideponii vnitrostaveništní do 1km) </t>
  </si>
  <si>
    <t>-837527117</t>
  </si>
  <si>
    <t>1946240966</t>
  </si>
  <si>
    <t>výkop pro konstrukci nástupiště - poplatek za uložení na skládku</t>
  </si>
  <si>
    <t>hutněný štěrkového zásyp v tl. 0,30m - poplatek za uložení na skládku</t>
  </si>
  <si>
    <t>dřevěné panely (úrovňové přechody přes kolej) poplatek za uložení na skládku</t>
  </si>
  <si>
    <t>-1605837919</t>
  </si>
  <si>
    <t>Hrana z nástupištních bloků (atyp, délka cca 1m/ks) + úložné bloky pod tvárnice - poplatek za uložení na skládku</t>
  </si>
  <si>
    <t>Zádlažbový betonový panel vnitřní DxŠxV 2,4x1,25x0,15m - 3ks poplatek za uložení na skládku</t>
  </si>
  <si>
    <t>betonové šachty ZabZař v prostoru nástupiště u koleje č. 1 poplatek za uložení na skládku</t>
  </si>
  <si>
    <t>chodníkové obruby vč. betonového základu - poplatek za uložení na skládku délka*plocha obruby vč. základu</t>
  </si>
  <si>
    <t>stávající betonové dlažby před výpravní budovou poplatek za uložení na skládku</t>
  </si>
  <si>
    <t>SO 13-01 - Liberec – Mníšek u L., žel.přejezd v km 168,993</t>
  </si>
  <si>
    <t>1424322627</t>
  </si>
  <si>
    <t>-1029936774</t>
  </si>
  <si>
    <t>5913190040</t>
  </si>
  <si>
    <t>Demontáž dřevěných dílů přejezdu náběhový klín</t>
  </si>
  <si>
    <t>-184991693</t>
  </si>
  <si>
    <t>5913215020</t>
  </si>
  <si>
    <t>Demontáž kolejnicových dílů přejezdu ochranná kolejnice</t>
  </si>
  <si>
    <t>-991711860</t>
  </si>
  <si>
    <t>5913240020R</t>
  </si>
  <si>
    <t>Odstranění nezpevněné komunikace odtěžením hloubky do 20 cm</t>
  </si>
  <si>
    <t>-1122002783</t>
  </si>
  <si>
    <t>"mezi kolejnicemi" 1,4*4,1</t>
  </si>
  <si>
    <t>"vně kolejnic bez podkladní vrstvy" 2,6+2,6</t>
  </si>
  <si>
    <t>5913240040R</t>
  </si>
  <si>
    <t>Odstranění nezpevněné komunikace odtěžením hloubky do 40 cm</t>
  </si>
  <si>
    <t>418641753</t>
  </si>
  <si>
    <t>"vně kolejnic s podkladní vrstvou" 25,8+23,3</t>
  </si>
  <si>
    <t>5913250010R</t>
  </si>
  <si>
    <t>Zřízení konstrukce vozovky nezpevněné s dvouvrstvým nátěrem tl. 15 cm</t>
  </si>
  <si>
    <t>753280663</t>
  </si>
  <si>
    <t>23,4+21,2+2,6+2,6</t>
  </si>
  <si>
    <t>Kamenivo drcené recyklované štěrkodrť frakce 0/63</t>
  </si>
  <si>
    <t>596429355</t>
  </si>
  <si>
    <t>5963152000R</t>
  </si>
  <si>
    <t>Dvouvrstvý nátěr z modifikovaného asfaltu do 2,0kg/m2</t>
  </si>
  <si>
    <t>-1891528540</t>
  </si>
  <si>
    <t>5914035130</t>
  </si>
  <si>
    <t>Zřízení otevřených odvodňovacích zařízení příkopové zídky z lomového kamene</t>
  </si>
  <si>
    <t>778889963</t>
  </si>
  <si>
    <t>"odláždění vtoku a výtoku drenážního potrubí" 5+5</t>
  </si>
  <si>
    <t>977242915</t>
  </si>
  <si>
    <t>10*0,2*2,2</t>
  </si>
  <si>
    <t>-1470546977</t>
  </si>
  <si>
    <t>1952725670</t>
  </si>
  <si>
    <t>5964103035R</t>
  </si>
  <si>
    <t>Drenážní plastové díly trubka s částečnou perforací DN 600 mm</t>
  </si>
  <si>
    <t>1226886404</t>
  </si>
  <si>
    <t>-1725825838</t>
  </si>
  <si>
    <t>5914075010R</t>
  </si>
  <si>
    <t>Zřízení konstrukční vrstvy pražcového podloží bez geomateriálu tl. 0,20 m</t>
  </si>
  <si>
    <t>1260241322</t>
  </si>
  <si>
    <t>"ZKPP ŠD 0/63 200mm" 14,5*5,6</t>
  </si>
  <si>
    <t>5955101020R</t>
  </si>
  <si>
    <t>1312298954</t>
  </si>
  <si>
    <t>"ZKPP ŠD 0/63 200mm" 14,5*5,6*0,2*2,0</t>
  </si>
  <si>
    <t>Zřízení konstrukční vrstvy podloží vozovky bez geomateriálu tl. 0,25 m</t>
  </si>
  <si>
    <t>1306237189</t>
  </si>
  <si>
    <t>"podloží vozovky ŠDA fr. 0/63 tl. 250mm" 23,4+21,2</t>
  </si>
  <si>
    <t>-965205695</t>
  </si>
  <si>
    <t>"vozovka ŠDA fr. 0/63 tl. 250mm" (23,4+21,2)*0,25*2,0</t>
  </si>
  <si>
    <t>1260734302</t>
  </si>
  <si>
    <t>"SC 0/32 300mm" 14,5*5,6</t>
  </si>
  <si>
    <t>-497540903</t>
  </si>
  <si>
    <t>"SC 0/32 300mm" 14,5*5,6*0,3*2,0</t>
  </si>
  <si>
    <t>5915005020</t>
  </si>
  <si>
    <t>Hloubení rýh nebo jam ručně na železničním spodku v hornině třídy těžitelnosti I skupiny 2</t>
  </si>
  <si>
    <t>-694543461</t>
  </si>
  <si>
    <t>"drenážní potrubí" 1,8*18</t>
  </si>
  <si>
    <t>735305446</t>
  </si>
  <si>
    <t>"obsyp potrubí" 0,9*18</t>
  </si>
  <si>
    <t>"obsyp závěrných zídek" 4,5*2*0,3</t>
  </si>
  <si>
    <t>1263391607</t>
  </si>
  <si>
    <t>-252545270</t>
  </si>
  <si>
    <t>"ZKPP" 3,0*14,5</t>
  </si>
  <si>
    <t>-2070970750</t>
  </si>
  <si>
    <t>"zhutnění subpláně" 14,5*5,6</t>
  </si>
  <si>
    <t>9901000500</t>
  </si>
  <si>
    <t>Doprava obousměrná (např. dodávek z vlastních zásob zhotovitele nebo objednatele nebo výzisku) mechanizací o nosnosti do 3,5 t elektrosoučástek, montážního materiálu, kameniva, písku, dlažebních kostek, suti, atd. do 60 km</t>
  </si>
  <si>
    <t>1858703483</t>
  </si>
  <si>
    <t>"asf. zálivka na stavbu, asf. nátěr na stavbu" 1</t>
  </si>
  <si>
    <t>388092692</t>
  </si>
  <si>
    <t>"díly celopryžového přejezdu" 1</t>
  </si>
  <si>
    <t>370580659</t>
  </si>
  <si>
    <t>380171203</t>
  </si>
  <si>
    <t>"zemina z odkopů, viz TZ" 204,7</t>
  </si>
  <si>
    <t>033111001</t>
  </si>
  <si>
    <t>Provozní vlivy Výluka silničního provozu se zajištěním objížďky</t>
  </si>
  <si>
    <t>Kč</t>
  </si>
  <si>
    <t>658498111</t>
  </si>
  <si>
    <t>"dopravní značení při uzavírce přejezdu "</t>
  </si>
  <si>
    <t>SO 13-02 - Liberec – Mníšek u L., žel. přejezd v km 169,674</t>
  </si>
  <si>
    <t>1192851809</t>
  </si>
  <si>
    <t>565812246</t>
  </si>
  <si>
    <t>1773385444</t>
  </si>
  <si>
    <t>1436984620</t>
  </si>
  <si>
    <t>5913235010</t>
  </si>
  <si>
    <t>Dělení AB komunikace řezáním hloubky do 10 cm</t>
  </si>
  <si>
    <t>-1354842758</t>
  </si>
  <si>
    <t>5913240010</t>
  </si>
  <si>
    <t>Odstranění AB komunikace odtěžením nebo frézováním hloubky do 10 cm</t>
  </si>
  <si>
    <t>-1906939935</t>
  </si>
  <si>
    <t>"vně kolejnic bez podkladní vrstvy" 2,7+42,7+28+5,4</t>
  </si>
  <si>
    <t>5913240020</t>
  </si>
  <si>
    <t>Odstranění AB komunikace odtěžením nebo frézováním hloubky do 20 cm</t>
  </si>
  <si>
    <t>207390595</t>
  </si>
  <si>
    <t>"mezi kolejnicemi" 1,4*4,9</t>
  </si>
  <si>
    <t>5913245010</t>
  </si>
  <si>
    <t>Oprava komunikace vyplněním trhlin zálivkovou hmotou</t>
  </si>
  <si>
    <t>-330348813</t>
  </si>
  <si>
    <t>2*2,8+4*5,0</t>
  </si>
  <si>
    <t>5963152000</t>
  </si>
  <si>
    <t>Asfaltová zálivka pro trhliny a spáry</t>
  </si>
  <si>
    <t>1238322126</t>
  </si>
  <si>
    <t>5913250010</t>
  </si>
  <si>
    <t>Zřízení konstrukce vozovky asfaltobetonové dle vzorového listu Ž lehké - ložní a obrusná vrstva tloušťky do 12 cm</t>
  </si>
  <si>
    <t>-212705536</t>
  </si>
  <si>
    <t>94,6</t>
  </si>
  <si>
    <t>5963146000</t>
  </si>
  <si>
    <t>Asfaltový beton ACO 11S 50/70 střednězrnný-obrusná vrstva</t>
  </si>
  <si>
    <t>-795420849</t>
  </si>
  <si>
    <t>94,6*0,04*2,5</t>
  </si>
  <si>
    <t>5963146020</t>
  </si>
  <si>
    <t>Asfaltový beton ACP 16S 50/70 středněznný-podkladní vrstva</t>
  </si>
  <si>
    <t>2063244390</t>
  </si>
  <si>
    <t>94,6*0,07*2,5</t>
  </si>
  <si>
    <t>5914030130</t>
  </si>
  <si>
    <t>Demontáž dílů otevřeného odvodnění příkopové zídky z lomového kamene</t>
  </si>
  <si>
    <t>-1757377146</t>
  </si>
  <si>
    <t>"čela propustku" 2</t>
  </si>
  <si>
    <t>5914030510</t>
  </si>
  <si>
    <t>Demontáž dílů otevřeného odvodnění silničního žlabu s mřížkou</t>
  </si>
  <si>
    <t>-39681624</t>
  </si>
  <si>
    <t>411149237</t>
  </si>
  <si>
    <t>"odláždění vtoku a výtoku drenážního potrubí" 4*5</t>
  </si>
  <si>
    <t>-1877767026</t>
  </si>
  <si>
    <t>20*0,2*2,2</t>
  </si>
  <si>
    <t>-1122922301</t>
  </si>
  <si>
    <t>5914035520</t>
  </si>
  <si>
    <t>Zřízení otevřených odvodňovacích zařízení silničního žlabu štěrbinový</t>
  </si>
  <si>
    <t>848605490</t>
  </si>
  <si>
    <t>5964123000</t>
  </si>
  <si>
    <t>Odvodňovací žlab s mříží</t>
  </si>
  <si>
    <t>617095291</t>
  </si>
  <si>
    <t>5964123005</t>
  </si>
  <si>
    <t>Odvodňovací žlab s mříží koncový</t>
  </si>
  <si>
    <t>1334388199</t>
  </si>
  <si>
    <t>5964123010</t>
  </si>
  <si>
    <t>-685439989</t>
  </si>
  <si>
    <t>-544011118</t>
  </si>
  <si>
    <t>5914050030</t>
  </si>
  <si>
    <t>Demontáž krytých odvodňovacích zařízení svodného potrubí</t>
  </si>
  <si>
    <t>-2118347589</t>
  </si>
  <si>
    <t>-853174735</t>
  </si>
  <si>
    <t>-606126073</t>
  </si>
  <si>
    <t>769077148</t>
  </si>
  <si>
    <t>5914075010</t>
  </si>
  <si>
    <t>-1244446647</t>
  </si>
  <si>
    <t>"vozovka ŠD fr. 0/63 tl. 150mm" 52,1+34,1</t>
  </si>
  <si>
    <t>647730624</t>
  </si>
  <si>
    <t>"vozovka ŠD fr. 0/63 tl. 150mm" (52,1+34,1)*0,15*2,0</t>
  </si>
  <si>
    <t>433039557</t>
  </si>
  <si>
    <t>-1261777384</t>
  </si>
  <si>
    <t>"ZKPP ŠD 0/63 250mm" 15,4*6,2*0,25*2,0</t>
  </si>
  <si>
    <t>937612583</t>
  </si>
  <si>
    <t>"vozovka ŠD fr. 0/63 tl. 250mm" (52,1+34,1)*0,25*2,0</t>
  </si>
  <si>
    <t>-170779335</t>
  </si>
  <si>
    <t>"SC 0/32 300mm" 15,4*6,2</t>
  </si>
  <si>
    <t>-755022540</t>
  </si>
  <si>
    <t>"SC 0/32 300mm" 15,4*6,2*0,3*2,0</t>
  </si>
  <si>
    <t>-1424716735</t>
  </si>
  <si>
    <t>"drenážní potrubí" 18*1,3+12*1,6</t>
  </si>
  <si>
    <t>-1900371718</t>
  </si>
  <si>
    <t>"obsyp potrubí" 0,6*(18+12)</t>
  </si>
  <si>
    <t>"obsyp závěrných zídek" 5,4*2*0,3</t>
  </si>
  <si>
    <t>-595638202</t>
  </si>
  <si>
    <t>-1679192334</t>
  </si>
  <si>
    <t>"podloží vozovky" 0,4*(42,7+28,0)+0,5*(6,7+6,8+6+6,3)</t>
  </si>
  <si>
    <t>"ZKPP" 3,2*15,4</t>
  </si>
  <si>
    <t>1130428966</t>
  </si>
  <si>
    <t>"zhutnění subpláně" 15,4*6,2</t>
  </si>
  <si>
    <t>-1591177946</t>
  </si>
  <si>
    <t>-127360340</t>
  </si>
  <si>
    <t>1734237272</t>
  </si>
  <si>
    <t>-1823547534</t>
  </si>
  <si>
    <t>"trubka PEHD, viz TZ" 0,06</t>
  </si>
  <si>
    <t>"beton, viz TZ" 9,24</t>
  </si>
  <si>
    <t>"asfaltový beton, viz TZ" 20,84</t>
  </si>
  <si>
    <t>"kámen, viz TZ" 1,32</t>
  </si>
  <si>
    <t>"zemina z odkopů, viz TZ" 279,5</t>
  </si>
  <si>
    <t>303662040</t>
  </si>
  <si>
    <t>SO 13-03 - Liberec – Mníšek u L., žel. přejezd v km 169,981</t>
  </si>
  <si>
    <t>1802948626</t>
  </si>
  <si>
    <t>-761925677</t>
  </si>
  <si>
    <t>5913105020</t>
  </si>
  <si>
    <t>Demontáž zádlažbové přejezdové konstrukce část vnitřní</t>
  </si>
  <si>
    <t>1345795121</t>
  </si>
  <si>
    <t>"provizorní přejezdová konstrukce" 4,8</t>
  </si>
  <si>
    <t>5913110020</t>
  </si>
  <si>
    <t>Montáž zádlažbové přejezdové konstrukce část vnitřní včetně závěrných zídek</t>
  </si>
  <si>
    <t>-815795138</t>
  </si>
  <si>
    <t>5963107010</t>
  </si>
  <si>
    <t>Přejezd zádlažbový panel vnitřní</t>
  </si>
  <si>
    <t>-511613639</t>
  </si>
  <si>
    <t>"provizorní přejezdová konstrukce" 4,8/1,2</t>
  </si>
  <si>
    <t>-730154418</t>
  </si>
  <si>
    <t>-287423579</t>
  </si>
  <si>
    <t>1271647523</t>
  </si>
  <si>
    <t>-93549186</t>
  </si>
  <si>
    <t>"vně kolejnic bez podkladní vrstvy" 3,2+23,6+20+8,5</t>
  </si>
  <si>
    <t>-382906844</t>
  </si>
  <si>
    <t>1537167846</t>
  </si>
  <si>
    <t>4*3,2</t>
  </si>
  <si>
    <t>-2014745136</t>
  </si>
  <si>
    <t>-1335673674</t>
  </si>
  <si>
    <t>3,2+20+15,2+8</t>
  </si>
  <si>
    <t>1797660460</t>
  </si>
  <si>
    <t>46,4*0,04*2,5</t>
  </si>
  <si>
    <t>1618184921</t>
  </si>
  <si>
    <t>(20+15,2)*0,07*2,5</t>
  </si>
  <si>
    <t>-841056618</t>
  </si>
  <si>
    <t>"odláždění vtoku a výtoku drenážního potrubí" 2*5</t>
  </si>
  <si>
    <t>-2066056624</t>
  </si>
  <si>
    <t>-991519501</t>
  </si>
  <si>
    <t>1214269714</t>
  </si>
  <si>
    <t>-416605879</t>
  </si>
  <si>
    <t>1336845435</t>
  </si>
  <si>
    <t>-672770355</t>
  </si>
  <si>
    <t>"vozovka ŠD fr. 0/63 tl. 150mm" 20+15,2</t>
  </si>
  <si>
    <t>874495879</t>
  </si>
  <si>
    <t>"vozovka ŠD fr. 0/63 tl. 150mm" (20+15,2)*0,15*2,0</t>
  </si>
  <si>
    <t>1133942200</t>
  </si>
  <si>
    <t>"ZKPP ŠD 0/63 200mm" 15,4*5,6</t>
  </si>
  <si>
    <t>1582833816</t>
  </si>
  <si>
    <t>"ZKPP ŠD 0/63 200mm" 15,4*5,6*0,2*2,0</t>
  </si>
  <si>
    <t>-2092006196</t>
  </si>
  <si>
    <t>"podloží vozovky ŠD fr. 0/63 tl. 250mm" 20+15,2</t>
  </si>
  <si>
    <t>951774960</t>
  </si>
  <si>
    <t>1622692667</t>
  </si>
  <si>
    <t>"SC 0/32 300mm" 15,4*5,6</t>
  </si>
  <si>
    <t>-27802072</t>
  </si>
  <si>
    <t>"SC 0/32 300mm" 15,4*5,6*0,3*2,0</t>
  </si>
  <si>
    <t>89660207</t>
  </si>
  <si>
    <t>"drenážní potrubí" 18*1,3</t>
  </si>
  <si>
    <t>1728328313</t>
  </si>
  <si>
    <t>"obsyp potrubí" 0,6*18</t>
  </si>
  <si>
    <t>"obsyp závěrných zídek" 5,4*2*0,2</t>
  </si>
  <si>
    <t>-740594063</t>
  </si>
  <si>
    <t>770924183</t>
  </si>
  <si>
    <t>"podloží vozovky" 0,4*(20+15,2)</t>
  </si>
  <si>
    <t>"ZKPP" 2,8*15,4</t>
  </si>
  <si>
    <t>-1920773271</t>
  </si>
  <si>
    <t>"zhutnění subpláně" 15,4*5,6</t>
  </si>
  <si>
    <t>-792937170</t>
  </si>
  <si>
    <t>1060855490</t>
  </si>
  <si>
    <t>-179467199</t>
  </si>
  <si>
    <t>"beton na stavbu" 6,4*2,2</t>
  </si>
  <si>
    <t>"odpady na skládku" 187,12</t>
  </si>
  <si>
    <t>"lomový kámen na stavbu" 4,4</t>
  </si>
  <si>
    <t>"R-materiál na stavbu" 14,08</t>
  </si>
  <si>
    <t>"kamenivo SC 0/32 na stavbu" 51,744</t>
  </si>
  <si>
    <t>"kamenivo 0/63 na stavbu" 10,56+34,496</t>
  </si>
  <si>
    <t>"asfaltový beton na stavbu" 4,64+6,16</t>
  </si>
  <si>
    <t>"kamenivo 8/16 na stavbu" 25,92</t>
  </si>
  <si>
    <t>-936121915</t>
  </si>
  <si>
    <t>"asfaltový beton, viz TZ" 14,11</t>
  </si>
  <si>
    <t>"zemina z odkopů, viz TZ" 173,01</t>
  </si>
  <si>
    <t>1141841042</t>
  </si>
  <si>
    <t>SO 13-04 - Liberec – Mníšek u L., žel. přejezd v km 170,490</t>
  </si>
  <si>
    <t>-70518337</t>
  </si>
  <si>
    <t>-481908349</t>
  </si>
  <si>
    <t>5913025020</t>
  </si>
  <si>
    <t>Demontáž dílů přejezdu celopryžového v koleji vnitřní panel</t>
  </si>
  <si>
    <t>1929658952</t>
  </si>
  <si>
    <t>5913025030</t>
  </si>
  <si>
    <t>Demontáž dílů přejezdu celopryžového v koleji náběhový klín</t>
  </si>
  <si>
    <t>-335907619</t>
  </si>
  <si>
    <t>5913025040</t>
  </si>
  <si>
    <t>Demontáž dílů přejezdu celopryžového v koleji spínací táhlo</t>
  </si>
  <si>
    <t>267855263</t>
  </si>
  <si>
    <t>430792398</t>
  </si>
  <si>
    <t>"provizorní přejezdová konstrukce" 6</t>
  </si>
  <si>
    <t>657265549</t>
  </si>
  <si>
    <t>-1587890294</t>
  </si>
  <si>
    <t>"provizorní přejezdová konstrukce" 6/1,2</t>
  </si>
  <si>
    <t>1939336609</t>
  </si>
  <si>
    <t>-1751417831</t>
  </si>
  <si>
    <t>"vně kolejnic bez podkladní vrstvy" 5,5+30,2+53,1+6</t>
  </si>
  <si>
    <t>1659841464</t>
  </si>
  <si>
    <t>5,5+5*6,0</t>
  </si>
  <si>
    <t>-1896485247</t>
  </si>
  <si>
    <t>-1234516986</t>
  </si>
  <si>
    <t>83,8</t>
  </si>
  <si>
    <t>1478737279</t>
  </si>
  <si>
    <t>83,8*0,04*2,5</t>
  </si>
  <si>
    <t>516521406</t>
  </si>
  <si>
    <t>83,8*0,07*2,5</t>
  </si>
  <si>
    <t>5913335020</t>
  </si>
  <si>
    <t>Nátěr vodorovného dopravního značení souvislá čára šíře do 125 mm</t>
  </si>
  <si>
    <t>2025310022</t>
  </si>
  <si>
    <t>-1634278710</t>
  </si>
  <si>
    <t>-467326252</t>
  </si>
  <si>
    <t>-853311824</t>
  </si>
  <si>
    <t>598474979</t>
  </si>
  <si>
    <t>-256044493</t>
  </si>
  <si>
    <t>-491279775</t>
  </si>
  <si>
    <t>-1552438695</t>
  </si>
  <si>
    <t>-1752464056</t>
  </si>
  <si>
    <t>-1801255574</t>
  </si>
  <si>
    <t>-331197381</t>
  </si>
  <si>
    <t>1393107756</t>
  </si>
  <si>
    <t>-46847688</t>
  </si>
  <si>
    <t>-1973456914</t>
  </si>
  <si>
    <t>"vozovka ŠD fr. 0/63 tl. 150mm" 24,4+47,8</t>
  </si>
  <si>
    <t>-1427764109</t>
  </si>
  <si>
    <t>"vozovka ŠD fr. 0/63 tl. 150mm" (24,4+47,8)*0,15*2,0</t>
  </si>
  <si>
    <t>1183320747</t>
  </si>
  <si>
    <t>"ZKPP ŠD 0/63 200mm" 17,2*5,88</t>
  </si>
  <si>
    <t>-138661830</t>
  </si>
  <si>
    <t>-332475287</t>
  </si>
  <si>
    <t>"podloží vozovky ŠD fr. 0/63 tl. 250mm" 24,4+47,8</t>
  </si>
  <si>
    <t>1513965743</t>
  </si>
  <si>
    <t>"vozovka ŠD fr. 0/63 tl. 250mm" (24,4+47,8)*0,25*2,0</t>
  </si>
  <si>
    <t>1117762077</t>
  </si>
  <si>
    <t>"SC 0/32 300mm" 17,2*5,88</t>
  </si>
  <si>
    <t>-1038027596</t>
  </si>
  <si>
    <t>-119159870</t>
  </si>
  <si>
    <t>"drenážní potrubí" 18*1,5</t>
  </si>
  <si>
    <t>1978865440</t>
  </si>
  <si>
    <t>"obsyp potrubí" 18*0,7</t>
  </si>
  <si>
    <t>"obsyp závěrných zídek" 7,2*2*0,2</t>
  </si>
  <si>
    <t>-1530525607</t>
  </si>
  <si>
    <t>-134745835</t>
  </si>
  <si>
    <t>"podloží vozovky" 0,4*(30,2+53,1)</t>
  </si>
  <si>
    <t>"ZKPP" 2,9*17,2</t>
  </si>
  <si>
    <t>-1251450525</t>
  </si>
  <si>
    <t>"zhutnění subpláně" 17,2*5,88</t>
  </si>
  <si>
    <t>346660136</t>
  </si>
  <si>
    <t>-445791469</t>
  </si>
  <si>
    <t>-1362502137</t>
  </si>
  <si>
    <t>"beton na stavbu" 8,4*2,2</t>
  </si>
  <si>
    <t>"odpady na skládku" 263,37</t>
  </si>
  <si>
    <t>"R-materiál na stavbu" 36,1</t>
  </si>
  <si>
    <t>"kamenivo SC 0/32 na stavbu" 60,68</t>
  </si>
  <si>
    <t>"kamenivo 0/63 na stavbu" 21,66+40,45</t>
  </si>
  <si>
    <t>"asfaltový beton na stavbu" 8,38+14,665</t>
  </si>
  <si>
    <t>"kamenivo 8/16 na stavbu" 30,96</t>
  </si>
  <si>
    <t>674754582</t>
  </si>
  <si>
    <t>"beton, viz TZ" 10,78</t>
  </si>
  <si>
    <t>"asfaltový beton, viz TZ" 21,17</t>
  </si>
  <si>
    <t>"zemina z odkopů, viz TZ" 231,42</t>
  </si>
  <si>
    <t>1321221398</t>
  </si>
  <si>
    <t>SO 13-05 - ŽST Mníšek u Liberce, žel.přejezd v km 171,327</t>
  </si>
  <si>
    <t>-1730499424</t>
  </si>
  <si>
    <t>-1428113637</t>
  </si>
  <si>
    <t>74352919</t>
  </si>
  <si>
    <t>1572260145</t>
  </si>
  <si>
    <t>1447488642</t>
  </si>
  <si>
    <t>"mezi kolejnicemi" 1,4*3,0*2</t>
  </si>
  <si>
    <t>"vně kolejnic bez podkladní vrstvy" 2,8*2</t>
  </si>
  <si>
    <t>-1683068157</t>
  </si>
  <si>
    <t>"vně kolejnic s podkladní vrstvou" 19,3+8,7+18,3</t>
  </si>
  <si>
    <t>-1266521014</t>
  </si>
  <si>
    <t>2,8+13,1+2,9+17,4+2,8</t>
  </si>
  <si>
    <t>-38144512</t>
  </si>
  <si>
    <t>667602905</t>
  </si>
  <si>
    <t>-1042190771</t>
  </si>
  <si>
    <t>-588048122</t>
  </si>
  <si>
    <t>-112867521</t>
  </si>
  <si>
    <t>-627437300</t>
  </si>
  <si>
    <t>-336656013</t>
  </si>
  <si>
    <t>-1520316377</t>
  </si>
  <si>
    <t>-1681569991</t>
  </si>
  <si>
    <t>"podloží vozovky ŠDA fr. 0/63 tl. 250mm" 13,1+2,9+17,4</t>
  </si>
  <si>
    <t>1197945587</t>
  </si>
  <si>
    <t>1588011940</t>
  </si>
  <si>
    <t>"drenážní potrubí" 2,0*12</t>
  </si>
  <si>
    <t>120683940</t>
  </si>
  <si>
    <t>"obsyp potrubí" 12*1,5</t>
  </si>
  <si>
    <t>-1904366009</t>
  </si>
  <si>
    <t>1942525012</t>
  </si>
  <si>
    <t>"asf. nátěr na stavbu" 1</t>
  </si>
  <si>
    <t>-1887987483</t>
  </si>
  <si>
    <t>-1979476889</t>
  </si>
  <si>
    <t>"beton na stavbu" 4,6*2,2</t>
  </si>
  <si>
    <t>"zemina z odkopů na skládku" 92,82</t>
  </si>
  <si>
    <t>"R-materiál na stavbu" 10,14</t>
  </si>
  <si>
    <t>"kamenivo 0/63 na stavbu" 16,7</t>
  </si>
  <si>
    <t>"kamenivo 8/16 na stavbu" 36</t>
  </si>
  <si>
    <t>-444551053</t>
  </si>
  <si>
    <t>"zemina z odkopů, viz TZ" 92,82</t>
  </si>
  <si>
    <t>341359214</t>
  </si>
  <si>
    <t>SO 21-01 - Liberec – Mníšek u L., propustek v km 170,605</t>
  </si>
  <si>
    <t xml:space="preserve">    997 - Přesun sutě</t>
  </si>
  <si>
    <t xml:space="preserve">    998 - Přesun hmot</t>
  </si>
  <si>
    <t>111211201</t>
  </si>
  <si>
    <t>Odstranění křovin a stromů průměru kmene do 100 mm i s kořeny sklonu terénu přes 1:5 ručně</t>
  </si>
  <si>
    <t>-680429707</t>
  </si>
  <si>
    <t>112101105</t>
  </si>
  <si>
    <t>Odstranění stromů listnatých průměru kmene přes 900 do 1100 mm</t>
  </si>
  <si>
    <t>-718283395</t>
  </si>
  <si>
    <t>112251105</t>
  </si>
  <si>
    <t>Odstranění pařezů průměru přes 900 do 1100 mm</t>
  </si>
  <si>
    <t>-1116900014</t>
  </si>
  <si>
    <t>112111111</t>
  </si>
  <si>
    <t>Spálení větví všech druhů stromů</t>
  </si>
  <si>
    <t>-1968832508</t>
  </si>
  <si>
    <t>112211113</t>
  </si>
  <si>
    <t>Spálení pařezu D do 1,0 m</t>
  </si>
  <si>
    <t>-22809015</t>
  </si>
  <si>
    <t>115001105</t>
  </si>
  <si>
    <t>Převedení vody potrubím DN přes 300 do 600</t>
  </si>
  <si>
    <t>16864086</t>
  </si>
  <si>
    <t>938902454</t>
  </si>
  <si>
    <t>Čištění propustků ručně D přes 1500 do 2000 mm při tl nánosu do 25% DN</t>
  </si>
  <si>
    <t>1990357212</t>
  </si>
  <si>
    <t>938902499</t>
  </si>
  <si>
    <t>Příplatek k čištění propustků delších než 8 m za každý další 1 m délky</t>
  </si>
  <si>
    <t>7464560</t>
  </si>
  <si>
    <t>20,1-8</t>
  </si>
  <si>
    <t>938111111</t>
  </si>
  <si>
    <t>Čištění zdiva opěr, pilířů, křídel od mechu a jiné vegetace</t>
  </si>
  <si>
    <t>2134919651</t>
  </si>
  <si>
    <t>34 "plocha opěry"</t>
  </si>
  <si>
    <t>50 "plocha nosné konstrukce"</t>
  </si>
  <si>
    <t>20 "plocha křídel"</t>
  </si>
  <si>
    <t>7 "plocha římsy"</t>
  </si>
  <si>
    <t>941111111</t>
  </si>
  <si>
    <t>Montáž lešení řadového trubkového lehkého s podlahami zatížení do 200 kg/m2 š od 0,6 do 0,9 m v do 10 m</t>
  </si>
  <si>
    <t>502918551</t>
  </si>
  <si>
    <t>4,1*2</t>
  </si>
  <si>
    <t>941111211</t>
  </si>
  <si>
    <t>Příplatek k lešení řadovému trubkovému lehkému s podlahami š 0,9 m v 10 m za první a ZKD den použití</t>
  </si>
  <si>
    <t>-1947851090</t>
  </si>
  <si>
    <t>8,2*10</t>
  </si>
  <si>
    <t>941111811</t>
  </si>
  <si>
    <t>Demontáž lešení řadového trubkového lehkého s podlahami zatížení do 200 kg/m2 š od 0,6 do 0,9 m v do 10 m</t>
  </si>
  <si>
    <t>508765890</t>
  </si>
  <si>
    <t>985142111</t>
  </si>
  <si>
    <t>Vysekání spojovací hmoty ze spár zdiva hl do 40 mm dl do 6 m/m2</t>
  </si>
  <si>
    <t>-397389471</t>
  </si>
  <si>
    <t>985231111</t>
  </si>
  <si>
    <t>Spárování zdiva aktivovanou maltou spára hl do 40 mm dl do 6 m/m2</t>
  </si>
  <si>
    <t>1830561667</t>
  </si>
  <si>
    <t>985233111</t>
  </si>
  <si>
    <t>Úprava spár po spárování zdiva uhlazením spára dl do 6 m/m2</t>
  </si>
  <si>
    <t>-737711929</t>
  </si>
  <si>
    <t>985142112</t>
  </si>
  <si>
    <t>Vysekání spojovací hmoty ze spár zdiva hl do 40 mm dl přes 6 do 12 m/m2</t>
  </si>
  <si>
    <t>554432611</t>
  </si>
  <si>
    <t>46 "opevnění toku"</t>
  </si>
  <si>
    <t>985231112</t>
  </si>
  <si>
    <t>Spárování zdiva aktivovanou maltou spára hl do 40 mm dl přes 6 do 12 m/m2</t>
  </si>
  <si>
    <t>685665996</t>
  </si>
  <si>
    <t>985233121</t>
  </si>
  <si>
    <t>Úprava spár po spárování zdiva uhlazením spára dl přes 6 do 12 m/m2</t>
  </si>
  <si>
    <t>1582263195</t>
  </si>
  <si>
    <t>985142911</t>
  </si>
  <si>
    <t>Příplatek k cenám vysekání spojovací hmoty ze spár za práce ve stísněném prostoru</t>
  </si>
  <si>
    <t>-640534749</t>
  </si>
  <si>
    <t>985231191</t>
  </si>
  <si>
    <t>Příplatek ke spárování hl do 40 mm za práci ve stísněném prostoru</t>
  </si>
  <si>
    <t>-553673505</t>
  </si>
  <si>
    <t>985233911</t>
  </si>
  <si>
    <t>Příplatek k úpravě spár za práci ve stísněném prostoru</t>
  </si>
  <si>
    <t>-1113940441</t>
  </si>
  <si>
    <t>997</t>
  </si>
  <si>
    <t>Přesun sutě</t>
  </si>
  <si>
    <t>997013601R</t>
  </si>
  <si>
    <t>Poplatek za uložení na skládce (skládkovné) stavebního odpadu betonového kód odpadu 17 01 01</t>
  </si>
  <si>
    <t>1979482005</t>
  </si>
  <si>
    <t>1,177+1,072 "odpad z vysekání spár"</t>
  </si>
  <si>
    <t>997013655R</t>
  </si>
  <si>
    <t>Poplatek za uložení na skládce (skládkovné) zeminy a kamení kód odpadu 17 05 04</t>
  </si>
  <si>
    <t>1100424523</t>
  </si>
  <si>
    <t>2,915+0,52+0,033</t>
  </si>
  <si>
    <t>997211511</t>
  </si>
  <si>
    <t>Vodorovná doprava suti po suchu na vzdálenost do 1 km</t>
  </si>
  <si>
    <t>2037572818</t>
  </si>
  <si>
    <t>997211519</t>
  </si>
  <si>
    <t>Příplatek ZKD 1 km u vodorovné dopravy suti</t>
  </si>
  <si>
    <t>-1097326686</t>
  </si>
  <si>
    <t>5,717*14</t>
  </si>
  <si>
    <t>997211611</t>
  </si>
  <si>
    <t>Nakládání suti na dopravní prostředky pro vodorovnou dopravu</t>
  </si>
  <si>
    <t>-357001214</t>
  </si>
  <si>
    <t>998</t>
  </si>
  <si>
    <t>Přesun hmot</t>
  </si>
  <si>
    <t>998212111</t>
  </si>
  <si>
    <t>Přesun hmot pro mosty zděné, monolitické betonové nebo ocelové v do 20 m</t>
  </si>
  <si>
    <t>497797738</t>
  </si>
  <si>
    <t>998212191</t>
  </si>
  <si>
    <t>Příplatek k přesunu hmot pro mosty zděné nebo monolitické za zvětšený přesun do 1000 m</t>
  </si>
  <si>
    <t>1193958509</t>
  </si>
  <si>
    <t>SO 30-01 - Liberec – Mníšek u L.,  sanace skalních zářezů</t>
  </si>
  <si>
    <t>Soupis:</t>
  </si>
  <si>
    <t>SO 30-01.1 - Liberec – Mníšek u L.,  sanace skalních zářezů úsek I. km 170,000 - 170,210</t>
  </si>
  <si>
    <t>112151112</t>
  </si>
  <si>
    <t>Směrové kácení stromů s rozřezáním a odvětvením D kmene přes 200 do 300 mm</t>
  </si>
  <si>
    <t>1661037780</t>
  </si>
  <si>
    <t>112155311</t>
  </si>
  <si>
    <t>Štěpkování keřového porostu středně hustého s naložením</t>
  </si>
  <si>
    <t>173485029</t>
  </si>
  <si>
    <t>113311171</t>
  </si>
  <si>
    <t>Odstranění geotextilií ze základové spáry</t>
  </si>
  <si>
    <t>-164801018</t>
  </si>
  <si>
    <t>122351403</t>
  </si>
  <si>
    <t>Vykopávky v zemníku na suchu v hornině třídy těžitelnosti II, skupiny 4 objem do 100 m3 strojně</t>
  </si>
  <si>
    <t>961684654</t>
  </si>
  <si>
    <t>122352501</t>
  </si>
  <si>
    <t>Odkopávky a prokopávky nezapažené pro spodní stavbu železnic v hornině třídy těžitelnosti II skupiny 4 objem do 100 m3 strojně</t>
  </si>
  <si>
    <t>204404827</t>
  </si>
  <si>
    <t>134,475+17+420*0,75</t>
  </si>
  <si>
    <t>155211112</t>
  </si>
  <si>
    <t>Odstranění vegetace ze skalních ploch horolezeckou technikou včetně stažení k zemi</t>
  </si>
  <si>
    <t>-506212570</t>
  </si>
  <si>
    <t>10*4*0,2+10*4*0,9+10*6,5*0,4+10*8*0,4+10*9*0,1+10*9*0,1+10*10*0,1+10*13*0,2+10*13*0,2+10*13*0,2+10*13*0,2+10*13*0,1+10*14*0,1+10*15*0,1+10*14*0,2</t>
  </si>
  <si>
    <t>10*13*0,1+10*11,5*0,3+10*13*0,4+10*7*0,4+10*5*0,5+10*3*0,9</t>
  </si>
  <si>
    <t>10*4*0,7+10*7*0,2+10*8,5*0,8+10*9,5*0,5+10*11*0,1+10*13,5*0,05+10*14,5*0,05+10*14*0,05+10*13,5*0,05+10*12*0,05</t>
  </si>
  <si>
    <t>10*10*0,1+10*7*0,4+10*10*0,4+10*8*0,7+10*7*0,5+10*6,5*0,4+10*6*0,3+10*5*0,4</t>
  </si>
  <si>
    <t>155211122</t>
  </si>
  <si>
    <t>Očištění skalních ploch ručními nástroji (motykami, páčidly) horolezeckou technikou</t>
  </si>
  <si>
    <t>-2051109709</t>
  </si>
  <si>
    <t>1833*0,1*0,4</t>
  </si>
  <si>
    <t>1833*0,5*0,01</t>
  </si>
  <si>
    <t>(443+1290)*0,1*0,3</t>
  </si>
  <si>
    <t>155211311</t>
  </si>
  <si>
    <t>Odtěžení nestabilních hornin ze skalních stěn horolezeckou technikou sbíječkou</t>
  </si>
  <si>
    <t>1314781306</t>
  </si>
  <si>
    <t>162432511</t>
  </si>
  <si>
    <t>Vodorovné přemístění výkopku do 2000 m pracovním vlakem</t>
  </si>
  <si>
    <t>876952327</t>
  </si>
  <si>
    <t>466,475*1,7</t>
  </si>
  <si>
    <t>162751137</t>
  </si>
  <si>
    <t>Vodorovné přemístění do 10000 m výkopku/sypaniny z horniny třídy těžitelnosti II, skupiny 4 a 5</t>
  </si>
  <si>
    <t>1440263700</t>
  </si>
  <si>
    <t>162751139</t>
  </si>
  <si>
    <t>Příplatek k vodorovnému přemístění výkopku/sypaniny z horniny třídy těžitelnosti II skupiny 4 a 5 ZKD 1000 m přes 10000 m</t>
  </si>
  <si>
    <t>-360316442</t>
  </si>
  <si>
    <t>6*466,475</t>
  </si>
  <si>
    <t>171201221R</t>
  </si>
  <si>
    <t>15681461</t>
  </si>
  <si>
    <t>793,008</t>
  </si>
  <si>
    <t>213141111</t>
  </si>
  <si>
    <t>Zřízení vrstvy z geotextilie v rovině nebo ve sklonu do 1:5 š do 3 m</t>
  </si>
  <si>
    <t>-1990819089</t>
  </si>
  <si>
    <t>410*2</t>
  </si>
  <si>
    <t>919726123</t>
  </si>
  <si>
    <t>Geotextilie pro ochranu, separaci a filtraci netkaná měrná hmotnost do 500 g/m2</t>
  </si>
  <si>
    <t>-212345007</t>
  </si>
  <si>
    <t>SO 30-01.2 - Liberec – Mníšek u L.,  sanace skalních zářezů úsek II. km 169,435 - 169,630</t>
  </si>
  <si>
    <t>2067184701</t>
  </si>
  <si>
    <t>1108247329</t>
  </si>
  <si>
    <t>710404134</t>
  </si>
  <si>
    <t>1809943681</t>
  </si>
  <si>
    <t>10*8*0,9+10*7*0,3+10*7*0,3+10*8,5*0,7+10*11*0,6+10*10*0,05+10*7,5*0,2+10*8*0,2+10*9*0,1+10*9,5*0,1+10*10*0,05+10*10*0,15+10*9*0,4</t>
  </si>
  <si>
    <t>10*10*0,5+10*10*0,7+10*9*0,8+10*7,5*0,6</t>
  </si>
  <si>
    <t>10*7*0,5+10*8*0,7+10*8*0,3+10*7,5*0,2+10*7*0,05+10*7*0,05+10*7,5*0,1+10*6*0,1+10*8,5*0,8+10*9*0,7+10*9*0,8</t>
  </si>
  <si>
    <t>10*10*0,5+10*9,5*0,7+10*8,5*0,8+10*7,5*0,7+45*4,5*0,9</t>
  </si>
  <si>
    <t>-15948054</t>
  </si>
  <si>
    <t>390*2</t>
  </si>
  <si>
    <t>245506613</t>
  </si>
  <si>
    <t>SO 71-01 - ŽST Mníšek u Liberce, stav. úpravy technol. míst.</t>
  </si>
  <si>
    <t>D1 - Název dílu</t>
  </si>
  <si>
    <t>D2 - Místnost sděl.zař.</t>
  </si>
  <si>
    <t>D4 - Místnost zab.zař.</t>
  </si>
  <si>
    <t>D1</t>
  </si>
  <si>
    <t>Název dílu</t>
  </si>
  <si>
    <t>D2</t>
  </si>
  <si>
    <t>Místnost sděl.zař.</t>
  </si>
  <si>
    <t>Pol1</t>
  </si>
  <si>
    <t>Kondenzační jednotka klim. systému Split Qchl=3,4kW                                 s celoročním chlazením</t>
  </si>
  <si>
    <t>ks</t>
  </si>
  <si>
    <t>-169254153</t>
  </si>
  <si>
    <t>Pol1M</t>
  </si>
  <si>
    <t>Kondenzační jednotka klim. systému Split Qchl=3,4kW                                 s celoročním chlazením - montáž</t>
  </si>
  <si>
    <t>762346217</t>
  </si>
  <si>
    <t>Pol2</t>
  </si>
  <si>
    <t>Ocelová konstrukce pod kondenzační jednotku</t>
  </si>
  <si>
    <t>-824072857</t>
  </si>
  <si>
    <t>Pol2M</t>
  </si>
  <si>
    <t>Ocelová konstrukce pod kondenzační jednotku - montáž</t>
  </si>
  <si>
    <t>1926018552</t>
  </si>
  <si>
    <t>Pol3</t>
  </si>
  <si>
    <t>Rýhovaná guma pod kondenzační jednotku</t>
  </si>
  <si>
    <t>-272020388</t>
  </si>
  <si>
    <t>Pol3M</t>
  </si>
  <si>
    <t>Rýhovaná guma pod kondenzační jednotku - montáž</t>
  </si>
  <si>
    <t>1620736676</t>
  </si>
  <si>
    <t>Pol4</t>
  </si>
  <si>
    <t>Cu potrubí vč. chladiva R32, izolace, napáj. a komunikačního kabelu</t>
  </si>
  <si>
    <t>bm</t>
  </si>
  <si>
    <t>1290456182</t>
  </si>
  <si>
    <t>Pol4M</t>
  </si>
  <si>
    <t>Cu potrubí vč. chladiva R32, izolace, napáj. a komunikačního kabelu - montáž</t>
  </si>
  <si>
    <t>-176627938</t>
  </si>
  <si>
    <t>Pol5</t>
  </si>
  <si>
    <t>Lišta pro vedení Cu potrubí vnitřním prostorem</t>
  </si>
  <si>
    <t>64168796</t>
  </si>
  <si>
    <t>Pol5M</t>
  </si>
  <si>
    <t>Lišta pro vedení Cu potrubí vnitřním prostorem - montáž</t>
  </si>
  <si>
    <t>288548248</t>
  </si>
  <si>
    <t>Pol6</t>
  </si>
  <si>
    <t>Nástěnná klimatizační jednotka Qchl=3,4kW</t>
  </si>
  <si>
    <t>-1745335839</t>
  </si>
  <si>
    <t>Pol6M</t>
  </si>
  <si>
    <t>Nástěnná klimatizační jednotka Qchl=3,4kW - montáž</t>
  </si>
  <si>
    <t>-668862461</t>
  </si>
  <si>
    <t>Pol7</t>
  </si>
  <si>
    <t>Kabelový ovladač vč. prodrátování</t>
  </si>
  <si>
    <t>1603437769</t>
  </si>
  <si>
    <t>Pol7M</t>
  </si>
  <si>
    <t>Kabelový ovladač vč. prodrátování - montáž</t>
  </si>
  <si>
    <t>528902399</t>
  </si>
  <si>
    <t>Pol8</t>
  </si>
  <si>
    <t>Odvod kondenzátu (D+M, napojení, vedení a upevnění odpadního potrubí)</t>
  </si>
  <si>
    <t>946084230</t>
  </si>
  <si>
    <t>Pol8M</t>
  </si>
  <si>
    <t>Odvod kondenzátu (D+M, napojení, vedení a upevnění odpadního potrubí) - montáž</t>
  </si>
  <si>
    <t>-562928427</t>
  </si>
  <si>
    <t>Pol9</t>
  </si>
  <si>
    <t>Adaptér pro monitoring chodu</t>
  </si>
  <si>
    <t>-1419978034</t>
  </si>
  <si>
    <t>Pol9M</t>
  </si>
  <si>
    <t>Adaptér pro monitoring chodu - montáž</t>
  </si>
  <si>
    <t>698542624</t>
  </si>
  <si>
    <t>D4</t>
  </si>
  <si>
    <t>Místnost zab.zař.</t>
  </si>
  <si>
    <t>785955352</t>
  </si>
  <si>
    <t>Pol10M</t>
  </si>
  <si>
    <t>Žlab pro vedení Cu potrubí venkovním prostorem - montáž</t>
  </si>
  <si>
    <t>1198197147</t>
  </si>
  <si>
    <t>Žlab pro vedení Cu potrubí venkovním prostorem</t>
  </si>
  <si>
    <t>Pol11M</t>
  </si>
  <si>
    <t>-200613472</t>
  </si>
  <si>
    <t>Pol12M</t>
  </si>
  <si>
    <t>1260343922</t>
  </si>
  <si>
    <t>Pol13M</t>
  </si>
  <si>
    <t>Stavební přípomoce - montáž</t>
  </si>
  <si>
    <t>107654095</t>
  </si>
  <si>
    <t>Stavební přípomoce</t>
  </si>
  <si>
    <t>1304566024</t>
  </si>
  <si>
    <t>-1225699538</t>
  </si>
  <si>
    <t>-1223925769</t>
  </si>
  <si>
    <t>-1758916525</t>
  </si>
  <si>
    <t>216779037</t>
  </si>
  <si>
    <t>-149488744</t>
  </si>
  <si>
    <t>Pol10</t>
  </si>
  <si>
    <t>2078782169</t>
  </si>
  <si>
    <t>Pol11</t>
  </si>
  <si>
    <t>-1463440494</t>
  </si>
  <si>
    <t>1510179193</t>
  </si>
  <si>
    <t>-1760628596</t>
  </si>
  <si>
    <t>2057275294</t>
  </si>
  <si>
    <t>293082528</t>
  </si>
  <si>
    <t>Pol12</t>
  </si>
  <si>
    <t>-1705684001</t>
  </si>
  <si>
    <t>-1494841619</t>
  </si>
  <si>
    <t>-1708639241</t>
  </si>
  <si>
    <t>Pol13</t>
  </si>
  <si>
    <t>132649189</t>
  </si>
  <si>
    <t>113759966</t>
  </si>
  <si>
    <t>SO 77-01 - ŽST Mníšek u Liberce, Orientační systém</t>
  </si>
  <si>
    <t>5912035110R</t>
  </si>
  <si>
    <t>Montáž značky zákaz vstupu</t>
  </si>
  <si>
    <t>258371408</t>
  </si>
  <si>
    <t>Montáž značky zákaz vstupu. Poznámka: 1. V cenách jsou započteny náklady na montáž a upevnění návěstidla. 2. V cenách nejsou obsaženy náklady na dodávku materiálu.</t>
  </si>
  <si>
    <t>Zákazový piktogram 240x240</t>
  </si>
  <si>
    <t>-1453497657</t>
  </si>
  <si>
    <t>5962107000L</t>
  </si>
  <si>
    <t>Piktogramy zákaz vstupu</t>
  </si>
  <si>
    <t>188105263</t>
  </si>
  <si>
    <t>5912040100R</t>
  </si>
  <si>
    <t>Montáž Tabule orientačního systému</t>
  </si>
  <si>
    <t>-1745602607</t>
  </si>
  <si>
    <t>Tabule orientačního systému 1200x400</t>
  </si>
  <si>
    <t>tabule připevněná na zábradlí</t>
  </si>
  <si>
    <t>tabule připevněná na dvou samostatných sloupcích - jednostranná</t>
  </si>
  <si>
    <t>tabule připevněná na dvou samostatných sloupcích - oboustranná</t>
  </si>
  <si>
    <t>1*2</t>
  </si>
  <si>
    <t>-1294964097</t>
  </si>
  <si>
    <t>4*0,3*0,3*0,8</t>
  </si>
  <si>
    <t>355823505</t>
  </si>
  <si>
    <t>2135924248</t>
  </si>
  <si>
    <t>891087320</t>
  </si>
  <si>
    <t>5962101050R</t>
  </si>
  <si>
    <t>Tabule orientačního systému</t>
  </si>
  <si>
    <t>412454449</t>
  </si>
  <si>
    <t>5912040110R</t>
  </si>
  <si>
    <t>Montáž návěstidla včetně sloupku Označení nástupních hran</t>
  </si>
  <si>
    <t>-252637112</t>
  </si>
  <si>
    <t>Montáž návěstidla včetně sloupku konce nástupiště. Poznámka: 1. V cenách jsou započteny náklady na montáž sloupku a návěstidla. 2. V cenách nejsou obsaženy náklady na dodávku materiálu.</t>
  </si>
  <si>
    <t>připevněná na výložníku ke sloupu VO</t>
  </si>
  <si>
    <t xml:space="preserve">tabulka 340x340,  pár ke každé nástupní hraně </t>
  </si>
  <si>
    <t>5962110000T</t>
  </si>
  <si>
    <t>Hmatné štítky v Braillově písmu s číslem koleje</t>
  </si>
  <si>
    <t>420990289</t>
  </si>
  <si>
    <t>-406136297</t>
  </si>
  <si>
    <t>5962107000S</t>
  </si>
  <si>
    <t>Označení  nástupních hran</t>
  </si>
  <si>
    <t>1708851104</t>
  </si>
  <si>
    <t>tabulka 340x340,  pár ke každé nástupní hraně</t>
  </si>
  <si>
    <t>5912045100R</t>
  </si>
  <si>
    <t>Montáž návěstidla včetně sloupku a patky tabule</t>
  </si>
  <si>
    <t>-217434019</t>
  </si>
  <si>
    <t>Montáž návěstidla včetně sloupku a patky tabule před zastávkou. Poznámka: 1. V cenách jsou započteny náklady na zemní práce, montáž patky, sloupku a návěstidla, úpravu a rozprostření zeminy na terén. 2. V cenách nejsou obsaženy náklady na dodávku materiálu.</t>
  </si>
  <si>
    <t>610411238</t>
  </si>
  <si>
    <t>5962110000R</t>
  </si>
  <si>
    <t>Směry jízdy vlaků 1320x355</t>
  </si>
  <si>
    <t>-1185183923</t>
  </si>
  <si>
    <t>nástupiště - obyč oboustranná - včetně uchycení ,na dvou samostatných sloupcích včetně základů pro sloupky</t>
  </si>
  <si>
    <t>1078163356</t>
  </si>
  <si>
    <t>1986595522</t>
  </si>
  <si>
    <t>288442039</t>
  </si>
  <si>
    <t>5962110000M</t>
  </si>
  <si>
    <t>Značení zastávek tabule s názvem</t>
  </si>
  <si>
    <t>1644112093</t>
  </si>
  <si>
    <t>7596555015</t>
  </si>
  <si>
    <t>Montáž majáčku orientačního hlasového (OHM)</t>
  </si>
  <si>
    <t>-1437292496</t>
  </si>
  <si>
    <t>Montáž majáčku orientačního hlasového (OHM) - včetně připojení, seřízení a přezkoušení funkce</t>
  </si>
  <si>
    <t xml:space="preserve">Orientační hlasový majáček, </t>
  </si>
  <si>
    <t>umístěné na sloupech VO</t>
  </si>
  <si>
    <t>7596550010R</t>
  </si>
  <si>
    <t>Majáčky a akustické úpravy pro nevidomé Orientační hlasový majáček pro nevidomé a slabozraké  - 2 hlasové fráze, audio záznam MP3 na kartě SD/MMC přeprogramovatelný, digitální, exteriérový</t>
  </si>
  <si>
    <t>1163769271</t>
  </si>
  <si>
    <t>-2086038994</t>
  </si>
  <si>
    <t>Doprava značek od výrobce do stanice Mníšek u Liberce</t>
  </si>
  <si>
    <t>-53669817</t>
  </si>
  <si>
    <t>Doprava betonu</t>
  </si>
  <si>
    <t>(8*0,3*0,3*0,8+4*0,3*0,3*0,8)*2,233</t>
  </si>
  <si>
    <t>SO 84-01 - ŽST Mníšek u Liberce, EOV</t>
  </si>
  <si>
    <t>R01 - Infrastruktura</t>
  </si>
  <si>
    <t>Ing. Petr Kortyš</t>
  </si>
  <si>
    <t>7493351024</t>
  </si>
  <si>
    <t>Montáž elektrického ohřevu výhybek (EOV) kompletní topné soupravy na jednoduchou výhybku soustavy S49, R65 a UIC60 s poloměrem odbočení 500 m - včetně kompletního vybavení topných tyčí, příchytek hlavic topných tyčí, pérových příchytek vlastních topných t</t>
  </si>
  <si>
    <t>447135889</t>
  </si>
  <si>
    <t>Montáž elektrického ohřevu výhybek (EOV) kompletní topné soupravy na jednoduchou výhybku soustavy S49, R65 a UIC60 s poloměrem odbočení 500 m - včetně kompletního vybavení topných tyčí, příchytek hlavic topných tyčí, pérových příchytek vlastních topných tyčí, připojovacích šňůr, chrániček pro tyto šňůry, připojovacích rozvodných skříněk vč. nosných konstrukcí těchto skříněk, dále topnice pro ohřev táhel všech přestavníků vč. sálavých desek a veškerého drobného spojovacího a upevňovacího materiálu</t>
  </si>
  <si>
    <t>7493300240</t>
  </si>
  <si>
    <t>Elektrický ohřev výhybek (EOV) Topná souprava pro výhybku se žlabovým pražcem J601:12-500</t>
  </si>
  <si>
    <t>-856464658</t>
  </si>
  <si>
    <t>7493351085</t>
  </si>
  <si>
    <t xml:space="preserve">Montáž elektrického ohřevu výhybek (EOV) kompletní topné soupravy nastavení a zaklimatizování vyhýbky po montáži EOV - včetně kompletního vybavení topných tyčí, příchytek hlavic topných tyčí, pérových příchytek vlastních topných tyčí, připojovacích šňůr, </t>
  </si>
  <si>
    <t>1760878178</t>
  </si>
  <si>
    <t>Montáž elektrického ohřevu výhybek (EOV) kompletní topné soupravy nastavení a zaklimatizování vyhýbky po montáži EOV - včetně kompletního vybavení topných tyčí, příchytek hlavic topných tyčí, pérových příchytek vlastních topných tyčí, připojovacích šňůr, chrániček pro tyto šňůry, připojovacích rozvodných skříněk vč. nosných konstrukcí těchto skříněk, dále topnice pro ohřev táhel všech přestavníků vč. sálavých desek a veškerého drobného spojovacího a upevňovacího materiálu, nastavení a seřízení výhybky po montáži topných tyčí na výhybku</t>
  </si>
  <si>
    <t>7493351110</t>
  </si>
  <si>
    <t>Montáž elektrického ohřevu výhybek (EOV) topné tyče teplotního čidla</t>
  </si>
  <si>
    <t>1629294130</t>
  </si>
  <si>
    <t>7493300770</t>
  </si>
  <si>
    <t>Elektrický ohřev výhybek (EOV) Příslušenství Čidlo teploty kolejové</t>
  </si>
  <si>
    <t>-645057987</t>
  </si>
  <si>
    <t>7493371012</t>
  </si>
  <si>
    <t>Demontáže zařízení na elektrickém ohřevu výhybek kompletní topné soupravy na výhybku tvaru 1:12-500 - veškeré výstroje EOV na výhybce, topných tyčí, připojovacích skříněk, napájecích kabelů, oddělovacích transformátorů</t>
  </si>
  <si>
    <t>-222164771</t>
  </si>
  <si>
    <t>7492501930</t>
  </si>
  <si>
    <t>Kabely, vodiče, šňůry Cu - nn Kabel silový 4 a 5-žílový Cu, plastová izolace CYKY 4J6 (4Bx6)</t>
  </si>
  <si>
    <t>-2079465468</t>
  </si>
  <si>
    <t>1323762749</t>
  </si>
  <si>
    <t>7492554010</t>
  </si>
  <si>
    <t>Montáž kabelů 4- a 5-žílových Cu do 16 mm2 - uložení do země, chráničky, na rošty, pod omítku apod.</t>
  </si>
  <si>
    <t>-75989459</t>
  </si>
  <si>
    <t>7492501710</t>
  </si>
  <si>
    <t>Kabely, vodiče, šňůry Cu - nn Kabel silový 2 a 3-žílový Cu, plastová izolace CYKY 2O4 (2Dx4)</t>
  </si>
  <si>
    <t>-921323510</t>
  </si>
  <si>
    <t>Montáž kabelů 2- a 3-žílových Cu do 16 mm2 - uložení do země, chráničky, na rošty, pod omítku apod.</t>
  </si>
  <si>
    <t>-1063960609</t>
  </si>
  <si>
    <t>7492600210</t>
  </si>
  <si>
    <t>Kabely, vodiče, šňůry Al - nn Kabel silový 4 a 5-žílový, plastová izolace 1-AYKY 4x35</t>
  </si>
  <si>
    <t>-416298941</t>
  </si>
  <si>
    <t>7492652012</t>
  </si>
  <si>
    <t>Montáž kabelů 4- a 5-žílových Al do 50 mm2 - uložení do země, chráničky, na rošty, pod omítku apod.</t>
  </si>
  <si>
    <t>-118597392</t>
  </si>
  <si>
    <t>7492104720</t>
  </si>
  <si>
    <t>Spojovací vedení, podpěrné izolátory Spojky, ukončení pasu, ostatní Kabelová koncovka do 1kV KSCZ4X 6-95</t>
  </si>
  <si>
    <t>1351924536</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</si>
  <si>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t>
  </si>
  <si>
    <t>467512877</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</si>
  <si>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</si>
  <si>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7492751024</t>
  </si>
  <si>
    <t>Montáž ukončení kabelů nn v rozvaděči nebo na přístroji izolovaných s označením 2 - 5-ti žílových do 70 mm2 - montáž kabelové koncovky nebo záklopky včetně odizolování pláště a izolace žil kabelu, ukončení žil v rozvaděči, upevnění kabelových ok, roz. tru</t>
  </si>
  <si>
    <t>-1110234275</t>
  </si>
  <si>
    <t>Montáž ukončení kabelů nn v rozvaděči nebo na přístroji izolovaných s označením 2 - 5-ti žílových do 70 mm2 - montáž kabelové koncovky nebo záklopky včetně odizolování pláště a izolace žil kabelu, ukončení žil v rozvaděči, upevnění kabelových ok, roz. trubice, zakončení stínění apod.</t>
  </si>
  <si>
    <t>7593501810</t>
  </si>
  <si>
    <t>Trasy kabelového vedení Lokátory a markery Ball Marker 1402-XR, červený energetika</t>
  </si>
  <si>
    <t>1609933758</t>
  </si>
  <si>
    <t>Montáž kabelového označníku Ball Marker - upevnění kabelového označníku na plášť kabelu upevňovacími prvky</t>
  </si>
  <si>
    <t>736942157</t>
  </si>
  <si>
    <t>7590521719</t>
  </si>
  <si>
    <t>Venkovní vedení kabelová - metalické sítě Neplněné s ochr. vodičem, stíněné TCEKFY 2 P 1,0 D</t>
  </si>
  <si>
    <t>273259833</t>
  </si>
  <si>
    <t>7590521739</t>
  </si>
  <si>
    <t>Venkovní vedení kabelová - metalické sítě Neplněné s ochr. vodičem, stíněné TCEKFY 7 P 1,0 D</t>
  </si>
  <si>
    <t>1566078031</t>
  </si>
  <si>
    <t>Montáž kabelu návěstního volně uloženého s jádrem 1 mm Cu TCEKEZE, TCEKFE, TCEKPFLEY, TCEKPFLEZE do 7 P - příprava kabelového bubnu a přistavení na místo tažení, odvinutí, naměření, odřezání a uložení kabelu do kabelového lože nebo žlabu, protažení překáž</t>
  </si>
  <si>
    <t>-417534872</t>
  </si>
  <si>
    <t>Montáž kabelu návěstního volně uloženého s jádrem 1 mm Cu TCEKEZE, TCEKFE, TCEKPFLEY, TCEKPFLEZE do 7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</si>
  <si>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-1655613534</t>
  </si>
  <si>
    <t>7492756020</t>
  </si>
  <si>
    <t>Pomocné práce pro montáž kabelů montáž označovacího štítku na kabel</t>
  </si>
  <si>
    <t>-2047281057</t>
  </si>
  <si>
    <t>7593500609</t>
  </si>
  <si>
    <t>Trasy kabelového vedení Kabelové krycí desky a pásy Fólie výstražná červená š. 34cm (HM0673909992034)</t>
  </si>
  <si>
    <t>-831344728</t>
  </si>
  <si>
    <t>1983141793</t>
  </si>
  <si>
    <t>7492471010</t>
  </si>
  <si>
    <t>Demontáže kabelových vedení nn - demontáž ze zemní kynety, roštu, rozvaděče, trubky, chráničky apod.</t>
  </si>
  <si>
    <t>1914727193</t>
  </si>
  <si>
    <t>7499554010</t>
  </si>
  <si>
    <t>Zkoušky vodičů a kabelů nn silových do 1 kV průřezu žíly do 300 mm2 - měření kabelu, vodiče včetně vyhotovení protokolu</t>
  </si>
  <si>
    <t>-85909980</t>
  </si>
  <si>
    <t>Dokončovací práce na elektrickém zařízení - uvádění zařízení do provozu, drobné montážní práce v rozvaděčích, koordinaci se zhotoviteli souvisejících zařízení apod.</t>
  </si>
  <si>
    <t>-425131886</t>
  </si>
  <si>
    <t>7499751020</t>
  </si>
  <si>
    <t>Dokončovací práce úprava zapojení stávajících kabelových skříní/rozvaděčů - provedení provizorních úprav zapojení stávajících kabelových skříní nebo rozvaděčů v průběhu výstavby (pro montáž nových i provizorních kabelů, drobné úpravy výstroje apod.) mecha</t>
  </si>
  <si>
    <t>1827402509</t>
  </si>
  <si>
    <t>Dokončovací práce úprava zapojení stávajících kabelových skříní/rozvaděčů - provedení provizorních úprav zapojení stávajících kabelových skříní nebo rozvaděčů v průběhu výstavby (pro montáž nových i provizorních kabelů, drobné úpravy výstroje apod.) mechanizmy</t>
  </si>
  <si>
    <t>7499751050</t>
  </si>
  <si>
    <t>Dokončovací práce manipulace na zařízeních prováděné provozovatelem - manipulace nutné pro další práce zhotovitele na technologickém souboru</t>
  </si>
  <si>
    <t>321726701</t>
  </si>
  <si>
    <t>Dokončovací práce zkušební provoz - včetně prokázání technických a kvalitativních parametrů zařízení</t>
  </si>
  <si>
    <t>1284736901</t>
  </si>
  <si>
    <t>023101001</t>
  </si>
  <si>
    <t>Projektové práce Projektové práce v rozsahu ZRN (vyjma dále jmenované práce) do 1 mil. Kč</t>
  </si>
  <si>
    <t>-398616179</t>
  </si>
  <si>
    <t>032103001</t>
  </si>
  <si>
    <t>Územní vlivy ztížené dopravní podmínky</t>
  </si>
  <si>
    <t>-66613536</t>
  </si>
  <si>
    <t>032104001</t>
  </si>
  <si>
    <t>Územní vlivy práce na těžce přístupných místech</t>
  </si>
  <si>
    <t>-2026592536</t>
  </si>
  <si>
    <t>R02 - Stavební část</t>
  </si>
  <si>
    <t>132312611</t>
  </si>
  <si>
    <t>Hloubení rýh vedle kolejí šířky do 800 mm ručně zapažených i nezapažených, hloubky do 1,5 m objemu přes 2 m3 v hornině třídy těžitelnosti II skupiny 4</t>
  </si>
  <si>
    <t>1069011748</t>
  </si>
  <si>
    <t>174111101</t>
  </si>
  <si>
    <t>Zásyp sypaninou z jakékoliv horniny ručně s uložením výkopku ve vrstvách se zhutněním jam, šachet, rýh nebo kolem objektů v těchto vykopávkách</t>
  </si>
  <si>
    <t>134528145</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</si>
  <si>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</si>
  <si>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</si>
  <si>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1398817540</t>
  </si>
  <si>
    <t>58337308</t>
  </si>
  <si>
    <t>štěrkopísek frakce 0/2</t>
  </si>
  <si>
    <t>1103896309</t>
  </si>
  <si>
    <t>181111121</t>
  </si>
  <si>
    <t>Plošná úprava terénu v zemině skupiny 1 až 4 s urovnáním povrchu bez doplnění ornice souvislé plochy do 500 m2 při nerovnostech terénu přes 100 do 150 mm v rovině nebo na svahu do 1:5</t>
  </si>
  <si>
    <t>811389017</t>
  </si>
  <si>
    <t>460742121</t>
  </si>
  <si>
    <t>Osazení kabelových prostupů včetně utěsnění a spárování z trub plastových do rýhy, bez výkopových prací s obsypem z písku, vnitřního průměru do 10 cm</t>
  </si>
  <si>
    <t>-1286596040</t>
  </si>
  <si>
    <t>34571352</t>
  </si>
  <si>
    <t>trubka elektroinstalační ohebná dvouplášťová korugovaná (chránička) D 52/63mm, HDPE+LDPE</t>
  </si>
  <si>
    <t>2056646866</t>
  </si>
  <si>
    <t>469981111</t>
  </si>
  <si>
    <t>Přesun hmot pro pomocné stavební práce při elektromontážích dopravní vzdálenost do 1 000 m</t>
  </si>
  <si>
    <t>-1818579786</t>
  </si>
  <si>
    <t>R03 - ON</t>
  </si>
  <si>
    <t>7499250520</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</si>
  <si>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t>
  </si>
  <si>
    <t>-1371440161</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</si>
  <si>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</si>
  <si>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7499451010</t>
  </si>
  <si>
    <t>Vydání průkazu způsobilosti pro funkční celek, provizorní stav - vyhotovení dokladu o silnoproudých zařízeních a vydání průkazu způsobilosti</t>
  </si>
  <si>
    <t>-2072126230</t>
  </si>
  <si>
    <t>7499251020</t>
  </si>
  <si>
    <t>Provedení technické prohlídky a zkoušky na silnoproudém zařízení, zařízení TV, zařízení NS, transformoven, EPZ pro opravné práce pro objem investičních nákladů přes 500 000 do 1 000 000 Kč - celková prohlídka zařízení provozního souboru nebo stavebního ob</t>
  </si>
  <si>
    <t>-239152707</t>
  </si>
  <si>
    <t>Provedení technické prohlídky a zkoušky na silnoproudém zařízení, zařízení TV, zařízení NS, transformoven, EPZ pro opravné práce pro objem investičních nákladů přes 500 000 do 1 000 000 Kč - celková prohlídka zařízení provozního souboru nebo stavebního objektu včetně měření, zařízení tohoto provozního souboru nebo stavebního objektu právnickou osobou na zařízení podle požadavku ČSN, včetně hodnocení a vyhotovení protokolu</t>
  </si>
  <si>
    <t>9901000300</t>
  </si>
  <si>
    <t>Doprava obousměrná (např. dodávek z vlastních zásob zhotovitele nebo objednatele nebo výzisku) mechanizací o nosnosti do 3,5 t elektrosoučástek, montážního materiálu, kameniva, písku, dlažebních kostek, suti, atd. do 30 km Poznámka: 1. Ceny jsou určeny pr</t>
  </si>
  <si>
    <t>-1813373375</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</si>
  <si>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</si>
  <si>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obousměrná (např. dodávek z vlastních zásob zhotovitele nebo objednatele nebo výzisku) mechanizací o nosnosti do 3,5 t elektrosoučástek, montážního materiálu, kameniva, písku, dlažebních kostek, suti, atd. do 60 km Poznámka: 1. Ceny jsou určeny pr</t>
  </si>
  <si>
    <t>-54232159</t>
  </si>
  <si>
    <t>Doprava obousměrná (např. dodávek z vlastních zásob zhotovitele nebo objednatele nebo výzisku) mechanizací o nosnosti do 3,5 t elektrosoučástek, montážního materiálu, kameniva, písku, dlažebních kostek, suti,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</si>
  <si>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obousměrná (např. dodávek z vlastních zásob zhotovitele nebo objednatele nebo výzisku) mechanizací o nosnosti přes 3,5 t sypanin (kameniva, písku, suti, dlažebních kostek, atd.) do 20 km Poznámka: 1. Ceny jsou určeny pro dopravu silničními i kolej</t>
  </si>
  <si>
    <t>-41341029</t>
  </si>
  <si>
    <t>9903100100</t>
  </si>
  <si>
    <t xml:space="preserve">Přeprava mechanizace na místo prováděných prací o hmotnosti do 12 t přes 50 do 100 km Poznámka: 1. Ceny jsou určeny pro dopravu mechanizmů na místo prováděných prací po silnici i po kolejích.2. V ceně jsou započteny i náklady na zpáteční cestu dopravního </t>
  </si>
  <si>
    <t>-1252310118</t>
  </si>
  <si>
    <t>Přeprava mechanizace na místo prováděných prací o hmotnosti do 12 t přes 50 do 100 km Poznámka: 1. Ceny jsou určeny pro dopravu mechanizmů na místo prováděných prací po silnici i po kolejích.2. V ceně jsou započteny i náklady na zpáteční cestu dopravního prostředku. Měrnou jednotkou je kus přepravovaného stroje.</t>
  </si>
  <si>
    <t>SO 86-01 - ŽST Liberec - Mníšek u L., přípojka NN pro PZS</t>
  </si>
  <si>
    <t>7492600180</t>
  </si>
  <si>
    <t>Kabely, vodiče, šňůry Al - nn Kabel silový 4 a 5-žílový, plastová izolace 1-AYKY 3x240+120</t>
  </si>
  <si>
    <t>-380088604</t>
  </si>
  <si>
    <t>7492652016</t>
  </si>
  <si>
    <t>Montáž kabelů 4- a 5-žílových Al do 240 mm2 - uložení do země, chráničky, na rošty, pod omítku apod.</t>
  </si>
  <si>
    <t>-897106889</t>
  </si>
  <si>
    <t>459207196</t>
  </si>
  <si>
    <t>-392999744</t>
  </si>
  <si>
    <t>-1461326186</t>
  </si>
  <si>
    <t>7492104730</t>
  </si>
  <si>
    <t>Spojovací vedení, podpěrné izolátory Spojky, ukončení pasu, ostatní Kabelová koncovka do 1kV KSCZ4X 150 - 240</t>
  </si>
  <si>
    <t>1473599624</t>
  </si>
  <si>
    <t>-306325738</t>
  </si>
  <si>
    <t>7492751028</t>
  </si>
  <si>
    <t>Montáž ukončení kabelů nn v rozvaděči nebo na přístroji izolovaných s označením 2 - 5-ti žílových do 240 mm2 - montáž kabelové koncovky nebo záklopky včetně odizolování pláště a izolace žil kabelu, ukončení žil v rozvaděči, upevnění kabelových ok, roz. tr</t>
  </si>
  <si>
    <t>-1994597809</t>
  </si>
  <si>
    <t>Montáž ukončení kabelů nn v rozvaděči nebo na přístroji izolovaných s označením 2 - 5-ti žílových do 240 mm2 - montáž kabelové koncovky nebo záklopky včetně odizolování pláště a izolace žil kabelu, ukončení žil v rozvaděči, upevnění kabelových ok, roz. trubice, zakončení stínění apod.</t>
  </si>
  <si>
    <t>7492752018</t>
  </si>
  <si>
    <t>Montáž ukončení kabelů nn kabelovou spojkou 3/4/5 - žílové kabely s plastovou izolací do 240 mm2 - včetně odizolování pláště a izolace žil kabelu, včetně ukončení žil a stínění - oko</t>
  </si>
  <si>
    <t>-339553208</t>
  </si>
  <si>
    <t>741295488</t>
  </si>
  <si>
    <t>1907807160</t>
  </si>
  <si>
    <t>360798170</t>
  </si>
  <si>
    <t>-2111347402</t>
  </si>
  <si>
    <t>7491400020</t>
  </si>
  <si>
    <t>Kabelové rošty a žlaby Elektroinstalační lišty a kabelové žlaby Lišta LV 18x13 vkládací bílá 3m</t>
  </si>
  <si>
    <t>-892494112</t>
  </si>
  <si>
    <t>7491251010</t>
  </si>
  <si>
    <t>Montáž lišt elektroinstalačních, kabelových žlabů z PVC-U jednokomorových zaklapávacích rozměru 40/40 mm - na konstrukci, omítku apod. včetně spojek, ohybů, rohů, bez krabic</t>
  </si>
  <si>
    <t>-1754071647</t>
  </si>
  <si>
    <t>7494002996</t>
  </si>
  <si>
    <t>Modulární přístroje Jističe do 63 A; 6 kA 1-pólové In 25 A, Ue AC 230 V / DC 72 V, charakteristika B, 1pól, Icn 6 kA</t>
  </si>
  <si>
    <t>-1503313763</t>
  </si>
  <si>
    <t>7494351012</t>
  </si>
  <si>
    <t>Montáž jističů (do 10 kA) jednopólových přes 20 do 63 A</t>
  </si>
  <si>
    <t>-1439825682</t>
  </si>
  <si>
    <t>7494271010</t>
  </si>
  <si>
    <t>Demontáž rozvaděčů rozvodnice nn - včetně demontáže přívodních, vývodových kabelů, rámu apod., včetně nakládky rozvaděče na určený prostředek</t>
  </si>
  <si>
    <t>-262715515</t>
  </si>
  <si>
    <t>-880935321</t>
  </si>
  <si>
    <t>55677038</t>
  </si>
  <si>
    <t>-440538274</t>
  </si>
  <si>
    <t>-476723255</t>
  </si>
  <si>
    <t>224324529</t>
  </si>
  <si>
    <t>803093943</t>
  </si>
  <si>
    <t>-293520086</t>
  </si>
  <si>
    <t>-638733572</t>
  </si>
  <si>
    <t xml:space="preserve">    8 - Trubní vedení</t>
  </si>
  <si>
    <t>111211101</t>
  </si>
  <si>
    <t>Odstranění křovin a stromů s odstraněním kořenů ručně průměru kmene do 100 mm jakékoliv plochy v rovině nebo ve svahu o sklonu do 1:5</t>
  </si>
  <si>
    <t>-752113112</t>
  </si>
  <si>
    <t>113107042</t>
  </si>
  <si>
    <t>Odstranění podkladů nebo krytů při překopech inženýrských sítí s přemístěním hmot na skládku ve vzdálenosti do 3 m nebo s naložením na dopravní prostředek ručně živičných, o tl. vrstvy přes 50 do 100 mm</t>
  </si>
  <si>
    <t>1854441953</t>
  </si>
  <si>
    <t>113107025</t>
  </si>
  <si>
    <t>Odstranění podkladů nebo krytů při překopech inženýrských sítí s přemístěním hmot na skládku ve vzdálenosti do 3 m nebo s naložením na dopravní prostředek ručně z kameniva hrubého drceného, o tl. vrstvy přes 400 do 500 mm</t>
  </si>
  <si>
    <t>-1203966141</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</si>
  <si>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</si>
  <si>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t>
  </si>
  <si>
    <t>-1579505840</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</si>
  <si>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</si>
  <si>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119001421-R</t>
  </si>
  <si>
    <t>Uložení dočasné zajištěného podzemního potrubí nebo vedení zpět do kabelové trasy</t>
  </si>
  <si>
    <t>-1226188391</t>
  </si>
  <si>
    <t>339958090</t>
  </si>
  <si>
    <t>314221534</t>
  </si>
  <si>
    <t>1585466554</t>
  </si>
  <si>
    <t>441430889</t>
  </si>
  <si>
    <t>181592273</t>
  </si>
  <si>
    <t>564871016</t>
  </si>
  <si>
    <t>Podklad ze štěrkodrti ŠD s rozprostřením a zhutněním plochy jednotlivě do 100 m2, po zhutnění tl. 300 mm</t>
  </si>
  <si>
    <t>1539973528</t>
  </si>
  <si>
    <t>58344171</t>
  </si>
  <si>
    <t>štěrkodrť frakce 0/32</t>
  </si>
  <si>
    <t>347195216</t>
  </si>
  <si>
    <t>Trubní vedení</t>
  </si>
  <si>
    <t>899623151</t>
  </si>
  <si>
    <t>Obetonování potrubí nebo zdiva stok betonem prostým v otevřeném výkopu, betonem tř. C 16/20</t>
  </si>
  <si>
    <t>1216710725</t>
  </si>
  <si>
    <t>58932571</t>
  </si>
  <si>
    <t>beton C 16/20 X0,XC1 kamenivo frakce 0/16</t>
  </si>
  <si>
    <t>-1363010965</t>
  </si>
  <si>
    <t>919735112</t>
  </si>
  <si>
    <t>Řezání stávajícího živičného krytu nebo podkladu hloubky přes 50 do 100 mm</t>
  </si>
  <si>
    <t>-436371577</t>
  </si>
  <si>
    <t>460671113</t>
  </si>
  <si>
    <t>Výstražná fólie z PVC pro krytí kabelů včetně vyrovnání povrchu rýhy, rozvinutí a uložení fólie šířky do 34 cm</t>
  </si>
  <si>
    <t>-549121626</t>
  </si>
  <si>
    <t>460742133</t>
  </si>
  <si>
    <t>Osazení kabelových prostupů včetně utěsnění a spárování z trub plastových do rýhy, bez výkopových prací s obetonováním, vnitřního průměru přes 15 do 20 cm</t>
  </si>
  <si>
    <t>1694970320</t>
  </si>
  <si>
    <t>34571358</t>
  </si>
  <si>
    <t>trubka elektroinstalační ohebná dvouplášťová korugovaná (chránička) D 136/160mm, HDPE+LDPE</t>
  </si>
  <si>
    <t>971619875</t>
  </si>
  <si>
    <t>460752112</t>
  </si>
  <si>
    <t>Osazení kabelových kanálů včetně utěsnění, vyspárování a zakrytí víkem ze žlabů plastových do rýhy, bez výkopových prací vnější šířky přes 10 do 20 cm</t>
  </si>
  <si>
    <t>1479932433</t>
  </si>
  <si>
    <t>34575138</t>
  </si>
  <si>
    <t>žlab kabelový s víkem PVC (120x100)</t>
  </si>
  <si>
    <t>-1620824029</t>
  </si>
  <si>
    <t>460762111</t>
  </si>
  <si>
    <t>Křižovatka betonového kabelového žlabu s inženýrskými sítěmi včetně úpravy dna rýhy a zakrytím žlabu bez zásypu</t>
  </si>
  <si>
    <t>1132916442</t>
  </si>
  <si>
    <t>1593011371</t>
  </si>
  <si>
    <t>-1316143371</t>
  </si>
  <si>
    <t>-1871699904</t>
  </si>
  <si>
    <t>1836134284</t>
  </si>
  <si>
    <t>-1448412537</t>
  </si>
  <si>
    <t>768661346</t>
  </si>
  <si>
    <t>1136698575</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</si>
  <si>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t>
  </si>
  <si>
    <t>-42604912</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</si>
  <si>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</si>
  <si>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1354464977</t>
  </si>
  <si>
    <t>9909000100</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</si>
  <si>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t>
  </si>
  <si>
    <t>1616086149</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</si>
  <si>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</si>
  <si>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9909000200</t>
  </si>
  <si>
    <t xml:space="preserve">Poplatek za uložení nebezpečného odpadu na oficiální skládku Poznámka: 1. V cenách jsou započteny náklady na uložení stavebního odpadu na oficiální skládku.2. Je třeba zohlednit regionální rozdíly v cenách poplatků za uložení suti a odpadů. Tyto se mohou </t>
  </si>
  <si>
    <t>-1335950222</t>
  </si>
  <si>
    <t>Poplatek za uložení nebezpečného odpadu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</si>
  <si>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86-02 - ŽST Mníšek u Liberce, osvětlení a rozvody nn</t>
  </si>
  <si>
    <t>7491671010</t>
  </si>
  <si>
    <t>Demontáž stávajícího uzemnění vnitřního - pásku, vodičů, podpěr, svorek apod.</t>
  </si>
  <si>
    <t>2008836451</t>
  </si>
  <si>
    <t>-2135358608</t>
  </si>
  <si>
    <t>611214570</t>
  </si>
  <si>
    <t>7492501774</t>
  </si>
  <si>
    <t>Kabely, vodiče, šňůry Cu - nn Kabel silový 2 a 3-žílový Cu, plastová izolace kabel H07RN-F-G 3x1,5 mm2</t>
  </si>
  <si>
    <t>1571903444</t>
  </si>
  <si>
    <t>7492501720</t>
  </si>
  <si>
    <t>Kabely, vodiče, šňůry Cu - nn Kabel silový 2 a 3-žílový Cu, plastová izolace CYKY 3J4 (3Cx 4)</t>
  </si>
  <si>
    <t>-1455327479</t>
  </si>
  <si>
    <t>-1013370125</t>
  </si>
  <si>
    <t>-1606774839</t>
  </si>
  <si>
    <t>7492501870</t>
  </si>
  <si>
    <t>Kabely, vodiče, šňůry Cu - nn Kabel silový 4 a 5-žílový Cu, plastová izolace CYKY 4J10 (4Bx10)</t>
  </si>
  <si>
    <t>-1715183507</t>
  </si>
  <si>
    <t>7492501980</t>
  </si>
  <si>
    <t>Kabely, vodiče, šňůry Cu - nn Kabel silový 4 a 5-žílový Cu, plastová izolace CYKY 5J10 (5Cx10)</t>
  </si>
  <si>
    <t>-1298826322</t>
  </si>
  <si>
    <t>7492501880</t>
  </si>
  <si>
    <t>Kabely, vodiče, šňůry Cu - nn Kabel silový 4 a 5-žílový Cu, plastová izolace CYKY 4J16 (4Bx16)</t>
  </si>
  <si>
    <t>1844266113</t>
  </si>
  <si>
    <t>515375644</t>
  </si>
  <si>
    <t>7492555010</t>
  </si>
  <si>
    <t>Montáž kabelů vícežílových Cu 7 x 1,5 mm2 - uložení do země, chráničky, na rošty, pod omítku apod.</t>
  </si>
  <si>
    <t>648508228</t>
  </si>
  <si>
    <t>7492502130</t>
  </si>
  <si>
    <t>Kabely, vodiče, šňůry Cu - nn Kabel silový více-žílový Cu, plastová izolace CYKY 7O1,5 (7Dx1,5)</t>
  </si>
  <si>
    <t>11891694</t>
  </si>
  <si>
    <t>7492555012</t>
  </si>
  <si>
    <t>Montáž kabelů vícežílových Cu 12 x 1,5 mm2 - uložení do země, chráničky, na rošty, pod omítku apod.</t>
  </si>
  <si>
    <t>795032373</t>
  </si>
  <si>
    <t>7492502140</t>
  </si>
  <si>
    <t>Kabely, vodiče, šňůry Cu - nn Kabel silový více-žílový Cu, plastová izolace CYKY 12J1,5 (12Cx1,5)</t>
  </si>
  <si>
    <t>1166895129</t>
  </si>
  <si>
    <t>-1246543824</t>
  </si>
  <si>
    <t>7492600220</t>
  </si>
  <si>
    <t>Kabely, vodiče, šňůry Al - nn Kabel silový 4 a 5-žílový, plastová izolace 1-AYKY 4x50</t>
  </si>
  <si>
    <t>1872499001</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</si>
  <si>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t>
  </si>
  <si>
    <t>-1114107524</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</si>
  <si>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</si>
  <si>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-1357903990</t>
  </si>
  <si>
    <t>-1237799128</t>
  </si>
  <si>
    <t>7492751040</t>
  </si>
  <si>
    <t>Montáž ukončení kabelů nn v rozvaděči nebo na přístroji izolovaných s označením 7 - 12-ti žílových do 4 mm2 - montáž kabelové koncovky nebo záklopky včetně odizolování pláště a izolace žil kabelu, ukončení žil v rozvaděči, upevnění kabelových ok, roz. tru</t>
  </si>
  <si>
    <t>607114511</t>
  </si>
  <si>
    <t>Montáž ukončení kabelů nn v rozvaděči nebo na přístroji izolovaných s označením 7 - 12-ti žílových do 4 mm2 - montáž kabelové koncovky nebo záklopky včetně odizolování pláště a izolace žil kabelu, ukončení žil v rozvaděči, upevnění kabelových ok, roz. trubice, zakončení stínění apod.</t>
  </si>
  <si>
    <t>7492752014</t>
  </si>
  <si>
    <t>Montáž ukončení kabelů nn kabelovou spojkou 3/4/5 - žílové kabely s plastovou izolací do 70 mm2 - včetně odizolování pláště a izolace žil kabelu, včetně ukončení žil a stínění - oko</t>
  </si>
  <si>
    <t>1496033219</t>
  </si>
  <si>
    <t>-946046331</t>
  </si>
  <si>
    <t>-1169697001</t>
  </si>
  <si>
    <t>-142020797</t>
  </si>
  <si>
    <t>-1280980522</t>
  </si>
  <si>
    <t>-1305684514</t>
  </si>
  <si>
    <t>Pomocné práce pro montáž kabelů vyhledání stávajících kabelů ( měření, sonda ) - v obvodu žel. stanice nebo na na trati včetně provedení sondy</t>
  </si>
  <si>
    <t>1336448770</t>
  </si>
  <si>
    <t>7590525146</t>
  </si>
  <si>
    <t>Uložení do žlabu/trubky/lišty kabelu SYKFY 5x2x0,5</t>
  </si>
  <si>
    <t>476803012</t>
  </si>
  <si>
    <t>7590540045</t>
  </si>
  <si>
    <t>Slaboproudé rozvody, kabely pro přívod a vnitřní instalaci Instalační kabely SYKFY  4 x 2 x 0,5</t>
  </si>
  <si>
    <t>-1076974214</t>
  </si>
  <si>
    <t>-1847582239</t>
  </si>
  <si>
    <t>1058168055</t>
  </si>
  <si>
    <t>Montáž vnějšího uzemnění uzemňovacích vodičů v zemi z pozinkované oceli (FeZn) do 120 mm2 - uzemňovacího vedení v zemní kynetě, případně v chráničce odvinutí vodiče ze svitku a oddělení příslušné délky, tvarování pásku, spojování. Neobsahuje výkop a zához</t>
  </si>
  <si>
    <t>729911859</t>
  </si>
  <si>
    <t>Montáž vnějšího uzemnění uzemňovacích vodičů v zemi z pozinkované oceli (FeZn) do 120 mm2 - uzemňovacího vedení v zemní kynetě, případně v chráničce odvinutí vodiče ze svitku a oddělení příslušné délky, tvarování pásku, spojování. Neobsahuje výkop a zához kabelové kynety a chráničku</t>
  </si>
  <si>
    <t>7491600180</t>
  </si>
  <si>
    <t>Uzemnění Vnější Uzemňovací vedení v zemi, páskem FeZn do 120 mm2</t>
  </si>
  <si>
    <t>-1237787046</t>
  </si>
  <si>
    <t>7491652084</t>
  </si>
  <si>
    <t>Montáž vnějšího uzemnění ostatní práce spoj uzemňovacích vodičů svařováním vč. zaizolování - včetně přípravy a svařování vč. zaizolování spoje</t>
  </si>
  <si>
    <t>-543704449</t>
  </si>
  <si>
    <t>7491601490</t>
  </si>
  <si>
    <t>Uzemnění Hromosvodné vedení Svorka SS</t>
  </si>
  <si>
    <t>-1156662291</t>
  </si>
  <si>
    <t>7491351040</t>
  </si>
  <si>
    <t>Montáž ocelových profilů svařováním a šroubováním do pomocných ocelových konstrukcí - včetně rozměření, dělení materiálu, úprava a začištění hran, svařování, vrtání pro šroubové spoje, sestavení a upevnění na stanovišti</t>
  </si>
  <si>
    <t>448859517</t>
  </si>
  <si>
    <t>7493151010</t>
  </si>
  <si>
    <t>Montáž osvětlovacích stožárů včetně výstroje sklopných výšky do 12 m - včetně připojovací svorkovnice pro 2x svítidla, kabelového vedení ke svítidlům a veškerého příslušenství. Neobsahuje základovou konstrukci a montáž svítidla</t>
  </si>
  <si>
    <t>662169181</t>
  </si>
  <si>
    <t>7497751010</t>
  </si>
  <si>
    <t>Nátěr trakčního vedení bezpečnostních pruhů na osvětlovací stožár nebo věž</t>
  </si>
  <si>
    <t>1711095128</t>
  </si>
  <si>
    <t>7493151020</t>
  </si>
  <si>
    <t xml:space="preserve">Montáž osvětlovacích stožárů včetně výstroje sklopných pro přídavnou montáž rozhlasového zařízení výšky do 12 m - včetně připojovací svorkovnice pro 2x svítidla, kabelového vedení ke svítidlům a veškerého příslušenství. Neobsahuje základovou konstrukci a </t>
  </si>
  <si>
    <t>1888401673</t>
  </si>
  <si>
    <t>Montáž osvětlovacích stožárů včetně výstroje sklopných pro přídavnou montáž rozhlasového zařízení výšky do 12 m - včetně připojovací svorkovnice pro 2x svítidla, kabelového vedení ke svítidlům a veškerého příslušenství. Neobsahuje základovou konstrukci a montáž svítidla</t>
  </si>
  <si>
    <t>7493100010</t>
  </si>
  <si>
    <t>Venkovní osvětlení Osvětlovací stožáry sklopné výšky do 6 m, žárově zinkovaný, vč. výstroje, stožár nesmí mít dvířka (z důvodu neoprávněného vstupu), přístup ke svorkovnici bude možný až po sklopení stožáru, kdy se dolní část plně otevře a …</t>
  </si>
  <si>
    <t>-1920677349</t>
  </si>
  <si>
    <t>7493100030</t>
  </si>
  <si>
    <t>Venkovní osvětlení Osvětlovací stožáry sklopné pro přídavnou montáž rozhlasového zařízení výšky do 6m, žárově zinkovaný, vč. výstroje</t>
  </si>
  <si>
    <t>1359889901</t>
  </si>
  <si>
    <t>7493102020</t>
  </si>
  <si>
    <t>Venkovní osvětlení Elektrovýzbroje stožárů a stožárové rozvodnice Stožárová rozvodnice s jedním až dvěma jistícími prvky</t>
  </si>
  <si>
    <t>-1284602037</t>
  </si>
  <si>
    <t>7493171012</t>
  </si>
  <si>
    <t>Demontáž osvětlovacích stožárů výšky přes 6 do 14 m - včetně veškeré elektrovýzbroje (svítidla, kabely, rozvodnice)</t>
  </si>
  <si>
    <t>-1115395900</t>
  </si>
  <si>
    <t>7493173010</t>
  </si>
  <si>
    <t>Demontáž elektrovýzbroje osvětlovacích stožárů do výšky 14 m - svítidlo, kabely, rozvodnice</t>
  </si>
  <si>
    <t>481140422</t>
  </si>
  <si>
    <t>7493174015</t>
  </si>
  <si>
    <t>Demontáž svítidel z osvětlovacího stožáru, osvětlovací věže nebo brány trakčního vedení</t>
  </si>
  <si>
    <t>-1442610512</t>
  </si>
  <si>
    <t>7493152530</t>
  </si>
  <si>
    <t>Montáž svítidla pro železnici na sklopný stožár - kompletace a montáž včetně "superlife" světelného zdroje, elektronického předřadníku a připojení kabelu</t>
  </si>
  <si>
    <t>1822648283</t>
  </si>
  <si>
    <t>7493100660</t>
  </si>
  <si>
    <t>Venkovní osvětlení Svítidla pro železnici LED svítidlo o příkonu 36 - 55 W určené pro osvětlení venkovních prostor veřejnosti přístupných (nástupiště, přechody kolejiště) na ŽDC. Svítidlo opatřeno difuzorem z plochého tvrzeného skla s minimální …</t>
  </si>
  <si>
    <t>1515023029</t>
  </si>
  <si>
    <t>7493100640</t>
  </si>
  <si>
    <t>Venkovní osvětlení Svítidla pro železnici LED svítidlo o příkonu do 25 W určené pro osvětlení venkovních prostor veřejnosti přístupných (nástupiště, přechody kolejiště) na ŽDC. Svítidlo opatřeno difuzorem z plochého tvrzeného skla s minimální …</t>
  </si>
  <si>
    <t>-646396230</t>
  </si>
  <si>
    <t>7493551050</t>
  </si>
  <si>
    <t>Montáž dálkového ovládání úsekových odpojovačů (DOÚO) svorkovnicové skříně pro DOÚO do zdi nebo výklenku</t>
  </si>
  <si>
    <t>-2085093758</t>
  </si>
  <si>
    <t>7493656010</t>
  </si>
  <si>
    <t>Montáž zásuvkových skříní venkovních kombinace na stěnu nebo stojinu - skříň obsahuje vstupní svorky pro kabel do 25 mm2, hlavní vypínač, jističe, proudové chrániče, zásuvky, elektrovýzbroj, včetně propojení, provedení zkoušek, dodání atestů a revizní zpr</t>
  </si>
  <si>
    <t>353224293</t>
  </si>
  <si>
    <t>Montáž zásuvkových skříní venkovních kombinace na stěnu nebo stojinu - skříň obsahuje vstupní svorky pro kabel do 25 mm2, hlavní vypínač, jističe, proudové chrániče, zásuvky, elektrovýzbroj, včetně propojení, provedení zkoušek, dodání atestů a revizní zprávy včetně kusové zkoušky</t>
  </si>
  <si>
    <t>7493156010</t>
  </si>
  <si>
    <t>Montáž rozvaděče pro napájení osvětlení železničních prostranství do 8 kusů 3-f vývodů - do terénu nebo rozvodny včetně elektrovýzbroje</t>
  </si>
  <si>
    <t>-521335735</t>
  </si>
  <si>
    <t>7493654026</t>
  </si>
  <si>
    <t xml:space="preserve">Montáž rozpojovacích skříní SR a SD venkovních na pojistkové lišty nebo na pojistkové spodky do 400 A pro připojení kabelů (i kabelové smyčky) do 240 mm2 kompaktní pilíř s 8 - 10 sadami pojistkových lišt - včetně elektrovýzbroje, neobsahuje cenu za zemní </t>
  </si>
  <si>
    <t>-1614969477</t>
  </si>
  <si>
    <t>Montáž rozpojovacích skříní SR a SD venkovních na pojistkové lišty nebo na pojistkové spodky do 400 A pro připojení kabelů (i kabelové smyčky) do 240 mm2 kompaktní pilíř s 8 - 10 sadami pojistkových lišt - včetně elektrovýzbroje, neobsahuje cenu za zemní práce</t>
  </si>
  <si>
    <t>7493102200</t>
  </si>
  <si>
    <t>Venkovní osvětlení Rozvaděče pro napájení osvětlení železničních prostranství do 4ks 3-f větví s PLC řídícím systémem</t>
  </si>
  <si>
    <t>54417389</t>
  </si>
  <si>
    <t>7493300130</t>
  </si>
  <si>
    <t>Elektrický ohřev výhybek (EOV) Řídící rozváděče Rozváděč pro ovládání a signalizaci, podřízený, 4 okruhy,do 7 rozvaděčů,do 40 okruhů VO a až se 32 připojenými vyhybkami EOV</t>
  </si>
  <si>
    <t>-292689581</t>
  </si>
  <si>
    <t>7493500080</t>
  </si>
  <si>
    <t>Dálkové ovládání úsekových odpojovačů ( DOÚO ) Svorkovnicové skříně plastová do venkovního prostředí do 40 svorek</t>
  </si>
  <si>
    <t>1131280632</t>
  </si>
  <si>
    <t>7493600915</t>
  </si>
  <si>
    <t>Kabelové a zásuvkové skříně, elektroměrové rozvaděče Skříně elektroměrové pro přímé měření Venkovní NN rozvaděč - provizorní. Jednoduchá sběrna krytí IP44, In = 630A, krátkodobý proud Iks 10kA.</t>
  </si>
  <si>
    <t>-390173932</t>
  </si>
  <si>
    <t>7493600580</t>
  </si>
  <si>
    <t>Kabelové a zásuvkové skříně, elektroměrové rozvaděče Rozpojovací jisticí skříně - lištové (SR) 10 pojistkových lišt velikosti 2 do výklenku ve stěně (zděném pilíři)</t>
  </si>
  <si>
    <t>-1593706682</t>
  </si>
  <si>
    <t>7493352040</t>
  </si>
  <si>
    <t>Montáž rozvaděče pro elektrický ohřev výhybky řídícího software do PLC řídící jednotky do ovladače EOV a osvětlení - 1x výhybka/1 x větev osvětlení - pro možnost chodu ovladače a jeho oživení, neobsahuje cenu za software</t>
  </si>
  <si>
    <t>365477137</t>
  </si>
  <si>
    <t>-212246680</t>
  </si>
  <si>
    <t>1370394226</t>
  </si>
  <si>
    <t>403652125</t>
  </si>
  <si>
    <t>-1048347113</t>
  </si>
  <si>
    <t>-668837241</t>
  </si>
  <si>
    <t>-1119517887</t>
  </si>
  <si>
    <t>-737070493</t>
  </si>
  <si>
    <t>-993422229</t>
  </si>
  <si>
    <t>542886414</t>
  </si>
  <si>
    <t>-811078351</t>
  </si>
  <si>
    <t>-1632111762</t>
  </si>
  <si>
    <t xml:space="preserve">    3 - Svislé a kompletní konstrukce</t>
  </si>
  <si>
    <t>113106171</t>
  </si>
  <si>
    <t>Rozebrání dlažeb vozovek a ploch s přemístěním hmot na skládku na vzdálenost do 3 m nebo s naložením na dopravní prostředek, s jakoukoliv výplní spár ručně ze zámkové dlažby s ložem z kameniva</t>
  </si>
  <si>
    <t>-140997178</t>
  </si>
  <si>
    <t>1587459455</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</si>
  <si>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</si>
  <si>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</si>
  <si>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398009172</t>
  </si>
  <si>
    <t>1099976384</t>
  </si>
  <si>
    <t>113201111</t>
  </si>
  <si>
    <t>Vytrhání obrub s vybouráním lože, s přemístěním hmot na skládku na vzdálenost do 3 m nebo s naložením na dopravní prostředek chodníkových ležatých</t>
  </si>
  <si>
    <t>1567392945</t>
  </si>
  <si>
    <t>119001412</t>
  </si>
  <si>
    <t>322115444</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</si>
  <si>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t>
  </si>
  <si>
    <t>2080944034</t>
  </si>
  <si>
    <t>131313711</t>
  </si>
  <si>
    <t>Hloubení zapažených jam ručně s urovnáním dna do předepsaného profilu a spádu v hornině třídy těžitelnosti II skupiny 4 soudržných</t>
  </si>
  <si>
    <t>1253600601</t>
  </si>
  <si>
    <t>-69966194</t>
  </si>
  <si>
    <t>151101101</t>
  </si>
  <si>
    <t>Zřízení pažení a rozepření stěn rýh pro podzemní vedení příložné pro jakoukoliv mezerovitost, hloubky do 2 m</t>
  </si>
  <si>
    <t>-353799619</t>
  </si>
  <si>
    <t>151101111</t>
  </si>
  <si>
    <t>Odstranění pažení a rozepření stěn rýh pro podzemní vedení s uložením materiálu na vzdálenost do 3 m od kraje výkopu příložné, hloubky do 2 m</t>
  </si>
  <si>
    <t>1340213155</t>
  </si>
  <si>
    <t>-875744433</t>
  </si>
  <si>
    <t>-326242208</t>
  </si>
  <si>
    <t>474019216</t>
  </si>
  <si>
    <t>-418550090</t>
  </si>
  <si>
    <t>184818112</t>
  </si>
  <si>
    <t>Vyvětvení a tvarový ořez dřevin s úpravou koruny při výšce stromu přes 3 do 5 m</t>
  </si>
  <si>
    <t>496773313</t>
  </si>
  <si>
    <t>275313611</t>
  </si>
  <si>
    <t>Základy z betonu prostého patky a bloky z betonu kamenem neprokládaného tř. C 16/20</t>
  </si>
  <si>
    <t>1050799575</t>
  </si>
  <si>
    <t>275313811</t>
  </si>
  <si>
    <t>Základy z betonu prostého patky a bloky z betonu kamenem neprokládaného tř. C 25/30</t>
  </si>
  <si>
    <t>-348521426</t>
  </si>
  <si>
    <t>58932931</t>
  </si>
  <si>
    <t>beton C 25/30 X0 kamenivo frakce 0/8</t>
  </si>
  <si>
    <t>1708241090</t>
  </si>
  <si>
    <t>Svislé a kompletní konstrukce</t>
  </si>
  <si>
    <t>310219811</t>
  </si>
  <si>
    <t>Zazdívka otvorů ve zdivu nadzákladovém kamenem plochy přes 1 m2 do 4 m2 pro jakékoliv tl. zdi</t>
  </si>
  <si>
    <t>-987409363</t>
  </si>
  <si>
    <t>-682725083</t>
  </si>
  <si>
    <t>-765009882</t>
  </si>
  <si>
    <t>565176101</t>
  </si>
  <si>
    <t>Asfaltový beton vrstva podkladní ACP 22 (obalované kamenivo hrubozrnné - OKH) s rozprostřením a zhutněním v pruhu šířky do 1,5 m, po zhutnění tl. 100 mm</t>
  </si>
  <si>
    <t>-357804862</t>
  </si>
  <si>
    <t>58943125</t>
  </si>
  <si>
    <t>beton asfaltový podkladní ACP 22+ pojivo asfalt 50/70</t>
  </si>
  <si>
    <t>1909792036</t>
  </si>
  <si>
    <t>577144111</t>
  </si>
  <si>
    <t>Asfaltový beton vrstva obrusná ACO 11 (ABS) s rozprostřením a se zhutněním z nemodifikovaného asfaltu v pruhu šířky do 3 m tř. I, po zhutnění tl. 50 mm</t>
  </si>
  <si>
    <t>1972878472</t>
  </si>
  <si>
    <t>58942436</t>
  </si>
  <si>
    <t>beton asfaltový vrstva obrusná ACO 11 pojivo asfalt 50/70</t>
  </si>
  <si>
    <t>-383909597</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</si>
  <si>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</si>
  <si>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t>
  </si>
  <si>
    <t>1039013629</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</si>
  <si>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</si>
  <si>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804212804</t>
  </si>
  <si>
    <t>-178149857</t>
  </si>
  <si>
    <t>916231113</t>
  </si>
  <si>
    <t>Osazení chodníkového obrubníku betonového se zřízením lože, s vyplněním a zatřením spár cementovou maltou ležatého s boční opěrou z betonu prostého, do lože z betonu prostého</t>
  </si>
  <si>
    <t>-221692202</t>
  </si>
  <si>
    <t>BTL.0006273.URS</t>
  </si>
  <si>
    <t>obrubník betonový chodníkový ABO 2-15/D 100x15x25cm</t>
  </si>
  <si>
    <t>110969410</t>
  </si>
  <si>
    <t>-1992611237</t>
  </si>
  <si>
    <t>961044111</t>
  </si>
  <si>
    <t>Bourání základů z betonu prostého</t>
  </si>
  <si>
    <t>-1963092910</t>
  </si>
  <si>
    <t>971024461</t>
  </si>
  <si>
    <t>Vybourání otvorů ve zdivu základovém nebo nadzákladovém kamenném, smíšeném kamenném, na maltu vápennou nebo vápenocementovou, plochy do 0,25 m2, tl. do 600 mm</t>
  </si>
  <si>
    <t>-559650314</t>
  </si>
  <si>
    <t>-638743319</t>
  </si>
  <si>
    <t>1984203286</t>
  </si>
  <si>
    <t>1813574188</t>
  </si>
  <si>
    <t>-483252946</t>
  </si>
  <si>
    <t>-872367970</t>
  </si>
  <si>
    <t>-861928329</t>
  </si>
  <si>
    <t>-1238872778</t>
  </si>
  <si>
    <t>-809148990</t>
  </si>
  <si>
    <t>-710022637</t>
  </si>
  <si>
    <t>-2042903587</t>
  </si>
  <si>
    <t>7499250525</t>
  </si>
  <si>
    <t>Vyhotovení výchozí revizní zprávy příplatek za každých dalších i započatých 500 000 Kč přes 1 000 000 Kč</t>
  </si>
  <si>
    <t>-818528768</t>
  </si>
  <si>
    <t>422364304</t>
  </si>
  <si>
    <t>1797054189</t>
  </si>
  <si>
    <t>7499251025</t>
  </si>
  <si>
    <t>Provedení technické prohlídky a zkoušky na silnoproudém zařízení, zařízení TV, zařízení NS, transformoven, EPZ příplatek za každých dalších i započatých 500 000 Kč přes 1 000 000 Kč</t>
  </si>
  <si>
    <t>468587845</t>
  </si>
  <si>
    <t>7499557010</t>
  </si>
  <si>
    <t>Měření intenzity osvětlení instalovaného v rozsahu 1 000 m2 zjišťované plochy - měření intenzity umělého osvětlení v rozsahu tohoto SO dle ČSN EN 12464-1/2 včetně vyhotovení protokolu</t>
  </si>
  <si>
    <t>767203465</t>
  </si>
  <si>
    <t>546381958</t>
  </si>
  <si>
    <t>2097342843</t>
  </si>
  <si>
    <t>-1219883103</t>
  </si>
  <si>
    <t>-1048179580</t>
  </si>
  <si>
    <t>1983043031</t>
  </si>
  <si>
    <t>-1899623104</t>
  </si>
  <si>
    <t>1914696311</t>
  </si>
  <si>
    <t>SO 90-90 - Liberec - Mníšek u L. odpady</t>
  </si>
  <si>
    <t>1204025271</t>
  </si>
  <si>
    <t>-1251557106</t>
  </si>
  <si>
    <t>-1410239651</t>
  </si>
  <si>
    <t>-1501387701</t>
  </si>
  <si>
    <t>-1968304680</t>
  </si>
  <si>
    <t>550630748</t>
  </si>
  <si>
    <t>SO 30-01 část I</t>
  </si>
  <si>
    <t>281127443</t>
  </si>
  <si>
    <t>-953365013</t>
  </si>
  <si>
    <t>1081479758</t>
  </si>
  <si>
    <t>Odkopávky zeminy pro čištění banketu a příkopu - poplatek za skládku SO 10-01</t>
  </si>
  <si>
    <t>SO 86-01 R03-ON</t>
  </si>
  <si>
    <t xml:space="preserve"> Odkopávky zeminy - odvoz na mezideponii SO 11-02</t>
  </si>
  <si>
    <t>Trativody, přík. žlaby -  výkop rýhy SO 11-02</t>
  </si>
  <si>
    <t>výkop pro konstrukci nástupiště - poplatek za uložení na skládku SO 12-01</t>
  </si>
  <si>
    <t>hutněný štěrkového zásyp v tl. 0,30m - poplatek za uložení na skládku SO 12-01</t>
  </si>
  <si>
    <t>dřevěné panely (úrovňové přechody přes kolej) poplatek za uložení na skládku SO 12-01</t>
  </si>
  <si>
    <t>Vnitřní DxŠ 2x1,25m - 4ks Vnější DxŠ 2x0,75m - 5ks</t>
  </si>
  <si>
    <t>SO 86-02 R03-ON</t>
  </si>
  <si>
    <t>426082250</t>
  </si>
  <si>
    <t>Odtěžení kolejového lože - pražce betonové, rozdělení "c" - přejezdy P2825, P2526, P2827, P2829 - poplatek za skládku SO 10-01</t>
  </si>
  <si>
    <t>Odpad z třídění kol lože (přebytečná zemina - podsítné) SO 10-02</t>
  </si>
  <si>
    <t>9909000200R</t>
  </si>
  <si>
    <t>Poplatek za uložení nebezpečného odpadu na oficiální skládku</t>
  </si>
  <si>
    <t>1690135650</t>
  </si>
  <si>
    <t>Poplatek za uložení nebezpečného odpadu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</si>
  <si>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86-01 R04-ON</t>
  </si>
  <si>
    <t>SO 86-02 R04-ON</t>
  </si>
  <si>
    <t>263279223</t>
  </si>
  <si>
    <t>Odstranění kontaminovaného štěrkového lože z výhybek  SO 10-02</t>
  </si>
  <si>
    <t>-1870059864</t>
  </si>
  <si>
    <t>železniční pražce dřevěné (včetně výhybkových) SO 10-02</t>
  </si>
  <si>
    <t>-662132066</t>
  </si>
  <si>
    <t>Pryžové podložky 1905,898/0,6745=2825,646ks zaokrouhleno na 2826ks pražců SO 10-01</t>
  </si>
  <si>
    <t>PE podložky 1905,898/0,6745=2825,646ks zaokrouhleno na 2826ks pražců SO 10-01</t>
  </si>
  <si>
    <t>Pe podložky SO 10-02</t>
  </si>
  <si>
    <t>Pryžové podložky SO 10-02</t>
  </si>
  <si>
    <t>83992208</t>
  </si>
  <si>
    <t>Betonové pražce 1905,898/0,6745=2825,646ks zaokrouhleno na 2826ks pražců SO 10-01</t>
  </si>
  <si>
    <t>Železniční pražce betonové SB5 SO 10-02</t>
  </si>
  <si>
    <t>Odbourání bet. bloků  (základů, potrubí)  v pražc. podloží SO 11-02</t>
  </si>
  <si>
    <t>Hrana z nástupištních bloků (atyp, délka cca 1m/ks) + úložné bloky pod tvárnice - poplatek za uložení na skládku SO 12-01</t>
  </si>
  <si>
    <t>Zádlažbový betonový panel vnitřní DxŠxV 2,4x1,25x0,15m - 3ks poplatek za uložení na skládku SO 12-01</t>
  </si>
  <si>
    <t>betonové šachty ZabZař v prostoru nástupiště u koleje č. 1 poplatek za uložení na skládku SO 12-01</t>
  </si>
  <si>
    <t>chodníkové obruby vč. betonového základu - poplatek za uložení na skládku délka*plocha obruby vč. základu SO 12-01</t>
  </si>
  <si>
    <t>stávající betonové dlažby před výpravní budovou poplatek za uložení na skládku SO 12-01</t>
  </si>
  <si>
    <t>SO 98-98 - Liberec - Mníšek u L. Všeobecný stavební objekt</t>
  </si>
  <si>
    <t>VRN - Vedlejší rozpočtové náklady</t>
  </si>
  <si>
    <t>VRN</t>
  </si>
  <si>
    <t>Vedlejší rozpočtové náklady</t>
  </si>
  <si>
    <t>011101001</t>
  </si>
  <si>
    <t>Finanční náklady pojistné</t>
  </si>
  <si>
    <t>380067436</t>
  </si>
  <si>
    <t>021201001</t>
  </si>
  <si>
    <t>Průzkumné práce pro opravy Průzkum výskytu škodlivin kontaminace kameniva ropnými látkami</t>
  </si>
  <si>
    <t>-1613120908</t>
  </si>
  <si>
    <t>022101001</t>
  </si>
  <si>
    <t>Geodetické práce Geodetické práce před opravou</t>
  </si>
  <si>
    <t>885505148</t>
  </si>
  <si>
    <t>022101011</t>
  </si>
  <si>
    <t>Geodetické práce Geodetické práce v průběhu opravy</t>
  </si>
  <si>
    <t>1888408664</t>
  </si>
  <si>
    <t>022101021</t>
  </si>
  <si>
    <t>Geodetické práce Geodetické práce po ukončení opravy</t>
  </si>
  <si>
    <t>2077571410</t>
  </si>
  <si>
    <t>022121001</t>
  </si>
  <si>
    <t>Geodetické práce Diagnostika technické infrastruktury Vytýčení trasy inženýrských sítí</t>
  </si>
  <si>
    <t>-861518261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</si>
  <si>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</si>
  <si>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023131001R</t>
  </si>
  <si>
    <t xml:space="preserve">Projektové práce Dokumentace skutečného provedení </t>
  </si>
  <si>
    <t>1287395097</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</si>
  <si>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</si>
  <si>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024101301</t>
  </si>
  <si>
    <t>Inženýrská činnost posudky (např. statické aj.) a dozory</t>
  </si>
  <si>
    <t>-667376464</t>
  </si>
  <si>
    <t>024101401</t>
  </si>
  <si>
    <t>Inženýrská činnost koordinační a kompletační činnost</t>
  </si>
  <si>
    <t>1981457283</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</si>
  <si>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</si>
  <si>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</si>
  <si>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1310558469</t>
  </si>
  <si>
    <t>033131001</t>
  </si>
  <si>
    <t>Provozní vlivy Organizační zajištění prací při zřizování a udržování BK kolejí a výhybek</t>
  </si>
  <si>
    <t>-1826402957</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</si>
  <si>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</si>
  <si>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2005+2253</t>
  </si>
  <si>
    <t>Osvědčení o shodě notifikovanou osobou</t>
  </si>
  <si>
    <t>-222063303</t>
  </si>
  <si>
    <t>Ostatní náklady Náklady na informační cedule, desky, publikační náklady, aj.</t>
  </si>
  <si>
    <t>Osvědčení o bezpečnosti před uvedením do provozu</t>
  </si>
  <si>
    <t>1367402808</t>
  </si>
  <si>
    <t>SO 99-99 - Liberec - Mníšek u L. Materiál objednatele</t>
  </si>
  <si>
    <t>1371042645</t>
  </si>
  <si>
    <t>SO 10-01 pol. 7 Souvislá výměna pražců SB5 (rozd"c") za nové bet.pražce dl. 2,60m (rozd"c")  (předání výzisku zadavateli)</t>
  </si>
  <si>
    <t>(1905,898-62,5)/0,611=2730,96 zaokrouhleno na 2731ks</t>
  </si>
  <si>
    <t>SO 10-01 pol. 9 Počet pražců - 62,5/0,675=92,59 zaokrouhleno na 93</t>
  </si>
  <si>
    <t>SO 10-02 bet. pražce  dl. 2,6m upevnění W 14 rozdělení "c"                       NOVÝ MATERIÁL</t>
  </si>
  <si>
    <t>2128873916</t>
  </si>
  <si>
    <t>SO 10-02 pol. 63 a pol. 67 Výměna středovek ve výhybce č. 5 1:12 500</t>
  </si>
  <si>
    <t>4*17,3</t>
  </si>
  <si>
    <t>-1397313498</t>
  </si>
  <si>
    <t>SO 10-02 pol. 17</t>
  </si>
  <si>
    <t>Neoceňovat - vyzískaný materiál</t>
  </si>
  <si>
    <t>SO 10-02 pol. 25 kolejnice S49 bet. pražce dl.2,4m. upevnění ŽS4, rozdělení "c", VYZÍSK. MAT. (ZV103 - KV2)</t>
  </si>
  <si>
    <t>-1629856002</t>
  </si>
  <si>
    <t>SO 10-02 pol. 18</t>
  </si>
  <si>
    <t>SO 10-02 pol. 18 odpočet délky pro umístění přechodových kolejnic</t>
  </si>
  <si>
    <t>-403719092</t>
  </si>
  <si>
    <t>Neoceňovat - dodávka SŽ s.o.</t>
  </si>
  <si>
    <t>SO 10-02 pol. 26 kolejnice 49 E1 bet. pražce dl.2,4m.</t>
  </si>
  <si>
    <t>-2000989216</t>
  </si>
  <si>
    <t>SO 10-01 pol. 10 Zřízení nového kol. roštu : kolejnice 49E1-R260,  bet. pražce dl.2,60m ,  upevnění W14, rozdělení "c"</t>
  </si>
  <si>
    <t>SO 10-01 pol. 13 Souvislá výměna kolejnic tvaru S49 za nové tv. 49E1-R260 (upevnění W14) Km 170,650898 - 168,745000</t>
  </si>
  <si>
    <t>SO 10-02 pol. 22 kolejnice 49E1 bet. pražce  dl. 2,6m upevnění W 14 rozdělení "c" NOVÝ MATERIÁL</t>
  </si>
  <si>
    <t>SO 10-02 pol. 22 kolejnice S49 bet. pražce dl.2,4m. upevnění ŽS4, rozdělení "c", VYZÍSK. MAT. (ZV103 - KV2)</t>
  </si>
  <si>
    <t xml:space="preserve">SO 10-02 pol. 30 výhybkové přípoje ,  kolejnice 49E1 dřev. výh. pražce upevnění ŽS4 rozdělení "d" </t>
  </si>
  <si>
    <t xml:space="preserve">SO 10-02 pol. 43 výhybkové přípoje kolejnice 49E1 bet. pražce VPS upevnění W 14 rozdělení "u"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</si>
</sst>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4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4" fontId="26" fillId="0" borderId="0" xfId="0" applyNumberFormat="1" applyFont="1"/>
    <xf numFmtId="166" fontId="35" fillId="0" borderId="10" xfId="0" applyNumberFormat="1" applyFont="1" applyBorder="1"/>
    <xf numFmtId="166" fontId="35" fillId="0" borderId="11" xfId="0" applyNumberFormat="1" applyFont="1" applyBorder="1"/>
    <xf numFmtId="4" fontId="36"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167"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lignment vertical="center"/>
    </xf>
    <xf numFmtId="0" fontId="0" fillId="0" borderId="22" xfId="0" applyBorder="1" applyAlignment="1">
      <alignment vertical="center"/>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Alignment="1" applyProtection="1">
      <alignment vertical="center"/>
      <protection locked="0"/>
    </xf>
    <xf numFmtId="0" fontId="0" fillId="0" borderId="17" xfId="0"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22" xfId="0" applyFont="1" applyBorder="1" applyAlignment="1">
      <alignment vertical="center"/>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Alignment="1">
      <alignment horizontal="center" vertical="center"/>
    </xf>
    <xf numFmtId="167" fontId="24" fillId="2" borderId="22" xfId="0" applyNumberFormat="1" applyFont="1" applyFill="1" applyBorder="1" applyAlignment="1" applyProtection="1">
      <alignment vertical="center"/>
      <protection locked="0"/>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4" fontId="30" fillId="0" borderId="0" xfId="0" applyNumberFormat="1" applyFont="1" applyAlignment="1">
      <alignment vertical="center"/>
    </xf>
    <xf numFmtId="0" fontId="3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21" xfId="0" applyFont="1" applyFill="1" applyBorder="1" applyAlignment="1">
      <alignment horizontal="left" vertical="center"/>
    </xf>
    <xf numFmtId="0" fontId="24" fillId="4" borderId="7" xfId="0" applyFont="1" applyFill="1" applyBorder="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4" fontId="30"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29"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32" fillId="0" borderId="0" xfId="0" applyFont="1" applyAlignment="1">
      <alignment horizontal="left" vertical="center" wrapText="1"/>
    </xf>
    <xf numFmtId="0" fontId="24"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microsoft.com/office/2017/10/relationships/person" Target="persons/person.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4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07"/>
      <c r="AS2" s="207"/>
      <c r="AT2" s="207"/>
      <c r="AU2" s="207"/>
      <c r="AV2" s="207"/>
      <c r="AW2" s="207"/>
      <c r="AX2" s="207"/>
      <c r="AY2" s="207"/>
      <c r="AZ2" s="207"/>
      <c r="BA2" s="207"/>
      <c r="BB2" s="207"/>
      <c r="BC2" s="207"/>
      <c r="BD2" s="207"/>
      <c r="BE2" s="207"/>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06" t="s">
        <v>14</v>
      </c>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R5" s="20"/>
      <c r="BE5" s="203" t="s">
        <v>15</v>
      </c>
      <c r="BS5" s="17" t="s">
        <v>6</v>
      </c>
    </row>
    <row r="6" spans="2:71" ht="36.95" customHeight="1">
      <c r="B6" s="20"/>
      <c r="D6" s="26" t="s">
        <v>16</v>
      </c>
      <c r="K6" s="208" t="s">
        <v>17</v>
      </c>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R6" s="20"/>
      <c r="BE6" s="204"/>
      <c r="BS6" s="17" t="s">
        <v>6</v>
      </c>
    </row>
    <row r="7" spans="2:71" ht="12" customHeight="1">
      <c r="B7" s="20"/>
      <c r="D7" s="27" t="s">
        <v>18</v>
      </c>
      <c r="K7" s="25" t="s">
        <v>1</v>
      </c>
      <c r="AK7" s="27" t="s">
        <v>19</v>
      </c>
      <c r="AN7" s="25" t="s">
        <v>1</v>
      </c>
      <c r="AR7" s="20"/>
      <c r="BE7" s="204"/>
      <c r="BS7" s="17" t="s">
        <v>6</v>
      </c>
    </row>
    <row r="8" spans="2:71" ht="12" customHeight="1">
      <c r="B8" s="20"/>
      <c r="D8" s="27" t="s">
        <v>20</v>
      </c>
      <c r="K8" s="25" t="s">
        <v>21</v>
      </c>
      <c r="AK8" s="27" t="s">
        <v>22</v>
      </c>
      <c r="AN8" s="28" t="s">
        <v>23</v>
      </c>
      <c r="AR8" s="20"/>
      <c r="BE8" s="204"/>
      <c r="BS8" s="17" t="s">
        <v>6</v>
      </c>
    </row>
    <row r="9" spans="2:71" ht="14.45" customHeight="1">
      <c r="B9" s="20"/>
      <c r="AR9" s="20"/>
      <c r="BE9" s="204"/>
      <c r="BS9" s="17" t="s">
        <v>6</v>
      </c>
    </row>
    <row r="10" spans="2:71" ht="12" customHeight="1">
      <c r="B10" s="20"/>
      <c r="D10" s="27" t="s">
        <v>24</v>
      </c>
      <c r="AK10" s="27" t="s">
        <v>25</v>
      </c>
      <c r="AN10" s="25" t="s">
        <v>1</v>
      </c>
      <c r="AR10" s="20"/>
      <c r="BE10" s="204"/>
      <c r="BS10" s="17" t="s">
        <v>6</v>
      </c>
    </row>
    <row r="11" spans="2:71" ht="18.4" customHeight="1">
      <c r="B11" s="20"/>
      <c r="E11" s="25" t="s">
        <v>21</v>
      </c>
      <c r="AK11" s="27" t="s">
        <v>26</v>
      </c>
      <c r="AN11" s="25" t="s">
        <v>1</v>
      </c>
      <c r="AR11" s="20"/>
      <c r="BE11" s="204"/>
      <c r="BS11" s="17" t="s">
        <v>6</v>
      </c>
    </row>
    <row r="12" spans="2:71" ht="6.95" customHeight="1">
      <c r="B12" s="20"/>
      <c r="AR12" s="20"/>
      <c r="BE12" s="204"/>
      <c r="BS12" s="17" t="s">
        <v>6</v>
      </c>
    </row>
    <row r="13" spans="2:71" ht="12" customHeight="1">
      <c r="B13" s="20"/>
      <c r="D13" s="27" t="s">
        <v>27</v>
      </c>
      <c r="AK13" s="27" t="s">
        <v>25</v>
      </c>
      <c r="AN13" s="29" t="s">
        <v>28</v>
      </c>
      <c r="AR13" s="20"/>
      <c r="BE13" s="204"/>
      <c r="BS13" s="17" t="s">
        <v>6</v>
      </c>
    </row>
    <row r="14" spans="2:71" ht="12">
      <c r="B14" s="20"/>
      <c r="E14" s="209" t="s">
        <v>28</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7" t="s">
        <v>26</v>
      </c>
      <c r="AN14" s="29" t="s">
        <v>28</v>
      </c>
      <c r="AR14" s="20"/>
      <c r="BE14" s="204"/>
      <c r="BS14" s="17" t="s">
        <v>6</v>
      </c>
    </row>
    <row r="15" spans="2:71" ht="6.95" customHeight="1">
      <c r="B15" s="20"/>
      <c r="AR15" s="20"/>
      <c r="BE15" s="204"/>
      <c r="BS15" s="17" t="s">
        <v>4</v>
      </c>
    </row>
    <row r="16" spans="2:71" ht="12" customHeight="1">
      <c r="B16" s="20"/>
      <c r="D16" s="27" t="s">
        <v>29</v>
      </c>
      <c r="AK16" s="27" t="s">
        <v>25</v>
      </c>
      <c r="AN16" s="25" t="s">
        <v>1</v>
      </c>
      <c r="AR16" s="20"/>
      <c r="BE16" s="204"/>
      <c r="BS16" s="17" t="s">
        <v>4</v>
      </c>
    </row>
    <row r="17" spans="2:71" ht="18.4" customHeight="1">
      <c r="B17" s="20"/>
      <c r="E17" s="25" t="s">
        <v>21</v>
      </c>
      <c r="AK17" s="27" t="s">
        <v>26</v>
      </c>
      <c r="AN17" s="25" t="s">
        <v>1</v>
      </c>
      <c r="AR17" s="20"/>
      <c r="BE17" s="204"/>
      <c r="BS17" s="17" t="s">
        <v>30</v>
      </c>
    </row>
    <row r="18" spans="2:71" ht="6.95" customHeight="1">
      <c r="B18" s="20"/>
      <c r="AR18" s="20"/>
      <c r="BE18" s="204"/>
      <c r="BS18" s="17" t="s">
        <v>6</v>
      </c>
    </row>
    <row r="19" spans="2:71" ht="12" customHeight="1">
      <c r="B19" s="20"/>
      <c r="D19" s="27" t="s">
        <v>31</v>
      </c>
      <c r="AK19" s="27" t="s">
        <v>25</v>
      </c>
      <c r="AN19" s="25" t="s">
        <v>1</v>
      </c>
      <c r="AR19" s="20"/>
      <c r="BE19" s="204"/>
      <c r="BS19" s="17" t="s">
        <v>6</v>
      </c>
    </row>
    <row r="20" spans="2:71" ht="18.4" customHeight="1">
      <c r="B20" s="20"/>
      <c r="E20" s="25" t="s">
        <v>21</v>
      </c>
      <c r="AK20" s="27" t="s">
        <v>26</v>
      </c>
      <c r="AN20" s="25" t="s">
        <v>1</v>
      </c>
      <c r="AR20" s="20"/>
      <c r="BE20" s="204"/>
      <c r="BS20" s="17" t="s">
        <v>30</v>
      </c>
    </row>
    <row r="21" spans="2:57" ht="6.95" customHeight="1">
      <c r="B21" s="20"/>
      <c r="AR21" s="20"/>
      <c r="BE21" s="204"/>
    </row>
    <row r="22" spans="2:57" ht="12" customHeight="1">
      <c r="B22" s="20"/>
      <c r="D22" s="27" t="s">
        <v>32</v>
      </c>
      <c r="AR22" s="20"/>
      <c r="BE22" s="204"/>
    </row>
    <row r="23" spans="2:57" ht="16.5" customHeight="1">
      <c r="B23" s="20"/>
      <c r="E23" s="211" t="s">
        <v>1</v>
      </c>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R23" s="20"/>
      <c r="BE23" s="204"/>
    </row>
    <row r="24" spans="2:57" ht="6.95" customHeight="1">
      <c r="B24" s="20"/>
      <c r="AR24" s="20"/>
      <c r="BE24" s="204"/>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04"/>
    </row>
    <row r="26" spans="2:57" s="1" customFormat="1" ht="25.9" customHeight="1">
      <c r="B26" s="32"/>
      <c r="D26" s="33" t="s">
        <v>33</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12">
        <f>ROUND(AG94,2)</f>
        <v>0</v>
      </c>
      <c r="AL26" s="213"/>
      <c r="AM26" s="213"/>
      <c r="AN26" s="213"/>
      <c r="AO26" s="213"/>
      <c r="AR26" s="32"/>
      <c r="BE26" s="204"/>
    </row>
    <row r="27" spans="2:57" s="1" customFormat="1" ht="6.95" customHeight="1">
      <c r="B27" s="32"/>
      <c r="AR27" s="32"/>
      <c r="BE27" s="204"/>
    </row>
    <row r="28" spans="2:57" s="1" customFormat="1" ht="12">
      <c r="B28" s="32"/>
      <c r="L28" s="214" t="s">
        <v>34</v>
      </c>
      <c r="M28" s="214"/>
      <c r="N28" s="214"/>
      <c r="O28" s="214"/>
      <c r="P28" s="214"/>
      <c r="W28" s="214" t="s">
        <v>35</v>
      </c>
      <c r="X28" s="214"/>
      <c r="Y28" s="214"/>
      <c r="Z28" s="214"/>
      <c r="AA28" s="214"/>
      <c r="AB28" s="214"/>
      <c r="AC28" s="214"/>
      <c r="AD28" s="214"/>
      <c r="AE28" s="214"/>
      <c r="AK28" s="214" t="s">
        <v>36</v>
      </c>
      <c r="AL28" s="214"/>
      <c r="AM28" s="214"/>
      <c r="AN28" s="214"/>
      <c r="AO28" s="214"/>
      <c r="AR28" s="32"/>
      <c r="BE28" s="204"/>
    </row>
    <row r="29" spans="2:57" s="2" customFormat="1" ht="14.45" customHeight="1">
      <c r="B29" s="36"/>
      <c r="D29" s="27" t="s">
        <v>37</v>
      </c>
      <c r="F29" s="27" t="s">
        <v>38</v>
      </c>
      <c r="L29" s="217">
        <v>0.21</v>
      </c>
      <c r="M29" s="216"/>
      <c r="N29" s="216"/>
      <c r="O29" s="216"/>
      <c r="P29" s="216"/>
      <c r="W29" s="215">
        <f>ROUND(AZ94,2)</f>
        <v>0</v>
      </c>
      <c r="X29" s="216"/>
      <c r="Y29" s="216"/>
      <c r="Z29" s="216"/>
      <c r="AA29" s="216"/>
      <c r="AB29" s="216"/>
      <c r="AC29" s="216"/>
      <c r="AD29" s="216"/>
      <c r="AE29" s="216"/>
      <c r="AK29" s="215">
        <f>ROUND(AV94,2)</f>
        <v>0</v>
      </c>
      <c r="AL29" s="216"/>
      <c r="AM29" s="216"/>
      <c r="AN29" s="216"/>
      <c r="AO29" s="216"/>
      <c r="AR29" s="36"/>
      <c r="BE29" s="205"/>
    </row>
    <row r="30" spans="2:57" s="2" customFormat="1" ht="14.45" customHeight="1">
      <c r="B30" s="36"/>
      <c r="F30" s="27" t="s">
        <v>39</v>
      </c>
      <c r="L30" s="217">
        <v>0.15</v>
      </c>
      <c r="M30" s="216"/>
      <c r="N30" s="216"/>
      <c r="O30" s="216"/>
      <c r="P30" s="216"/>
      <c r="W30" s="215">
        <f>ROUND(BA94,2)</f>
        <v>0</v>
      </c>
      <c r="X30" s="216"/>
      <c r="Y30" s="216"/>
      <c r="Z30" s="216"/>
      <c r="AA30" s="216"/>
      <c r="AB30" s="216"/>
      <c r="AC30" s="216"/>
      <c r="AD30" s="216"/>
      <c r="AE30" s="216"/>
      <c r="AK30" s="215">
        <f>ROUND(AW94,2)</f>
        <v>0</v>
      </c>
      <c r="AL30" s="216"/>
      <c r="AM30" s="216"/>
      <c r="AN30" s="216"/>
      <c r="AO30" s="216"/>
      <c r="AR30" s="36"/>
      <c r="BE30" s="205"/>
    </row>
    <row r="31" spans="2:57" s="2" customFormat="1" ht="14.45" customHeight="1" hidden="1">
      <c r="B31" s="36"/>
      <c r="F31" s="27" t="s">
        <v>40</v>
      </c>
      <c r="L31" s="217">
        <v>0.21</v>
      </c>
      <c r="M31" s="216"/>
      <c r="N31" s="216"/>
      <c r="O31" s="216"/>
      <c r="P31" s="216"/>
      <c r="W31" s="215">
        <f>ROUND(BB94,2)</f>
        <v>0</v>
      </c>
      <c r="X31" s="216"/>
      <c r="Y31" s="216"/>
      <c r="Z31" s="216"/>
      <c r="AA31" s="216"/>
      <c r="AB31" s="216"/>
      <c r="AC31" s="216"/>
      <c r="AD31" s="216"/>
      <c r="AE31" s="216"/>
      <c r="AK31" s="215">
        <v>0</v>
      </c>
      <c r="AL31" s="216"/>
      <c r="AM31" s="216"/>
      <c r="AN31" s="216"/>
      <c r="AO31" s="216"/>
      <c r="AR31" s="36"/>
      <c r="BE31" s="205"/>
    </row>
    <row r="32" spans="2:57" s="2" customFormat="1" ht="14.45" customHeight="1" hidden="1">
      <c r="B32" s="36"/>
      <c r="F32" s="27" t="s">
        <v>41</v>
      </c>
      <c r="L32" s="217">
        <v>0.15</v>
      </c>
      <c r="M32" s="216"/>
      <c r="N32" s="216"/>
      <c r="O32" s="216"/>
      <c r="P32" s="216"/>
      <c r="W32" s="215">
        <f>ROUND(BC94,2)</f>
        <v>0</v>
      </c>
      <c r="X32" s="216"/>
      <c r="Y32" s="216"/>
      <c r="Z32" s="216"/>
      <c r="AA32" s="216"/>
      <c r="AB32" s="216"/>
      <c r="AC32" s="216"/>
      <c r="AD32" s="216"/>
      <c r="AE32" s="216"/>
      <c r="AK32" s="215">
        <v>0</v>
      </c>
      <c r="AL32" s="216"/>
      <c r="AM32" s="216"/>
      <c r="AN32" s="216"/>
      <c r="AO32" s="216"/>
      <c r="AR32" s="36"/>
      <c r="BE32" s="205"/>
    </row>
    <row r="33" spans="2:57" s="2" customFormat="1" ht="14.45" customHeight="1" hidden="1">
      <c r="B33" s="36"/>
      <c r="F33" s="27" t="s">
        <v>42</v>
      </c>
      <c r="L33" s="217">
        <v>0</v>
      </c>
      <c r="M33" s="216"/>
      <c r="N33" s="216"/>
      <c r="O33" s="216"/>
      <c r="P33" s="216"/>
      <c r="W33" s="215">
        <f>ROUND(BD94,2)</f>
        <v>0</v>
      </c>
      <c r="X33" s="216"/>
      <c r="Y33" s="216"/>
      <c r="Z33" s="216"/>
      <c r="AA33" s="216"/>
      <c r="AB33" s="216"/>
      <c r="AC33" s="216"/>
      <c r="AD33" s="216"/>
      <c r="AE33" s="216"/>
      <c r="AK33" s="215">
        <v>0</v>
      </c>
      <c r="AL33" s="216"/>
      <c r="AM33" s="216"/>
      <c r="AN33" s="216"/>
      <c r="AO33" s="216"/>
      <c r="AR33" s="36"/>
      <c r="BE33" s="205"/>
    </row>
    <row r="34" spans="2:57" s="1" customFormat="1" ht="6.95" customHeight="1">
      <c r="B34" s="32"/>
      <c r="AR34" s="32"/>
      <c r="BE34" s="204"/>
    </row>
    <row r="35" spans="2:44" s="1" customFormat="1" ht="25.9" customHeight="1">
      <c r="B35" s="32"/>
      <c r="C35" s="37"/>
      <c r="D35" s="38" t="s">
        <v>43</v>
      </c>
      <c r="E35" s="39"/>
      <c r="F35" s="39"/>
      <c r="G35" s="39"/>
      <c r="H35" s="39"/>
      <c r="I35" s="39"/>
      <c r="J35" s="39"/>
      <c r="K35" s="39"/>
      <c r="L35" s="39"/>
      <c r="M35" s="39"/>
      <c r="N35" s="39"/>
      <c r="O35" s="39"/>
      <c r="P35" s="39"/>
      <c r="Q35" s="39"/>
      <c r="R35" s="39"/>
      <c r="S35" s="39"/>
      <c r="T35" s="40" t="s">
        <v>44</v>
      </c>
      <c r="U35" s="39"/>
      <c r="V35" s="39"/>
      <c r="W35" s="39"/>
      <c r="X35" s="221" t="s">
        <v>45</v>
      </c>
      <c r="Y35" s="219"/>
      <c r="Z35" s="219"/>
      <c r="AA35" s="219"/>
      <c r="AB35" s="219"/>
      <c r="AC35" s="39"/>
      <c r="AD35" s="39"/>
      <c r="AE35" s="39"/>
      <c r="AF35" s="39"/>
      <c r="AG35" s="39"/>
      <c r="AH35" s="39"/>
      <c r="AI35" s="39"/>
      <c r="AJ35" s="39"/>
      <c r="AK35" s="218">
        <f>SUM(AK26:AK33)</f>
        <v>0</v>
      </c>
      <c r="AL35" s="219"/>
      <c r="AM35" s="219"/>
      <c r="AN35" s="219"/>
      <c r="AO35" s="220"/>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46</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47</v>
      </c>
      <c r="AI49" s="42"/>
      <c r="AJ49" s="42"/>
      <c r="AK49" s="42"/>
      <c r="AL49" s="42"/>
      <c r="AM49" s="42"/>
      <c r="AN49" s="42"/>
      <c r="AO49" s="42"/>
      <c r="AR49" s="3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2:44" s="1" customFormat="1" ht="12">
      <c r="B60" s="32"/>
      <c r="D60" s="43" t="s">
        <v>48</v>
      </c>
      <c r="E60" s="34"/>
      <c r="F60" s="34"/>
      <c r="G60" s="34"/>
      <c r="H60" s="34"/>
      <c r="I60" s="34"/>
      <c r="J60" s="34"/>
      <c r="K60" s="34"/>
      <c r="L60" s="34"/>
      <c r="M60" s="34"/>
      <c r="N60" s="34"/>
      <c r="O60" s="34"/>
      <c r="P60" s="34"/>
      <c r="Q60" s="34"/>
      <c r="R60" s="34"/>
      <c r="S60" s="34"/>
      <c r="T60" s="34"/>
      <c r="U60" s="34"/>
      <c r="V60" s="43" t="s">
        <v>49</v>
      </c>
      <c r="W60" s="34"/>
      <c r="X60" s="34"/>
      <c r="Y60" s="34"/>
      <c r="Z60" s="34"/>
      <c r="AA60" s="34"/>
      <c r="AB60" s="34"/>
      <c r="AC60" s="34"/>
      <c r="AD60" s="34"/>
      <c r="AE60" s="34"/>
      <c r="AF60" s="34"/>
      <c r="AG60" s="34"/>
      <c r="AH60" s="43" t="s">
        <v>48</v>
      </c>
      <c r="AI60" s="34"/>
      <c r="AJ60" s="34"/>
      <c r="AK60" s="34"/>
      <c r="AL60" s="34"/>
      <c r="AM60" s="43" t="s">
        <v>49</v>
      </c>
      <c r="AN60" s="34"/>
      <c r="AO60" s="34"/>
      <c r="AR60" s="32"/>
    </row>
    <row r="61" spans="2:44" ht="11.25">
      <c r="B61" s="20"/>
      <c r="AR61" s="20"/>
    </row>
    <row r="62" spans="2:44" ht="11.25">
      <c r="B62" s="20"/>
      <c r="AR62" s="20"/>
    </row>
    <row r="63" spans="2:44" ht="11.25">
      <c r="B63" s="20"/>
      <c r="AR63" s="20"/>
    </row>
    <row r="64" spans="2:44" s="1" customFormat="1" ht="12">
      <c r="B64" s="32"/>
      <c r="D64" s="41" t="s">
        <v>50</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51</v>
      </c>
      <c r="AI64" s="42"/>
      <c r="AJ64" s="42"/>
      <c r="AK64" s="42"/>
      <c r="AL64" s="42"/>
      <c r="AM64" s="42"/>
      <c r="AN64" s="42"/>
      <c r="AO64" s="42"/>
      <c r="AR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2:44" s="1" customFormat="1" ht="12">
      <c r="B75" s="32"/>
      <c r="D75" s="43" t="s">
        <v>48</v>
      </c>
      <c r="E75" s="34"/>
      <c r="F75" s="34"/>
      <c r="G75" s="34"/>
      <c r="H75" s="34"/>
      <c r="I75" s="34"/>
      <c r="J75" s="34"/>
      <c r="K75" s="34"/>
      <c r="L75" s="34"/>
      <c r="M75" s="34"/>
      <c r="N75" s="34"/>
      <c r="O75" s="34"/>
      <c r="P75" s="34"/>
      <c r="Q75" s="34"/>
      <c r="R75" s="34"/>
      <c r="S75" s="34"/>
      <c r="T75" s="34"/>
      <c r="U75" s="34"/>
      <c r="V75" s="43" t="s">
        <v>49</v>
      </c>
      <c r="W75" s="34"/>
      <c r="X75" s="34"/>
      <c r="Y75" s="34"/>
      <c r="Z75" s="34"/>
      <c r="AA75" s="34"/>
      <c r="AB75" s="34"/>
      <c r="AC75" s="34"/>
      <c r="AD75" s="34"/>
      <c r="AE75" s="34"/>
      <c r="AF75" s="34"/>
      <c r="AG75" s="34"/>
      <c r="AH75" s="43" t="s">
        <v>48</v>
      </c>
      <c r="AI75" s="34"/>
      <c r="AJ75" s="34"/>
      <c r="AK75" s="34"/>
      <c r="AL75" s="34"/>
      <c r="AM75" s="43" t="s">
        <v>49</v>
      </c>
      <c r="AN75" s="34"/>
      <c r="AO75" s="34"/>
      <c r="AR75" s="32"/>
    </row>
    <row r="76" spans="2:44" s="1" customFormat="1" ht="11.25">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52</v>
      </c>
      <c r="AR82" s="32"/>
    </row>
    <row r="83" spans="2:44" s="1" customFormat="1" ht="6.95" customHeight="1">
      <c r="B83" s="32"/>
      <c r="AR83" s="32"/>
    </row>
    <row r="84" spans="2:44" s="3" customFormat="1" ht="12" customHeight="1">
      <c r="B84" s="48"/>
      <c r="C84" s="27" t="s">
        <v>13</v>
      </c>
      <c r="L84" s="3" t="str">
        <f>K5</f>
        <v>AKT</v>
      </c>
      <c r="AR84" s="48"/>
    </row>
    <row r="85" spans="2:44" s="4" customFormat="1" ht="36.95" customHeight="1">
      <c r="B85" s="49"/>
      <c r="C85" s="50" t="s">
        <v>16</v>
      </c>
      <c r="L85" s="241" t="str">
        <f>K6</f>
        <v>Oprava trati v úseku Krásná Studánka – Mníšek u Liberce</v>
      </c>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R85" s="49"/>
    </row>
    <row r="86" spans="2:44" s="1" customFormat="1" ht="6.95" customHeight="1">
      <c r="B86" s="32"/>
      <c r="AR86" s="32"/>
    </row>
    <row r="87" spans="2:44" s="1" customFormat="1" ht="12" customHeight="1">
      <c r="B87" s="32"/>
      <c r="C87" s="27" t="s">
        <v>20</v>
      </c>
      <c r="L87" s="51" t="str">
        <f>IF(K8="","",K8)</f>
        <v xml:space="preserve"> </v>
      </c>
      <c r="AI87" s="27" t="s">
        <v>22</v>
      </c>
      <c r="AM87" s="224" t="str">
        <f>IF(AN8="","",AN8)</f>
        <v>30. 6. 2023</v>
      </c>
      <c r="AN87" s="224"/>
      <c r="AR87" s="32"/>
    </row>
    <row r="88" spans="2:44" s="1" customFormat="1" ht="6.95" customHeight="1">
      <c r="B88" s="32"/>
      <c r="AR88" s="32"/>
    </row>
    <row r="89" spans="2:56" s="1" customFormat="1" ht="15.2" customHeight="1">
      <c r="B89" s="32"/>
      <c r="C89" s="27" t="s">
        <v>24</v>
      </c>
      <c r="L89" s="3" t="str">
        <f>IF(E11="","",E11)</f>
        <v xml:space="preserve"> </v>
      </c>
      <c r="AI89" s="27" t="s">
        <v>29</v>
      </c>
      <c r="AM89" s="225" t="str">
        <f>IF(E17="","",E17)</f>
        <v xml:space="preserve"> </v>
      </c>
      <c r="AN89" s="226"/>
      <c r="AO89" s="226"/>
      <c r="AP89" s="226"/>
      <c r="AR89" s="32"/>
      <c r="AS89" s="227" t="s">
        <v>53</v>
      </c>
      <c r="AT89" s="228"/>
      <c r="AU89" s="53"/>
      <c r="AV89" s="53"/>
      <c r="AW89" s="53"/>
      <c r="AX89" s="53"/>
      <c r="AY89" s="53"/>
      <c r="AZ89" s="53"/>
      <c r="BA89" s="53"/>
      <c r="BB89" s="53"/>
      <c r="BC89" s="53"/>
      <c r="BD89" s="54"/>
    </row>
    <row r="90" spans="2:56" s="1" customFormat="1" ht="15.2" customHeight="1">
      <c r="B90" s="32"/>
      <c r="C90" s="27" t="s">
        <v>27</v>
      </c>
      <c r="L90" s="3" t="str">
        <f>IF(E14="Vyplň údaj","",E14)</f>
        <v/>
      </c>
      <c r="AI90" s="27" t="s">
        <v>31</v>
      </c>
      <c r="AM90" s="225" t="str">
        <f>IF(E20="","",E20)</f>
        <v xml:space="preserve"> </v>
      </c>
      <c r="AN90" s="226"/>
      <c r="AO90" s="226"/>
      <c r="AP90" s="226"/>
      <c r="AR90" s="32"/>
      <c r="AS90" s="229"/>
      <c r="AT90" s="230"/>
      <c r="BD90" s="56"/>
    </row>
    <row r="91" spans="2:56" s="1" customFormat="1" ht="10.9" customHeight="1">
      <c r="B91" s="32"/>
      <c r="AR91" s="32"/>
      <c r="AS91" s="229"/>
      <c r="AT91" s="230"/>
      <c r="BD91" s="56"/>
    </row>
    <row r="92" spans="2:56" s="1" customFormat="1" ht="29.25" customHeight="1">
      <c r="B92" s="32"/>
      <c r="C92" s="244" t="s">
        <v>54</v>
      </c>
      <c r="D92" s="232"/>
      <c r="E92" s="232"/>
      <c r="F92" s="232"/>
      <c r="G92" s="232"/>
      <c r="H92" s="57"/>
      <c r="I92" s="231" t="s">
        <v>55</v>
      </c>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4" t="s">
        <v>56</v>
      </c>
      <c r="AH92" s="232"/>
      <c r="AI92" s="232"/>
      <c r="AJ92" s="232"/>
      <c r="AK92" s="232"/>
      <c r="AL92" s="232"/>
      <c r="AM92" s="232"/>
      <c r="AN92" s="231" t="s">
        <v>57</v>
      </c>
      <c r="AO92" s="232"/>
      <c r="AP92" s="233"/>
      <c r="AQ92" s="58" t="s">
        <v>58</v>
      </c>
      <c r="AR92" s="32"/>
      <c r="AS92" s="59" t="s">
        <v>59</v>
      </c>
      <c r="AT92" s="60" t="s">
        <v>60</v>
      </c>
      <c r="AU92" s="60" t="s">
        <v>61</v>
      </c>
      <c r="AV92" s="60" t="s">
        <v>62</v>
      </c>
      <c r="AW92" s="60" t="s">
        <v>63</v>
      </c>
      <c r="AX92" s="60" t="s">
        <v>64</v>
      </c>
      <c r="AY92" s="60" t="s">
        <v>65</v>
      </c>
      <c r="AZ92" s="60" t="s">
        <v>66</v>
      </c>
      <c r="BA92" s="60" t="s">
        <v>67</v>
      </c>
      <c r="BB92" s="60" t="s">
        <v>68</v>
      </c>
      <c r="BC92" s="60" t="s">
        <v>69</v>
      </c>
      <c r="BD92" s="61" t="s">
        <v>70</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71</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35">
        <f>ROUND(AG95+SUM(AG96:AG120)+SUM(AG123:AG125)+AG129+AG133+SUM(AG137:AG139),2)</f>
        <v>0</v>
      </c>
      <c r="AH94" s="235"/>
      <c r="AI94" s="235"/>
      <c r="AJ94" s="235"/>
      <c r="AK94" s="235"/>
      <c r="AL94" s="235"/>
      <c r="AM94" s="235"/>
      <c r="AN94" s="236">
        <f aca="true" t="shared" si="0" ref="AN94:AN139">SUM(AG94,AT94)</f>
        <v>0</v>
      </c>
      <c r="AO94" s="236"/>
      <c r="AP94" s="236"/>
      <c r="AQ94" s="67" t="s">
        <v>1</v>
      </c>
      <c r="AR94" s="63"/>
      <c r="AS94" s="68">
        <f>ROUND(AS95+SUM(AS96:AS120)+SUM(AS123:AS125)+AS129+AS133+SUM(AS137:AS139),2)</f>
        <v>0</v>
      </c>
      <c r="AT94" s="69">
        <f aca="true" t="shared" si="1" ref="AT94:AT139">ROUND(SUM(AV94:AW94),2)</f>
        <v>0</v>
      </c>
      <c r="AU94" s="70">
        <f>ROUND(AU95+SUM(AU96:AU120)+SUM(AU123:AU125)+AU129+AU133+SUM(AU137:AU139),5)</f>
        <v>0</v>
      </c>
      <c r="AV94" s="69">
        <f>ROUND(AZ94*L29,2)</f>
        <v>0</v>
      </c>
      <c r="AW94" s="69">
        <f>ROUND(BA94*L30,2)</f>
        <v>0</v>
      </c>
      <c r="AX94" s="69">
        <f>ROUND(BB94*L29,2)</f>
        <v>0</v>
      </c>
      <c r="AY94" s="69">
        <f>ROUND(BC94*L30,2)</f>
        <v>0</v>
      </c>
      <c r="AZ94" s="69">
        <f>ROUND(AZ95+SUM(AZ96:AZ120)+SUM(AZ123:AZ125)+AZ129+AZ133+SUM(AZ137:AZ139),2)</f>
        <v>0</v>
      </c>
      <c r="BA94" s="69">
        <f>ROUND(BA95+SUM(BA96:BA120)+SUM(BA123:BA125)+BA129+BA133+SUM(BA137:BA139),2)</f>
        <v>0</v>
      </c>
      <c r="BB94" s="69">
        <f>ROUND(BB95+SUM(BB96:BB120)+SUM(BB123:BB125)+BB129+BB133+SUM(BB137:BB139),2)</f>
        <v>0</v>
      </c>
      <c r="BC94" s="69">
        <f>ROUND(BC95+SUM(BC96:BC120)+SUM(BC123:BC125)+BC129+BC133+SUM(BC137:BC139),2)</f>
        <v>0</v>
      </c>
      <c r="BD94" s="71">
        <f>ROUND(BD95+SUM(BD96:BD120)+SUM(BD123:BD125)+BD129+BD133+SUM(BD137:BD139),2)</f>
        <v>0</v>
      </c>
      <c r="BS94" s="72" t="s">
        <v>72</v>
      </c>
      <c r="BT94" s="72" t="s">
        <v>73</v>
      </c>
      <c r="BU94" s="73" t="s">
        <v>74</v>
      </c>
      <c r="BV94" s="72" t="s">
        <v>75</v>
      </c>
      <c r="BW94" s="72" t="s">
        <v>5</v>
      </c>
      <c r="BX94" s="72" t="s">
        <v>76</v>
      </c>
      <c r="CL94" s="72" t="s">
        <v>1</v>
      </c>
    </row>
    <row r="95" spans="1:91" s="6" customFormat="1" ht="24.75" customHeight="1">
      <c r="A95" s="74" t="s">
        <v>77</v>
      </c>
      <c r="B95" s="75"/>
      <c r="C95" s="76"/>
      <c r="D95" s="240" t="s">
        <v>78</v>
      </c>
      <c r="E95" s="240"/>
      <c r="F95" s="240"/>
      <c r="G95" s="240"/>
      <c r="H95" s="240"/>
      <c r="I95" s="77"/>
      <c r="J95" s="240" t="s">
        <v>79</v>
      </c>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22">
        <f>'PS 01-11 - ŽST Mníšek u L...'!J30</f>
        <v>0</v>
      </c>
      <c r="AH95" s="223"/>
      <c r="AI95" s="223"/>
      <c r="AJ95" s="223"/>
      <c r="AK95" s="223"/>
      <c r="AL95" s="223"/>
      <c r="AM95" s="223"/>
      <c r="AN95" s="222">
        <f t="shared" si="0"/>
        <v>0</v>
      </c>
      <c r="AO95" s="223"/>
      <c r="AP95" s="223"/>
      <c r="AQ95" s="78" t="s">
        <v>80</v>
      </c>
      <c r="AR95" s="75"/>
      <c r="AS95" s="79">
        <v>0</v>
      </c>
      <c r="AT95" s="80">
        <f t="shared" si="1"/>
        <v>0</v>
      </c>
      <c r="AU95" s="81">
        <f>'PS 01-11 - ŽST Mníšek u L...'!P129</f>
        <v>0</v>
      </c>
      <c r="AV95" s="80">
        <f>'PS 01-11 - ŽST Mníšek u L...'!J33</f>
        <v>0</v>
      </c>
      <c r="AW95" s="80">
        <f>'PS 01-11 - ŽST Mníšek u L...'!J34</f>
        <v>0</v>
      </c>
      <c r="AX95" s="80">
        <f>'PS 01-11 - ŽST Mníšek u L...'!J35</f>
        <v>0</v>
      </c>
      <c r="AY95" s="80">
        <f>'PS 01-11 - ŽST Mníšek u L...'!J36</f>
        <v>0</v>
      </c>
      <c r="AZ95" s="80">
        <f>'PS 01-11 - ŽST Mníšek u L...'!F33</f>
        <v>0</v>
      </c>
      <c r="BA95" s="80">
        <f>'PS 01-11 - ŽST Mníšek u L...'!F34</f>
        <v>0</v>
      </c>
      <c r="BB95" s="80">
        <f>'PS 01-11 - ŽST Mníšek u L...'!F35</f>
        <v>0</v>
      </c>
      <c r="BC95" s="80">
        <f>'PS 01-11 - ŽST Mníšek u L...'!F36</f>
        <v>0</v>
      </c>
      <c r="BD95" s="82">
        <f>'PS 01-11 - ŽST Mníšek u L...'!F37</f>
        <v>0</v>
      </c>
      <c r="BT95" s="83" t="s">
        <v>81</v>
      </c>
      <c r="BV95" s="83" t="s">
        <v>75</v>
      </c>
      <c r="BW95" s="83" t="s">
        <v>82</v>
      </c>
      <c r="BX95" s="83" t="s">
        <v>5</v>
      </c>
      <c r="CL95" s="83" t="s">
        <v>1</v>
      </c>
      <c r="CM95" s="83" t="s">
        <v>83</v>
      </c>
    </row>
    <row r="96" spans="1:91" s="6" customFormat="1" ht="24.75" customHeight="1">
      <c r="A96" s="74" t="s">
        <v>77</v>
      </c>
      <c r="B96" s="75"/>
      <c r="C96" s="76"/>
      <c r="D96" s="240" t="s">
        <v>84</v>
      </c>
      <c r="E96" s="240"/>
      <c r="F96" s="240"/>
      <c r="G96" s="240"/>
      <c r="H96" s="240"/>
      <c r="I96" s="77"/>
      <c r="J96" s="240" t="s">
        <v>85</v>
      </c>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22">
        <f>'PS 01-31 - Liberec - Mníš...'!J30</f>
        <v>0</v>
      </c>
      <c r="AH96" s="223"/>
      <c r="AI96" s="223"/>
      <c r="AJ96" s="223"/>
      <c r="AK96" s="223"/>
      <c r="AL96" s="223"/>
      <c r="AM96" s="223"/>
      <c r="AN96" s="222">
        <f t="shared" si="0"/>
        <v>0</v>
      </c>
      <c r="AO96" s="223"/>
      <c r="AP96" s="223"/>
      <c r="AQ96" s="78" t="s">
        <v>80</v>
      </c>
      <c r="AR96" s="75"/>
      <c r="AS96" s="79">
        <v>0</v>
      </c>
      <c r="AT96" s="80">
        <f t="shared" si="1"/>
        <v>0</v>
      </c>
      <c r="AU96" s="81">
        <f>'PS 01-31 - Liberec - Mníš...'!P127</f>
        <v>0</v>
      </c>
      <c r="AV96" s="80">
        <f>'PS 01-31 - Liberec - Mníš...'!J33</f>
        <v>0</v>
      </c>
      <c r="AW96" s="80">
        <f>'PS 01-31 - Liberec - Mníš...'!J34</f>
        <v>0</v>
      </c>
      <c r="AX96" s="80">
        <f>'PS 01-31 - Liberec - Mníš...'!J35</f>
        <v>0</v>
      </c>
      <c r="AY96" s="80">
        <f>'PS 01-31 - Liberec - Mníš...'!J36</f>
        <v>0</v>
      </c>
      <c r="AZ96" s="80">
        <f>'PS 01-31 - Liberec - Mníš...'!F33</f>
        <v>0</v>
      </c>
      <c r="BA96" s="80">
        <f>'PS 01-31 - Liberec - Mníš...'!F34</f>
        <v>0</v>
      </c>
      <c r="BB96" s="80">
        <f>'PS 01-31 - Liberec - Mníš...'!F35</f>
        <v>0</v>
      </c>
      <c r="BC96" s="80">
        <f>'PS 01-31 - Liberec - Mníš...'!F36</f>
        <v>0</v>
      </c>
      <c r="BD96" s="82">
        <f>'PS 01-31 - Liberec - Mníš...'!F37</f>
        <v>0</v>
      </c>
      <c r="BT96" s="83" t="s">
        <v>81</v>
      </c>
      <c r="BV96" s="83" t="s">
        <v>75</v>
      </c>
      <c r="BW96" s="83" t="s">
        <v>86</v>
      </c>
      <c r="BX96" s="83" t="s">
        <v>5</v>
      </c>
      <c r="CL96" s="83" t="s">
        <v>1</v>
      </c>
      <c r="CM96" s="83" t="s">
        <v>83</v>
      </c>
    </row>
    <row r="97" spans="1:91" s="6" customFormat="1" ht="37.5" customHeight="1">
      <c r="A97" s="74" t="s">
        <v>77</v>
      </c>
      <c r="B97" s="75"/>
      <c r="C97" s="76"/>
      <c r="D97" s="240" t="s">
        <v>87</v>
      </c>
      <c r="E97" s="240"/>
      <c r="F97" s="240"/>
      <c r="G97" s="240"/>
      <c r="H97" s="240"/>
      <c r="I97" s="77"/>
      <c r="J97" s="240" t="s">
        <v>88</v>
      </c>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22">
        <f>'PS 02-01_DDTS - PS 02-01'!J30</f>
        <v>0</v>
      </c>
      <c r="AH97" s="223"/>
      <c r="AI97" s="223"/>
      <c r="AJ97" s="223"/>
      <c r="AK97" s="223"/>
      <c r="AL97" s="223"/>
      <c r="AM97" s="223"/>
      <c r="AN97" s="222">
        <f t="shared" si="0"/>
        <v>0</v>
      </c>
      <c r="AO97" s="223"/>
      <c r="AP97" s="223"/>
      <c r="AQ97" s="78" t="s">
        <v>80</v>
      </c>
      <c r="AR97" s="75"/>
      <c r="AS97" s="79">
        <v>0</v>
      </c>
      <c r="AT97" s="80">
        <f t="shared" si="1"/>
        <v>0</v>
      </c>
      <c r="AU97" s="81">
        <f>'PS 02-01_DDTS - PS 02-01'!P116</f>
        <v>0</v>
      </c>
      <c r="AV97" s="80">
        <f>'PS 02-01_DDTS - PS 02-01'!J33</f>
        <v>0</v>
      </c>
      <c r="AW97" s="80">
        <f>'PS 02-01_DDTS - PS 02-01'!J34</f>
        <v>0</v>
      </c>
      <c r="AX97" s="80">
        <f>'PS 02-01_DDTS - PS 02-01'!J35</f>
        <v>0</v>
      </c>
      <c r="AY97" s="80">
        <f>'PS 02-01_DDTS - PS 02-01'!J36</f>
        <v>0</v>
      </c>
      <c r="AZ97" s="80">
        <f>'PS 02-01_DDTS - PS 02-01'!F33</f>
        <v>0</v>
      </c>
      <c r="BA97" s="80">
        <f>'PS 02-01_DDTS - PS 02-01'!F34</f>
        <v>0</v>
      </c>
      <c r="BB97" s="80">
        <f>'PS 02-01_DDTS - PS 02-01'!F35</f>
        <v>0</v>
      </c>
      <c r="BC97" s="80">
        <f>'PS 02-01_DDTS - PS 02-01'!F36</f>
        <v>0</v>
      </c>
      <c r="BD97" s="82">
        <f>'PS 02-01_DDTS - PS 02-01'!F37</f>
        <v>0</v>
      </c>
      <c r="BT97" s="83" t="s">
        <v>81</v>
      </c>
      <c r="BV97" s="83" t="s">
        <v>75</v>
      </c>
      <c r="BW97" s="83" t="s">
        <v>89</v>
      </c>
      <c r="BX97" s="83" t="s">
        <v>5</v>
      </c>
      <c r="CL97" s="83" t="s">
        <v>1</v>
      </c>
      <c r="CM97" s="83" t="s">
        <v>83</v>
      </c>
    </row>
    <row r="98" spans="1:91" s="6" customFormat="1" ht="37.5" customHeight="1">
      <c r="A98" s="74" t="s">
        <v>77</v>
      </c>
      <c r="B98" s="75"/>
      <c r="C98" s="76"/>
      <c r="D98" s="240" t="s">
        <v>90</v>
      </c>
      <c r="E98" s="240"/>
      <c r="F98" s="240"/>
      <c r="G98" s="240"/>
      <c r="H98" s="240"/>
      <c r="I98" s="77"/>
      <c r="J98" s="240" t="s">
        <v>91</v>
      </c>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22">
        <f>'PS 02-02_DDTS - PS 02-02'!J30</f>
        <v>0</v>
      </c>
      <c r="AH98" s="223"/>
      <c r="AI98" s="223"/>
      <c r="AJ98" s="223"/>
      <c r="AK98" s="223"/>
      <c r="AL98" s="223"/>
      <c r="AM98" s="223"/>
      <c r="AN98" s="222">
        <f t="shared" si="0"/>
        <v>0</v>
      </c>
      <c r="AO98" s="223"/>
      <c r="AP98" s="223"/>
      <c r="AQ98" s="78" t="s">
        <v>80</v>
      </c>
      <c r="AR98" s="75"/>
      <c r="AS98" s="79">
        <v>0</v>
      </c>
      <c r="AT98" s="80">
        <f t="shared" si="1"/>
        <v>0</v>
      </c>
      <c r="AU98" s="81">
        <f>'PS 02-02_DDTS - PS 02-02'!P116</f>
        <v>0</v>
      </c>
      <c r="AV98" s="80">
        <f>'PS 02-02_DDTS - PS 02-02'!J33</f>
        <v>0</v>
      </c>
      <c r="AW98" s="80">
        <f>'PS 02-02_DDTS - PS 02-02'!J34</f>
        <v>0</v>
      </c>
      <c r="AX98" s="80">
        <f>'PS 02-02_DDTS - PS 02-02'!J35</f>
        <v>0</v>
      </c>
      <c r="AY98" s="80">
        <f>'PS 02-02_DDTS - PS 02-02'!J36</f>
        <v>0</v>
      </c>
      <c r="AZ98" s="80">
        <f>'PS 02-02_DDTS - PS 02-02'!F33</f>
        <v>0</v>
      </c>
      <c r="BA98" s="80">
        <f>'PS 02-02_DDTS - PS 02-02'!F34</f>
        <v>0</v>
      </c>
      <c r="BB98" s="80">
        <f>'PS 02-02_DDTS - PS 02-02'!F35</f>
        <v>0</v>
      </c>
      <c r="BC98" s="80">
        <f>'PS 02-02_DDTS - PS 02-02'!F36</f>
        <v>0</v>
      </c>
      <c r="BD98" s="82">
        <f>'PS 02-02_DDTS - PS 02-02'!F37</f>
        <v>0</v>
      </c>
      <c r="BT98" s="83" t="s">
        <v>81</v>
      </c>
      <c r="BV98" s="83" t="s">
        <v>75</v>
      </c>
      <c r="BW98" s="83" t="s">
        <v>92</v>
      </c>
      <c r="BX98" s="83" t="s">
        <v>5</v>
      </c>
      <c r="CL98" s="83" t="s">
        <v>1</v>
      </c>
      <c r="CM98" s="83" t="s">
        <v>83</v>
      </c>
    </row>
    <row r="99" spans="1:91" s="6" customFormat="1" ht="24.75" customHeight="1">
      <c r="A99" s="74" t="s">
        <v>77</v>
      </c>
      <c r="B99" s="75"/>
      <c r="C99" s="76"/>
      <c r="D99" s="240" t="s">
        <v>93</v>
      </c>
      <c r="E99" s="240"/>
      <c r="F99" s="240"/>
      <c r="G99" s="240"/>
      <c r="H99" s="240"/>
      <c r="I99" s="77"/>
      <c r="J99" s="240" t="s">
        <v>94</v>
      </c>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22">
        <f>'PS 02-11_MK - PS 02-11'!J30</f>
        <v>0</v>
      </c>
      <c r="AH99" s="223"/>
      <c r="AI99" s="223"/>
      <c r="AJ99" s="223"/>
      <c r="AK99" s="223"/>
      <c r="AL99" s="223"/>
      <c r="AM99" s="223"/>
      <c r="AN99" s="222">
        <f t="shared" si="0"/>
        <v>0</v>
      </c>
      <c r="AO99" s="223"/>
      <c r="AP99" s="223"/>
      <c r="AQ99" s="78" t="s">
        <v>80</v>
      </c>
      <c r="AR99" s="75"/>
      <c r="AS99" s="79">
        <v>0</v>
      </c>
      <c r="AT99" s="80">
        <f t="shared" si="1"/>
        <v>0</v>
      </c>
      <c r="AU99" s="81">
        <f>'PS 02-11_MK - PS 02-11'!P116</f>
        <v>0</v>
      </c>
      <c r="AV99" s="80">
        <f>'PS 02-11_MK - PS 02-11'!J33</f>
        <v>0</v>
      </c>
      <c r="AW99" s="80">
        <f>'PS 02-11_MK - PS 02-11'!J34</f>
        <v>0</v>
      </c>
      <c r="AX99" s="80">
        <f>'PS 02-11_MK - PS 02-11'!J35</f>
        <v>0</v>
      </c>
      <c r="AY99" s="80">
        <f>'PS 02-11_MK - PS 02-11'!J36</f>
        <v>0</v>
      </c>
      <c r="AZ99" s="80">
        <f>'PS 02-11_MK - PS 02-11'!F33</f>
        <v>0</v>
      </c>
      <c r="BA99" s="80">
        <f>'PS 02-11_MK - PS 02-11'!F34</f>
        <v>0</v>
      </c>
      <c r="BB99" s="80">
        <f>'PS 02-11_MK - PS 02-11'!F35</f>
        <v>0</v>
      </c>
      <c r="BC99" s="80">
        <f>'PS 02-11_MK - PS 02-11'!F36</f>
        <v>0</v>
      </c>
      <c r="BD99" s="82">
        <f>'PS 02-11_MK - PS 02-11'!F37</f>
        <v>0</v>
      </c>
      <c r="BT99" s="83" t="s">
        <v>81</v>
      </c>
      <c r="BV99" s="83" t="s">
        <v>75</v>
      </c>
      <c r="BW99" s="83" t="s">
        <v>95</v>
      </c>
      <c r="BX99" s="83" t="s">
        <v>5</v>
      </c>
      <c r="CL99" s="83" t="s">
        <v>1</v>
      </c>
      <c r="CM99" s="83" t="s">
        <v>83</v>
      </c>
    </row>
    <row r="100" spans="1:91" s="6" customFormat="1" ht="24.75" customHeight="1">
      <c r="A100" s="74" t="s">
        <v>77</v>
      </c>
      <c r="B100" s="75"/>
      <c r="C100" s="76"/>
      <c r="D100" s="240" t="s">
        <v>96</v>
      </c>
      <c r="E100" s="240"/>
      <c r="F100" s="240"/>
      <c r="G100" s="240"/>
      <c r="H100" s="240"/>
      <c r="I100" s="77"/>
      <c r="J100" s="240" t="s">
        <v>97</v>
      </c>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22">
        <f>'PS 02-12_MK - PS 02-12'!J30</f>
        <v>0</v>
      </c>
      <c r="AH100" s="223"/>
      <c r="AI100" s="223"/>
      <c r="AJ100" s="223"/>
      <c r="AK100" s="223"/>
      <c r="AL100" s="223"/>
      <c r="AM100" s="223"/>
      <c r="AN100" s="222">
        <f t="shared" si="0"/>
        <v>0</v>
      </c>
      <c r="AO100" s="223"/>
      <c r="AP100" s="223"/>
      <c r="AQ100" s="78" t="s">
        <v>80</v>
      </c>
      <c r="AR100" s="75"/>
      <c r="AS100" s="79">
        <v>0</v>
      </c>
      <c r="AT100" s="80">
        <f t="shared" si="1"/>
        <v>0</v>
      </c>
      <c r="AU100" s="81">
        <f>'PS 02-12_MK - PS 02-12'!P116</f>
        <v>0</v>
      </c>
      <c r="AV100" s="80">
        <f>'PS 02-12_MK - PS 02-12'!J33</f>
        <v>0</v>
      </c>
      <c r="AW100" s="80">
        <f>'PS 02-12_MK - PS 02-12'!J34</f>
        <v>0</v>
      </c>
      <c r="AX100" s="80">
        <f>'PS 02-12_MK - PS 02-12'!J35</f>
        <v>0</v>
      </c>
      <c r="AY100" s="80">
        <f>'PS 02-12_MK - PS 02-12'!J36</f>
        <v>0</v>
      </c>
      <c r="AZ100" s="80">
        <f>'PS 02-12_MK - PS 02-12'!F33</f>
        <v>0</v>
      </c>
      <c r="BA100" s="80">
        <f>'PS 02-12_MK - PS 02-12'!F34</f>
        <v>0</v>
      </c>
      <c r="BB100" s="80">
        <f>'PS 02-12_MK - PS 02-12'!F35</f>
        <v>0</v>
      </c>
      <c r="BC100" s="80">
        <f>'PS 02-12_MK - PS 02-12'!F36</f>
        <v>0</v>
      </c>
      <c r="BD100" s="82">
        <f>'PS 02-12_MK - PS 02-12'!F37</f>
        <v>0</v>
      </c>
      <c r="BT100" s="83" t="s">
        <v>81</v>
      </c>
      <c r="BV100" s="83" t="s">
        <v>75</v>
      </c>
      <c r="BW100" s="83" t="s">
        <v>98</v>
      </c>
      <c r="BX100" s="83" t="s">
        <v>5</v>
      </c>
      <c r="CL100" s="83" t="s">
        <v>1</v>
      </c>
      <c r="CM100" s="83" t="s">
        <v>83</v>
      </c>
    </row>
    <row r="101" spans="1:91" s="6" customFormat="1" ht="37.5" customHeight="1">
      <c r="A101" s="74" t="s">
        <v>77</v>
      </c>
      <c r="B101" s="75"/>
      <c r="C101" s="76"/>
      <c r="D101" s="240" t="s">
        <v>99</v>
      </c>
      <c r="E101" s="240"/>
      <c r="F101" s="240"/>
      <c r="G101" s="240"/>
      <c r="H101" s="240"/>
      <c r="I101" s="77"/>
      <c r="J101" s="240" t="s">
        <v>100</v>
      </c>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22">
        <f>'PS 02-31_Zapojovac - PS 0...'!J30</f>
        <v>0</v>
      </c>
      <c r="AH101" s="223"/>
      <c r="AI101" s="223"/>
      <c r="AJ101" s="223"/>
      <c r="AK101" s="223"/>
      <c r="AL101" s="223"/>
      <c r="AM101" s="223"/>
      <c r="AN101" s="222">
        <f t="shared" si="0"/>
        <v>0</v>
      </c>
      <c r="AO101" s="223"/>
      <c r="AP101" s="223"/>
      <c r="AQ101" s="78" t="s">
        <v>80</v>
      </c>
      <c r="AR101" s="75"/>
      <c r="AS101" s="79">
        <v>0</v>
      </c>
      <c r="AT101" s="80">
        <f t="shared" si="1"/>
        <v>0</v>
      </c>
      <c r="AU101" s="81">
        <f>'PS 02-31_Zapojovac - PS 0...'!P116</f>
        <v>0</v>
      </c>
      <c r="AV101" s="80">
        <f>'PS 02-31_Zapojovac - PS 0...'!J33</f>
        <v>0</v>
      </c>
      <c r="AW101" s="80">
        <f>'PS 02-31_Zapojovac - PS 0...'!J34</f>
        <v>0</v>
      </c>
      <c r="AX101" s="80">
        <f>'PS 02-31_Zapojovac - PS 0...'!J35</f>
        <v>0</v>
      </c>
      <c r="AY101" s="80">
        <f>'PS 02-31_Zapojovac - PS 0...'!J36</f>
        <v>0</v>
      </c>
      <c r="AZ101" s="80">
        <f>'PS 02-31_Zapojovac - PS 0...'!F33</f>
        <v>0</v>
      </c>
      <c r="BA101" s="80">
        <f>'PS 02-31_Zapojovac - PS 0...'!F34</f>
        <v>0</v>
      </c>
      <c r="BB101" s="80">
        <f>'PS 02-31_Zapojovac - PS 0...'!F35</f>
        <v>0</v>
      </c>
      <c r="BC101" s="80">
        <f>'PS 02-31_Zapojovac - PS 0...'!F36</f>
        <v>0</v>
      </c>
      <c r="BD101" s="82">
        <f>'PS 02-31_Zapojovac - PS 0...'!F37</f>
        <v>0</v>
      </c>
      <c r="BT101" s="83" t="s">
        <v>81</v>
      </c>
      <c r="BV101" s="83" t="s">
        <v>75</v>
      </c>
      <c r="BW101" s="83" t="s">
        <v>101</v>
      </c>
      <c r="BX101" s="83" t="s">
        <v>5</v>
      </c>
      <c r="CL101" s="83" t="s">
        <v>1</v>
      </c>
      <c r="CM101" s="83" t="s">
        <v>83</v>
      </c>
    </row>
    <row r="102" spans="1:91" s="6" customFormat="1" ht="37.5" customHeight="1">
      <c r="A102" s="74" t="s">
        <v>77</v>
      </c>
      <c r="B102" s="75"/>
      <c r="C102" s="76"/>
      <c r="D102" s="240" t="s">
        <v>102</v>
      </c>
      <c r="E102" s="240"/>
      <c r="F102" s="240"/>
      <c r="G102" s="240"/>
      <c r="H102" s="240"/>
      <c r="I102" s="77"/>
      <c r="J102" s="240" t="s">
        <v>103</v>
      </c>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22">
        <f>'PS 02-32_Zapojovac - PS 0...'!J30</f>
        <v>0</v>
      </c>
      <c r="AH102" s="223"/>
      <c r="AI102" s="223"/>
      <c r="AJ102" s="223"/>
      <c r="AK102" s="223"/>
      <c r="AL102" s="223"/>
      <c r="AM102" s="223"/>
      <c r="AN102" s="222">
        <f t="shared" si="0"/>
        <v>0</v>
      </c>
      <c r="AO102" s="223"/>
      <c r="AP102" s="223"/>
      <c r="AQ102" s="78" t="s">
        <v>80</v>
      </c>
      <c r="AR102" s="75"/>
      <c r="AS102" s="79">
        <v>0</v>
      </c>
      <c r="AT102" s="80">
        <f t="shared" si="1"/>
        <v>0</v>
      </c>
      <c r="AU102" s="81">
        <f>'PS 02-32_Zapojovac - PS 0...'!P116</f>
        <v>0</v>
      </c>
      <c r="AV102" s="80">
        <f>'PS 02-32_Zapojovac - PS 0...'!J33</f>
        <v>0</v>
      </c>
      <c r="AW102" s="80">
        <f>'PS 02-32_Zapojovac - PS 0...'!J34</f>
        <v>0</v>
      </c>
      <c r="AX102" s="80">
        <f>'PS 02-32_Zapojovac - PS 0...'!J35</f>
        <v>0</v>
      </c>
      <c r="AY102" s="80">
        <f>'PS 02-32_Zapojovac - PS 0...'!J36</f>
        <v>0</v>
      </c>
      <c r="AZ102" s="80">
        <f>'PS 02-32_Zapojovac - PS 0...'!F33</f>
        <v>0</v>
      </c>
      <c r="BA102" s="80">
        <f>'PS 02-32_Zapojovac - PS 0...'!F34</f>
        <v>0</v>
      </c>
      <c r="BB102" s="80">
        <f>'PS 02-32_Zapojovac - PS 0...'!F35</f>
        <v>0</v>
      </c>
      <c r="BC102" s="80">
        <f>'PS 02-32_Zapojovac - PS 0...'!F36</f>
        <v>0</v>
      </c>
      <c r="BD102" s="82">
        <f>'PS 02-32_Zapojovac - PS 0...'!F37</f>
        <v>0</v>
      </c>
      <c r="BT102" s="83" t="s">
        <v>81</v>
      </c>
      <c r="BV102" s="83" t="s">
        <v>75</v>
      </c>
      <c r="BW102" s="83" t="s">
        <v>104</v>
      </c>
      <c r="BX102" s="83" t="s">
        <v>5</v>
      </c>
      <c r="CL102" s="83" t="s">
        <v>1</v>
      </c>
      <c r="CM102" s="83" t="s">
        <v>83</v>
      </c>
    </row>
    <row r="103" spans="1:91" s="6" customFormat="1" ht="37.5" customHeight="1">
      <c r="A103" s="74" t="s">
        <v>77</v>
      </c>
      <c r="B103" s="75"/>
      <c r="C103" s="76"/>
      <c r="D103" s="240" t="s">
        <v>105</v>
      </c>
      <c r="E103" s="240"/>
      <c r="F103" s="240"/>
      <c r="G103" s="240"/>
      <c r="H103" s="240"/>
      <c r="I103" s="77"/>
      <c r="J103" s="240" t="s">
        <v>106</v>
      </c>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22">
        <f>'PS 02-41_PZTS_PZZ - PS 02-41'!J30</f>
        <v>0</v>
      </c>
      <c r="AH103" s="223"/>
      <c r="AI103" s="223"/>
      <c r="AJ103" s="223"/>
      <c r="AK103" s="223"/>
      <c r="AL103" s="223"/>
      <c r="AM103" s="223"/>
      <c r="AN103" s="222">
        <f t="shared" si="0"/>
        <v>0</v>
      </c>
      <c r="AO103" s="223"/>
      <c r="AP103" s="223"/>
      <c r="AQ103" s="78" t="s">
        <v>80</v>
      </c>
      <c r="AR103" s="75"/>
      <c r="AS103" s="79">
        <v>0</v>
      </c>
      <c r="AT103" s="80">
        <f t="shared" si="1"/>
        <v>0</v>
      </c>
      <c r="AU103" s="81">
        <f>'PS 02-41_PZTS_PZZ - PS 02-41'!P116</f>
        <v>0</v>
      </c>
      <c r="AV103" s="80">
        <f>'PS 02-41_PZTS_PZZ - PS 02-41'!J33</f>
        <v>0</v>
      </c>
      <c r="AW103" s="80">
        <f>'PS 02-41_PZTS_PZZ - PS 02-41'!J34</f>
        <v>0</v>
      </c>
      <c r="AX103" s="80">
        <f>'PS 02-41_PZTS_PZZ - PS 02-41'!J35</f>
        <v>0</v>
      </c>
      <c r="AY103" s="80">
        <f>'PS 02-41_PZTS_PZZ - PS 02-41'!J36</f>
        <v>0</v>
      </c>
      <c r="AZ103" s="80">
        <f>'PS 02-41_PZTS_PZZ - PS 02-41'!F33</f>
        <v>0</v>
      </c>
      <c r="BA103" s="80">
        <f>'PS 02-41_PZTS_PZZ - PS 02-41'!F34</f>
        <v>0</v>
      </c>
      <c r="BB103" s="80">
        <f>'PS 02-41_PZTS_PZZ - PS 02-41'!F35</f>
        <v>0</v>
      </c>
      <c r="BC103" s="80">
        <f>'PS 02-41_PZTS_PZZ - PS 02-41'!F36</f>
        <v>0</v>
      </c>
      <c r="BD103" s="82">
        <f>'PS 02-41_PZTS_PZZ - PS 02-41'!F37</f>
        <v>0</v>
      </c>
      <c r="BT103" s="83" t="s">
        <v>81</v>
      </c>
      <c r="BV103" s="83" t="s">
        <v>75</v>
      </c>
      <c r="BW103" s="83" t="s">
        <v>107</v>
      </c>
      <c r="BX103" s="83" t="s">
        <v>5</v>
      </c>
      <c r="CL103" s="83" t="s">
        <v>1</v>
      </c>
      <c r="CM103" s="83" t="s">
        <v>83</v>
      </c>
    </row>
    <row r="104" spans="1:91" s="6" customFormat="1" ht="50.25" customHeight="1">
      <c r="A104" s="74" t="s">
        <v>77</v>
      </c>
      <c r="B104" s="75"/>
      <c r="C104" s="76"/>
      <c r="D104" s="240" t="s">
        <v>108</v>
      </c>
      <c r="E104" s="240"/>
      <c r="F104" s="240"/>
      <c r="G104" s="240"/>
      <c r="H104" s="240"/>
      <c r="I104" s="77"/>
      <c r="J104" s="240" t="s">
        <v>109</v>
      </c>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22">
        <f>'PS 02-42_PZTS_Mnisek - PS...'!J30</f>
        <v>0</v>
      </c>
      <c r="AH104" s="223"/>
      <c r="AI104" s="223"/>
      <c r="AJ104" s="223"/>
      <c r="AK104" s="223"/>
      <c r="AL104" s="223"/>
      <c r="AM104" s="223"/>
      <c r="AN104" s="222">
        <f t="shared" si="0"/>
        <v>0</v>
      </c>
      <c r="AO104" s="223"/>
      <c r="AP104" s="223"/>
      <c r="AQ104" s="78" t="s">
        <v>80</v>
      </c>
      <c r="AR104" s="75"/>
      <c r="AS104" s="79">
        <v>0</v>
      </c>
      <c r="AT104" s="80">
        <f t="shared" si="1"/>
        <v>0</v>
      </c>
      <c r="AU104" s="81">
        <f>'PS 02-42_PZTS_Mnisek - PS...'!P116</f>
        <v>0</v>
      </c>
      <c r="AV104" s="80">
        <f>'PS 02-42_PZTS_Mnisek - PS...'!J33</f>
        <v>0</v>
      </c>
      <c r="AW104" s="80">
        <f>'PS 02-42_PZTS_Mnisek - PS...'!J34</f>
        <v>0</v>
      </c>
      <c r="AX104" s="80">
        <f>'PS 02-42_PZTS_Mnisek - PS...'!J35</f>
        <v>0</v>
      </c>
      <c r="AY104" s="80">
        <f>'PS 02-42_PZTS_Mnisek - PS...'!J36</f>
        <v>0</v>
      </c>
      <c r="AZ104" s="80">
        <f>'PS 02-42_PZTS_Mnisek - PS...'!F33</f>
        <v>0</v>
      </c>
      <c r="BA104" s="80">
        <f>'PS 02-42_PZTS_Mnisek - PS...'!F34</f>
        <v>0</v>
      </c>
      <c r="BB104" s="80">
        <f>'PS 02-42_PZTS_Mnisek - PS...'!F35</f>
        <v>0</v>
      </c>
      <c r="BC104" s="80">
        <f>'PS 02-42_PZTS_Mnisek - PS...'!F36</f>
        <v>0</v>
      </c>
      <c r="BD104" s="82">
        <f>'PS 02-42_PZTS_Mnisek - PS...'!F37</f>
        <v>0</v>
      </c>
      <c r="BT104" s="83" t="s">
        <v>81</v>
      </c>
      <c r="BV104" s="83" t="s">
        <v>75</v>
      </c>
      <c r="BW104" s="83" t="s">
        <v>110</v>
      </c>
      <c r="BX104" s="83" t="s">
        <v>5</v>
      </c>
      <c r="CL104" s="83" t="s">
        <v>1</v>
      </c>
      <c r="CM104" s="83" t="s">
        <v>83</v>
      </c>
    </row>
    <row r="105" spans="1:91" s="6" customFormat="1" ht="24.75" customHeight="1">
      <c r="A105" s="74" t="s">
        <v>77</v>
      </c>
      <c r="B105" s="75"/>
      <c r="C105" s="76"/>
      <c r="D105" s="240" t="s">
        <v>111</v>
      </c>
      <c r="E105" s="240"/>
      <c r="F105" s="240"/>
      <c r="G105" s="240"/>
      <c r="H105" s="240"/>
      <c r="I105" s="77"/>
      <c r="J105" s="240" t="s">
        <v>112</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22">
        <f>'PS 02-51_TK - PS 02-51'!J30</f>
        <v>0</v>
      </c>
      <c r="AH105" s="223"/>
      <c r="AI105" s="223"/>
      <c r="AJ105" s="223"/>
      <c r="AK105" s="223"/>
      <c r="AL105" s="223"/>
      <c r="AM105" s="223"/>
      <c r="AN105" s="222">
        <f t="shared" si="0"/>
        <v>0</v>
      </c>
      <c r="AO105" s="223"/>
      <c r="AP105" s="223"/>
      <c r="AQ105" s="78" t="s">
        <v>80</v>
      </c>
      <c r="AR105" s="75"/>
      <c r="AS105" s="79">
        <v>0</v>
      </c>
      <c r="AT105" s="80">
        <f t="shared" si="1"/>
        <v>0</v>
      </c>
      <c r="AU105" s="81">
        <f>'PS 02-51_TK - PS 02-51'!P116</f>
        <v>0</v>
      </c>
      <c r="AV105" s="80">
        <f>'PS 02-51_TK - PS 02-51'!J33</f>
        <v>0</v>
      </c>
      <c r="AW105" s="80">
        <f>'PS 02-51_TK - PS 02-51'!J34</f>
        <v>0</v>
      </c>
      <c r="AX105" s="80">
        <f>'PS 02-51_TK - PS 02-51'!J35</f>
        <v>0</v>
      </c>
      <c r="AY105" s="80">
        <f>'PS 02-51_TK - PS 02-51'!J36</f>
        <v>0</v>
      </c>
      <c r="AZ105" s="80">
        <f>'PS 02-51_TK - PS 02-51'!F33</f>
        <v>0</v>
      </c>
      <c r="BA105" s="80">
        <f>'PS 02-51_TK - PS 02-51'!F34</f>
        <v>0</v>
      </c>
      <c r="BB105" s="80">
        <f>'PS 02-51_TK - PS 02-51'!F35</f>
        <v>0</v>
      </c>
      <c r="BC105" s="80">
        <f>'PS 02-51_TK - PS 02-51'!F36</f>
        <v>0</v>
      </c>
      <c r="BD105" s="82">
        <f>'PS 02-51_TK - PS 02-51'!F37</f>
        <v>0</v>
      </c>
      <c r="BT105" s="83" t="s">
        <v>81</v>
      </c>
      <c r="BV105" s="83" t="s">
        <v>75</v>
      </c>
      <c r="BW105" s="83" t="s">
        <v>113</v>
      </c>
      <c r="BX105" s="83" t="s">
        <v>5</v>
      </c>
      <c r="CL105" s="83" t="s">
        <v>1</v>
      </c>
      <c r="CM105" s="83" t="s">
        <v>83</v>
      </c>
    </row>
    <row r="106" spans="1:91" s="6" customFormat="1" ht="24.75" customHeight="1">
      <c r="A106" s="74" t="s">
        <v>77</v>
      </c>
      <c r="B106" s="75"/>
      <c r="C106" s="76"/>
      <c r="D106" s="240" t="s">
        <v>114</v>
      </c>
      <c r="E106" s="240"/>
      <c r="F106" s="240"/>
      <c r="G106" s="240"/>
      <c r="H106" s="240"/>
      <c r="I106" s="77"/>
      <c r="J106" s="240" t="s">
        <v>115</v>
      </c>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22">
        <f>'PS 02-52_TK - PS 02-52'!J30</f>
        <v>0</v>
      </c>
      <c r="AH106" s="223"/>
      <c r="AI106" s="223"/>
      <c r="AJ106" s="223"/>
      <c r="AK106" s="223"/>
      <c r="AL106" s="223"/>
      <c r="AM106" s="223"/>
      <c r="AN106" s="222">
        <f t="shared" si="0"/>
        <v>0</v>
      </c>
      <c r="AO106" s="223"/>
      <c r="AP106" s="223"/>
      <c r="AQ106" s="78" t="s">
        <v>80</v>
      </c>
      <c r="AR106" s="75"/>
      <c r="AS106" s="79">
        <v>0</v>
      </c>
      <c r="AT106" s="80">
        <f t="shared" si="1"/>
        <v>0</v>
      </c>
      <c r="AU106" s="81">
        <f>'PS 02-52_TK - PS 02-52'!P116</f>
        <v>0</v>
      </c>
      <c r="AV106" s="80">
        <f>'PS 02-52_TK - PS 02-52'!J33</f>
        <v>0</v>
      </c>
      <c r="AW106" s="80">
        <f>'PS 02-52_TK - PS 02-52'!J34</f>
        <v>0</v>
      </c>
      <c r="AX106" s="80">
        <f>'PS 02-52_TK - PS 02-52'!J35</f>
        <v>0</v>
      </c>
      <c r="AY106" s="80">
        <f>'PS 02-52_TK - PS 02-52'!J36</f>
        <v>0</v>
      </c>
      <c r="AZ106" s="80">
        <f>'PS 02-52_TK - PS 02-52'!F33</f>
        <v>0</v>
      </c>
      <c r="BA106" s="80">
        <f>'PS 02-52_TK - PS 02-52'!F34</f>
        <v>0</v>
      </c>
      <c r="BB106" s="80">
        <f>'PS 02-52_TK - PS 02-52'!F35</f>
        <v>0</v>
      </c>
      <c r="BC106" s="80">
        <f>'PS 02-52_TK - PS 02-52'!F36</f>
        <v>0</v>
      </c>
      <c r="BD106" s="82">
        <f>'PS 02-52_TK - PS 02-52'!F37</f>
        <v>0</v>
      </c>
      <c r="BT106" s="83" t="s">
        <v>81</v>
      </c>
      <c r="BV106" s="83" t="s">
        <v>75</v>
      </c>
      <c r="BW106" s="83" t="s">
        <v>116</v>
      </c>
      <c r="BX106" s="83" t="s">
        <v>5</v>
      </c>
      <c r="CL106" s="83" t="s">
        <v>1</v>
      </c>
      <c r="CM106" s="83" t="s">
        <v>83</v>
      </c>
    </row>
    <row r="107" spans="1:91" s="6" customFormat="1" ht="24.75" customHeight="1">
      <c r="A107" s="74" t="s">
        <v>77</v>
      </c>
      <c r="B107" s="75"/>
      <c r="C107" s="76"/>
      <c r="D107" s="240" t="s">
        <v>117</v>
      </c>
      <c r="E107" s="240"/>
      <c r="F107" s="240"/>
      <c r="G107" s="240"/>
      <c r="H107" s="240"/>
      <c r="I107" s="77"/>
      <c r="J107" s="240" t="s">
        <v>118</v>
      </c>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22">
        <f>'PS 02-71_Sdel - PS 02-71'!J30</f>
        <v>0</v>
      </c>
      <c r="AH107" s="223"/>
      <c r="AI107" s="223"/>
      <c r="AJ107" s="223"/>
      <c r="AK107" s="223"/>
      <c r="AL107" s="223"/>
      <c r="AM107" s="223"/>
      <c r="AN107" s="222">
        <f t="shared" si="0"/>
        <v>0</v>
      </c>
      <c r="AO107" s="223"/>
      <c r="AP107" s="223"/>
      <c r="AQ107" s="78" t="s">
        <v>80</v>
      </c>
      <c r="AR107" s="75"/>
      <c r="AS107" s="79">
        <v>0</v>
      </c>
      <c r="AT107" s="80">
        <f t="shared" si="1"/>
        <v>0</v>
      </c>
      <c r="AU107" s="81">
        <f>'PS 02-71_Sdel - PS 02-71'!P116</f>
        <v>0</v>
      </c>
      <c r="AV107" s="80">
        <f>'PS 02-71_Sdel - PS 02-71'!J33</f>
        <v>0</v>
      </c>
      <c r="AW107" s="80">
        <f>'PS 02-71_Sdel - PS 02-71'!J34</f>
        <v>0</v>
      </c>
      <c r="AX107" s="80">
        <f>'PS 02-71_Sdel - PS 02-71'!J35</f>
        <v>0</v>
      </c>
      <c r="AY107" s="80">
        <f>'PS 02-71_Sdel - PS 02-71'!J36</f>
        <v>0</v>
      </c>
      <c r="AZ107" s="80">
        <f>'PS 02-71_Sdel - PS 02-71'!F33</f>
        <v>0</v>
      </c>
      <c r="BA107" s="80">
        <f>'PS 02-71_Sdel - PS 02-71'!F34</f>
        <v>0</v>
      </c>
      <c r="BB107" s="80">
        <f>'PS 02-71_Sdel - PS 02-71'!F35</f>
        <v>0</v>
      </c>
      <c r="BC107" s="80">
        <f>'PS 02-71_Sdel - PS 02-71'!F36</f>
        <v>0</v>
      </c>
      <c r="BD107" s="82">
        <f>'PS 02-71_Sdel - PS 02-71'!F37</f>
        <v>0</v>
      </c>
      <c r="BT107" s="83" t="s">
        <v>81</v>
      </c>
      <c r="BV107" s="83" t="s">
        <v>75</v>
      </c>
      <c r="BW107" s="83" t="s">
        <v>119</v>
      </c>
      <c r="BX107" s="83" t="s">
        <v>5</v>
      </c>
      <c r="CL107" s="83" t="s">
        <v>1</v>
      </c>
      <c r="CM107" s="83" t="s">
        <v>83</v>
      </c>
    </row>
    <row r="108" spans="1:91" s="6" customFormat="1" ht="24.75" customHeight="1">
      <c r="A108" s="74" t="s">
        <v>77</v>
      </c>
      <c r="B108" s="75"/>
      <c r="C108" s="76"/>
      <c r="D108" s="240" t="s">
        <v>120</v>
      </c>
      <c r="E108" s="240"/>
      <c r="F108" s="240"/>
      <c r="G108" s="240"/>
      <c r="H108" s="240"/>
      <c r="I108" s="77"/>
      <c r="J108" s="240" t="s">
        <v>121</v>
      </c>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22">
        <f>'PS 02-72_Sdel - PS 02-72'!J30</f>
        <v>0</v>
      </c>
      <c r="AH108" s="223"/>
      <c r="AI108" s="223"/>
      <c r="AJ108" s="223"/>
      <c r="AK108" s="223"/>
      <c r="AL108" s="223"/>
      <c r="AM108" s="223"/>
      <c r="AN108" s="222">
        <f t="shared" si="0"/>
        <v>0</v>
      </c>
      <c r="AO108" s="223"/>
      <c r="AP108" s="223"/>
      <c r="AQ108" s="78" t="s">
        <v>80</v>
      </c>
      <c r="AR108" s="75"/>
      <c r="AS108" s="79">
        <v>0</v>
      </c>
      <c r="AT108" s="80">
        <f t="shared" si="1"/>
        <v>0</v>
      </c>
      <c r="AU108" s="81">
        <f>'PS 02-72_Sdel - PS 02-72'!P116</f>
        <v>0</v>
      </c>
      <c r="AV108" s="80">
        <f>'PS 02-72_Sdel - PS 02-72'!J33</f>
        <v>0</v>
      </c>
      <c r="AW108" s="80">
        <f>'PS 02-72_Sdel - PS 02-72'!J34</f>
        <v>0</v>
      </c>
      <c r="AX108" s="80">
        <f>'PS 02-72_Sdel - PS 02-72'!J35</f>
        <v>0</v>
      </c>
      <c r="AY108" s="80">
        <f>'PS 02-72_Sdel - PS 02-72'!J36</f>
        <v>0</v>
      </c>
      <c r="AZ108" s="80">
        <f>'PS 02-72_Sdel - PS 02-72'!F33</f>
        <v>0</v>
      </c>
      <c r="BA108" s="80">
        <f>'PS 02-72_Sdel - PS 02-72'!F34</f>
        <v>0</v>
      </c>
      <c r="BB108" s="80">
        <f>'PS 02-72_Sdel - PS 02-72'!F35</f>
        <v>0</v>
      </c>
      <c r="BC108" s="80">
        <f>'PS 02-72_Sdel - PS 02-72'!F36</f>
        <v>0</v>
      </c>
      <c r="BD108" s="82">
        <f>'PS 02-72_Sdel - PS 02-72'!F37</f>
        <v>0</v>
      </c>
      <c r="BT108" s="83" t="s">
        <v>81</v>
      </c>
      <c r="BV108" s="83" t="s">
        <v>75</v>
      </c>
      <c r="BW108" s="83" t="s">
        <v>122</v>
      </c>
      <c r="BX108" s="83" t="s">
        <v>5</v>
      </c>
      <c r="CL108" s="83" t="s">
        <v>1</v>
      </c>
      <c r="CM108" s="83" t="s">
        <v>83</v>
      </c>
    </row>
    <row r="109" spans="1:91" s="6" customFormat="1" ht="24.75" customHeight="1">
      <c r="A109" s="74" t="s">
        <v>77</v>
      </c>
      <c r="B109" s="75"/>
      <c r="C109" s="76"/>
      <c r="D109" s="240" t="s">
        <v>123</v>
      </c>
      <c r="E109" s="240"/>
      <c r="F109" s="240"/>
      <c r="G109" s="240"/>
      <c r="H109" s="240"/>
      <c r="I109" s="77"/>
      <c r="J109" s="240" t="s">
        <v>124</v>
      </c>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22">
        <f>'SO 10-01 - Liberec – Mníš...'!J30</f>
        <v>0</v>
      </c>
      <c r="AH109" s="223"/>
      <c r="AI109" s="223"/>
      <c r="AJ109" s="223"/>
      <c r="AK109" s="223"/>
      <c r="AL109" s="223"/>
      <c r="AM109" s="223"/>
      <c r="AN109" s="222">
        <f t="shared" si="0"/>
        <v>0</v>
      </c>
      <c r="AO109" s="223"/>
      <c r="AP109" s="223"/>
      <c r="AQ109" s="78" t="s">
        <v>80</v>
      </c>
      <c r="AR109" s="75"/>
      <c r="AS109" s="79">
        <v>0</v>
      </c>
      <c r="AT109" s="80">
        <f t="shared" si="1"/>
        <v>0</v>
      </c>
      <c r="AU109" s="81">
        <f>'SO 10-01 - Liberec – Mníš...'!P119</f>
        <v>0</v>
      </c>
      <c r="AV109" s="80">
        <f>'SO 10-01 - Liberec – Mníš...'!J33</f>
        <v>0</v>
      </c>
      <c r="AW109" s="80">
        <f>'SO 10-01 - Liberec – Mníš...'!J34</f>
        <v>0</v>
      </c>
      <c r="AX109" s="80">
        <f>'SO 10-01 - Liberec – Mníš...'!J35</f>
        <v>0</v>
      </c>
      <c r="AY109" s="80">
        <f>'SO 10-01 - Liberec – Mníš...'!J36</f>
        <v>0</v>
      </c>
      <c r="AZ109" s="80">
        <f>'SO 10-01 - Liberec – Mníš...'!F33</f>
        <v>0</v>
      </c>
      <c r="BA109" s="80">
        <f>'SO 10-01 - Liberec – Mníš...'!F34</f>
        <v>0</v>
      </c>
      <c r="BB109" s="80">
        <f>'SO 10-01 - Liberec – Mníš...'!F35</f>
        <v>0</v>
      </c>
      <c r="BC109" s="80">
        <f>'SO 10-01 - Liberec – Mníš...'!F36</f>
        <v>0</v>
      </c>
      <c r="BD109" s="82">
        <f>'SO 10-01 - Liberec – Mníš...'!F37</f>
        <v>0</v>
      </c>
      <c r="BT109" s="83" t="s">
        <v>81</v>
      </c>
      <c r="BV109" s="83" t="s">
        <v>75</v>
      </c>
      <c r="BW109" s="83" t="s">
        <v>125</v>
      </c>
      <c r="BX109" s="83" t="s">
        <v>5</v>
      </c>
      <c r="CL109" s="83" t="s">
        <v>1</v>
      </c>
      <c r="CM109" s="83" t="s">
        <v>83</v>
      </c>
    </row>
    <row r="110" spans="1:91" s="6" customFormat="1" ht="24.75" customHeight="1">
      <c r="A110" s="74" t="s">
        <v>77</v>
      </c>
      <c r="B110" s="75"/>
      <c r="C110" s="76"/>
      <c r="D110" s="240" t="s">
        <v>126</v>
      </c>
      <c r="E110" s="240"/>
      <c r="F110" s="240"/>
      <c r="G110" s="240"/>
      <c r="H110" s="240"/>
      <c r="I110" s="77"/>
      <c r="J110" s="240" t="s">
        <v>127</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22">
        <f>'SO 10-01.1 -  Liberec – M...'!J30</f>
        <v>0</v>
      </c>
      <c r="AH110" s="223"/>
      <c r="AI110" s="223"/>
      <c r="AJ110" s="223"/>
      <c r="AK110" s="223"/>
      <c r="AL110" s="223"/>
      <c r="AM110" s="223"/>
      <c r="AN110" s="222">
        <f t="shared" si="0"/>
        <v>0</v>
      </c>
      <c r="AO110" s="223"/>
      <c r="AP110" s="223"/>
      <c r="AQ110" s="78" t="s">
        <v>80</v>
      </c>
      <c r="AR110" s="75"/>
      <c r="AS110" s="79">
        <v>0</v>
      </c>
      <c r="AT110" s="80">
        <f t="shared" si="1"/>
        <v>0</v>
      </c>
      <c r="AU110" s="81">
        <f>'SO 10-01.1 -  Liberec – M...'!P119</f>
        <v>0</v>
      </c>
      <c r="AV110" s="80">
        <f>'SO 10-01.1 -  Liberec – M...'!J33</f>
        <v>0</v>
      </c>
      <c r="AW110" s="80">
        <f>'SO 10-01.1 -  Liberec – M...'!J34</f>
        <v>0</v>
      </c>
      <c r="AX110" s="80">
        <f>'SO 10-01.1 -  Liberec – M...'!J35</f>
        <v>0</v>
      </c>
      <c r="AY110" s="80">
        <f>'SO 10-01.1 -  Liberec – M...'!J36</f>
        <v>0</v>
      </c>
      <c r="AZ110" s="80">
        <f>'SO 10-01.1 -  Liberec – M...'!F33</f>
        <v>0</v>
      </c>
      <c r="BA110" s="80">
        <f>'SO 10-01.1 -  Liberec – M...'!F34</f>
        <v>0</v>
      </c>
      <c r="BB110" s="80">
        <f>'SO 10-01.1 -  Liberec – M...'!F35</f>
        <v>0</v>
      </c>
      <c r="BC110" s="80">
        <f>'SO 10-01.1 -  Liberec – M...'!F36</f>
        <v>0</v>
      </c>
      <c r="BD110" s="82">
        <f>'SO 10-01.1 -  Liberec – M...'!F37</f>
        <v>0</v>
      </c>
      <c r="BT110" s="83" t="s">
        <v>81</v>
      </c>
      <c r="BV110" s="83" t="s">
        <v>75</v>
      </c>
      <c r="BW110" s="83" t="s">
        <v>128</v>
      </c>
      <c r="BX110" s="83" t="s">
        <v>5</v>
      </c>
      <c r="CL110" s="83" t="s">
        <v>1</v>
      </c>
      <c r="CM110" s="83" t="s">
        <v>83</v>
      </c>
    </row>
    <row r="111" spans="1:91" s="6" customFormat="1" ht="24.75" customHeight="1">
      <c r="A111" s="74" t="s">
        <v>77</v>
      </c>
      <c r="B111" s="75"/>
      <c r="C111" s="76"/>
      <c r="D111" s="240" t="s">
        <v>129</v>
      </c>
      <c r="E111" s="240"/>
      <c r="F111" s="240"/>
      <c r="G111" s="240"/>
      <c r="H111" s="240"/>
      <c r="I111" s="77"/>
      <c r="J111" s="240" t="s">
        <v>130</v>
      </c>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22">
        <f>'SO 10-02 - ŽST Mníšek u L...'!J30</f>
        <v>0</v>
      </c>
      <c r="AH111" s="223"/>
      <c r="AI111" s="223"/>
      <c r="AJ111" s="223"/>
      <c r="AK111" s="223"/>
      <c r="AL111" s="223"/>
      <c r="AM111" s="223"/>
      <c r="AN111" s="222">
        <f t="shared" si="0"/>
        <v>0</v>
      </c>
      <c r="AO111" s="223"/>
      <c r="AP111" s="223"/>
      <c r="AQ111" s="78" t="s">
        <v>80</v>
      </c>
      <c r="AR111" s="75"/>
      <c r="AS111" s="79">
        <v>0</v>
      </c>
      <c r="AT111" s="80">
        <f t="shared" si="1"/>
        <v>0</v>
      </c>
      <c r="AU111" s="81">
        <f>'SO 10-02 - ŽST Mníšek u L...'!P119</f>
        <v>0</v>
      </c>
      <c r="AV111" s="80">
        <f>'SO 10-02 - ŽST Mníšek u L...'!J33</f>
        <v>0</v>
      </c>
      <c r="AW111" s="80">
        <f>'SO 10-02 - ŽST Mníšek u L...'!J34</f>
        <v>0</v>
      </c>
      <c r="AX111" s="80">
        <f>'SO 10-02 - ŽST Mníšek u L...'!J35</f>
        <v>0</v>
      </c>
      <c r="AY111" s="80">
        <f>'SO 10-02 - ŽST Mníšek u L...'!J36</f>
        <v>0</v>
      </c>
      <c r="AZ111" s="80">
        <f>'SO 10-02 - ŽST Mníšek u L...'!F33</f>
        <v>0</v>
      </c>
      <c r="BA111" s="80">
        <f>'SO 10-02 - ŽST Mníšek u L...'!F34</f>
        <v>0</v>
      </c>
      <c r="BB111" s="80">
        <f>'SO 10-02 - ŽST Mníšek u L...'!F35</f>
        <v>0</v>
      </c>
      <c r="BC111" s="80">
        <f>'SO 10-02 - ŽST Mníšek u L...'!F36</f>
        <v>0</v>
      </c>
      <c r="BD111" s="82">
        <f>'SO 10-02 - ŽST Mníšek u L...'!F37</f>
        <v>0</v>
      </c>
      <c r="BT111" s="83" t="s">
        <v>81</v>
      </c>
      <c r="BV111" s="83" t="s">
        <v>75</v>
      </c>
      <c r="BW111" s="83" t="s">
        <v>131</v>
      </c>
      <c r="BX111" s="83" t="s">
        <v>5</v>
      </c>
      <c r="CL111" s="83" t="s">
        <v>1</v>
      </c>
      <c r="CM111" s="83" t="s">
        <v>83</v>
      </c>
    </row>
    <row r="112" spans="1:91" s="6" customFormat="1" ht="24.75" customHeight="1">
      <c r="A112" s="74" t="s">
        <v>77</v>
      </c>
      <c r="B112" s="75"/>
      <c r="C112" s="76"/>
      <c r="D112" s="240" t="s">
        <v>132</v>
      </c>
      <c r="E112" s="240"/>
      <c r="F112" s="240"/>
      <c r="G112" s="240"/>
      <c r="H112" s="240"/>
      <c r="I112" s="77"/>
      <c r="J112" s="240" t="s">
        <v>133</v>
      </c>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22">
        <f>'SO 11-02 - ŽST Mníšek u L...'!J30</f>
        <v>0</v>
      </c>
      <c r="AH112" s="223"/>
      <c r="AI112" s="223"/>
      <c r="AJ112" s="223"/>
      <c r="AK112" s="223"/>
      <c r="AL112" s="223"/>
      <c r="AM112" s="223"/>
      <c r="AN112" s="222">
        <f t="shared" si="0"/>
        <v>0</v>
      </c>
      <c r="AO112" s="223"/>
      <c r="AP112" s="223"/>
      <c r="AQ112" s="78" t="s">
        <v>80</v>
      </c>
      <c r="AR112" s="75"/>
      <c r="AS112" s="79">
        <v>0</v>
      </c>
      <c r="AT112" s="80">
        <f t="shared" si="1"/>
        <v>0</v>
      </c>
      <c r="AU112" s="81">
        <f>'SO 11-02 - ŽST Mníšek u L...'!P119</f>
        <v>0</v>
      </c>
      <c r="AV112" s="80">
        <f>'SO 11-02 - ŽST Mníšek u L...'!J33</f>
        <v>0</v>
      </c>
      <c r="AW112" s="80">
        <f>'SO 11-02 - ŽST Mníšek u L...'!J34</f>
        <v>0</v>
      </c>
      <c r="AX112" s="80">
        <f>'SO 11-02 - ŽST Mníšek u L...'!J35</f>
        <v>0</v>
      </c>
      <c r="AY112" s="80">
        <f>'SO 11-02 - ŽST Mníšek u L...'!J36</f>
        <v>0</v>
      </c>
      <c r="AZ112" s="80">
        <f>'SO 11-02 - ŽST Mníšek u L...'!F33</f>
        <v>0</v>
      </c>
      <c r="BA112" s="80">
        <f>'SO 11-02 - ŽST Mníšek u L...'!F34</f>
        <v>0</v>
      </c>
      <c r="BB112" s="80">
        <f>'SO 11-02 - ŽST Mníšek u L...'!F35</f>
        <v>0</v>
      </c>
      <c r="BC112" s="80">
        <f>'SO 11-02 - ŽST Mníšek u L...'!F36</f>
        <v>0</v>
      </c>
      <c r="BD112" s="82">
        <f>'SO 11-02 - ŽST Mníšek u L...'!F37</f>
        <v>0</v>
      </c>
      <c r="BT112" s="83" t="s">
        <v>81</v>
      </c>
      <c r="BV112" s="83" t="s">
        <v>75</v>
      </c>
      <c r="BW112" s="83" t="s">
        <v>134</v>
      </c>
      <c r="BX112" s="83" t="s">
        <v>5</v>
      </c>
      <c r="CL112" s="83" t="s">
        <v>1</v>
      </c>
      <c r="CM112" s="83" t="s">
        <v>83</v>
      </c>
    </row>
    <row r="113" spans="1:91" s="6" customFormat="1" ht="24.75" customHeight="1">
      <c r="A113" s="74" t="s">
        <v>77</v>
      </c>
      <c r="B113" s="75"/>
      <c r="C113" s="76"/>
      <c r="D113" s="240" t="s">
        <v>135</v>
      </c>
      <c r="E113" s="240"/>
      <c r="F113" s="240"/>
      <c r="G113" s="240"/>
      <c r="H113" s="240"/>
      <c r="I113" s="77"/>
      <c r="J113" s="240" t="s">
        <v>136</v>
      </c>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22">
        <f>'SO 12-01 - ŽST Mníšek u L...'!J30</f>
        <v>0</v>
      </c>
      <c r="AH113" s="223"/>
      <c r="AI113" s="223"/>
      <c r="AJ113" s="223"/>
      <c r="AK113" s="223"/>
      <c r="AL113" s="223"/>
      <c r="AM113" s="223"/>
      <c r="AN113" s="222">
        <f t="shared" si="0"/>
        <v>0</v>
      </c>
      <c r="AO113" s="223"/>
      <c r="AP113" s="223"/>
      <c r="AQ113" s="78" t="s">
        <v>80</v>
      </c>
      <c r="AR113" s="75"/>
      <c r="AS113" s="79">
        <v>0</v>
      </c>
      <c r="AT113" s="80">
        <f t="shared" si="1"/>
        <v>0</v>
      </c>
      <c r="AU113" s="81">
        <f>'SO 12-01 - ŽST Mníšek u L...'!P119</f>
        <v>0</v>
      </c>
      <c r="AV113" s="80">
        <f>'SO 12-01 - ŽST Mníšek u L...'!J33</f>
        <v>0</v>
      </c>
      <c r="AW113" s="80">
        <f>'SO 12-01 - ŽST Mníšek u L...'!J34</f>
        <v>0</v>
      </c>
      <c r="AX113" s="80">
        <f>'SO 12-01 - ŽST Mníšek u L...'!J35</f>
        <v>0</v>
      </c>
      <c r="AY113" s="80">
        <f>'SO 12-01 - ŽST Mníšek u L...'!J36</f>
        <v>0</v>
      </c>
      <c r="AZ113" s="80">
        <f>'SO 12-01 - ŽST Mníšek u L...'!F33</f>
        <v>0</v>
      </c>
      <c r="BA113" s="80">
        <f>'SO 12-01 - ŽST Mníšek u L...'!F34</f>
        <v>0</v>
      </c>
      <c r="BB113" s="80">
        <f>'SO 12-01 - ŽST Mníšek u L...'!F35</f>
        <v>0</v>
      </c>
      <c r="BC113" s="80">
        <f>'SO 12-01 - ŽST Mníšek u L...'!F36</f>
        <v>0</v>
      </c>
      <c r="BD113" s="82">
        <f>'SO 12-01 - ŽST Mníšek u L...'!F37</f>
        <v>0</v>
      </c>
      <c r="BT113" s="83" t="s">
        <v>81</v>
      </c>
      <c r="BV113" s="83" t="s">
        <v>75</v>
      </c>
      <c r="BW113" s="83" t="s">
        <v>137</v>
      </c>
      <c r="BX113" s="83" t="s">
        <v>5</v>
      </c>
      <c r="CL113" s="83" t="s">
        <v>1</v>
      </c>
      <c r="CM113" s="83" t="s">
        <v>83</v>
      </c>
    </row>
    <row r="114" spans="1:91" s="6" customFormat="1" ht="24.75" customHeight="1">
      <c r="A114" s="74" t="s">
        <v>77</v>
      </c>
      <c r="B114" s="75"/>
      <c r="C114" s="76"/>
      <c r="D114" s="240" t="s">
        <v>138</v>
      </c>
      <c r="E114" s="240"/>
      <c r="F114" s="240"/>
      <c r="G114" s="240"/>
      <c r="H114" s="240"/>
      <c r="I114" s="77"/>
      <c r="J114" s="240" t="s">
        <v>139</v>
      </c>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22">
        <f>'SO 13-01 - Liberec – Mníš...'!J30</f>
        <v>0</v>
      </c>
      <c r="AH114" s="223"/>
      <c r="AI114" s="223"/>
      <c r="AJ114" s="223"/>
      <c r="AK114" s="223"/>
      <c r="AL114" s="223"/>
      <c r="AM114" s="223"/>
      <c r="AN114" s="222">
        <f t="shared" si="0"/>
        <v>0</v>
      </c>
      <c r="AO114" s="223"/>
      <c r="AP114" s="223"/>
      <c r="AQ114" s="78" t="s">
        <v>80</v>
      </c>
      <c r="AR114" s="75"/>
      <c r="AS114" s="79">
        <v>0</v>
      </c>
      <c r="AT114" s="80">
        <f t="shared" si="1"/>
        <v>0</v>
      </c>
      <c r="AU114" s="81">
        <f>'SO 13-01 - Liberec – Mníš...'!P119</f>
        <v>0</v>
      </c>
      <c r="AV114" s="80">
        <f>'SO 13-01 - Liberec – Mníš...'!J33</f>
        <v>0</v>
      </c>
      <c r="AW114" s="80">
        <f>'SO 13-01 - Liberec – Mníš...'!J34</f>
        <v>0</v>
      </c>
      <c r="AX114" s="80">
        <f>'SO 13-01 - Liberec – Mníš...'!J35</f>
        <v>0</v>
      </c>
      <c r="AY114" s="80">
        <f>'SO 13-01 - Liberec – Mníš...'!J36</f>
        <v>0</v>
      </c>
      <c r="AZ114" s="80">
        <f>'SO 13-01 - Liberec – Mníš...'!F33</f>
        <v>0</v>
      </c>
      <c r="BA114" s="80">
        <f>'SO 13-01 - Liberec – Mníš...'!F34</f>
        <v>0</v>
      </c>
      <c r="BB114" s="80">
        <f>'SO 13-01 - Liberec – Mníš...'!F35</f>
        <v>0</v>
      </c>
      <c r="BC114" s="80">
        <f>'SO 13-01 - Liberec – Mníš...'!F36</f>
        <v>0</v>
      </c>
      <c r="BD114" s="82">
        <f>'SO 13-01 - Liberec – Mníš...'!F37</f>
        <v>0</v>
      </c>
      <c r="BT114" s="83" t="s">
        <v>81</v>
      </c>
      <c r="BV114" s="83" t="s">
        <v>75</v>
      </c>
      <c r="BW114" s="83" t="s">
        <v>140</v>
      </c>
      <c r="BX114" s="83" t="s">
        <v>5</v>
      </c>
      <c r="CL114" s="83" t="s">
        <v>1</v>
      </c>
      <c r="CM114" s="83" t="s">
        <v>83</v>
      </c>
    </row>
    <row r="115" spans="1:91" s="6" customFormat="1" ht="24.75" customHeight="1">
      <c r="A115" s="74" t="s">
        <v>77</v>
      </c>
      <c r="B115" s="75"/>
      <c r="C115" s="76"/>
      <c r="D115" s="240" t="s">
        <v>141</v>
      </c>
      <c r="E115" s="240"/>
      <c r="F115" s="240"/>
      <c r="G115" s="240"/>
      <c r="H115" s="240"/>
      <c r="I115" s="77"/>
      <c r="J115" s="240" t="s">
        <v>142</v>
      </c>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22">
        <f>'SO 13-02 - Liberec – Mníš...'!J30</f>
        <v>0</v>
      </c>
      <c r="AH115" s="223"/>
      <c r="AI115" s="223"/>
      <c r="AJ115" s="223"/>
      <c r="AK115" s="223"/>
      <c r="AL115" s="223"/>
      <c r="AM115" s="223"/>
      <c r="AN115" s="222">
        <f t="shared" si="0"/>
        <v>0</v>
      </c>
      <c r="AO115" s="223"/>
      <c r="AP115" s="223"/>
      <c r="AQ115" s="78" t="s">
        <v>80</v>
      </c>
      <c r="AR115" s="75"/>
      <c r="AS115" s="79">
        <v>0</v>
      </c>
      <c r="AT115" s="80">
        <f t="shared" si="1"/>
        <v>0</v>
      </c>
      <c r="AU115" s="81">
        <f>'SO 13-02 - Liberec – Mníš...'!P119</f>
        <v>0</v>
      </c>
      <c r="AV115" s="80">
        <f>'SO 13-02 - Liberec – Mníš...'!J33</f>
        <v>0</v>
      </c>
      <c r="AW115" s="80">
        <f>'SO 13-02 - Liberec – Mníš...'!J34</f>
        <v>0</v>
      </c>
      <c r="AX115" s="80">
        <f>'SO 13-02 - Liberec – Mníš...'!J35</f>
        <v>0</v>
      </c>
      <c r="AY115" s="80">
        <f>'SO 13-02 - Liberec – Mníš...'!J36</f>
        <v>0</v>
      </c>
      <c r="AZ115" s="80">
        <f>'SO 13-02 - Liberec – Mníš...'!F33</f>
        <v>0</v>
      </c>
      <c r="BA115" s="80">
        <f>'SO 13-02 - Liberec – Mníš...'!F34</f>
        <v>0</v>
      </c>
      <c r="BB115" s="80">
        <f>'SO 13-02 - Liberec – Mníš...'!F35</f>
        <v>0</v>
      </c>
      <c r="BC115" s="80">
        <f>'SO 13-02 - Liberec – Mníš...'!F36</f>
        <v>0</v>
      </c>
      <c r="BD115" s="82">
        <f>'SO 13-02 - Liberec – Mníš...'!F37</f>
        <v>0</v>
      </c>
      <c r="BT115" s="83" t="s">
        <v>81</v>
      </c>
      <c r="BV115" s="83" t="s">
        <v>75</v>
      </c>
      <c r="BW115" s="83" t="s">
        <v>143</v>
      </c>
      <c r="BX115" s="83" t="s">
        <v>5</v>
      </c>
      <c r="CL115" s="83" t="s">
        <v>1</v>
      </c>
      <c r="CM115" s="83" t="s">
        <v>83</v>
      </c>
    </row>
    <row r="116" spans="1:91" s="6" customFormat="1" ht="24.75" customHeight="1">
      <c r="A116" s="74" t="s">
        <v>77</v>
      </c>
      <c r="B116" s="75"/>
      <c r="C116" s="76"/>
      <c r="D116" s="240" t="s">
        <v>144</v>
      </c>
      <c r="E116" s="240"/>
      <c r="F116" s="240"/>
      <c r="G116" s="240"/>
      <c r="H116" s="240"/>
      <c r="I116" s="77"/>
      <c r="J116" s="240" t="s">
        <v>145</v>
      </c>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22">
        <f>'SO 13-03 - Liberec – Mníš...'!J30</f>
        <v>0</v>
      </c>
      <c r="AH116" s="223"/>
      <c r="AI116" s="223"/>
      <c r="AJ116" s="223"/>
      <c r="AK116" s="223"/>
      <c r="AL116" s="223"/>
      <c r="AM116" s="223"/>
      <c r="AN116" s="222">
        <f t="shared" si="0"/>
        <v>0</v>
      </c>
      <c r="AO116" s="223"/>
      <c r="AP116" s="223"/>
      <c r="AQ116" s="78" t="s">
        <v>80</v>
      </c>
      <c r="AR116" s="75"/>
      <c r="AS116" s="79">
        <v>0</v>
      </c>
      <c r="AT116" s="80">
        <f t="shared" si="1"/>
        <v>0</v>
      </c>
      <c r="AU116" s="81">
        <f>'SO 13-03 - Liberec – Mníš...'!P119</f>
        <v>0</v>
      </c>
      <c r="AV116" s="80">
        <f>'SO 13-03 - Liberec – Mníš...'!J33</f>
        <v>0</v>
      </c>
      <c r="AW116" s="80">
        <f>'SO 13-03 - Liberec – Mníš...'!J34</f>
        <v>0</v>
      </c>
      <c r="AX116" s="80">
        <f>'SO 13-03 - Liberec – Mníš...'!J35</f>
        <v>0</v>
      </c>
      <c r="AY116" s="80">
        <f>'SO 13-03 - Liberec – Mníš...'!J36</f>
        <v>0</v>
      </c>
      <c r="AZ116" s="80">
        <f>'SO 13-03 - Liberec – Mníš...'!F33</f>
        <v>0</v>
      </c>
      <c r="BA116" s="80">
        <f>'SO 13-03 - Liberec – Mníš...'!F34</f>
        <v>0</v>
      </c>
      <c r="BB116" s="80">
        <f>'SO 13-03 - Liberec – Mníš...'!F35</f>
        <v>0</v>
      </c>
      <c r="BC116" s="80">
        <f>'SO 13-03 - Liberec – Mníš...'!F36</f>
        <v>0</v>
      </c>
      <c r="BD116" s="82">
        <f>'SO 13-03 - Liberec – Mníš...'!F37</f>
        <v>0</v>
      </c>
      <c r="BT116" s="83" t="s">
        <v>81</v>
      </c>
      <c r="BV116" s="83" t="s">
        <v>75</v>
      </c>
      <c r="BW116" s="83" t="s">
        <v>146</v>
      </c>
      <c r="BX116" s="83" t="s">
        <v>5</v>
      </c>
      <c r="CL116" s="83" t="s">
        <v>1</v>
      </c>
      <c r="CM116" s="83" t="s">
        <v>83</v>
      </c>
    </row>
    <row r="117" spans="1:91" s="6" customFormat="1" ht="24.75" customHeight="1">
      <c r="A117" s="74" t="s">
        <v>77</v>
      </c>
      <c r="B117" s="75"/>
      <c r="C117" s="76"/>
      <c r="D117" s="240" t="s">
        <v>147</v>
      </c>
      <c r="E117" s="240"/>
      <c r="F117" s="240"/>
      <c r="G117" s="240"/>
      <c r="H117" s="240"/>
      <c r="I117" s="77"/>
      <c r="J117" s="240" t="s">
        <v>148</v>
      </c>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22">
        <f>'SO 13-04 - Liberec – Mníš...'!J30</f>
        <v>0</v>
      </c>
      <c r="AH117" s="223"/>
      <c r="AI117" s="223"/>
      <c r="AJ117" s="223"/>
      <c r="AK117" s="223"/>
      <c r="AL117" s="223"/>
      <c r="AM117" s="223"/>
      <c r="AN117" s="222">
        <f t="shared" si="0"/>
        <v>0</v>
      </c>
      <c r="AO117" s="223"/>
      <c r="AP117" s="223"/>
      <c r="AQ117" s="78" t="s">
        <v>80</v>
      </c>
      <c r="AR117" s="75"/>
      <c r="AS117" s="79">
        <v>0</v>
      </c>
      <c r="AT117" s="80">
        <f t="shared" si="1"/>
        <v>0</v>
      </c>
      <c r="AU117" s="81">
        <f>'SO 13-04 - Liberec – Mníš...'!P119</f>
        <v>0</v>
      </c>
      <c r="AV117" s="80">
        <f>'SO 13-04 - Liberec – Mníš...'!J33</f>
        <v>0</v>
      </c>
      <c r="AW117" s="80">
        <f>'SO 13-04 - Liberec – Mníš...'!J34</f>
        <v>0</v>
      </c>
      <c r="AX117" s="80">
        <f>'SO 13-04 - Liberec – Mníš...'!J35</f>
        <v>0</v>
      </c>
      <c r="AY117" s="80">
        <f>'SO 13-04 - Liberec – Mníš...'!J36</f>
        <v>0</v>
      </c>
      <c r="AZ117" s="80">
        <f>'SO 13-04 - Liberec – Mníš...'!F33</f>
        <v>0</v>
      </c>
      <c r="BA117" s="80">
        <f>'SO 13-04 - Liberec – Mníš...'!F34</f>
        <v>0</v>
      </c>
      <c r="BB117" s="80">
        <f>'SO 13-04 - Liberec – Mníš...'!F35</f>
        <v>0</v>
      </c>
      <c r="BC117" s="80">
        <f>'SO 13-04 - Liberec – Mníš...'!F36</f>
        <v>0</v>
      </c>
      <c r="BD117" s="82">
        <f>'SO 13-04 - Liberec – Mníš...'!F37</f>
        <v>0</v>
      </c>
      <c r="BT117" s="83" t="s">
        <v>81</v>
      </c>
      <c r="BV117" s="83" t="s">
        <v>75</v>
      </c>
      <c r="BW117" s="83" t="s">
        <v>149</v>
      </c>
      <c r="BX117" s="83" t="s">
        <v>5</v>
      </c>
      <c r="CL117" s="83" t="s">
        <v>1</v>
      </c>
      <c r="CM117" s="83" t="s">
        <v>83</v>
      </c>
    </row>
    <row r="118" spans="1:91" s="6" customFormat="1" ht="24.75" customHeight="1">
      <c r="A118" s="74" t="s">
        <v>77</v>
      </c>
      <c r="B118" s="75"/>
      <c r="C118" s="76"/>
      <c r="D118" s="240" t="s">
        <v>150</v>
      </c>
      <c r="E118" s="240"/>
      <c r="F118" s="240"/>
      <c r="G118" s="240"/>
      <c r="H118" s="240"/>
      <c r="I118" s="77"/>
      <c r="J118" s="240" t="s">
        <v>151</v>
      </c>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22">
        <f>'SO 13-05 - ŽST Mníšek u L...'!J30</f>
        <v>0</v>
      </c>
      <c r="AH118" s="223"/>
      <c r="AI118" s="223"/>
      <c r="AJ118" s="223"/>
      <c r="AK118" s="223"/>
      <c r="AL118" s="223"/>
      <c r="AM118" s="223"/>
      <c r="AN118" s="222">
        <f t="shared" si="0"/>
        <v>0</v>
      </c>
      <c r="AO118" s="223"/>
      <c r="AP118" s="223"/>
      <c r="AQ118" s="78" t="s">
        <v>80</v>
      </c>
      <c r="AR118" s="75"/>
      <c r="AS118" s="79">
        <v>0</v>
      </c>
      <c r="AT118" s="80">
        <f t="shared" si="1"/>
        <v>0</v>
      </c>
      <c r="AU118" s="81">
        <f>'SO 13-05 - ŽST Mníšek u L...'!P119</f>
        <v>0</v>
      </c>
      <c r="AV118" s="80">
        <f>'SO 13-05 - ŽST Mníšek u L...'!J33</f>
        <v>0</v>
      </c>
      <c r="AW118" s="80">
        <f>'SO 13-05 - ŽST Mníšek u L...'!J34</f>
        <v>0</v>
      </c>
      <c r="AX118" s="80">
        <f>'SO 13-05 - ŽST Mníšek u L...'!J35</f>
        <v>0</v>
      </c>
      <c r="AY118" s="80">
        <f>'SO 13-05 - ŽST Mníšek u L...'!J36</f>
        <v>0</v>
      </c>
      <c r="AZ118" s="80">
        <f>'SO 13-05 - ŽST Mníšek u L...'!F33</f>
        <v>0</v>
      </c>
      <c r="BA118" s="80">
        <f>'SO 13-05 - ŽST Mníšek u L...'!F34</f>
        <v>0</v>
      </c>
      <c r="BB118" s="80">
        <f>'SO 13-05 - ŽST Mníšek u L...'!F35</f>
        <v>0</v>
      </c>
      <c r="BC118" s="80">
        <f>'SO 13-05 - ŽST Mníšek u L...'!F36</f>
        <v>0</v>
      </c>
      <c r="BD118" s="82">
        <f>'SO 13-05 - ŽST Mníšek u L...'!F37</f>
        <v>0</v>
      </c>
      <c r="BT118" s="83" t="s">
        <v>81</v>
      </c>
      <c r="BV118" s="83" t="s">
        <v>75</v>
      </c>
      <c r="BW118" s="83" t="s">
        <v>152</v>
      </c>
      <c r="BX118" s="83" t="s">
        <v>5</v>
      </c>
      <c r="CL118" s="83" t="s">
        <v>1</v>
      </c>
      <c r="CM118" s="83" t="s">
        <v>83</v>
      </c>
    </row>
    <row r="119" spans="1:91" s="6" customFormat="1" ht="24.75" customHeight="1">
      <c r="A119" s="74" t="s">
        <v>77</v>
      </c>
      <c r="B119" s="75"/>
      <c r="C119" s="76"/>
      <c r="D119" s="240" t="s">
        <v>153</v>
      </c>
      <c r="E119" s="240"/>
      <c r="F119" s="240"/>
      <c r="G119" s="240"/>
      <c r="H119" s="240"/>
      <c r="I119" s="77"/>
      <c r="J119" s="240" t="s">
        <v>154</v>
      </c>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22">
        <f>'SO 21-01 - Liberec – Mníš...'!J30</f>
        <v>0</v>
      </c>
      <c r="AH119" s="223"/>
      <c r="AI119" s="223"/>
      <c r="AJ119" s="223"/>
      <c r="AK119" s="223"/>
      <c r="AL119" s="223"/>
      <c r="AM119" s="223"/>
      <c r="AN119" s="222">
        <f t="shared" si="0"/>
        <v>0</v>
      </c>
      <c r="AO119" s="223"/>
      <c r="AP119" s="223"/>
      <c r="AQ119" s="78" t="s">
        <v>80</v>
      </c>
      <c r="AR119" s="75"/>
      <c r="AS119" s="79">
        <v>0</v>
      </c>
      <c r="AT119" s="80">
        <f t="shared" si="1"/>
        <v>0</v>
      </c>
      <c r="AU119" s="81">
        <f>'SO 21-01 - Liberec – Mníš...'!P121</f>
        <v>0</v>
      </c>
      <c r="AV119" s="80">
        <f>'SO 21-01 - Liberec – Mníš...'!J33</f>
        <v>0</v>
      </c>
      <c r="AW119" s="80">
        <f>'SO 21-01 - Liberec – Mníš...'!J34</f>
        <v>0</v>
      </c>
      <c r="AX119" s="80">
        <f>'SO 21-01 - Liberec – Mníš...'!J35</f>
        <v>0</v>
      </c>
      <c r="AY119" s="80">
        <f>'SO 21-01 - Liberec – Mníš...'!J36</f>
        <v>0</v>
      </c>
      <c r="AZ119" s="80">
        <f>'SO 21-01 - Liberec – Mníš...'!F33</f>
        <v>0</v>
      </c>
      <c r="BA119" s="80">
        <f>'SO 21-01 - Liberec – Mníš...'!F34</f>
        <v>0</v>
      </c>
      <c r="BB119" s="80">
        <f>'SO 21-01 - Liberec – Mníš...'!F35</f>
        <v>0</v>
      </c>
      <c r="BC119" s="80">
        <f>'SO 21-01 - Liberec – Mníš...'!F36</f>
        <v>0</v>
      </c>
      <c r="BD119" s="82">
        <f>'SO 21-01 - Liberec – Mníš...'!F37</f>
        <v>0</v>
      </c>
      <c r="BT119" s="83" t="s">
        <v>81</v>
      </c>
      <c r="BV119" s="83" t="s">
        <v>75</v>
      </c>
      <c r="BW119" s="83" t="s">
        <v>155</v>
      </c>
      <c r="BX119" s="83" t="s">
        <v>5</v>
      </c>
      <c r="CL119" s="83" t="s">
        <v>1</v>
      </c>
      <c r="CM119" s="83" t="s">
        <v>83</v>
      </c>
    </row>
    <row r="120" spans="2:91" s="6" customFormat="1" ht="24.75" customHeight="1">
      <c r="B120" s="75"/>
      <c r="C120" s="76"/>
      <c r="D120" s="240" t="s">
        <v>156</v>
      </c>
      <c r="E120" s="240"/>
      <c r="F120" s="240"/>
      <c r="G120" s="240"/>
      <c r="H120" s="240"/>
      <c r="I120" s="77"/>
      <c r="J120" s="240" t="s">
        <v>157</v>
      </c>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37">
        <f>ROUND(SUM(AG121:AG122),2)</f>
        <v>0</v>
      </c>
      <c r="AH120" s="223"/>
      <c r="AI120" s="223"/>
      <c r="AJ120" s="223"/>
      <c r="AK120" s="223"/>
      <c r="AL120" s="223"/>
      <c r="AM120" s="223"/>
      <c r="AN120" s="222">
        <f t="shared" si="0"/>
        <v>0</v>
      </c>
      <c r="AO120" s="223"/>
      <c r="AP120" s="223"/>
      <c r="AQ120" s="78" t="s">
        <v>80</v>
      </c>
      <c r="AR120" s="75"/>
      <c r="AS120" s="79">
        <f>ROUND(SUM(AS121:AS122),2)</f>
        <v>0</v>
      </c>
      <c r="AT120" s="80">
        <f t="shared" si="1"/>
        <v>0</v>
      </c>
      <c r="AU120" s="81">
        <f>ROUND(SUM(AU121:AU122),5)</f>
        <v>0</v>
      </c>
      <c r="AV120" s="80">
        <f>ROUND(AZ120*L29,2)</f>
        <v>0</v>
      </c>
      <c r="AW120" s="80">
        <f>ROUND(BA120*L30,2)</f>
        <v>0</v>
      </c>
      <c r="AX120" s="80">
        <f>ROUND(BB120*L29,2)</f>
        <v>0</v>
      </c>
      <c r="AY120" s="80">
        <f>ROUND(BC120*L30,2)</f>
        <v>0</v>
      </c>
      <c r="AZ120" s="80">
        <f>ROUND(SUM(AZ121:AZ122),2)</f>
        <v>0</v>
      </c>
      <c r="BA120" s="80">
        <f>ROUND(SUM(BA121:BA122),2)</f>
        <v>0</v>
      </c>
      <c r="BB120" s="80">
        <f>ROUND(SUM(BB121:BB122),2)</f>
        <v>0</v>
      </c>
      <c r="BC120" s="80">
        <f>ROUND(SUM(BC121:BC122),2)</f>
        <v>0</v>
      </c>
      <c r="BD120" s="82">
        <f>ROUND(SUM(BD121:BD122),2)</f>
        <v>0</v>
      </c>
      <c r="BS120" s="83" t="s">
        <v>72</v>
      </c>
      <c r="BT120" s="83" t="s">
        <v>81</v>
      </c>
      <c r="BU120" s="83" t="s">
        <v>74</v>
      </c>
      <c r="BV120" s="83" t="s">
        <v>75</v>
      </c>
      <c r="BW120" s="83" t="s">
        <v>158</v>
      </c>
      <c r="BX120" s="83" t="s">
        <v>5</v>
      </c>
      <c r="CL120" s="83" t="s">
        <v>1</v>
      </c>
      <c r="CM120" s="83" t="s">
        <v>83</v>
      </c>
    </row>
    <row r="121" spans="1:90" s="3" customFormat="1" ht="35.25" customHeight="1">
      <c r="A121" s="74" t="s">
        <v>77</v>
      </c>
      <c r="B121" s="48"/>
      <c r="C121" s="9"/>
      <c r="D121" s="9"/>
      <c r="E121" s="243" t="s">
        <v>159</v>
      </c>
      <c r="F121" s="243"/>
      <c r="G121" s="243"/>
      <c r="H121" s="243"/>
      <c r="I121" s="243"/>
      <c r="J121" s="9"/>
      <c r="K121" s="243" t="s">
        <v>160</v>
      </c>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38">
        <f>'SO 30-01.1 - Liberec – Mn...'!J32</f>
        <v>0</v>
      </c>
      <c r="AH121" s="239"/>
      <c r="AI121" s="239"/>
      <c r="AJ121" s="239"/>
      <c r="AK121" s="239"/>
      <c r="AL121" s="239"/>
      <c r="AM121" s="239"/>
      <c r="AN121" s="238">
        <f t="shared" si="0"/>
        <v>0</v>
      </c>
      <c r="AO121" s="239"/>
      <c r="AP121" s="239"/>
      <c r="AQ121" s="84" t="s">
        <v>161</v>
      </c>
      <c r="AR121" s="48"/>
      <c r="AS121" s="85">
        <v>0</v>
      </c>
      <c r="AT121" s="86">
        <f t="shared" si="1"/>
        <v>0</v>
      </c>
      <c r="AU121" s="87">
        <f>'SO 30-01.1 - Liberec – Mn...'!P123</f>
        <v>0</v>
      </c>
      <c r="AV121" s="86">
        <f>'SO 30-01.1 - Liberec – Mn...'!J35</f>
        <v>0</v>
      </c>
      <c r="AW121" s="86">
        <f>'SO 30-01.1 - Liberec – Mn...'!J36</f>
        <v>0</v>
      </c>
      <c r="AX121" s="86">
        <f>'SO 30-01.1 - Liberec – Mn...'!J37</f>
        <v>0</v>
      </c>
      <c r="AY121" s="86">
        <f>'SO 30-01.1 - Liberec – Mn...'!J38</f>
        <v>0</v>
      </c>
      <c r="AZ121" s="86">
        <f>'SO 30-01.1 - Liberec – Mn...'!F35</f>
        <v>0</v>
      </c>
      <c r="BA121" s="86">
        <f>'SO 30-01.1 - Liberec – Mn...'!F36</f>
        <v>0</v>
      </c>
      <c r="BB121" s="86">
        <f>'SO 30-01.1 - Liberec – Mn...'!F37</f>
        <v>0</v>
      </c>
      <c r="BC121" s="86">
        <f>'SO 30-01.1 - Liberec – Mn...'!F38</f>
        <v>0</v>
      </c>
      <c r="BD121" s="88">
        <f>'SO 30-01.1 - Liberec – Mn...'!F39</f>
        <v>0</v>
      </c>
      <c r="BT121" s="25" t="s">
        <v>83</v>
      </c>
      <c r="BV121" s="25" t="s">
        <v>75</v>
      </c>
      <c r="BW121" s="25" t="s">
        <v>162</v>
      </c>
      <c r="BX121" s="25" t="s">
        <v>158</v>
      </c>
      <c r="CL121" s="25" t="s">
        <v>1</v>
      </c>
    </row>
    <row r="122" spans="1:90" s="3" customFormat="1" ht="35.25" customHeight="1">
      <c r="A122" s="74" t="s">
        <v>77</v>
      </c>
      <c r="B122" s="48"/>
      <c r="C122" s="9"/>
      <c r="D122" s="9"/>
      <c r="E122" s="243" t="s">
        <v>163</v>
      </c>
      <c r="F122" s="243"/>
      <c r="G122" s="243"/>
      <c r="H122" s="243"/>
      <c r="I122" s="243"/>
      <c r="J122" s="9"/>
      <c r="K122" s="243" t="s">
        <v>164</v>
      </c>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38">
        <f>'SO 30-01.2 - Liberec – Mn...'!J32</f>
        <v>0</v>
      </c>
      <c r="AH122" s="239"/>
      <c r="AI122" s="239"/>
      <c r="AJ122" s="239"/>
      <c r="AK122" s="239"/>
      <c r="AL122" s="239"/>
      <c r="AM122" s="239"/>
      <c r="AN122" s="238">
        <f t="shared" si="0"/>
        <v>0</v>
      </c>
      <c r="AO122" s="239"/>
      <c r="AP122" s="239"/>
      <c r="AQ122" s="84" t="s">
        <v>161</v>
      </c>
      <c r="AR122" s="48"/>
      <c r="AS122" s="85">
        <v>0</v>
      </c>
      <c r="AT122" s="86">
        <f t="shared" si="1"/>
        <v>0</v>
      </c>
      <c r="AU122" s="87">
        <f>'SO 30-01.2 - Liberec – Mn...'!P123</f>
        <v>0</v>
      </c>
      <c r="AV122" s="86">
        <f>'SO 30-01.2 - Liberec – Mn...'!J35</f>
        <v>0</v>
      </c>
      <c r="AW122" s="86">
        <f>'SO 30-01.2 - Liberec – Mn...'!J36</f>
        <v>0</v>
      </c>
      <c r="AX122" s="86">
        <f>'SO 30-01.2 - Liberec – Mn...'!J37</f>
        <v>0</v>
      </c>
      <c r="AY122" s="86">
        <f>'SO 30-01.2 - Liberec – Mn...'!J38</f>
        <v>0</v>
      </c>
      <c r="AZ122" s="86">
        <f>'SO 30-01.2 - Liberec – Mn...'!F35</f>
        <v>0</v>
      </c>
      <c r="BA122" s="86">
        <f>'SO 30-01.2 - Liberec – Mn...'!F36</f>
        <v>0</v>
      </c>
      <c r="BB122" s="86">
        <f>'SO 30-01.2 - Liberec – Mn...'!F37</f>
        <v>0</v>
      </c>
      <c r="BC122" s="86">
        <f>'SO 30-01.2 - Liberec – Mn...'!F38</f>
        <v>0</v>
      </c>
      <c r="BD122" s="88">
        <f>'SO 30-01.2 - Liberec – Mn...'!F39</f>
        <v>0</v>
      </c>
      <c r="BT122" s="25" t="s">
        <v>83</v>
      </c>
      <c r="BV122" s="25" t="s">
        <v>75</v>
      </c>
      <c r="BW122" s="25" t="s">
        <v>165</v>
      </c>
      <c r="BX122" s="25" t="s">
        <v>158</v>
      </c>
      <c r="CL122" s="25" t="s">
        <v>1</v>
      </c>
    </row>
    <row r="123" spans="1:91" s="6" customFormat="1" ht="24.75" customHeight="1">
      <c r="A123" s="74" t="s">
        <v>77</v>
      </c>
      <c r="B123" s="75"/>
      <c r="C123" s="76"/>
      <c r="D123" s="240" t="s">
        <v>166</v>
      </c>
      <c r="E123" s="240"/>
      <c r="F123" s="240"/>
      <c r="G123" s="240"/>
      <c r="H123" s="240"/>
      <c r="I123" s="77"/>
      <c r="J123" s="240" t="s">
        <v>167</v>
      </c>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22">
        <f>'SO 71-01 - ŽST Mníšek u L...'!J30</f>
        <v>0</v>
      </c>
      <c r="AH123" s="223"/>
      <c r="AI123" s="223"/>
      <c r="AJ123" s="223"/>
      <c r="AK123" s="223"/>
      <c r="AL123" s="223"/>
      <c r="AM123" s="223"/>
      <c r="AN123" s="222">
        <f t="shared" si="0"/>
        <v>0</v>
      </c>
      <c r="AO123" s="223"/>
      <c r="AP123" s="223"/>
      <c r="AQ123" s="78" t="s">
        <v>80</v>
      </c>
      <c r="AR123" s="75"/>
      <c r="AS123" s="79">
        <v>0</v>
      </c>
      <c r="AT123" s="80">
        <f t="shared" si="1"/>
        <v>0</v>
      </c>
      <c r="AU123" s="81">
        <f>'SO 71-01 - ŽST Mníšek u L...'!P119</f>
        <v>0</v>
      </c>
      <c r="AV123" s="80">
        <f>'SO 71-01 - ŽST Mníšek u L...'!J33</f>
        <v>0</v>
      </c>
      <c r="AW123" s="80">
        <f>'SO 71-01 - ŽST Mníšek u L...'!J34</f>
        <v>0</v>
      </c>
      <c r="AX123" s="80">
        <f>'SO 71-01 - ŽST Mníšek u L...'!J35</f>
        <v>0</v>
      </c>
      <c r="AY123" s="80">
        <f>'SO 71-01 - ŽST Mníšek u L...'!J36</f>
        <v>0</v>
      </c>
      <c r="AZ123" s="80">
        <f>'SO 71-01 - ŽST Mníšek u L...'!F33</f>
        <v>0</v>
      </c>
      <c r="BA123" s="80">
        <f>'SO 71-01 - ŽST Mníšek u L...'!F34</f>
        <v>0</v>
      </c>
      <c r="BB123" s="80">
        <f>'SO 71-01 - ŽST Mníšek u L...'!F35</f>
        <v>0</v>
      </c>
      <c r="BC123" s="80">
        <f>'SO 71-01 - ŽST Mníšek u L...'!F36</f>
        <v>0</v>
      </c>
      <c r="BD123" s="82">
        <f>'SO 71-01 - ŽST Mníšek u L...'!F37</f>
        <v>0</v>
      </c>
      <c r="BT123" s="83" t="s">
        <v>81</v>
      </c>
      <c r="BV123" s="83" t="s">
        <v>75</v>
      </c>
      <c r="BW123" s="83" t="s">
        <v>168</v>
      </c>
      <c r="BX123" s="83" t="s">
        <v>5</v>
      </c>
      <c r="CL123" s="83" t="s">
        <v>1</v>
      </c>
      <c r="CM123" s="83" t="s">
        <v>83</v>
      </c>
    </row>
    <row r="124" spans="1:91" s="6" customFormat="1" ht="24.75" customHeight="1">
      <c r="A124" s="74" t="s">
        <v>77</v>
      </c>
      <c r="B124" s="75"/>
      <c r="C124" s="76"/>
      <c r="D124" s="240" t="s">
        <v>169</v>
      </c>
      <c r="E124" s="240"/>
      <c r="F124" s="240"/>
      <c r="G124" s="240"/>
      <c r="H124" s="240"/>
      <c r="I124" s="77"/>
      <c r="J124" s="240" t="s">
        <v>170</v>
      </c>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22">
        <f>'SO 77-01 - ŽST Mníšek u L...'!J30</f>
        <v>0</v>
      </c>
      <c r="AH124" s="223"/>
      <c r="AI124" s="223"/>
      <c r="AJ124" s="223"/>
      <c r="AK124" s="223"/>
      <c r="AL124" s="223"/>
      <c r="AM124" s="223"/>
      <c r="AN124" s="222">
        <f t="shared" si="0"/>
        <v>0</v>
      </c>
      <c r="AO124" s="223"/>
      <c r="AP124" s="223"/>
      <c r="AQ124" s="78" t="s">
        <v>80</v>
      </c>
      <c r="AR124" s="75"/>
      <c r="AS124" s="79">
        <v>0</v>
      </c>
      <c r="AT124" s="80">
        <f t="shared" si="1"/>
        <v>0</v>
      </c>
      <c r="AU124" s="81">
        <f>'SO 77-01 - ŽST Mníšek u L...'!P119</f>
        <v>0</v>
      </c>
      <c r="AV124" s="80">
        <f>'SO 77-01 - ŽST Mníšek u L...'!J33</f>
        <v>0</v>
      </c>
      <c r="AW124" s="80">
        <f>'SO 77-01 - ŽST Mníšek u L...'!J34</f>
        <v>0</v>
      </c>
      <c r="AX124" s="80">
        <f>'SO 77-01 - ŽST Mníšek u L...'!J35</f>
        <v>0</v>
      </c>
      <c r="AY124" s="80">
        <f>'SO 77-01 - ŽST Mníšek u L...'!J36</f>
        <v>0</v>
      </c>
      <c r="AZ124" s="80">
        <f>'SO 77-01 - ŽST Mníšek u L...'!F33</f>
        <v>0</v>
      </c>
      <c r="BA124" s="80">
        <f>'SO 77-01 - ŽST Mníšek u L...'!F34</f>
        <v>0</v>
      </c>
      <c r="BB124" s="80">
        <f>'SO 77-01 - ŽST Mníšek u L...'!F35</f>
        <v>0</v>
      </c>
      <c r="BC124" s="80">
        <f>'SO 77-01 - ŽST Mníšek u L...'!F36</f>
        <v>0</v>
      </c>
      <c r="BD124" s="82">
        <f>'SO 77-01 - ŽST Mníšek u L...'!F37</f>
        <v>0</v>
      </c>
      <c r="BT124" s="83" t="s">
        <v>81</v>
      </c>
      <c r="BV124" s="83" t="s">
        <v>75</v>
      </c>
      <c r="BW124" s="83" t="s">
        <v>171</v>
      </c>
      <c r="BX124" s="83" t="s">
        <v>5</v>
      </c>
      <c r="CL124" s="83" t="s">
        <v>1</v>
      </c>
      <c r="CM124" s="83" t="s">
        <v>83</v>
      </c>
    </row>
    <row r="125" spans="2:91" s="6" customFormat="1" ht="24.75" customHeight="1">
      <c r="B125" s="75"/>
      <c r="C125" s="76"/>
      <c r="D125" s="240" t="s">
        <v>172</v>
      </c>
      <c r="E125" s="240"/>
      <c r="F125" s="240"/>
      <c r="G125" s="240"/>
      <c r="H125" s="240"/>
      <c r="I125" s="77"/>
      <c r="J125" s="240" t="s">
        <v>173</v>
      </c>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37">
        <f>ROUND(SUM(AG126:AG128),2)</f>
        <v>0</v>
      </c>
      <c r="AH125" s="223"/>
      <c r="AI125" s="223"/>
      <c r="AJ125" s="223"/>
      <c r="AK125" s="223"/>
      <c r="AL125" s="223"/>
      <c r="AM125" s="223"/>
      <c r="AN125" s="222">
        <f t="shared" si="0"/>
        <v>0</v>
      </c>
      <c r="AO125" s="223"/>
      <c r="AP125" s="223"/>
      <c r="AQ125" s="78" t="s">
        <v>80</v>
      </c>
      <c r="AR125" s="75"/>
      <c r="AS125" s="79">
        <f>ROUND(SUM(AS126:AS128),2)</f>
        <v>0</v>
      </c>
      <c r="AT125" s="80">
        <f t="shared" si="1"/>
        <v>0</v>
      </c>
      <c r="AU125" s="81">
        <f>ROUND(SUM(AU126:AU128),5)</f>
        <v>0</v>
      </c>
      <c r="AV125" s="80">
        <f>ROUND(AZ125*L29,2)</f>
        <v>0</v>
      </c>
      <c r="AW125" s="80">
        <f>ROUND(BA125*L30,2)</f>
        <v>0</v>
      </c>
      <c r="AX125" s="80">
        <f>ROUND(BB125*L29,2)</f>
        <v>0</v>
      </c>
      <c r="AY125" s="80">
        <f>ROUND(BC125*L30,2)</f>
        <v>0</v>
      </c>
      <c r="AZ125" s="80">
        <f>ROUND(SUM(AZ126:AZ128),2)</f>
        <v>0</v>
      </c>
      <c r="BA125" s="80">
        <f>ROUND(SUM(BA126:BA128),2)</f>
        <v>0</v>
      </c>
      <c r="BB125" s="80">
        <f>ROUND(SUM(BB126:BB128),2)</f>
        <v>0</v>
      </c>
      <c r="BC125" s="80">
        <f>ROUND(SUM(BC126:BC128),2)</f>
        <v>0</v>
      </c>
      <c r="BD125" s="82">
        <f>ROUND(SUM(BD126:BD128),2)</f>
        <v>0</v>
      </c>
      <c r="BS125" s="83" t="s">
        <v>72</v>
      </c>
      <c r="BT125" s="83" t="s">
        <v>81</v>
      </c>
      <c r="BU125" s="83" t="s">
        <v>74</v>
      </c>
      <c r="BV125" s="83" t="s">
        <v>75</v>
      </c>
      <c r="BW125" s="83" t="s">
        <v>174</v>
      </c>
      <c r="BX125" s="83" t="s">
        <v>5</v>
      </c>
      <c r="CL125" s="83" t="s">
        <v>1</v>
      </c>
      <c r="CM125" s="83" t="s">
        <v>83</v>
      </c>
    </row>
    <row r="126" spans="1:90" s="3" customFormat="1" ht="16.5" customHeight="1">
      <c r="A126" s="74" t="s">
        <v>77</v>
      </c>
      <c r="B126" s="48"/>
      <c r="C126" s="9"/>
      <c r="D126" s="9"/>
      <c r="E126" s="243" t="s">
        <v>175</v>
      </c>
      <c r="F126" s="243"/>
      <c r="G126" s="243"/>
      <c r="H126" s="243"/>
      <c r="I126" s="243"/>
      <c r="J126" s="9"/>
      <c r="K126" s="243" t="s">
        <v>176</v>
      </c>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38">
        <f>'R01 - Infrastruktura'!J32</f>
        <v>0</v>
      </c>
      <c r="AH126" s="239"/>
      <c r="AI126" s="239"/>
      <c r="AJ126" s="239"/>
      <c r="AK126" s="239"/>
      <c r="AL126" s="239"/>
      <c r="AM126" s="239"/>
      <c r="AN126" s="238">
        <f t="shared" si="0"/>
        <v>0</v>
      </c>
      <c r="AO126" s="239"/>
      <c r="AP126" s="239"/>
      <c r="AQ126" s="84" t="s">
        <v>161</v>
      </c>
      <c r="AR126" s="48"/>
      <c r="AS126" s="85">
        <v>0</v>
      </c>
      <c r="AT126" s="86">
        <f t="shared" si="1"/>
        <v>0</v>
      </c>
      <c r="AU126" s="87">
        <f>'R01 - Infrastruktura'!P121</f>
        <v>0</v>
      </c>
      <c r="AV126" s="86">
        <f>'R01 - Infrastruktura'!J35</f>
        <v>0</v>
      </c>
      <c r="AW126" s="86">
        <f>'R01 - Infrastruktura'!J36</f>
        <v>0</v>
      </c>
      <c r="AX126" s="86">
        <f>'R01 - Infrastruktura'!J37</f>
        <v>0</v>
      </c>
      <c r="AY126" s="86">
        <f>'R01 - Infrastruktura'!J38</f>
        <v>0</v>
      </c>
      <c r="AZ126" s="86">
        <f>'R01 - Infrastruktura'!F35</f>
        <v>0</v>
      </c>
      <c r="BA126" s="86">
        <f>'R01 - Infrastruktura'!F36</f>
        <v>0</v>
      </c>
      <c r="BB126" s="86">
        <f>'R01 - Infrastruktura'!F37</f>
        <v>0</v>
      </c>
      <c r="BC126" s="86">
        <f>'R01 - Infrastruktura'!F38</f>
        <v>0</v>
      </c>
      <c r="BD126" s="88">
        <f>'R01 - Infrastruktura'!F39</f>
        <v>0</v>
      </c>
      <c r="BT126" s="25" t="s">
        <v>83</v>
      </c>
      <c r="BV126" s="25" t="s">
        <v>75</v>
      </c>
      <c r="BW126" s="25" t="s">
        <v>177</v>
      </c>
      <c r="BX126" s="25" t="s">
        <v>174</v>
      </c>
      <c r="CL126" s="25" t="s">
        <v>1</v>
      </c>
    </row>
    <row r="127" spans="1:90" s="3" customFormat="1" ht="16.5" customHeight="1">
      <c r="A127" s="74" t="s">
        <v>77</v>
      </c>
      <c r="B127" s="48"/>
      <c r="C127" s="9"/>
      <c r="D127" s="9"/>
      <c r="E127" s="243" t="s">
        <v>178</v>
      </c>
      <c r="F127" s="243"/>
      <c r="G127" s="243"/>
      <c r="H127" s="243"/>
      <c r="I127" s="243"/>
      <c r="J127" s="9"/>
      <c r="K127" s="243" t="s">
        <v>179</v>
      </c>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38">
        <f>'R02 - Stavební část'!J32</f>
        <v>0</v>
      </c>
      <c r="AH127" s="239"/>
      <c r="AI127" s="239"/>
      <c r="AJ127" s="239"/>
      <c r="AK127" s="239"/>
      <c r="AL127" s="239"/>
      <c r="AM127" s="239"/>
      <c r="AN127" s="238">
        <f t="shared" si="0"/>
        <v>0</v>
      </c>
      <c r="AO127" s="239"/>
      <c r="AP127" s="239"/>
      <c r="AQ127" s="84" t="s">
        <v>161</v>
      </c>
      <c r="AR127" s="48"/>
      <c r="AS127" s="85">
        <v>0</v>
      </c>
      <c r="AT127" s="86">
        <f t="shared" si="1"/>
        <v>0</v>
      </c>
      <c r="AU127" s="87">
        <f>'R02 - Stavební část'!P124</f>
        <v>0</v>
      </c>
      <c r="AV127" s="86">
        <f>'R02 - Stavební část'!J35</f>
        <v>0</v>
      </c>
      <c r="AW127" s="86">
        <f>'R02 - Stavební část'!J36</f>
        <v>0</v>
      </c>
      <c r="AX127" s="86">
        <f>'R02 - Stavební část'!J37</f>
        <v>0</v>
      </c>
      <c r="AY127" s="86">
        <f>'R02 - Stavební část'!J38</f>
        <v>0</v>
      </c>
      <c r="AZ127" s="86">
        <f>'R02 - Stavební část'!F35</f>
        <v>0</v>
      </c>
      <c r="BA127" s="86">
        <f>'R02 - Stavební část'!F36</f>
        <v>0</v>
      </c>
      <c r="BB127" s="86">
        <f>'R02 - Stavební část'!F37</f>
        <v>0</v>
      </c>
      <c r="BC127" s="86">
        <f>'R02 - Stavební část'!F38</f>
        <v>0</v>
      </c>
      <c r="BD127" s="88">
        <f>'R02 - Stavební část'!F39</f>
        <v>0</v>
      </c>
      <c r="BT127" s="25" t="s">
        <v>83</v>
      </c>
      <c r="BV127" s="25" t="s">
        <v>75</v>
      </c>
      <c r="BW127" s="25" t="s">
        <v>180</v>
      </c>
      <c r="BX127" s="25" t="s">
        <v>174</v>
      </c>
      <c r="CL127" s="25" t="s">
        <v>1</v>
      </c>
    </row>
    <row r="128" spans="1:90" s="3" customFormat="1" ht="16.5" customHeight="1">
      <c r="A128" s="74" t="s">
        <v>77</v>
      </c>
      <c r="B128" s="48"/>
      <c r="C128" s="9"/>
      <c r="D128" s="9"/>
      <c r="E128" s="243" t="s">
        <v>181</v>
      </c>
      <c r="F128" s="243"/>
      <c r="G128" s="243"/>
      <c r="H128" s="243"/>
      <c r="I128" s="243"/>
      <c r="J128" s="9"/>
      <c r="K128" s="243" t="s">
        <v>182</v>
      </c>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38">
        <f>'R03 - ON'!J32</f>
        <v>0</v>
      </c>
      <c r="AH128" s="239"/>
      <c r="AI128" s="239"/>
      <c r="AJ128" s="239"/>
      <c r="AK128" s="239"/>
      <c r="AL128" s="239"/>
      <c r="AM128" s="239"/>
      <c r="AN128" s="238">
        <f t="shared" si="0"/>
        <v>0</v>
      </c>
      <c r="AO128" s="239"/>
      <c r="AP128" s="239"/>
      <c r="AQ128" s="84" t="s">
        <v>161</v>
      </c>
      <c r="AR128" s="48"/>
      <c r="AS128" s="85">
        <v>0</v>
      </c>
      <c r="AT128" s="86">
        <f t="shared" si="1"/>
        <v>0</v>
      </c>
      <c r="AU128" s="87">
        <f>'R03 - ON'!P121</f>
        <v>0</v>
      </c>
      <c r="AV128" s="86">
        <f>'R03 - ON'!J35</f>
        <v>0</v>
      </c>
      <c r="AW128" s="86">
        <f>'R03 - ON'!J36</f>
        <v>0</v>
      </c>
      <c r="AX128" s="86">
        <f>'R03 - ON'!J37</f>
        <v>0</v>
      </c>
      <c r="AY128" s="86">
        <f>'R03 - ON'!J38</f>
        <v>0</v>
      </c>
      <c r="AZ128" s="86">
        <f>'R03 - ON'!F35</f>
        <v>0</v>
      </c>
      <c r="BA128" s="86">
        <f>'R03 - ON'!F36</f>
        <v>0</v>
      </c>
      <c r="BB128" s="86">
        <f>'R03 - ON'!F37</f>
        <v>0</v>
      </c>
      <c r="BC128" s="86">
        <f>'R03 - ON'!F38</f>
        <v>0</v>
      </c>
      <c r="BD128" s="88">
        <f>'R03 - ON'!F39</f>
        <v>0</v>
      </c>
      <c r="BT128" s="25" t="s">
        <v>83</v>
      </c>
      <c r="BV128" s="25" t="s">
        <v>75</v>
      </c>
      <c r="BW128" s="25" t="s">
        <v>183</v>
      </c>
      <c r="BX128" s="25" t="s">
        <v>174</v>
      </c>
      <c r="CL128" s="25" t="s">
        <v>1</v>
      </c>
    </row>
    <row r="129" spans="2:91" s="6" customFormat="1" ht="24.75" customHeight="1">
      <c r="B129" s="75"/>
      <c r="C129" s="76"/>
      <c r="D129" s="240" t="s">
        <v>184</v>
      </c>
      <c r="E129" s="240"/>
      <c r="F129" s="240"/>
      <c r="G129" s="240"/>
      <c r="H129" s="240"/>
      <c r="I129" s="77"/>
      <c r="J129" s="240" t="s">
        <v>185</v>
      </c>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37">
        <f>ROUND(SUM(AG130:AG132),2)</f>
        <v>0</v>
      </c>
      <c r="AH129" s="223"/>
      <c r="AI129" s="223"/>
      <c r="AJ129" s="223"/>
      <c r="AK129" s="223"/>
      <c r="AL129" s="223"/>
      <c r="AM129" s="223"/>
      <c r="AN129" s="222">
        <f t="shared" si="0"/>
        <v>0</v>
      </c>
      <c r="AO129" s="223"/>
      <c r="AP129" s="223"/>
      <c r="AQ129" s="78" t="s">
        <v>80</v>
      </c>
      <c r="AR129" s="75"/>
      <c r="AS129" s="79">
        <f>ROUND(SUM(AS130:AS132),2)</f>
        <v>0</v>
      </c>
      <c r="AT129" s="80">
        <f t="shared" si="1"/>
        <v>0</v>
      </c>
      <c r="AU129" s="81">
        <f>ROUND(SUM(AU130:AU132),5)</f>
        <v>0</v>
      </c>
      <c r="AV129" s="80">
        <f>ROUND(AZ129*L29,2)</f>
        <v>0</v>
      </c>
      <c r="AW129" s="80">
        <f>ROUND(BA129*L30,2)</f>
        <v>0</v>
      </c>
      <c r="AX129" s="80">
        <f>ROUND(BB129*L29,2)</f>
        <v>0</v>
      </c>
      <c r="AY129" s="80">
        <f>ROUND(BC129*L30,2)</f>
        <v>0</v>
      </c>
      <c r="AZ129" s="80">
        <f>ROUND(SUM(AZ130:AZ132),2)</f>
        <v>0</v>
      </c>
      <c r="BA129" s="80">
        <f>ROUND(SUM(BA130:BA132),2)</f>
        <v>0</v>
      </c>
      <c r="BB129" s="80">
        <f>ROUND(SUM(BB130:BB132),2)</f>
        <v>0</v>
      </c>
      <c r="BC129" s="80">
        <f>ROUND(SUM(BC130:BC132),2)</f>
        <v>0</v>
      </c>
      <c r="BD129" s="82">
        <f>ROUND(SUM(BD130:BD132),2)</f>
        <v>0</v>
      </c>
      <c r="BS129" s="83" t="s">
        <v>72</v>
      </c>
      <c r="BT129" s="83" t="s">
        <v>81</v>
      </c>
      <c r="BU129" s="83" t="s">
        <v>74</v>
      </c>
      <c r="BV129" s="83" t="s">
        <v>75</v>
      </c>
      <c r="BW129" s="83" t="s">
        <v>186</v>
      </c>
      <c r="BX129" s="83" t="s">
        <v>5</v>
      </c>
      <c r="CL129" s="83" t="s">
        <v>1</v>
      </c>
      <c r="CM129" s="83" t="s">
        <v>83</v>
      </c>
    </row>
    <row r="130" spans="1:90" s="3" customFormat="1" ht="16.5" customHeight="1">
      <c r="A130" s="74" t="s">
        <v>77</v>
      </c>
      <c r="B130" s="48"/>
      <c r="C130" s="9"/>
      <c r="D130" s="9"/>
      <c r="E130" s="243" t="s">
        <v>175</v>
      </c>
      <c r="F130" s="243"/>
      <c r="G130" s="243"/>
      <c r="H130" s="243"/>
      <c r="I130" s="243"/>
      <c r="J130" s="9"/>
      <c r="K130" s="243" t="s">
        <v>176</v>
      </c>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38">
        <f>'R01 - Infrastruktura_01'!J32</f>
        <v>0</v>
      </c>
      <c r="AH130" s="239"/>
      <c r="AI130" s="239"/>
      <c r="AJ130" s="239"/>
      <c r="AK130" s="239"/>
      <c r="AL130" s="239"/>
      <c r="AM130" s="239"/>
      <c r="AN130" s="238">
        <f t="shared" si="0"/>
        <v>0</v>
      </c>
      <c r="AO130" s="239"/>
      <c r="AP130" s="239"/>
      <c r="AQ130" s="84" t="s">
        <v>161</v>
      </c>
      <c r="AR130" s="48"/>
      <c r="AS130" s="85">
        <v>0</v>
      </c>
      <c r="AT130" s="86">
        <f t="shared" si="1"/>
        <v>0</v>
      </c>
      <c r="AU130" s="87">
        <f>'R01 - Infrastruktura_01'!P121</f>
        <v>0</v>
      </c>
      <c r="AV130" s="86">
        <f>'R01 - Infrastruktura_01'!J35</f>
        <v>0</v>
      </c>
      <c r="AW130" s="86">
        <f>'R01 - Infrastruktura_01'!J36</f>
        <v>0</v>
      </c>
      <c r="AX130" s="86">
        <f>'R01 - Infrastruktura_01'!J37</f>
        <v>0</v>
      </c>
      <c r="AY130" s="86">
        <f>'R01 - Infrastruktura_01'!J38</f>
        <v>0</v>
      </c>
      <c r="AZ130" s="86">
        <f>'R01 - Infrastruktura_01'!F35</f>
        <v>0</v>
      </c>
      <c r="BA130" s="86">
        <f>'R01 - Infrastruktura_01'!F36</f>
        <v>0</v>
      </c>
      <c r="BB130" s="86">
        <f>'R01 - Infrastruktura_01'!F37</f>
        <v>0</v>
      </c>
      <c r="BC130" s="86">
        <f>'R01 - Infrastruktura_01'!F38</f>
        <v>0</v>
      </c>
      <c r="BD130" s="88">
        <f>'R01 - Infrastruktura_01'!F39</f>
        <v>0</v>
      </c>
      <c r="BT130" s="25" t="s">
        <v>83</v>
      </c>
      <c r="BV130" s="25" t="s">
        <v>75</v>
      </c>
      <c r="BW130" s="25" t="s">
        <v>187</v>
      </c>
      <c r="BX130" s="25" t="s">
        <v>186</v>
      </c>
      <c r="CL130" s="25" t="s">
        <v>1</v>
      </c>
    </row>
    <row r="131" spans="1:90" s="3" customFormat="1" ht="16.5" customHeight="1">
      <c r="A131" s="74" t="s">
        <v>77</v>
      </c>
      <c r="B131" s="48"/>
      <c r="C131" s="9"/>
      <c r="D131" s="9"/>
      <c r="E131" s="243" t="s">
        <v>178</v>
      </c>
      <c r="F131" s="243"/>
      <c r="G131" s="243"/>
      <c r="H131" s="243"/>
      <c r="I131" s="243"/>
      <c r="J131" s="9"/>
      <c r="K131" s="243" t="s">
        <v>179</v>
      </c>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38">
        <f>'R02 - Stavební část_01'!J32</f>
        <v>0</v>
      </c>
      <c r="AH131" s="239"/>
      <c r="AI131" s="239"/>
      <c r="AJ131" s="239"/>
      <c r="AK131" s="239"/>
      <c r="AL131" s="239"/>
      <c r="AM131" s="239"/>
      <c r="AN131" s="238">
        <f t="shared" si="0"/>
        <v>0</v>
      </c>
      <c r="AO131" s="239"/>
      <c r="AP131" s="239"/>
      <c r="AQ131" s="84" t="s">
        <v>161</v>
      </c>
      <c r="AR131" s="48"/>
      <c r="AS131" s="85">
        <v>0</v>
      </c>
      <c r="AT131" s="86">
        <f t="shared" si="1"/>
        <v>0</v>
      </c>
      <c r="AU131" s="87">
        <f>'R02 - Stavební část_01'!P127</f>
        <v>0</v>
      </c>
      <c r="AV131" s="86">
        <f>'R02 - Stavební část_01'!J35</f>
        <v>0</v>
      </c>
      <c r="AW131" s="86">
        <f>'R02 - Stavební část_01'!J36</f>
        <v>0</v>
      </c>
      <c r="AX131" s="86">
        <f>'R02 - Stavební část_01'!J37</f>
        <v>0</v>
      </c>
      <c r="AY131" s="86">
        <f>'R02 - Stavební část_01'!J38</f>
        <v>0</v>
      </c>
      <c r="AZ131" s="86">
        <f>'R02 - Stavební část_01'!F35</f>
        <v>0</v>
      </c>
      <c r="BA131" s="86">
        <f>'R02 - Stavební část_01'!F36</f>
        <v>0</v>
      </c>
      <c r="BB131" s="86">
        <f>'R02 - Stavební část_01'!F37</f>
        <v>0</v>
      </c>
      <c r="BC131" s="86">
        <f>'R02 - Stavební část_01'!F38</f>
        <v>0</v>
      </c>
      <c r="BD131" s="88">
        <f>'R02 - Stavební část_01'!F39</f>
        <v>0</v>
      </c>
      <c r="BT131" s="25" t="s">
        <v>83</v>
      </c>
      <c r="BV131" s="25" t="s">
        <v>75</v>
      </c>
      <c r="BW131" s="25" t="s">
        <v>188</v>
      </c>
      <c r="BX131" s="25" t="s">
        <v>186</v>
      </c>
      <c r="CL131" s="25" t="s">
        <v>1</v>
      </c>
    </row>
    <row r="132" spans="1:90" s="3" customFormat="1" ht="16.5" customHeight="1">
      <c r="A132" s="74" t="s">
        <v>77</v>
      </c>
      <c r="B132" s="48"/>
      <c r="C132" s="9"/>
      <c r="D132" s="9"/>
      <c r="E132" s="243" t="s">
        <v>181</v>
      </c>
      <c r="F132" s="243"/>
      <c r="G132" s="243"/>
      <c r="H132" s="243"/>
      <c r="I132" s="243"/>
      <c r="J132" s="9"/>
      <c r="K132" s="243" t="s">
        <v>182</v>
      </c>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38">
        <f>'R03 - ON_01'!J32</f>
        <v>0</v>
      </c>
      <c r="AH132" s="239"/>
      <c r="AI132" s="239"/>
      <c r="AJ132" s="239"/>
      <c r="AK132" s="239"/>
      <c r="AL132" s="239"/>
      <c r="AM132" s="239"/>
      <c r="AN132" s="238">
        <f t="shared" si="0"/>
        <v>0</v>
      </c>
      <c r="AO132" s="239"/>
      <c r="AP132" s="239"/>
      <c r="AQ132" s="84" t="s">
        <v>161</v>
      </c>
      <c r="AR132" s="48"/>
      <c r="AS132" s="85">
        <v>0</v>
      </c>
      <c r="AT132" s="86">
        <f t="shared" si="1"/>
        <v>0</v>
      </c>
      <c r="AU132" s="87">
        <f>'R03 - ON_01'!P121</f>
        <v>0</v>
      </c>
      <c r="AV132" s="86">
        <f>'R03 - ON_01'!J35</f>
        <v>0</v>
      </c>
      <c r="AW132" s="86">
        <f>'R03 - ON_01'!J36</f>
        <v>0</v>
      </c>
      <c r="AX132" s="86">
        <f>'R03 - ON_01'!J37</f>
        <v>0</v>
      </c>
      <c r="AY132" s="86">
        <f>'R03 - ON_01'!J38</f>
        <v>0</v>
      </c>
      <c r="AZ132" s="86">
        <f>'R03 - ON_01'!F35</f>
        <v>0</v>
      </c>
      <c r="BA132" s="86">
        <f>'R03 - ON_01'!F36</f>
        <v>0</v>
      </c>
      <c r="BB132" s="86">
        <f>'R03 - ON_01'!F37</f>
        <v>0</v>
      </c>
      <c r="BC132" s="86">
        <f>'R03 - ON_01'!F38</f>
        <v>0</v>
      </c>
      <c r="BD132" s="88">
        <f>'R03 - ON_01'!F39</f>
        <v>0</v>
      </c>
      <c r="BT132" s="25" t="s">
        <v>83</v>
      </c>
      <c r="BV132" s="25" t="s">
        <v>75</v>
      </c>
      <c r="BW132" s="25" t="s">
        <v>189</v>
      </c>
      <c r="BX132" s="25" t="s">
        <v>186</v>
      </c>
      <c r="CL132" s="25" t="s">
        <v>1</v>
      </c>
    </row>
    <row r="133" spans="2:91" s="6" customFormat="1" ht="24.75" customHeight="1">
      <c r="B133" s="75"/>
      <c r="C133" s="76"/>
      <c r="D133" s="240" t="s">
        <v>190</v>
      </c>
      <c r="E133" s="240"/>
      <c r="F133" s="240"/>
      <c r="G133" s="240"/>
      <c r="H133" s="240"/>
      <c r="I133" s="77"/>
      <c r="J133" s="240" t="s">
        <v>191</v>
      </c>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37">
        <f>ROUND(SUM(AG134:AG136),2)</f>
        <v>0</v>
      </c>
      <c r="AH133" s="223"/>
      <c r="AI133" s="223"/>
      <c r="AJ133" s="223"/>
      <c r="AK133" s="223"/>
      <c r="AL133" s="223"/>
      <c r="AM133" s="223"/>
      <c r="AN133" s="222">
        <f t="shared" si="0"/>
        <v>0</v>
      </c>
      <c r="AO133" s="223"/>
      <c r="AP133" s="223"/>
      <c r="AQ133" s="78" t="s">
        <v>80</v>
      </c>
      <c r="AR133" s="75"/>
      <c r="AS133" s="79">
        <f>ROUND(SUM(AS134:AS136),2)</f>
        <v>0</v>
      </c>
      <c r="AT133" s="80">
        <f t="shared" si="1"/>
        <v>0</v>
      </c>
      <c r="AU133" s="81">
        <f>ROUND(SUM(AU134:AU136),5)</f>
        <v>0</v>
      </c>
      <c r="AV133" s="80">
        <f>ROUND(AZ133*L29,2)</f>
        <v>0</v>
      </c>
      <c r="AW133" s="80">
        <f>ROUND(BA133*L30,2)</f>
        <v>0</v>
      </c>
      <c r="AX133" s="80">
        <f>ROUND(BB133*L29,2)</f>
        <v>0</v>
      </c>
      <c r="AY133" s="80">
        <f>ROUND(BC133*L30,2)</f>
        <v>0</v>
      </c>
      <c r="AZ133" s="80">
        <f>ROUND(SUM(AZ134:AZ136),2)</f>
        <v>0</v>
      </c>
      <c r="BA133" s="80">
        <f>ROUND(SUM(BA134:BA136),2)</f>
        <v>0</v>
      </c>
      <c r="BB133" s="80">
        <f>ROUND(SUM(BB134:BB136),2)</f>
        <v>0</v>
      </c>
      <c r="BC133" s="80">
        <f>ROUND(SUM(BC134:BC136),2)</f>
        <v>0</v>
      </c>
      <c r="BD133" s="82">
        <f>ROUND(SUM(BD134:BD136),2)</f>
        <v>0</v>
      </c>
      <c r="BS133" s="83" t="s">
        <v>72</v>
      </c>
      <c r="BT133" s="83" t="s">
        <v>81</v>
      </c>
      <c r="BU133" s="83" t="s">
        <v>74</v>
      </c>
      <c r="BV133" s="83" t="s">
        <v>75</v>
      </c>
      <c r="BW133" s="83" t="s">
        <v>192</v>
      </c>
      <c r="BX133" s="83" t="s">
        <v>5</v>
      </c>
      <c r="CL133" s="83" t="s">
        <v>1</v>
      </c>
      <c r="CM133" s="83" t="s">
        <v>83</v>
      </c>
    </row>
    <row r="134" spans="1:90" s="3" customFormat="1" ht="16.5" customHeight="1">
      <c r="A134" s="74" t="s">
        <v>77</v>
      </c>
      <c r="B134" s="48"/>
      <c r="C134" s="9"/>
      <c r="D134" s="9"/>
      <c r="E134" s="243" t="s">
        <v>175</v>
      </c>
      <c r="F134" s="243"/>
      <c r="G134" s="243"/>
      <c r="H134" s="243"/>
      <c r="I134" s="243"/>
      <c r="J134" s="9"/>
      <c r="K134" s="243" t="s">
        <v>176</v>
      </c>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38">
        <f>'R01 - Infrastruktura_02'!J32</f>
        <v>0</v>
      </c>
      <c r="AH134" s="239"/>
      <c r="AI134" s="239"/>
      <c r="AJ134" s="239"/>
      <c r="AK134" s="239"/>
      <c r="AL134" s="239"/>
      <c r="AM134" s="239"/>
      <c r="AN134" s="238">
        <f t="shared" si="0"/>
        <v>0</v>
      </c>
      <c r="AO134" s="239"/>
      <c r="AP134" s="239"/>
      <c r="AQ134" s="84" t="s">
        <v>161</v>
      </c>
      <c r="AR134" s="48"/>
      <c r="AS134" s="85">
        <v>0</v>
      </c>
      <c r="AT134" s="86">
        <f t="shared" si="1"/>
        <v>0</v>
      </c>
      <c r="AU134" s="87">
        <f>'R01 - Infrastruktura_02'!P121</f>
        <v>0</v>
      </c>
      <c r="AV134" s="86">
        <f>'R01 - Infrastruktura_02'!J35</f>
        <v>0</v>
      </c>
      <c r="AW134" s="86">
        <f>'R01 - Infrastruktura_02'!J36</f>
        <v>0</v>
      </c>
      <c r="AX134" s="86">
        <f>'R01 - Infrastruktura_02'!J37</f>
        <v>0</v>
      </c>
      <c r="AY134" s="86">
        <f>'R01 - Infrastruktura_02'!J38</f>
        <v>0</v>
      </c>
      <c r="AZ134" s="86">
        <f>'R01 - Infrastruktura_02'!F35</f>
        <v>0</v>
      </c>
      <c r="BA134" s="86">
        <f>'R01 - Infrastruktura_02'!F36</f>
        <v>0</v>
      </c>
      <c r="BB134" s="86">
        <f>'R01 - Infrastruktura_02'!F37</f>
        <v>0</v>
      </c>
      <c r="BC134" s="86">
        <f>'R01 - Infrastruktura_02'!F38</f>
        <v>0</v>
      </c>
      <c r="BD134" s="88">
        <f>'R01 - Infrastruktura_02'!F39</f>
        <v>0</v>
      </c>
      <c r="BT134" s="25" t="s">
        <v>83</v>
      </c>
      <c r="BV134" s="25" t="s">
        <v>75</v>
      </c>
      <c r="BW134" s="25" t="s">
        <v>193</v>
      </c>
      <c r="BX134" s="25" t="s">
        <v>192</v>
      </c>
      <c r="CL134" s="25" t="s">
        <v>1</v>
      </c>
    </row>
    <row r="135" spans="1:90" s="3" customFormat="1" ht="16.5" customHeight="1">
      <c r="A135" s="74" t="s">
        <v>77</v>
      </c>
      <c r="B135" s="48"/>
      <c r="C135" s="9"/>
      <c r="D135" s="9"/>
      <c r="E135" s="243" t="s">
        <v>178</v>
      </c>
      <c r="F135" s="243"/>
      <c r="G135" s="243"/>
      <c r="H135" s="243"/>
      <c r="I135" s="243"/>
      <c r="J135" s="9"/>
      <c r="K135" s="243" t="s">
        <v>179</v>
      </c>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38">
        <f>'R02 - Stavební část_02'!J32</f>
        <v>0</v>
      </c>
      <c r="AH135" s="239"/>
      <c r="AI135" s="239"/>
      <c r="AJ135" s="239"/>
      <c r="AK135" s="239"/>
      <c r="AL135" s="239"/>
      <c r="AM135" s="239"/>
      <c r="AN135" s="238">
        <f t="shared" si="0"/>
        <v>0</v>
      </c>
      <c r="AO135" s="239"/>
      <c r="AP135" s="239"/>
      <c r="AQ135" s="84" t="s">
        <v>161</v>
      </c>
      <c r="AR135" s="48"/>
      <c r="AS135" s="85">
        <v>0</v>
      </c>
      <c r="AT135" s="86">
        <f t="shared" si="1"/>
        <v>0</v>
      </c>
      <c r="AU135" s="87">
        <f>'R02 - Stavební část_02'!P129</f>
        <v>0</v>
      </c>
      <c r="AV135" s="86">
        <f>'R02 - Stavební část_02'!J35</f>
        <v>0</v>
      </c>
      <c r="AW135" s="86">
        <f>'R02 - Stavební část_02'!J36</f>
        <v>0</v>
      </c>
      <c r="AX135" s="86">
        <f>'R02 - Stavební část_02'!J37</f>
        <v>0</v>
      </c>
      <c r="AY135" s="86">
        <f>'R02 - Stavební část_02'!J38</f>
        <v>0</v>
      </c>
      <c r="AZ135" s="86">
        <f>'R02 - Stavební část_02'!F35</f>
        <v>0</v>
      </c>
      <c r="BA135" s="86">
        <f>'R02 - Stavební část_02'!F36</f>
        <v>0</v>
      </c>
      <c r="BB135" s="86">
        <f>'R02 - Stavební část_02'!F37</f>
        <v>0</v>
      </c>
      <c r="BC135" s="86">
        <f>'R02 - Stavební část_02'!F38</f>
        <v>0</v>
      </c>
      <c r="BD135" s="88">
        <f>'R02 - Stavební část_02'!F39</f>
        <v>0</v>
      </c>
      <c r="BT135" s="25" t="s">
        <v>83</v>
      </c>
      <c r="BV135" s="25" t="s">
        <v>75</v>
      </c>
      <c r="BW135" s="25" t="s">
        <v>194</v>
      </c>
      <c r="BX135" s="25" t="s">
        <v>192</v>
      </c>
      <c r="CL135" s="25" t="s">
        <v>1</v>
      </c>
    </row>
    <row r="136" spans="1:90" s="3" customFormat="1" ht="16.5" customHeight="1">
      <c r="A136" s="74" t="s">
        <v>77</v>
      </c>
      <c r="B136" s="48"/>
      <c r="C136" s="9"/>
      <c r="D136" s="9"/>
      <c r="E136" s="243" t="s">
        <v>181</v>
      </c>
      <c r="F136" s="243"/>
      <c r="G136" s="243"/>
      <c r="H136" s="243"/>
      <c r="I136" s="243"/>
      <c r="J136" s="9"/>
      <c r="K136" s="243" t="s">
        <v>182</v>
      </c>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38">
        <f>'R03 - ON_02'!J32</f>
        <v>0</v>
      </c>
      <c r="AH136" s="239"/>
      <c r="AI136" s="239"/>
      <c r="AJ136" s="239"/>
      <c r="AK136" s="239"/>
      <c r="AL136" s="239"/>
      <c r="AM136" s="239"/>
      <c r="AN136" s="238">
        <f t="shared" si="0"/>
        <v>0</v>
      </c>
      <c r="AO136" s="239"/>
      <c r="AP136" s="239"/>
      <c r="AQ136" s="84" t="s">
        <v>161</v>
      </c>
      <c r="AR136" s="48"/>
      <c r="AS136" s="85">
        <v>0</v>
      </c>
      <c r="AT136" s="86">
        <f t="shared" si="1"/>
        <v>0</v>
      </c>
      <c r="AU136" s="87">
        <f>'R03 - ON_02'!P121</f>
        <v>0</v>
      </c>
      <c r="AV136" s="86">
        <f>'R03 - ON_02'!J35</f>
        <v>0</v>
      </c>
      <c r="AW136" s="86">
        <f>'R03 - ON_02'!J36</f>
        <v>0</v>
      </c>
      <c r="AX136" s="86">
        <f>'R03 - ON_02'!J37</f>
        <v>0</v>
      </c>
      <c r="AY136" s="86">
        <f>'R03 - ON_02'!J38</f>
        <v>0</v>
      </c>
      <c r="AZ136" s="86">
        <f>'R03 - ON_02'!F35</f>
        <v>0</v>
      </c>
      <c r="BA136" s="86">
        <f>'R03 - ON_02'!F36</f>
        <v>0</v>
      </c>
      <c r="BB136" s="86">
        <f>'R03 - ON_02'!F37</f>
        <v>0</v>
      </c>
      <c r="BC136" s="86">
        <f>'R03 - ON_02'!F38</f>
        <v>0</v>
      </c>
      <c r="BD136" s="88">
        <f>'R03 - ON_02'!F39</f>
        <v>0</v>
      </c>
      <c r="BT136" s="25" t="s">
        <v>83</v>
      </c>
      <c r="BV136" s="25" t="s">
        <v>75</v>
      </c>
      <c r="BW136" s="25" t="s">
        <v>195</v>
      </c>
      <c r="BX136" s="25" t="s">
        <v>192</v>
      </c>
      <c r="CL136" s="25" t="s">
        <v>1</v>
      </c>
    </row>
    <row r="137" spans="1:91" s="6" customFormat="1" ht="24.75" customHeight="1">
      <c r="A137" s="74" t="s">
        <v>77</v>
      </c>
      <c r="B137" s="75"/>
      <c r="C137" s="76"/>
      <c r="D137" s="240" t="s">
        <v>196</v>
      </c>
      <c r="E137" s="240"/>
      <c r="F137" s="240"/>
      <c r="G137" s="240"/>
      <c r="H137" s="240"/>
      <c r="I137" s="77"/>
      <c r="J137" s="240" t="s">
        <v>197</v>
      </c>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22">
        <f>'SO 90-90 - Liberec - Mníš...'!J30</f>
        <v>0</v>
      </c>
      <c r="AH137" s="223"/>
      <c r="AI137" s="223"/>
      <c r="AJ137" s="223"/>
      <c r="AK137" s="223"/>
      <c r="AL137" s="223"/>
      <c r="AM137" s="223"/>
      <c r="AN137" s="222">
        <f t="shared" si="0"/>
        <v>0</v>
      </c>
      <c r="AO137" s="223"/>
      <c r="AP137" s="223"/>
      <c r="AQ137" s="78" t="s">
        <v>80</v>
      </c>
      <c r="AR137" s="75"/>
      <c r="AS137" s="79">
        <v>0</v>
      </c>
      <c r="AT137" s="80">
        <f t="shared" si="1"/>
        <v>0</v>
      </c>
      <c r="AU137" s="81">
        <f>'SO 90-90 - Liberec - Mníš...'!P120</f>
        <v>0</v>
      </c>
      <c r="AV137" s="80">
        <f>'SO 90-90 - Liberec - Mníš...'!J33</f>
        <v>0</v>
      </c>
      <c r="AW137" s="80">
        <f>'SO 90-90 - Liberec - Mníš...'!J34</f>
        <v>0</v>
      </c>
      <c r="AX137" s="80">
        <f>'SO 90-90 - Liberec - Mníš...'!J35</f>
        <v>0</v>
      </c>
      <c r="AY137" s="80">
        <f>'SO 90-90 - Liberec - Mníš...'!J36</f>
        <v>0</v>
      </c>
      <c r="AZ137" s="80">
        <f>'SO 90-90 - Liberec - Mníš...'!F33</f>
        <v>0</v>
      </c>
      <c r="BA137" s="80">
        <f>'SO 90-90 - Liberec - Mníš...'!F34</f>
        <v>0</v>
      </c>
      <c r="BB137" s="80">
        <f>'SO 90-90 - Liberec - Mníš...'!F35</f>
        <v>0</v>
      </c>
      <c r="BC137" s="80">
        <f>'SO 90-90 - Liberec - Mníš...'!F36</f>
        <v>0</v>
      </c>
      <c r="BD137" s="82">
        <f>'SO 90-90 - Liberec - Mníš...'!F37</f>
        <v>0</v>
      </c>
      <c r="BT137" s="83" t="s">
        <v>81</v>
      </c>
      <c r="BV137" s="83" t="s">
        <v>75</v>
      </c>
      <c r="BW137" s="83" t="s">
        <v>198</v>
      </c>
      <c r="BX137" s="83" t="s">
        <v>5</v>
      </c>
      <c r="CL137" s="83" t="s">
        <v>1</v>
      </c>
      <c r="CM137" s="83" t="s">
        <v>83</v>
      </c>
    </row>
    <row r="138" spans="1:91" s="6" customFormat="1" ht="24.75" customHeight="1">
      <c r="A138" s="74" t="s">
        <v>77</v>
      </c>
      <c r="B138" s="75"/>
      <c r="C138" s="76"/>
      <c r="D138" s="240" t="s">
        <v>199</v>
      </c>
      <c r="E138" s="240"/>
      <c r="F138" s="240"/>
      <c r="G138" s="240"/>
      <c r="H138" s="240"/>
      <c r="I138" s="77"/>
      <c r="J138" s="240" t="s">
        <v>200</v>
      </c>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22">
        <f>'SO 98-98 - Liberec - Mníš...'!J30</f>
        <v>0</v>
      </c>
      <c r="AH138" s="223"/>
      <c r="AI138" s="223"/>
      <c r="AJ138" s="223"/>
      <c r="AK138" s="223"/>
      <c r="AL138" s="223"/>
      <c r="AM138" s="223"/>
      <c r="AN138" s="222">
        <f t="shared" si="0"/>
        <v>0</v>
      </c>
      <c r="AO138" s="223"/>
      <c r="AP138" s="223"/>
      <c r="AQ138" s="78" t="s">
        <v>80</v>
      </c>
      <c r="AR138" s="75"/>
      <c r="AS138" s="79">
        <v>0</v>
      </c>
      <c r="AT138" s="80">
        <f t="shared" si="1"/>
        <v>0</v>
      </c>
      <c r="AU138" s="81">
        <f>'SO 98-98 - Liberec - Mníš...'!P117</f>
        <v>0</v>
      </c>
      <c r="AV138" s="80">
        <f>'SO 98-98 - Liberec - Mníš...'!J33</f>
        <v>0</v>
      </c>
      <c r="AW138" s="80">
        <f>'SO 98-98 - Liberec - Mníš...'!J34</f>
        <v>0</v>
      </c>
      <c r="AX138" s="80">
        <f>'SO 98-98 - Liberec - Mníš...'!J35</f>
        <v>0</v>
      </c>
      <c r="AY138" s="80">
        <f>'SO 98-98 - Liberec - Mníš...'!J36</f>
        <v>0</v>
      </c>
      <c r="AZ138" s="80">
        <f>'SO 98-98 - Liberec - Mníš...'!F33</f>
        <v>0</v>
      </c>
      <c r="BA138" s="80">
        <f>'SO 98-98 - Liberec - Mníš...'!F34</f>
        <v>0</v>
      </c>
      <c r="BB138" s="80">
        <f>'SO 98-98 - Liberec - Mníš...'!F35</f>
        <v>0</v>
      </c>
      <c r="BC138" s="80">
        <f>'SO 98-98 - Liberec - Mníš...'!F36</f>
        <v>0</v>
      </c>
      <c r="BD138" s="82">
        <f>'SO 98-98 - Liberec - Mníš...'!F37</f>
        <v>0</v>
      </c>
      <c r="BT138" s="83" t="s">
        <v>81</v>
      </c>
      <c r="BV138" s="83" t="s">
        <v>75</v>
      </c>
      <c r="BW138" s="83" t="s">
        <v>201</v>
      </c>
      <c r="BX138" s="83" t="s">
        <v>5</v>
      </c>
      <c r="CL138" s="83" t="s">
        <v>1</v>
      </c>
      <c r="CM138" s="83" t="s">
        <v>83</v>
      </c>
    </row>
    <row r="139" spans="1:91" s="6" customFormat="1" ht="24.75" customHeight="1">
      <c r="A139" s="74" t="s">
        <v>77</v>
      </c>
      <c r="B139" s="75"/>
      <c r="C139" s="76"/>
      <c r="D139" s="240" t="s">
        <v>202</v>
      </c>
      <c r="E139" s="240"/>
      <c r="F139" s="240"/>
      <c r="G139" s="240"/>
      <c r="H139" s="240"/>
      <c r="I139" s="77"/>
      <c r="J139" s="240" t="s">
        <v>203</v>
      </c>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22">
        <f>'SO 99-99 - Liberec - Mníš...'!J30</f>
        <v>0</v>
      </c>
      <c r="AH139" s="223"/>
      <c r="AI139" s="223"/>
      <c r="AJ139" s="223"/>
      <c r="AK139" s="223"/>
      <c r="AL139" s="223"/>
      <c r="AM139" s="223"/>
      <c r="AN139" s="222">
        <f t="shared" si="0"/>
        <v>0</v>
      </c>
      <c r="AO139" s="223"/>
      <c r="AP139" s="223"/>
      <c r="AQ139" s="78" t="s">
        <v>80</v>
      </c>
      <c r="AR139" s="75"/>
      <c r="AS139" s="89">
        <v>0</v>
      </c>
      <c r="AT139" s="90">
        <f t="shared" si="1"/>
        <v>0</v>
      </c>
      <c r="AU139" s="91">
        <f>'SO 99-99 - Liberec - Mníš...'!P118</f>
        <v>0</v>
      </c>
      <c r="AV139" s="90">
        <f>'SO 99-99 - Liberec - Mníš...'!J33</f>
        <v>0</v>
      </c>
      <c r="AW139" s="90">
        <f>'SO 99-99 - Liberec - Mníš...'!J34</f>
        <v>0</v>
      </c>
      <c r="AX139" s="90">
        <f>'SO 99-99 - Liberec - Mníš...'!J35</f>
        <v>0</v>
      </c>
      <c r="AY139" s="90">
        <f>'SO 99-99 - Liberec - Mníš...'!J36</f>
        <v>0</v>
      </c>
      <c r="AZ139" s="90">
        <f>'SO 99-99 - Liberec - Mníš...'!F33</f>
        <v>0</v>
      </c>
      <c r="BA139" s="90">
        <f>'SO 99-99 - Liberec - Mníš...'!F34</f>
        <v>0</v>
      </c>
      <c r="BB139" s="90">
        <f>'SO 99-99 - Liberec - Mníš...'!F35</f>
        <v>0</v>
      </c>
      <c r="BC139" s="90">
        <f>'SO 99-99 - Liberec - Mníš...'!F36</f>
        <v>0</v>
      </c>
      <c r="BD139" s="92">
        <f>'SO 99-99 - Liberec - Mníš...'!F37</f>
        <v>0</v>
      </c>
      <c r="BT139" s="83" t="s">
        <v>81</v>
      </c>
      <c r="BV139" s="83" t="s">
        <v>75</v>
      </c>
      <c r="BW139" s="83" t="s">
        <v>204</v>
      </c>
      <c r="BX139" s="83" t="s">
        <v>5</v>
      </c>
      <c r="CL139" s="83" t="s">
        <v>1</v>
      </c>
      <c r="CM139" s="83" t="s">
        <v>83</v>
      </c>
    </row>
    <row r="140" spans="2:44" s="1" customFormat="1" ht="30" customHeight="1">
      <c r="B140" s="32"/>
      <c r="AR140" s="32"/>
    </row>
    <row r="141" spans="2:44" s="1" customFormat="1" ht="6.95" customHeight="1">
      <c r="B141" s="44"/>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32"/>
    </row>
  </sheetData>
  <sheetProtection algorithmName="SHA-512" hashValue="e60GsqdojZJ8iBk7ySmzZ5+gHABeRMtgnSEdAHtIrSfpQ5TABit43FQupXX0kaPo54RB7GaLhmIHuBINjiPYNQ==" saltValue="Oop4zThxczyOQYf08NlsNgJjK85ABwTYFkN9BNWFDjpCd+M4JRbbg2ybSyKgeVvOqzWufONrdTY4NZyXVbQ4uw==" spinCount="100000" sheet="1" objects="1" scenarios="1" formatColumns="0" formatRows="0"/>
  <mergeCells count="218">
    <mergeCell ref="D133:H133"/>
    <mergeCell ref="E134:I134"/>
    <mergeCell ref="E135:I135"/>
    <mergeCell ref="E136:I136"/>
    <mergeCell ref="D137:H137"/>
    <mergeCell ref="D138:H138"/>
    <mergeCell ref="D139:H139"/>
    <mergeCell ref="D124:H124"/>
    <mergeCell ref="D125:H125"/>
    <mergeCell ref="E126:I126"/>
    <mergeCell ref="E127:I127"/>
    <mergeCell ref="E128:I128"/>
    <mergeCell ref="D129:H129"/>
    <mergeCell ref="E130:I130"/>
    <mergeCell ref="E131:I131"/>
    <mergeCell ref="E132:I132"/>
    <mergeCell ref="D95:H95"/>
    <mergeCell ref="D97:H97"/>
    <mergeCell ref="D96:H96"/>
    <mergeCell ref="D99:H99"/>
    <mergeCell ref="D119:H119"/>
    <mergeCell ref="D120:H120"/>
    <mergeCell ref="E121:I121"/>
    <mergeCell ref="E122:I122"/>
    <mergeCell ref="D123:H123"/>
    <mergeCell ref="J137:AF137"/>
    <mergeCell ref="J138:AF138"/>
    <mergeCell ref="J139:AF139"/>
    <mergeCell ref="C92:G92"/>
    <mergeCell ref="D106:H106"/>
    <mergeCell ref="D104:H104"/>
    <mergeCell ref="D105:H105"/>
    <mergeCell ref="D107:H107"/>
    <mergeCell ref="D108:H108"/>
    <mergeCell ref="D109:H109"/>
    <mergeCell ref="D110:H110"/>
    <mergeCell ref="D111:H111"/>
    <mergeCell ref="D112:H112"/>
    <mergeCell ref="D113:H113"/>
    <mergeCell ref="D114:H114"/>
    <mergeCell ref="D115:H115"/>
    <mergeCell ref="D116:H116"/>
    <mergeCell ref="D117:H117"/>
    <mergeCell ref="D103:H103"/>
    <mergeCell ref="D102:H102"/>
    <mergeCell ref="D118:H118"/>
    <mergeCell ref="D101:H101"/>
    <mergeCell ref="D100:H100"/>
    <mergeCell ref="D98:H98"/>
    <mergeCell ref="K128:AF128"/>
    <mergeCell ref="J129:AF129"/>
    <mergeCell ref="K130:AF130"/>
    <mergeCell ref="K131:AF131"/>
    <mergeCell ref="K132:AF132"/>
    <mergeCell ref="J133:AF133"/>
    <mergeCell ref="K134:AF134"/>
    <mergeCell ref="K135:AF135"/>
    <mergeCell ref="K136:AF136"/>
    <mergeCell ref="J119:AF119"/>
    <mergeCell ref="J120:AF120"/>
    <mergeCell ref="K121:AF121"/>
    <mergeCell ref="K122:AF122"/>
    <mergeCell ref="J123:AF123"/>
    <mergeCell ref="J124:AF124"/>
    <mergeCell ref="J125:AF125"/>
    <mergeCell ref="K126:AF126"/>
    <mergeCell ref="K127:AF127"/>
    <mergeCell ref="J107:AF107"/>
    <mergeCell ref="J106:AF106"/>
    <mergeCell ref="J118:AF118"/>
    <mergeCell ref="J105:AF105"/>
    <mergeCell ref="J100:AF100"/>
    <mergeCell ref="J104:AF104"/>
    <mergeCell ref="J103:AF103"/>
    <mergeCell ref="J111:AF111"/>
    <mergeCell ref="L85:AJ85"/>
    <mergeCell ref="AN136:AP136"/>
    <mergeCell ref="AG136:AM136"/>
    <mergeCell ref="AN137:AP137"/>
    <mergeCell ref="AG137:AM137"/>
    <mergeCell ref="AN138:AP138"/>
    <mergeCell ref="AG138:AM138"/>
    <mergeCell ref="AN139:AP139"/>
    <mergeCell ref="AG139:AM139"/>
    <mergeCell ref="I92:AF92"/>
    <mergeCell ref="J101:AF101"/>
    <mergeCell ref="J112:AF112"/>
    <mergeCell ref="J113:AF113"/>
    <mergeCell ref="J115:AF115"/>
    <mergeCell ref="J114:AF114"/>
    <mergeCell ref="J116:AF116"/>
    <mergeCell ref="J95:AF95"/>
    <mergeCell ref="J117:AF117"/>
    <mergeCell ref="J96:AF96"/>
    <mergeCell ref="J97:AF97"/>
    <mergeCell ref="J110:AF110"/>
    <mergeCell ref="J102:AF102"/>
    <mergeCell ref="J109:AF109"/>
    <mergeCell ref="J98:AF98"/>
    <mergeCell ref="J108:AF108"/>
    <mergeCell ref="AN131:AP131"/>
    <mergeCell ref="AG131:AM131"/>
    <mergeCell ref="AG132:AM132"/>
    <mergeCell ref="AN132:AP132"/>
    <mergeCell ref="AN133:AP133"/>
    <mergeCell ref="AG133:AM133"/>
    <mergeCell ref="AN134:AP134"/>
    <mergeCell ref="AG134:AM134"/>
    <mergeCell ref="AN135:AP135"/>
    <mergeCell ref="AG135:AM135"/>
    <mergeCell ref="AG126:AM126"/>
    <mergeCell ref="AN126:AP126"/>
    <mergeCell ref="AG127:AM127"/>
    <mergeCell ref="AN127:AP127"/>
    <mergeCell ref="AN128:AP128"/>
    <mergeCell ref="AG128:AM128"/>
    <mergeCell ref="AN129:AP129"/>
    <mergeCell ref="AG129:AM129"/>
    <mergeCell ref="AN130:AP130"/>
    <mergeCell ref="AG130:AM130"/>
    <mergeCell ref="AG121:AM121"/>
    <mergeCell ref="AN121:AP121"/>
    <mergeCell ref="AG122:AM122"/>
    <mergeCell ref="AN122:AP122"/>
    <mergeCell ref="AN123:AP123"/>
    <mergeCell ref="AG123:AM123"/>
    <mergeCell ref="AN124:AP124"/>
    <mergeCell ref="AG124:AM124"/>
    <mergeCell ref="AN125:AP125"/>
    <mergeCell ref="AG125:AM125"/>
    <mergeCell ref="AN116:AP116"/>
    <mergeCell ref="AG116:AM116"/>
    <mergeCell ref="AG117:AM117"/>
    <mergeCell ref="AN117:AP117"/>
    <mergeCell ref="AN118:AP118"/>
    <mergeCell ref="AG118:AM118"/>
    <mergeCell ref="AG119:AM119"/>
    <mergeCell ref="AN119:AP119"/>
    <mergeCell ref="AG120:AM120"/>
    <mergeCell ref="AN120:AP120"/>
    <mergeCell ref="AN111:AP111"/>
    <mergeCell ref="AG111:AM111"/>
    <mergeCell ref="AN112:AP112"/>
    <mergeCell ref="AG112:AM112"/>
    <mergeCell ref="AN113:AP113"/>
    <mergeCell ref="AG113:AM113"/>
    <mergeCell ref="AN114:AP114"/>
    <mergeCell ref="AG114:AM114"/>
    <mergeCell ref="AN115:AP115"/>
    <mergeCell ref="AG115:AM115"/>
    <mergeCell ref="AG109:AM109"/>
    <mergeCell ref="AN109:AP109"/>
    <mergeCell ref="AN110:AP110"/>
    <mergeCell ref="AG110:AM110"/>
    <mergeCell ref="AM87:AN87"/>
    <mergeCell ref="AM89:AP89"/>
    <mergeCell ref="AS89:AT91"/>
    <mergeCell ref="AM90:AP90"/>
    <mergeCell ref="AN92:AP92"/>
    <mergeCell ref="AG92:AM92"/>
    <mergeCell ref="AN95:AP95"/>
    <mergeCell ref="AG95:AM95"/>
    <mergeCell ref="AN96:AP96"/>
    <mergeCell ref="AG96:AM96"/>
    <mergeCell ref="AN97:AP97"/>
    <mergeCell ref="AG97:AM97"/>
    <mergeCell ref="AN98:AP98"/>
    <mergeCell ref="AG98:AM98"/>
    <mergeCell ref="AG99:AM99"/>
    <mergeCell ref="AN99:AP99"/>
    <mergeCell ref="AN100:AP100"/>
    <mergeCell ref="AG100:AM100"/>
    <mergeCell ref="AG94:AM94"/>
    <mergeCell ref="AN94:AP94"/>
    <mergeCell ref="AN104:AP104"/>
    <mergeCell ref="AG104:AM104"/>
    <mergeCell ref="AN105:AP105"/>
    <mergeCell ref="AG105:AM105"/>
    <mergeCell ref="AN106:AP106"/>
    <mergeCell ref="AG106:AM106"/>
    <mergeCell ref="AN107:AP107"/>
    <mergeCell ref="AG107:AM107"/>
    <mergeCell ref="AG108:AM108"/>
    <mergeCell ref="AN108:AP108"/>
    <mergeCell ref="AK35:AO35"/>
    <mergeCell ref="X35:AB35"/>
    <mergeCell ref="AR2:BE2"/>
    <mergeCell ref="AG101:AM101"/>
    <mergeCell ref="AN101:AP101"/>
    <mergeCell ref="AN102:AP102"/>
    <mergeCell ref="AG102:AM102"/>
    <mergeCell ref="AN103:AP103"/>
    <mergeCell ref="AG103:AM103"/>
    <mergeCell ref="J99:AF99"/>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s>
  <hyperlinks>
    <hyperlink ref="A95" location="'PS 01-11 - ŽST Mníšek u L...'!C2" display="/"/>
    <hyperlink ref="A96" location="'PS 01-31 - Liberec - Mníš...'!C2" display="/"/>
    <hyperlink ref="A97" location="'PS 02-01_DDTS - PS 02-01'!C2" display="/"/>
    <hyperlink ref="A98" location="'PS 02-02_DDTS - PS 02-02'!C2" display="/"/>
    <hyperlink ref="A99" location="'PS 02-11_MK - PS 02-11'!C2" display="/"/>
    <hyperlink ref="A100" location="'PS 02-12_MK - PS 02-12'!C2" display="/"/>
    <hyperlink ref="A101" location="'PS 02-31_Zapojovac - PS 0...'!C2" display="/"/>
    <hyperlink ref="A102" location="'PS 02-32_Zapojovac - PS 0...'!C2" display="/"/>
    <hyperlink ref="A103" location="'PS 02-41_PZTS_PZZ - PS 02-41'!C2" display="/"/>
    <hyperlink ref="A104" location="'PS 02-42_PZTS_Mnisek - PS...'!C2" display="/"/>
    <hyperlink ref="A105" location="'PS 02-51_TK - PS 02-51'!C2" display="/"/>
    <hyperlink ref="A106" location="'PS 02-52_TK - PS 02-52'!C2" display="/"/>
    <hyperlink ref="A107" location="'PS 02-71_Sdel - PS 02-71'!C2" display="/"/>
    <hyperlink ref="A108" location="'PS 02-72_Sdel - PS 02-72'!C2" display="/"/>
    <hyperlink ref="A109" location="'SO 10-01 - Liberec – Mníš...'!C2" display="/"/>
    <hyperlink ref="A110" location="'SO 10-01.1 -  Liberec – M...'!C2" display="/"/>
    <hyperlink ref="A111" location="'SO 10-02 - ŽST Mníšek u L...'!C2" display="/"/>
    <hyperlink ref="A112" location="'SO 11-02 - ŽST Mníšek u L...'!C2" display="/"/>
    <hyperlink ref="A113" location="'SO 12-01 - ŽST Mníšek u L...'!C2" display="/"/>
    <hyperlink ref="A114" location="'SO 13-01 - Liberec – Mníš...'!C2" display="/"/>
    <hyperlink ref="A115" location="'SO 13-02 - Liberec – Mníš...'!C2" display="/"/>
    <hyperlink ref="A116" location="'SO 13-03 - Liberec – Mníš...'!C2" display="/"/>
    <hyperlink ref="A117" location="'SO 13-04 - Liberec – Mníš...'!C2" display="/"/>
    <hyperlink ref="A118" location="'SO 13-05 - ŽST Mníšek u L...'!C2" display="/"/>
    <hyperlink ref="A119" location="'SO 21-01 - Liberec – Mníš...'!C2" display="/"/>
    <hyperlink ref="A121" location="'SO 30-01.1 - Liberec – Mn...'!C2" display="/"/>
    <hyperlink ref="A122" location="'SO 30-01.2 - Liberec – Mn...'!C2" display="/"/>
    <hyperlink ref="A123" location="'SO 71-01 - ŽST Mníšek u L...'!C2" display="/"/>
    <hyperlink ref="A124" location="'SO 77-01 - ŽST Mníšek u L...'!C2" display="/"/>
    <hyperlink ref="A126" location="'R01 - Infrastruktura'!C2" display="/"/>
    <hyperlink ref="A127" location="'R02 - Stavební část'!C2" display="/"/>
    <hyperlink ref="A128" location="'R03 - ON'!C2" display="/"/>
    <hyperlink ref="A130" location="'R01 - Infrastruktura_01'!C2" display="/"/>
    <hyperlink ref="A131" location="'R02 - Stavební část_01'!C2" display="/"/>
    <hyperlink ref="A132" location="'R03 - ON_01'!C2" display="/"/>
    <hyperlink ref="A134" location="'R01 - Infrastruktura_02'!C2" display="/"/>
    <hyperlink ref="A135" location="'R02 - Stavební část_02'!C2" display="/"/>
    <hyperlink ref="A136" location="'R03 - ON_02'!C2" display="/"/>
    <hyperlink ref="A137" location="'SO 90-90 - Liberec - Mníš...'!C2" display="/"/>
    <hyperlink ref="A138" location="'SO 98-98 - Liberec - Mníš...'!C2" display="/"/>
    <hyperlink ref="A139" location="'SO 99-99 - Liberec - Mníš...'!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9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107</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1819</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ROUND((SUM(BE116:BE192)),2)</f>
        <v>0</v>
      </c>
      <c r="I33" s="96">
        <v>0.21</v>
      </c>
      <c r="J33" s="86">
        <f>ROUND(((SUM(BE116:BE192))*I33),2)</f>
        <v>0</v>
      </c>
      <c r="L33" s="32"/>
    </row>
    <row r="34" spans="2:12" s="1" customFormat="1" ht="14.45" customHeight="1">
      <c r="B34" s="32"/>
      <c r="E34" s="27" t="s">
        <v>39</v>
      </c>
      <c r="F34" s="86">
        <f>ROUND((SUM(BF116:BF192)),2)</f>
        <v>0</v>
      </c>
      <c r="I34" s="96">
        <v>0.15</v>
      </c>
      <c r="J34" s="86">
        <f>ROUND(((SUM(BF116:BF192))*I34),2)</f>
        <v>0</v>
      </c>
      <c r="L34" s="32"/>
    </row>
    <row r="35" spans="2:12" s="1" customFormat="1" ht="14.45" customHeight="1" hidden="1">
      <c r="B35" s="32"/>
      <c r="E35" s="27" t="s">
        <v>40</v>
      </c>
      <c r="F35" s="86">
        <f>ROUND((SUM(BG116:BG192)),2)</f>
        <v>0</v>
      </c>
      <c r="I35" s="96">
        <v>0.21</v>
      </c>
      <c r="J35" s="86">
        <f>0</f>
        <v>0</v>
      </c>
      <c r="L35" s="32"/>
    </row>
    <row r="36" spans="2:12" s="1" customFormat="1" ht="14.45" customHeight="1" hidden="1">
      <c r="B36" s="32"/>
      <c r="E36" s="27" t="s">
        <v>41</v>
      </c>
      <c r="F36" s="86">
        <f>ROUND((SUM(BH116:BH192)),2)</f>
        <v>0</v>
      </c>
      <c r="I36" s="96">
        <v>0.15</v>
      </c>
      <c r="J36" s="86">
        <f>0</f>
        <v>0</v>
      </c>
      <c r="L36" s="32"/>
    </row>
    <row r="37" spans="2:12" s="1" customFormat="1" ht="14.45" customHeight="1" hidden="1">
      <c r="B37" s="32"/>
      <c r="E37" s="27" t="s">
        <v>42</v>
      </c>
      <c r="F37" s="86">
        <f>ROUND((SUM(BI116:BI192)),2)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02-41_PZTS_PZZ - PS 02-41</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02-41_PZTS_PZZ - PS 02-41</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SUM(P117:P192)</f>
        <v>0</v>
      </c>
      <c r="Q116" s="53"/>
      <c r="R116" s="122">
        <f>SUM(R117:R192)</f>
        <v>0</v>
      </c>
      <c r="S116" s="53"/>
      <c r="T116" s="123">
        <f>SUM(T117:T192)</f>
        <v>0</v>
      </c>
      <c r="AT116" s="17" t="s">
        <v>72</v>
      </c>
      <c r="AU116" s="17" t="s">
        <v>212</v>
      </c>
      <c r="BK116" s="124">
        <f>SUM(BK117:BK192)</f>
        <v>0</v>
      </c>
    </row>
    <row r="117" spans="2:65" s="1" customFormat="1" ht="37.9" customHeight="1">
      <c r="B117" s="32"/>
      <c r="C117" s="137" t="s">
        <v>81</v>
      </c>
      <c r="D117" s="137" t="s">
        <v>243</v>
      </c>
      <c r="E117" s="138" t="s">
        <v>1698</v>
      </c>
      <c r="F117" s="139" t="s">
        <v>1699</v>
      </c>
      <c r="G117" s="140" t="s">
        <v>267</v>
      </c>
      <c r="H117" s="141">
        <v>30</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9.5">
      <c r="B118" s="32"/>
      <c r="D118" s="151" t="s">
        <v>248</v>
      </c>
      <c r="F118" s="152" t="s">
        <v>1699</v>
      </c>
      <c r="I118" s="153"/>
      <c r="L118" s="32"/>
      <c r="M118" s="154"/>
      <c r="T118" s="56"/>
      <c r="AT118" s="17" t="s">
        <v>248</v>
      </c>
      <c r="AU118" s="17" t="s">
        <v>73</v>
      </c>
    </row>
    <row r="119" spans="2:65" s="1" customFormat="1" ht="16.5" customHeight="1">
      <c r="B119" s="32"/>
      <c r="C119" s="137" t="s">
        <v>83</v>
      </c>
      <c r="D119" s="137" t="s">
        <v>243</v>
      </c>
      <c r="E119" s="138" t="s">
        <v>1700</v>
      </c>
      <c r="F119" s="139" t="s">
        <v>1820</v>
      </c>
      <c r="G119" s="140" t="s">
        <v>263</v>
      </c>
      <c r="H119" s="141">
        <v>12</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1.25">
      <c r="B120" s="32"/>
      <c r="D120" s="151" t="s">
        <v>248</v>
      </c>
      <c r="F120" s="152" t="s">
        <v>1820</v>
      </c>
      <c r="I120" s="153"/>
      <c r="L120" s="32"/>
      <c r="M120" s="154"/>
      <c r="T120" s="56"/>
      <c r="AT120" s="17" t="s">
        <v>248</v>
      </c>
      <c r="AU120" s="17" t="s">
        <v>73</v>
      </c>
    </row>
    <row r="121" spans="2:65" s="1" customFormat="1" ht="16.5" customHeight="1">
      <c r="B121" s="32"/>
      <c r="C121" s="137" t="s">
        <v>251</v>
      </c>
      <c r="D121" s="137" t="s">
        <v>243</v>
      </c>
      <c r="E121" s="138" t="s">
        <v>1702</v>
      </c>
      <c r="F121" s="139" t="s">
        <v>1821</v>
      </c>
      <c r="G121" s="140" t="s">
        <v>263</v>
      </c>
      <c r="H121" s="141">
        <v>9</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1.25">
      <c r="B122" s="32"/>
      <c r="D122" s="151" t="s">
        <v>248</v>
      </c>
      <c r="F122" s="152" t="s">
        <v>1821</v>
      </c>
      <c r="I122" s="153"/>
      <c r="L122" s="32"/>
      <c r="M122" s="154"/>
      <c r="T122" s="56"/>
      <c r="AT122" s="17" t="s">
        <v>248</v>
      </c>
      <c r="AU122" s="17" t="s">
        <v>73</v>
      </c>
    </row>
    <row r="123" spans="2:65" s="1" customFormat="1" ht="16.5" customHeight="1">
      <c r="B123" s="32"/>
      <c r="C123" s="137" t="s">
        <v>247</v>
      </c>
      <c r="D123" s="137" t="s">
        <v>243</v>
      </c>
      <c r="E123" s="138" t="s">
        <v>1822</v>
      </c>
      <c r="F123" s="139" t="s">
        <v>1823</v>
      </c>
      <c r="G123" s="140" t="s">
        <v>263</v>
      </c>
      <c r="H123" s="141">
        <v>12</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1.25">
      <c r="B124" s="32"/>
      <c r="D124" s="151" t="s">
        <v>248</v>
      </c>
      <c r="F124" s="152" t="s">
        <v>1823</v>
      </c>
      <c r="I124" s="153"/>
      <c r="L124" s="32"/>
      <c r="M124" s="154"/>
      <c r="T124" s="56"/>
      <c r="AT124" s="17" t="s">
        <v>248</v>
      </c>
      <c r="AU124" s="17" t="s">
        <v>73</v>
      </c>
    </row>
    <row r="125" spans="2:65" s="1" customFormat="1" ht="16.5" customHeight="1">
      <c r="B125" s="32"/>
      <c r="C125" s="137" t="s">
        <v>259</v>
      </c>
      <c r="D125" s="137" t="s">
        <v>243</v>
      </c>
      <c r="E125" s="138" t="s">
        <v>1824</v>
      </c>
      <c r="F125" s="139" t="s">
        <v>1825</v>
      </c>
      <c r="G125" s="140" t="s">
        <v>263</v>
      </c>
      <c r="H125" s="141">
        <v>12</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1.25">
      <c r="B126" s="32"/>
      <c r="D126" s="151" t="s">
        <v>248</v>
      </c>
      <c r="F126" s="152" t="s">
        <v>1825</v>
      </c>
      <c r="I126" s="153"/>
      <c r="L126" s="32"/>
      <c r="M126" s="154"/>
      <c r="T126" s="56"/>
      <c r="AT126" s="17" t="s">
        <v>248</v>
      </c>
      <c r="AU126" s="17" t="s">
        <v>73</v>
      </c>
    </row>
    <row r="127" spans="2:65" s="1" customFormat="1" ht="37.9" customHeight="1">
      <c r="B127" s="32"/>
      <c r="C127" s="137" t="s">
        <v>254</v>
      </c>
      <c r="D127" s="137" t="s">
        <v>243</v>
      </c>
      <c r="E127" s="138" t="s">
        <v>1569</v>
      </c>
      <c r="F127" s="139" t="s">
        <v>1570</v>
      </c>
      <c r="G127" s="140" t="s">
        <v>263</v>
      </c>
      <c r="H127" s="141">
        <v>3</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9.5">
      <c r="B128" s="32"/>
      <c r="D128" s="151" t="s">
        <v>248</v>
      </c>
      <c r="F128" s="152" t="s">
        <v>1570</v>
      </c>
      <c r="I128" s="153"/>
      <c r="L128" s="32"/>
      <c r="M128" s="154"/>
      <c r="T128" s="56"/>
      <c r="AT128" s="17" t="s">
        <v>248</v>
      </c>
      <c r="AU128" s="17" t="s">
        <v>73</v>
      </c>
    </row>
    <row r="129" spans="2:65" s="1" customFormat="1" ht="37.9" customHeight="1">
      <c r="B129" s="32"/>
      <c r="C129" s="137" t="s">
        <v>269</v>
      </c>
      <c r="D129" s="137" t="s">
        <v>243</v>
      </c>
      <c r="E129" s="138" t="s">
        <v>1571</v>
      </c>
      <c r="F129" s="139" t="s">
        <v>1572</v>
      </c>
      <c r="G129" s="140" t="s">
        <v>263</v>
      </c>
      <c r="H129" s="141">
        <v>3</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1572</v>
      </c>
      <c r="I130" s="153"/>
      <c r="L130" s="32"/>
      <c r="M130" s="154"/>
      <c r="T130" s="56"/>
      <c r="AT130" s="17" t="s">
        <v>248</v>
      </c>
      <c r="AU130" s="17" t="s">
        <v>73</v>
      </c>
    </row>
    <row r="131" spans="2:65" s="1" customFormat="1" ht="33" customHeight="1">
      <c r="B131" s="32"/>
      <c r="C131" s="137" t="s">
        <v>258</v>
      </c>
      <c r="D131" s="137" t="s">
        <v>243</v>
      </c>
      <c r="E131" s="138" t="s">
        <v>496</v>
      </c>
      <c r="F131" s="139" t="s">
        <v>497</v>
      </c>
      <c r="G131" s="140" t="s">
        <v>267</v>
      </c>
      <c r="H131" s="141">
        <v>30</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497</v>
      </c>
      <c r="I132" s="153"/>
      <c r="L132" s="32"/>
      <c r="M132" s="154"/>
      <c r="T132" s="56"/>
      <c r="AT132" s="17" t="s">
        <v>248</v>
      </c>
      <c r="AU132" s="17" t="s">
        <v>73</v>
      </c>
    </row>
    <row r="133" spans="2:65" s="1" customFormat="1" ht="37.9" customHeight="1">
      <c r="B133" s="32"/>
      <c r="C133" s="137" t="s">
        <v>276</v>
      </c>
      <c r="D133" s="137" t="s">
        <v>243</v>
      </c>
      <c r="E133" s="138" t="s">
        <v>1195</v>
      </c>
      <c r="F133" s="139" t="s">
        <v>1196</v>
      </c>
      <c r="G133" s="140" t="s">
        <v>263</v>
      </c>
      <c r="H133" s="141">
        <v>3</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9.5">
      <c r="B134" s="32"/>
      <c r="D134" s="151" t="s">
        <v>248</v>
      </c>
      <c r="F134" s="152" t="s">
        <v>1196</v>
      </c>
      <c r="I134" s="153"/>
      <c r="L134" s="32"/>
      <c r="M134" s="154"/>
      <c r="T134" s="56"/>
      <c r="AT134" s="17" t="s">
        <v>248</v>
      </c>
      <c r="AU134" s="17" t="s">
        <v>73</v>
      </c>
    </row>
    <row r="135" spans="2:65" s="1" customFormat="1" ht="24.2" customHeight="1">
      <c r="B135" s="32"/>
      <c r="C135" s="137" t="s">
        <v>264</v>
      </c>
      <c r="D135" s="137" t="s">
        <v>243</v>
      </c>
      <c r="E135" s="138" t="s">
        <v>1602</v>
      </c>
      <c r="F135" s="139" t="s">
        <v>1603</v>
      </c>
      <c r="G135" s="140" t="s">
        <v>267</v>
      </c>
      <c r="H135" s="141">
        <v>60</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1.25">
      <c r="B136" s="32"/>
      <c r="D136" s="151" t="s">
        <v>248</v>
      </c>
      <c r="F136" s="152" t="s">
        <v>1603</v>
      </c>
      <c r="I136" s="153"/>
      <c r="L136" s="32"/>
      <c r="M136" s="154"/>
      <c r="T136" s="56"/>
      <c r="AT136" s="17" t="s">
        <v>248</v>
      </c>
      <c r="AU136" s="17" t="s">
        <v>73</v>
      </c>
    </row>
    <row r="137" spans="2:65" s="1" customFormat="1" ht="24.2" customHeight="1">
      <c r="B137" s="32"/>
      <c r="C137" s="137" t="s">
        <v>283</v>
      </c>
      <c r="D137" s="137" t="s">
        <v>243</v>
      </c>
      <c r="E137" s="138" t="s">
        <v>1826</v>
      </c>
      <c r="F137" s="139" t="s">
        <v>1827</v>
      </c>
      <c r="G137" s="140" t="s">
        <v>267</v>
      </c>
      <c r="H137" s="141">
        <v>60</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1.25">
      <c r="B138" s="32"/>
      <c r="D138" s="151" t="s">
        <v>248</v>
      </c>
      <c r="F138" s="152" t="s">
        <v>1827</v>
      </c>
      <c r="I138" s="153"/>
      <c r="L138" s="32"/>
      <c r="M138" s="154"/>
      <c r="T138" s="56"/>
      <c r="AT138" s="17" t="s">
        <v>248</v>
      </c>
      <c r="AU138" s="17" t="s">
        <v>73</v>
      </c>
    </row>
    <row r="139" spans="2:65" s="1" customFormat="1" ht="24.2" customHeight="1">
      <c r="B139" s="32"/>
      <c r="C139" s="137" t="s">
        <v>268</v>
      </c>
      <c r="D139" s="137" t="s">
        <v>243</v>
      </c>
      <c r="E139" s="138" t="s">
        <v>1828</v>
      </c>
      <c r="F139" s="139" t="s">
        <v>1829</v>
      </c>
      <c r="G139" s="140" t="s">
        <v>263</v>
      </c>
      <c r="H139" s="141">
        <v>12</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1.25">
      <c r="B140" s="32"/>
      <c r="D140" s="151" t="s">
        <v>248</v>
      </c>
      <c r="F140" s="152" t="s">
        <v>1829</v>
      </c>
      <c r="I140" s="153"/>
      <c r="L140" s="32"/>
      <c r="M140" s="154"/>
      <c r="T140" s="56"/>
      <c r="AT140" s="17" t="s">
        <v>248</v>
      </c>
      <c r="AU140" s="17" t="s">
        <v>73</v>
      </c>
    </row>
    <row r="141" spans="2:65" s="1" customFormat="1" ht="33" customHeight="1">
      <c r="B141" s="32"/>
      <c r="C141" s="137" t="s">
        <v>290</v>
      </c>
      <c r="D141" s="137" t="s">
        <v>243</v>
      </c>
      <c r="E141" s="138" t="s">
        <v>1830</v>
      </c>
      <c r="F141" s="139" t="s">
        <v>1831</v>
      </c>
      <c r="G141" s="140" t="s">
        <v>263</v>
      </c>
      <c r="H141" s="141">
        <v>3</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9.5">
      <c r="B142" s="32"/>
      <c r="D142" s="151" t="s">
        <v>248</v>
      </c>
      <c r="F142" s="152" t="s">
        <v>1831</v>
      </c>
      <c r="I142" s="153"/>
      <c r="L142" s="32"/>
      <c r="M142" s="154"/>
      <c r="T142" s="56"/>
      <c r="AT142" s="17" t="s">
        <v>248</v>
      </c>
      <c r="AU142" s="17" t="s">
        <v>73</v>
      </c>
    </row>
    <row r="143" spans="2:65" s="1" customFormat="1" ht="24.2" customHeight="1">
      <c r="B143" s="32"/>
      <c r="C143" s="137" t="s">
        <v>272</v>
      </c>
      <c r="D143" s="137" t="s">
        <v>243</v>
      </c>
      <c r="E143" s="138" t="s">
        <v>1832</v>
      </c>
      <c r="F143" s="139" t="s">
        <v>1833</v>
      </c>
      <c r="G143" s="140" t="s">
        <v>263</v>
      </c>
      <c r="H143" s="141">
        <v>3</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19.5">
      <c r="B144" s="32"/>
      <c r="D144" s="151" t="s">
        <v>248</v>
      </c>
      <c r="F144" s="152" t="s">
        <v>1833</v>
      </c>
      <c r="I144" s="153"/>
      <c r="L144" s="32"/>
      <c r="M144" s="154"/>
      <c r="T144" s="56"/>
      <c r="AT144" s="17" t="s">
        <v>248</v>
      </c>
      <c r="AU144" s="17" t="s">
        <v>73</v>
      </c>
    </row>
    <row r="145" spans="2:65" s="1" customFormat="1" ht="21.75" customHeight="1">
      <c r="B145" s="32"/>
      <c r="C145" s="137" t="s">
        <v>8</v>
      </c>
      <c r="D145" s="137" t="s">
        <v>243</v>
      </c>
      <c r="E145" s="138" t="s">
        <v>1834</v>
      </c>
      <c r="F145" s="139" t="s">
        <v>1835</v>
      </c>
      <c r="G145" s="140" t="s">
        <v>263</v>
      </c>
      <c r="H145" s="141">
        <v>6</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1.25">
      <c r="B146" s="32"/>
      <c r="D146" s="151" t="s">
        <v>248</v>
      </c>
      <c r="F146" s="152" t="s">
        <v>1835</v>
      </c>
      <c r="I146" s="153"/>
      <c r="L146" s="32"/>
      <c r="M146" s="154"/>
      <c r="T146" s="56"/>
      <c r="AT146" s="17" t="s">
        <v>248</v>
      </c>
      <c r="AU146" s="17" t="s">
        <v>73</v>
      </c>
    </row>
    <row r="147" spans="2:65" s="1" customFormat="1" ht="24.2" customHeight="1">
      <c r="B147" s="32"/>
      <c r="C147" s="137" t="s">
        <v>275</v>
      </c>
      <c r="D147" s="137" t="s">
        <v>243</v>
      </c>
      <c r="E147" s="138" t="s">
        <v>1836</v>
      </c>
      <c r="F147" s="139" t="s">
        <v>1837</v>
      </c>
      <c r="G147" s="140" t="s">
        <v>263</v>
      </c>
      <c r="H147" s="141">
        <v>3</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1.25">
      <c r="B148" s="32"/>
      <c r="D148" s="151" t="s">
        <v>248</v>
      </c>
      <c r="F148" s="152" t="s">
        <v>1837</v>
      </c>
      <c r="I148" s="153"/>
      <c r="L148" s="32"/>
      <c r="M148" s="154"/>
      <c r="T148" s="56"/>
      <c r="AT148" s="17" t="s">
        <v>248</v>
      </c>
      <c r="AU148" s="17" t="s">
        <v>73</v>
      </c>
    </row>
    <row r="149" spans="2:65" s="1" customFormat="1" ht="16.5" customHeight="1">
      <c r="B149" s="32"/>
      <c r="C149" s="137" t="s">
        <v>303</v>
      </c>
      <c r="D149" s="137" t="s">
        <v>243</v>
      </c>
      <c r="E149" s="138" t="s">
        <v>1838</v>
      </c>
      <c r="F149" s="139" t="s">
        <v>1839</v>
      </c>
      <c r="G149" s="140" t="s">
        <v>263</v>
      </c>
      <c r="H149" s="141">
        <v>3</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1.25">
      <c r="B150" s="32"/>
      <c r="D150" s="151" t="s">
        <v>248</v>
      </c>
      <c r="F150" s="152" t="s">
        <v>1839</v>
      </c>
      <c r="I150" s="153"/>
      <c r="L150" s="32"/>
      <c r="M150" s="154"/>
      <c r="T150" s="56"/>
      <c r="AT150" s="17" t="s">
        <v>248</v>
      </c>
      <c r="AU150" s="17" t="s">
        <v>73</v>
      </c>
    </row>
    <row r="151" spans="2:65" s="1" customFormat="1" ht="24.2" customHeight="1">
      <c r="B151" s="32"/>
      <c r="C151" s="137" t="s">
        <v>279</v>
      </c>
      <c r="D151" s="137" t="s">
        <v>243</v>
      </c>
      <c r="E151" s="138" t="s">
        <v>1840</v>
      </c>
      <c r="F151" s="139" t="s">
        <v>1841</v>
      </c>
      <c r="G151" s="140" t="s">
        <v>263</v>
      </c>
      <c r="H151" s="141">
        <v>3</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9.5">
      <c r="B152" s="32"/>
      <c r="D152" s="151" t="s">
        <v>248</v>
      </c>
      <c r="F152" s="152" t="s">
        <v>1841</v>
      </c>
      <c r="I152" s="153"/>
      <c r="L152" s="32"/>
      <c r="M152" s="154"/>
      <c r="T152" s="56"/>
      <c r="AT152" s="17" t="s">
        <v>248</v>
      </c>
      <c r="AU152" s="17" t="s">
        <v>73</v>
      </c>
    </row>
    <row r="153" spans="2:65" s="1" customFormat="1" ht="16.5" customHeight="1">
      <c r="B153" s="32"/>
      <c r="C153" s="137" t="s">
        <v>310</v>
      </c>
      <c r="D153" s="137" t="s">
        <v>243</v>
      </c>
      <c r="E153" s="138" t="s">
        <v>1842</v>
      </c>
      <c r="F153" s="139" t="s">
        <v>1843</v>
      </c>
      <c r="G153" s="140" t="s">
        <v>263</v>
      </c>
      <c r="H153" s="141">
        <v>3</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1.25">
      <c r="B154" s="32"/>
      <c r="D154" s="151" t="s">
        <v>248</v>
      </c>
      <c r="F154" s="152" t="s">
        <v>1843</v>
      </c>
      <c r="I154" s="153"/>
      <c r="L154" s="32"/>
      <c r="M154" s="154"/>
      <c r="T154" s="56"/>
      <c r="AT154" s="17" t="s">
        <v>248</v>
      </c>
      <c r="AU154" s="17" t="s">
        <v>73</v>
      </c>
    </row>
    <row r="155" spans="2:65" s="1" customFormat="1" ht="24.2" customHeight="1">
      <c r="B155" s="32"/>
      <c r="C155" s="137" t="s">
        <v>282</v>
      </c>
      <c r="D155" s="137" t="s">
        <v>243</v>
      </c>
      <c r="E155" s="138" t="s">
        <v>1844</v>
      </c>
      <c r="F155" s="139" t="s">
        <v>1845</v>
      </c>
      <c r="G155" s="140" t="s">
        <v>263</v>
      </c>
      <c r="H155" s="141">
        <v>3</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9.5">
      <c r="B156" s="32"/>
      <c r="D156" s="151" t="s">
        <v>248</v>
      </c>
      <c r="F156" s="152" t="s">
        <v>1845</v>
      </c>
      <c r="I156" s="153"/>
      <c r="L156" s="32"/>
      <c r="M156" s="154"/>
      <c r="T156" s="56"/>
      <c r="AT156" s="17" t="s">
        <v>248</v>
      </c>
      <c r="AU156" s="17" t="s">
        <v>73</v>
      </c>
    </row>
    <row r="157" spans="2:65" s="1" customFormat="1" ht="21.75" customHeight="1">
      <c r="B157" s="32"/>
      <c r="C157" s="137" t="s">
        <v>7</v>
      </c>
      <c r="D157" s="137" t="s">
        <v>243</v>
      </c>
      <c r="E157" s="138" t="s">
        <v>1846</v>
      </c>
      <c r="F157" s="139" t="s">
        <v>1847</v>
      </c>
      <c r="G157" s="140" t="s">
        <v>263</v>
      </c>
      <c r="H157" s="141">
        <v>3</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1.25">
      <c r="B158" s="32"/>
      <c r="D158" s="151" t="s">
        <v>248</v>
      </c>
      <c r="F158" s="152" t="s">
        <v>1847</v>
      </c>
      <c r="I158" s="153"/>
      <c r="L158" s="32"/>
      <c r="M158" s="154"/>
      <c r="T158" s="56"/>
      <c r="AT158" s="17" t="s">
        <v>248</v>
      </c>
      <c r="AU158" s="17" t="s">
        <v>73</v>
      </c>
    </row>
    <row r="159" spans="2:65" s="1" customFormat="1" ht="16.5" customHeight="1">
      <c r="B159" s="32"/>
      <c r="C159" s="137" t="s">
        <v>286</v>
      </c>
      <c r="D159" s="137" t="s">
        <v>243</v>
      </c>
      <c r="E159" s="138" t="s">
        <v>1848</v>
      </c>
      <c r="F159" s="139" t="s">
        <v>1849</v>
      </c>
      <c r="G159" s="140" t="s">
        <v>263</v>
      </c>
      <c r="H159" s="141">
        <v>3</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11.25">
      <c r="B160" s="32"/>
      <c r="D160" s="151" t="s">
        <v>248</v>
      </c>
      <c r="F160" s="152" t="s">
        <v>1849</v>
      </c>
      <c r="I160" s="153"/>
      <c r="L160" s="32"/>
      <c r="M160" s="154"/>
      <c r="T160" s="56"/>
      <c r="AT160" s="17" t="s">
        <v>248</v>
      </c>
      <c r="AU160" s="17" t="s">
        <v>73</v>
      </c>
    </row>
    <row r="161" spans="2:65" s="1" customFormat="1" ht="16.5" customHeight="1">
      <c r="B161" s="32"/>
      <c r="C161" s="137" t="s">
        <v>323</v>
      </c>
      <c r="D161" s="137" t="s">
        <v>243</v>
      </c>
      <c r="E161" s="138" t="s">
        <v>1850</v>
      </c>
      <c r="F161" s="139" t="s">
        <v>1851</v>
      </c>
      <c r="G161" s="140" t="s">
        <v>263</v>
      </c>
      <c r="H161" s="141">
        <v>3</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1.25">
      <c r="B162" s="32"/>
      <c r="D162" s="151" t="s">
        <v>248</v>
      </c>
      <c r="F162" s="152" t="s">
        <v>1851</v>
      </c>
      <c r="I162" s="153"/>
      <c r="L162" s="32"/>
      <c r="M162" s="154"/>
      <c r="T162" s="56"/>
      <c r="AT162" s="17" t="s">
        <v>248</v>
      </c>
      <c r="AU162" s="17" t="s">
        <v>73</v>
      </c>
    </row>
    <row r="163" spans="2:65" s="1" customFormat="1" ht="24.2" customHeight="1">
      <c r="B163" s="32"/>
      <c r="C163" s="137" t="s">
        <v>289</v>
      </c>
      <c r="D163" s="137" t="s">
        <v>243</v>
      </c>
      <c r="E163" s="138" t="s">
        <v>1852</v>
      </c>
      <c r="F163" s="139" t="s">
        <v>1853</v>
      </c>
      <c r="G163" s="140" t="s">
        <v>263</v>
      </c>
      <c r="H163" s="141">
        <v>3</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9.5">
      <c r="B164" s="32"/>
      <c r="D164" s="151" t="s">
        <v>248</v>
      </c>
      <c r="F164" s="152" t="s">
        <v>1853</v>
      </c>
      <c r="I164" s="153"/>
      <c r="L164" s="32"/>
      <c r="M164" s="154"/>
      <c r="T164" s="56"/>
      <c r="AT164" s="17" t="s">
        <v>248</v>
      </c>
      <c r="AU164" s="17" t="s">
        <v>73</v>
      </c>
    </row>
    <row r="165" spans="2:65" s="1" customFormat="1" ht="24.2" customHeight="1">
      <c r="B165" s="32"/>
      <c r="C165" s="137" t="s">
        <v>330</v>
      </c>
      <c r="D165" s="137" t="s">
        <v>243</v>
      </c>
      <c r="E165" s="138" t="s">
        <v>1854</v>
      </c>
      <c r="F165" s="139" t="s">
        <v>1855</v>
      </c>
      <c r="G165" s="140" t="s">
        <v>263</v>
      </c>
      <c r="H165" s="141">
        <v>3</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19.5">
      <c r="B166" s="32"/>
      <c r="D166" s="151" t="s">
        <v>248</v>
      </c>
      <c r="F166" s="152" t="s">
        <v>1855</v>
      </c>
      <c r="I166" s="153"/>
      <c r="L166" s="32"/>
      <c r="M166" s="154"/>
      <c r="T166" s="56"/>
      <c r="AT166" s="17" t="s">
        <v>248</v>
      </c>
      <c r="AU166" s="17" t="s">
        <v>73</v>
      </c>
    </row>
    <row r="167" spans="2:65" s="1" customFormat="1" ht="24.2" customHeight="1">
      <c r="B167" s="32"/>
      <c r="C167" s="137" t="s">
        <v>293</v>
      </c>
      <c r="D167" s="137" t="s">
        <v>243</v>
      </c>
      <c r="E167" s="138" t="s">
        <v>1856</v>
      </c>
      <c r="F167" s="139" t="s">
        <v>1857</v>
      </c>
      <c r="G167" s="140" t="s">
        <v>263</v>
      </c>
      <c r="H167" s="141">
        <v>3</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19.5">
      <c r="B168" s="32"/>
      <c r="D168" s="151" t="s">
        <v>248</v>
      </c>
      <c r="F168" s="152" t="s">
        <v>1857</v>
      </c>
      <c r="I168" s="153"/>
      <c r="L168" s="32"/>
      <c r="M168" s="154"/>
      <c r="T168" s="56"/>
      <c r="AT168" s="17" t="s">
        <v>248</v>
      </c>
      <c r="AU168" s="17" t="s">
        <v>73</v>
      </c>
    </row>
    <row r="169" spans="2:65" s="1" customFormat="1" ht="24.2" customHeight="1">
      <c r="B169" s="32"/>
      <c r="C169" s="137" t="s">
        <v>337</v>
      </c>
      <c r="D169" s="137" t="s">
        <v>243</v>
      </c>
      <c r="E169" s="138" t="s">
        <v>1858</v>
      </c>
      <c r="F169" s="139" t="s">
        <v>1859</v>
      </c>
      <c r="G169" s="140" t="s">
        <v>263</v>
      </c>
      <c r="H169" s="141">
        <v>3</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73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340</v>
      </c>
    </row>
    <row r="170" spans="2:47" s="1" customFormat="1" ht="19.5">
      <c r="B170" s="32"/>
      <c r="D170" s="151" t="s">
        <v>248</v>
      </c>
      <c r="F170" s="152" t="s">
        <v>1859</v>
      </c>
      <c r="I170" s="153"/>
      <c r="L170" s="32"/>
      <c r="M170" s="154"/>
      <c r="T170" s="56"/>
      <c r="AT170" s="17" t="s">
        <v>248</v>
      </c>
      <c r="AU170" s="17" t="s">
        <v>73</v>
      </c>
    </row>
    <row r="171" spans="2:65" s="1" customFormat="1" ht="16.5" customHeight="1">
      <c r="B171" s="32"/>
      <c r="C171" s="137" t="s">
        <v>296</v>
      </c>
      <c r="D171" s="137" t="s">
        <v>243</v>
      </c>
      <c r="E171" s="138" t="s">
        <v>1860</v>
      </c>
      <c r="F171" s="139" t="s">
        <v>1861</v>
      </c>
      <c r="G171" s="140" t="s">
        <v>263</v>
      </c>
      <c r="H171" s="141">
        <v>3</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73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343</v>
      </c>
    </row>
    <row r="172" spans="2:47" s="1" customFormat="1" ht="11.25">
      <c r="B172" s="32"/>
      <c r="D172" s="151" t="s">
        <v>248</v>
      </c>
      <c r="F172" s="152" t="s">
        <v>1861</v>
      </c>
      <c r="I172" s="153"/>
      <c r="L172" s="32"/>
      <c r="M172" s="154"/>
      <c r="T172" s="56"/>
      <c r="AT172" s="17" t="s">
        <v>248</v>
      </c>
      <c r="AU172" s="17" t="s">
        <v>73</v>
      </c>
    </row>
    <row r="173" spans="2:65" s="1" customFormat="1" ht="24.2" customHeight="1">
      <c r="B173" s="32"/>
      <c r="C173" s="137" t="s">
        <v>344</v>
      </c>
      <c r="D173" s="137" t="s">
        <v>243</v>
      </c>
      <c r="E173" s="138" t="s">
        <v>1862</v>
      </c>
      <c r="F173" s="139" t="s">
        <v>1863</v>
      </c>
      <c r="G173" s="140" t="s">
        <v>1864</v>
      </c>
      <c r="H173" s="141">
        <v>3</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73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347</v>
      </c>
    </row>
    <row r="174" spans="2:47" s="1" customFormat="1" ht="11.25">
      <c r="B174" s="32"/>
      <c r="D174" s="151" t="s">
        <v>248</v>
      </c>
      <c r="F174" s="152" t="s">
        <v>1863</v>
      </c>
      <c r="I174" s="153"/>
      <c r="L174" s="32"/>
      <c r="M174" s="154"/>
      <c r="T174" s="56"/>
      <c r="AT174" s="17" t="s">
        <v>248</v>
      </c>
      <c r="AU174" s="17" t="s">
        <v>73</v>
      </c>
    </row>
    <row r="175" spans="2:65" s="1" customFormat="1" ht="24.2" customHeight="1">
      <c r="B175" s="32"/>
      <c r="C175" s="137" t="s">
        <v>299</v>
      </c>
      <c r="D175" s="137" t="s">
        <v>243</v>
      </c>
      <c r="E175" s="138" t="s">
        <v>1865</v>
      </c>
      <c r="F175" s="139" t="s">
        <v>1866</v>
      </c>
      <c r="G175" s="140" t="s">
        <v>263</v>
      </c>
      <c r="H175" s="141">
        <v>3</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73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350</v>
      </c>
    </row>
    <row r="176" spans="2:47" s="1" customFormat="1" ht="11.25">
      <c r="B176" s="32"/>
      <c r="D176" s="151" t="s">
        <v>248</v>
      </c>
      <c r="F176" s="152" t="s">
        <v>1866</v>
      </c>
      <c r="I176" s="153"/>
      <c r="L176" s="32"/>
      <c r="M176" s="154"/>
      <c r="T176" s="56"/>
      <c r="AT176" s="17" t="s">
        <v>248</v>
      </c>
      <c r="AU176" s="17" t="s">
        <v>73</v>
      </c>
    </row>
    <row r="177" spans="2:65" s="1" customFormat="1" ht="16.5" customHeight="1">
      <c r="B177" s="32"/>
      <c r="C177" s="137" t="s">
        <v>351</v>
      </c>
      <c r="D177" s="137" t="s">
        <v>243</v>
      </c>
      <c r="E177" s="138" t="s">
        <v>1867</v>
      </c>
      <c r="F177" s="139" t="s">
        <v>1868</v>
      </c>
      <c r="G177" s="140" t="s">
        <v>263</v>
      </c>
      <c r="H177" s="141">
        <v>9</v>
      </c>
      <c r="I177" s="142"/>
      <c r="J177" s="143">
        <f>ROUND(I177*H177,2)</f>
        <v>0</v>
      </c>
      <c r="K177" s="144"/>
      <c r="L177" s="32"/>
      <c r="M177" s="145" t="s">
        <v>1</v>
      </c>
      <c r="N177" s="146" t="s">
        <v>38</v>
      </c>
      <c r="P177" s="147">
        <f>O177*H177</f>
        <v>0</v>
      </c>
      <c r="Q177" s="147">
        <v>0</v>
      </c>
      <c r="R177" s="147">
        <f>Q177*H177</f>
        <v>0</v>
      </c>
      <c r="S177" s="147">
        <v>0</v>
      </c>
      <c r="T177" s="148">
        <f>S177*H177</f>
        <v>0</v>
      </c>
      <c r="AR177" s="149" t="s">
        <v>247</v>
      </c>
      <c r="AT177" s="149" t="s">
        <v>243</v>
      </c>
      <c r="AU177" s="149" t="s">
        <v>73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354</v>
      </c>
    </row>
    <row r="178" spans="2:47" s="1" customFormat="1" ht="11.25">
      <c r="B178" s="32"/>
      <c r="D178" s="151" t="s">
        <v>248</v>
      </c>
      <c r="F178" s="152" t="s">
        <v>1868</v>
      </c>
      <c r="I178" s="153"/>
      <c r="L178" s="32"/>
      <c r="M178" s="154"/>
      <c r="T178" s="56"/>
      <c r="AT178" s="17" t="s">
        <v>248</v>
      </c>
      <c r="AU178" s="17" t="s">
        <v>73</v>
      </c>
    </row>
    <row r="179" spans="2:65" s="1" customFormat="1" ht="16.5" customHeight="1">
      <c r="B179" s="32"/>
      <c r="C179" s="137" t="s">
        <v>302</v>
      </c>
      <c r="D179" s="137" t="s">
        <v>243</v>
      </c>
      <c r="E179" s="138" t="s">
        <v>1869</v>
      </c>
      <c r="F179" s="139" t="s">
        <v>1870</v>
      </c>
      <c r="G179" s="140" t="s">
        <v>263</v>
      </c>
      <c r="H179" s="141">
        <v>3</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73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357</v>
      </c>
    </row>
    <row r="180" spans="2:47" s="1" customFormat="1" ht="11.25">
      <c r="B180" s="32"/>
      <c r="D180" s="151" t="s">
        <v>248</v>
      </c>
      <c r="F180" s="152" t="s">
        <v>1870</v>
      </c>
      <c r="I180" s="153"/>
      <c r="L180" s="32"/>
      <c r="M180" s="154"/>
      <c r="T180" s="56"/>
      <c r="AT180" s="17" t="s">
        <v>248</v>
      </c>
      <c r="AU180" s="17" t="s">
        <v>73</v>
      </c>
    </row>
    <row r="181" spans="2:65" s="1" customFormat="1" ht="21.75" customHeight="1">
      <c r="B181" s="32"/>
      <c r="C181" s="137" t="s">
        <v>358</v>
      </c>
      <c r="D181" s="137" t="s">
        <v>243</v>
      </c>
      <c r="E181" s="138" t="s">
        <v>1871</v>
      </c>
      <c r="F181" s="139" t="s">
        <v>1872</v>
      </c>
      <c r="G181" s="140" t="s">
        <v>263</v>
      </c>
      <c r="H181" s="141">
        <v>3</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73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361</v>
      </c>
    </row>
    <row r="182" spans="2:47" s="1" customFormat="1" ht="11.25">
      <c r="B182" s="32"/>
      <c r="D182" s="151" t="s">
        <v>248</v>
      </c>
      <c r="F182" s="152" t="s">
        <v>1872</v>
      </c>
      <c r="I182" s="153"/>
      <c r="L182" s="32"/>
      <c r="M182" s="154"/>
      <c r="T182" s="56"/>
      <c r="AT182" s="17" t="s">
        <v>248</v>
      </c>
      <c r="AU182" s="17" t="s">
        <v>73</v>
      </c>
    </row>
    <row r="183" spans="2:65" s="1" customFormat="1" ht="16.5" customHeight="1">
      <c r="B183" s="32"/>
      <c r="C183" s="137" t="s">
        <v>306</v>
      </c>
      <c r="D183" s="137" t="s">
        <v>243</v>
      </c>
      <c r="E183" s="138" t="s">
        <v>1873</v>
      </c>
      <c r="F183" s="139" t="s">
        <v>1874</v>
      </c>
      <c r="G183" s="140" t="s">
        <v>263</v>
      </c>
      <c r="H183" s="141">
        <v>3</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73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364</v>
      </c>
    </row>
    <row r="184" spans="2:47" s="1" customFormat="1" ht="11.25">
      <c r="B184" s="32"/>
      <c r="D184" s="151" t="s">
        <v>248</v>
      </c>
      <c r="F184" s="152" t="s">
        <v>1874</v>
      </c>
      <c r="I184" s="153"/>
      <c r="L184" s="32"/>
      <c r="M184" s="154"/>
      <c r="T184" s="56"/>
      <c r="AT184" s="17" t="s">
        <v>248</v>
      </c>
      <c r="AU184" s="17" t="s">
        <v>73</v>
      </c>
    </row>
    <row r="185" spans="2:65" s="1" customFormat="1" ht="21.75" customHeight="1">
      <c r="B185" s="32"/>
      <c r="C185" s="137" t="s">
        <v>365</v>
      </c>
      <c r="D185" s="137" t="s">
        <v>243</v>
      </c>
      <c r="E185" s="138" t="s">
        <v>1875</v>
      </c>
      <c r="F185" s="139" t="s">
        <v>1876</v>
      </c>
      <c r="G185" s="140" t="s">
        <v>263</v>
      </c>
      <c r="H185" s="141">
        <v>3</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73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368</v>
      </c>
    </row>
    <row r="186" spans="2:47" s="1" customFormat="1" ht="11.25">
      <c r="B186" s="32"/>
      <c r="D186" s="151" t="s">
        <v>248</v>
      </c>
      <c r="F186" s="152" t="s">
        <v>1876</v>
      </c>
      <c r="I186" s="153"/>
      <c r="L186" s="32"/>
      <c r="M186" s="154"/>
      <c r="T186" s="56"/>
      <c r="AT186" s="17" t="s">
        <v>248</v>
      </c>
      <c r="AU186" s="17" t="s">
        <v>73</v>
      </c>
    </row>
    <row r="187" spans="2:65" s="1" customFormat="1" ht="16.5" customHeight="1">
      <c r="B187" s="32"/>
      <c r="C187" s="137" t="s">
        <v>309</v>
      </c>
      <c r="D187" s="137" t="s">
        <v>243</v>
      </c>
      <c r="E187" s="138" t="s">
        <v>1877</v>
      </c>
      <c r="F187" s="139" t="s">
        <v>1878</v>
      </c>
      <c r="G187" s="140" t="s">
        <v>263</v>
      </c>
      <c r="H187" s="141">
        <v>6</v>
      </c>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73</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371</v>
      </c>
    </row>
    <row r="188" spans="2:47" s="1" customFormat="1" ht="11.25">
      <c r="B188" s="32"/>
      <c r="D188" s="151" t="s">
        <v>248</v>
      </c>
      <c r="F188" s="152" t="s">
        <v>1878</v>
      </c>
      <c r="I188" s="153"/>
      <c r="L188" s="32"/>
      <c r="M188" s="154"/>
      <c r="T188" s="56"/>
      <c r="AT188" s="17" t="s">
        <v>248</v>
      </c>
      <c r="AU188" s="17" t="s">
        <v>73</v>
      </c>
    </row>
    <row r="189" spans="2:65" s="1" customFormat="1" ht="16.5" customHeight="1">
      <c r="B189" s="32"/>
      <c r="C189" s="137" t="s">
        <v>372</v>
      </c>
      <c r="D189" s="137" t="s">
        <v>243</v>
      </c>
      <c r="E189" s="138" t="s">
        <v>1879</v>
      </c>
      <c r="F189" s="139" t="s">
        <v>1880</v>
      </c>
      <c r="G189" s="140" t="s">
        <v>263</v>
      </c>
      <c r="H189" s="141">
        <v>6</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73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375</v>
      </c>
    </row>
    <row r="190" spans="2:47" s="1" customFormat="1" ht="11.25">
      <c r="B190" s="32"/>
      <c r="D190" s="151" t="s">
        <v>248</v>
      </c>
      <c r="F190" s="152" t="s">
        <v>1880</v>
      </c>
      <c r="I190" s="153"/>
      <c r="L190" s="32"/>
      <c r="M190" s="154"/>
      <c r="T190" s="56"/>
      <c r="AT190" s="17" t="s">
        <v>248</v>
      </c>
      <c r="AU190" s="17" t="s">
        <v>73</v>
      </c>
    </row>
    <row r="191" spans="2:65" s="1" customFormat="1" ht="24.2" customHeight="1">
      <c r="B191" s="32"/>
      <c r="C191" s="137" t="s">
        <v>313</v>
      </c>
      <c r="D191" s="137" t="s">
        <v>243</v>
      </c>
      <c r="E191" s="138" t="s">
        <v>1881</v>
      </c>
      <c r="F191" s="139" t="s">
        <v>1882</v>
      </c>
      <c r="G191" s="140" t="s">
        <v>263</v>
      </c>
      <c r="H191" s="141">
        <v>3</v>
      </c>
      <c r="I191" s="142"/>
      <c r="J191" s="143">
        <f>ROUND(I191*H191,2)</f>
        <v>0</v>
      </c>
      <c r="K191" s="144"/>
      <c r="L191" s="32"/>
      <c r="M191" s="145" t="s">
        <v>1</v>
      </c>
      <c r="N191" s="146" t="s">
        <v>38</v>
      </c>
      <c r="P191" s="147">
        <f>O191*H191</f>
        <v>0</v>
      </c>
      <c r="Q191" s="147">
        <v>0</v>
      </c>
      <c r="R191" s="147">
        <f>Q191*H191</f>
        <v>0</v>
      </c>
      <c r="S191" s="147">
        <v>0</v>
      </c>
      <c r="T191" s="148">
        <f>S191*H191</f>
        <v>0</v>
      </c>
      <c r="AR191" s="149" t="s">
        <v>247</v>
      </c>
      <c r="AT191" s="149" t="s">
        <v>243</v>
      </c>
      <c r="AU191" s="149" t="s">
        <v>73</v>
      </c>
      <c r="AY191" s="17" t="s">
        <v>241</v>
      </c>
      <c r="BE191" s="150">
        <f>IF(N191="základní",J191,0)</f>
        <v>0</v>
      </c>
      <c r="BF191" s="150">
        <f>IF(N191="snížená",J191,0)</f>
        <v>0</v>
      </c>
      <c r="BG191" s="150">
        <f>IF(N191="zákl. přenesená",J191,0)</f>
        <v>0</v>
      </c>
      <c r="BH191" s="150">
        <f>IF(N191="sníž. přenesená",J191,0)</f>
        <v>0</v>
      </c>
      <c r="BI191" s="150">
        <f>IF(N191="nulová",J191,0)</f>
        <v>0</v>
      </c>
      <c r="BJ191" s="17" t="s">
        <v>81</v>
      </c>
      <c r="BK191" s="150">
        <f>ROUND(I191*H191,2)</f>
        <v>0</v>
      </c>
      <c r="BL191" s="17" t="s">
        <v>247</v>
      </c>
      <c r="BM191" s="149" t="s">
        <v>378</v>
      </c>
    </row>
    <row r="192" spans="2:47" s="1" customFormat="1" ht="19.5">
      <c r="B192" s="32"/>
      <c r="D192" s="151" t="s">
        <v>248</v>
      </c>
      <c r="F192" s="152" t="s">
        <v>1882</v>
      </c>
      <c r="I192" s="153"/>
      <c r="L192" s="32"/>
      <c r="M192" s="167"/>
      <c r="N192" s="168"/>
      <c r="O192" s="168"/>
      <c r="P192" s="168"/>
      <c r="Q192" s="168"/>
      <c r="R192" s="168"/>
      <c r="S192" s="168"/>
      <c r="T192" s="169"/>
      <c r="AT192" s="17" t="s">
        <v>248</v>
      </c>
      <c r="AU192" s="17" t="s">
        <v>73</v>
      </c>
    </row>
    <row r="193" spans="2:12" s="1" customFormat="1" ht="6.95" customHeight="1">
      <c r="B193" s="44"/>
      <c r="C193" s="45"/>
      <c r="D193" s="45"/>
      <c r="E193" s="45"/>
      <c r="F193" s="45"/>
      <c r="G193" s="45"/>
      <c r="H193" s="45"/>
      <c r="I193" s="45"/>
      <c r="J193" s="45"/>
      <c r="K193" s="45"/>
      <c r="L193" s="32"/>
    </row>
  </sheetData>
  <sheetProtection algorithmName="SHA-512" hashValue="704x9AJd14vAMXbiq5YrE1/YXmThkKmaLuzuxw2w2C7mS7LpYHGXUa63tuiXwpUARHAnpvLO+zlVstVzCKvn+w==" saltValue="rEO3lpuNCzMEmAsXMSnb3MKzmqrCC5S4v9sn6fqog+Od4mSQZV9o1rGXZ+qrW7IgoLqfHV7swCZJkXeX4pH+7w==" spinCount="100000" sheet="1" objects="1" scenarios="1" formatColumns="0" formatRows="0" autoFilter="0"/>
  <autoFilter ref="C115:K192"/>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9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110</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1883</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ROUND((SUM(BE116:BE196)),2)</f>
        <v>0</v>
      </c>
      <c r="I33" s="96">
        <v>0.21</v>
      </c>
      <c r="J33" s="86">
        <f>ROUND(((SUM(BE116:BE196))*I33),2)</f>
        <v>0</v>
      </c>
      <c r="L33" s="32"/>
    </row>
    <row r="34" spans="2:12" s="1" customFormat="1" ht="14.45" customHeight="1">
      <c r="B34" s="32"/>
      <c r="E34" s="27" t="s">
        <v>39</v>
      </c>
      <c r="F34" s="86">
        <f>ROUND((SUM(BF116:BF196)),2)</f>
        <v>0</v>
      </c>
      <c r="I34" s="96">
        <v>0.15</v>
      </c>
      <c r="J34" s="86">
        <f>ROUND(((SUM(BF116:BF196))*I34),2)</f>
        <v>0</v>
      </c>
      <c r="L34" s="32"/>
    </row>
    <row r="35" spans="2:12" s="1" customFormat="1" ht="14.45" customHeight="1" hidden="1">
      <c r="B35" s="32"/>
      <c r="E35" s="27" t="s">
        <v>40</v>
      </c>
      <c r="F35" s="86">
        <f>ROUND((SUM(BG116:BG196)),2)</f>
        <v>0</v>
      </c>
      <c r="I35" s="96">
        <v>0.21</v>
      </c>
      <c r="J35" s="86">
        <f>0</f>
        <v>0</v>
      </c>
      <c r="L35" s="32"/>
    </row>
    <row r="36" spans="2:12" s="1" customFormat="1" ht="14.45" customHeight="1" hidden="1">
      <c r="B36" s="32"/>
      <c r="E36" s="27" t="s">
        <v>41</v>
      </c>
      <c r="F36" s="86">
        <f>ROUND((SUM(BH116:BH196)),2)</f>
        <v>0</v>
      </c>
      <c r="I36" s="96">
        <v>0.15</v>
      </c>
      <c r="J36" s="86">
        <f>0</f>
        <v>0</v>
      </c>
      <c r="L36" s="32"/>
    </row>
    <row r="37" spans="2:12" s="1" customFormat="1" ht="14.45" customHeight="1" hidden="1">
      <c r="B37" s="32"/>
      <c r="E37" s="27" t="s">
        <v>42</v>
      </c>
      <c r="F37" s="86">
        <f>ROUND((SUM(BI116:BI196)),2)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02-42_PZTS_Mnisek - PS 02-42</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02-42_PZTS_Mnisek - PS 02-42</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SUM(P117:P196)</f>
        <v>0</v>
      </c>
      <c r="Q116" s="53"/>
      <c r="R116" s="122">
        <f>SUM(R117:R196)</f>
        <v>0</v>
      </c>
      <c r="S116" s="53"/>
      <c r="T116" s="123">
        <f>SUM(T117:T196)</f>
        <v>0</v>
      </c>
      <c r="AT116" s="17" t="s">
        <v>72</v>
      </c>
      <c r="AU116" s="17" t="s">
        <v>212</v>
      </c>
      <c r="BK116" s="124">
        <f>SUM(BK117:BK196)</f>
        <v>0</v>
      </c>
    </row>
    <row r="117" spans="2:65" s="1" customFormat="1" ht="37.9" customHeight="1">
      <c r="B117" s="32"/>
      <c r="C117" s="137" t="s">
        <v>81</v>
      </c>
      <c r="D117" s="137" t="s">
        <v>243</v>
      </c>
      <c r="E117" s="138" t="s">
        <v>1698</v>
      </c>
      <c r="F117" s="139" t="s">
        <v>1699</v>
      </c>
      <c r="G117" s="140" t="s">
        <v>267</v>
      </c>
      <c r="H117" s="141">
        <v>117</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9.5">
      <c r="B118" s="32"/>
      <c r="D118" s="151" t="s">
        <v>248</v>
      </c>
      <c r="F118" s="152" t="s">
        <v>1699</v>
      </c>
      <c r="I118" s="153"/>
      <c r="L118" s="32"/>
      <c r="M118" s="154"/>
      <c r="T118" s="56"/>
      <c r="AT118" s="17" t="s">
        <v>248</v>
      </c>
      <c r="AU118" s="17" t="s">
        <v>73</v>
      </c>
    </row>
    <row r="119" spans="2:65" s="1" customFormat="1" ht="16.5" customHeight="1">
      <c r="B119" s="32"/>
      <c r="C119" s="137" t="s">
        <v>83</v>
      </c>
      <c r="D119" s="137" t="s">
        <v>243</v>
      </c>
      <c r="E119" s="138" t="s">
        <v>1700</v>
      </c>
      <c r="F119" s="139" t="s">
        <v>1820</v>
      </c>
      <c r="G119" s="140" t="s">
        <v>263</v>
      </c>
      <c r="H119" s="141">
        <v>8</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1.25">
      <c r="B120" s="32"/>
      <c r="D120" s="151" t="s">
        <v>248</v>
      </c>
      <c r="F120" s="152" t="s">
        <v>1820</v>
      </c>
      <c r="I120" s="153"/>
      <c r="L120" s="32"/>
      <c r="M120" s="154"/>
      <c r="T120" s="56"/>
      <c r="AT120" s="17" t="s">
        <v>248</v>
      </c>
      <c r="AU120" s="17" t="s">
        <v>73</v>
      </c>
    </row>
    <row r="121" spans="2:65" s="1" customFormat="1" ht="16.5" customHeight="1">
      <c r="B121" s="32"/>
      <c r="C121" s="137" t="s">
        <v>251</v>
      </c>
      <c r="D121" s="137" t="s">
        <v>243</v>
      </c>
      <c r="E121" s="138" t="s">
        <v>1702</v>
      </c>
      <c r="F121" s="139" t="s">
        <v>1821</v>
      </c>
      <c r="G121" s="140" t="s">
        <v>263</v>
      </c>
      <c r="H121" s="141">
        <v>32</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1.25">
      <c r="B122" s="32"/>
      <c r="D122" s="151" t="s">
        <v>248</v>
      </c>
      <c r="F122" s="152" t="s">
        <v>1821</v>
      </c>
      <c r="I122" s="153"/>
      <c r="L122" s="32"/>
      <c r="M122" s="154"/>
      <c r="T122" s="56"/>
      <c r="AT122" s="17" t="s">
        <v>248</v>
      </c>
      <c r="AU122" s="17" t="s">
        <v>73</v>
      </c>
    </row>
    <row r="123" spans="2:65" s="1" customFormat="1" ht="16.5" customHeight="1">
      <c r="B123" s="32"/>
      <c r="C123" s="137" t="s">
        <v>247</v>
      </c>
      <c r="D123" s="137" t="s">
        <v>243</v>
      </c>
      <c r="E123" s="138" t="s">
        <v>1822</v>
      </c>
      <c r="F123" s="139" t="s">
        <v>1823</v>
      </c>
      <c r="G123" s="140" t="s">
        <v>263</v>
      </c>
      <c r="H123" s="141">
        <v>20</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1.25">
      <c r="B124" s="32"/>
      <c r="D124" s="151" t="s">
        <v>248</v>
      </c>
      <c r="F124" s="152" t="s">
        <v>1823</v>
      </c>
      <c r="I124" s="153"/>
      <c r="L124" s="32"/>
      <c r="M124" s="154"/>
      <c r="T124" s="56"/>
      <c r="AT124" s="17" t="s">
        <v>248</v>
      </c>
      <c r="AU124" s="17" t="s">
        <v>73</v>
      </c>
    </row>
    <row r="125" spans="2:65" s="1" customFormat="1" ht="16.5" customHeight="1">
      <c r="B125" s="32"/>
      <c r="C125" s="137" t="s">
        <v>259</v>
      </c>
      <c r="D125" s="137" t="s">
        <v>243</v>
      </c>
      <c r="E125" s="138" t="s">
        <v>1824</v>
      </c>
      <c r="F125" s="139" t="s">
        <v>1825</v>
      </c>
      <c r="G125" s="140" t="s">
        <v>263</v>
      </c>
      <c r="H125" s="141">
        <v>27</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1.25">
      <c r="B126" s="32"/>
      <c r="D126" s="151" t="s">
        <v>248</v>
      </c>
      <c r="F126" s="152" t="s">
        <v>1825</v>
      </c>
      <c r="I126" s="153"/>
      <c r="L126" s="32"/>
      <c r="M126" s="154"/>
      <c r="T126" s="56"/>
      <c r="AT126" s="17" t="s">
        <v>248</v>
      </c>
      <c r="AU126" s="17" t="s">
        <v>73</v>
      </c>
    </row>
    <row r="127" spans="2:65" s="1" customFormat="1" ht="37.9" customHeight="1">
      <c r="B127" s="32"/>
      <c r="C127" s="137" t="s">
        <v>254</v>
      </c>
      <c r="D127" s="137" t="s">
        <v>243</v>
      </c>
      <c r="E127" s="138" t="s">
        <v>1569</v>
      </c>
      <c r="F127" s="139" t="s">
        <v>1570</v>
      </c>
      <c r="G127" s="140" t="s">
        <v>263</v>
      </c>
      <c r="H127" s="141">
        <v>3</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9.5">
      <c r="B128" s="32"/>
      <c r="D128" s="151" t="s">
        <v>248</v>
      </c>
      <c r="F128" s="152" t="s">
        <v>1570</v>
      </c>
      <c r="I128" s="153"/>
      <c r="L128" s="32"/>
      <c r="M128" s="154"/>
      <c r="T128" s="56"/>
      <c r="AT128" s="17" t="s">
        <v>248</v>
      </c>
      <c r="AU128" s="17" t="s">
        <v>73</v>
      </c>
    </row>
    <row r="129" spans="2:65" s="1" customFormat="1" ht="37.9" customHeight="1">
      <c r="B129" s="32"/>
      <c r="C129" s="137" t="s">
        <v>269</v>
      </c>
      <c r="D129" s="137" t="s">
        <v>243</v>
      </c>
      <c r="E129" s="138" t="s">
        <v>1571</v>
      </c>
      <c r="F129" s="139" t="s">
        <v>1572</v>
      </c>
      <c r="G129" s="140" t="s">
        <v>263</v>
      </c>
      <c r="H129" s="141">
        <v>3</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1572</v>
      </c>
      <c r="I130" s="153"/>
      <c r="L130" s="32"/>
      <c r="M130" s="154"/>
      <c r="T130" s="56"/>
      <c r="AT130" s="17" t="s">
        <v>248</v>
      </c>
      <c r="AU130" s="17" t="s">
        <v>73</v>
      </c>
    </row>
    <row r="131" spans="2:65" s="1" customFormat="1" ht="33" customHeight="1">
      <c r="B131" s="32"/>
      <c r="C131" s="137" t="s">
        <v>258</v>
      </c>
      <c r="D131" s="137" t="s">
        <v>243</v>
      </c>
      <c r="E131" s="138" t="s">
        <v>496</v>
      </c>
      <c r="F131" s="139" t="s">
        <v>497</v>
      </c>
      <c r="G131" s="140" t="s">
        <v>267</v>
      </c>
      <c r="H131" s="141">
        <v>5</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497</v>
      </c>
      <c r="I132" s="153"/>
      <c r="L132" s="32"/>
      <c r="M132" s="154"/>
      <c r="T132" s="56"/>
      <c r="AT132" s="17" t="s">
        <v>248</v>
      </c>
      <c r="AU132" s="17" t="s">
        <v>73</v>
      </c>
    </row>
    <row r="133" spans="2:65" s="1" customFormat="1" ht="37.9" customHeight="1">
      <c r="B133" s="32"/>
      <c r="C133" s="137" t="s">
        <v>276</v>
      </c>
      <c r="D133" s="137" t="s">
        <v>243</v>
      </c>
      <c r="E133" s="138" t="s">
        <v>1195</v>
      </c>
      <c r="F133" s="139" t="s">
        <v>1196</v>
      </c>
      <c r="G133" s="140" t="s">
        <v>263</v>
      </c>
      <c r="H133" s="141">
        <v>1</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9.5">
      <c r="B134" s="32"/>
      <c r="D134" s="151" t="s">
        <v>248</v>
      </c>
      <c r="F134" s="152" t="s">
        <v>1196</v>
      </c>
      <c r="I134" s="153"/>
      <c r="L134" s="32"/>
      <c r="M134" s="154"/>
      <c r="T134" s="56"/>
      <c r="AT134" s="17" t="s">
        <v>248</v>
      </c>
      <c r="AU134" s="17" t="s">
        <v>73</v>
      </c>
    </row>
    <row r="135" spans="2:65" s="1" customFormat="1" ht="24.2" customHeight="1">
      <c r="B135" s="32"/>
      <c r="C135" s="137" t="s">
        <v>264</v>
      </c>
      <c r="D135" s="137" t="s">
        <v>243</v>
      </c>
      <c r="E135" s="138" t="s">
        <v>1602</v>
      </c>
      <c r="F135" s="139" t="s">
        <v>1603</v>
      </c>
      <c r="G135" s="140" t="s">
        <v>267</v>
      </c>
      <c r="H135" s="141">
        <v>303</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1.25">
      <c r="B136" s="32"/>
      <c r="D136" s="151" t="s">
        <v>248</v>
      </c>
      <c r="F136" s="152" t="s">
        <v>1603</v>
      </c>
      <c r="I136" s="153"/>
      <c r="L136" s="32"/>
      <c r="M136" s="154"/>
      <c r="T136" s="56"/>
      <c r="AT136" s="17" t="s">
        <v>248</v>
      </c>
      <c r="AU136" s="17" t="s">
        <v>73</v>
      </c>
    </row>
    <row r="137" spans="2:65" s="1" customFormat="1" ht="24.2" customHeight="1">
      <c r="B137" s="32"/>
      <c r="C137" s="137" t="s">
        <v>283</v>
      </c>
      <c r="D137" s="137" t="s">
        <v>243</v>
      </c>
      <c r="E137" s="138" t="s">
        <v>1826</v>
      </c>
      <c r="F137" s="139" t="s">
        <v>1827</v>
      </c>
      <c r="G137" s="140" t="s">
        <v>267</v>
      </c>
      <c r="H137" s="141">
        <v>303</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1.25">
      <c r="B138" s="32"/>
      <c r="D138" s="151" t="s">
        <v>248</v>
      </c>
      <c r="F138" s="152" t="s">
        <v>1827</v>
      </c>
      <c r="I138" s="153"/>
      <c r="L138" s="32"/>
      <c r="M138" s="154"/>
      <c r="T138" s="56"/>
      <c r="AT138" s="17" t="s">
        <v>248</v>
      </c>
      <c r="AU138" s="17" t="s">
        <v>73</v>
      </c>
    </row>
    <row r="139" spans="2:65" s="1" customFormat="1" ht="24.2" customHeight="1">
      <c r="B139" s="32"/>
      <c r="C139" s="137" t="s">
        <v>268</v>
      </c>
      <c r="D139" s="137" t="s">
        <v>243</v>
      </c>
      <c r="E139" s="138" t="s">
        <v>1828</v>
      </c>
      <c r="F139" s="139" t="s">
        <v>1829</v>
      </c>
      <c r="G139" s="140" t="s">
        <v>263</v>
      </c>
      <c r="H139" s="141">
        <v>42</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1.25">
      <c r="B140" s="32"/>
      <c r="D140" s="151" t="s">
        <v>248</v>
      </c>
      <c r="F140" s="152" t="s">
        <v>1829</v>
      </c>
      <c r="I140" s="153"/>
      <c r="L140" s="32"/>
      <c r="M140" s="154"/>
      <c r="T140" s="56"/>
      <c r="AT140" s="17" t="s">
        <v>248</v>
      </c>
      <c r="AU140" s="17" t="s">
        <v>73</v>
      </c>
    </row>
    <row r="141" spans="2:65" s="1" customFormat="1" ht="33" customHeight="1">
      <c r="B141" s="32"/>
      <c r="C141" s="137" t="s">
        <v>290</v>
      </c>
      <c r="D141" s="137" t="s">
        <v>243</v>
      </c>
      <c r="E141" s="138" t="s">
        <v>1830</v>
      </c>
      <c r="F141" s="139" t="s">
        <v>1831</v>
      </c>
      <c r="G141" s="140" t="s">
        <v>263</v>
      </c>
      <c r="H141" s="141">
        <v>9</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9.5">
      <c r="B142" s="32"/>
      <c r="D142" s="151" t="s">
        <v>248</v>
      </c>
      <c r="F142" s="152" t="s">
        <v>1831</v>
      </c>
      <c r="I142" s="153"/>
      <c r="L142" s="32"/>
      <c r="M142" s="154"/>
      <c r="T142" s="56"/>
      <c r="AT142" s="17" t="s">
        <v>248</v>
      </c>
      <c r="AU142" s="17" t="s">
        <v>73</v>
      </c>
    </row>
    <row r="143" spans="2:65" s="1" customFormat="1" ht="24.2" customHeight="1">
      <c r="B143" s="32"/>
      <c r="C143" s="137" t="s">
        <v>272</v>
      </c>
      <c r="D143" s="137" t="s">
        <v>243</v>
      </c>
      <c r="E143" s="138" t="s">
        <v>1832</v>
      </c>
      <c r="F143" s="139" t="s">
        <v>1833</v>
      </c>
      <c r="G143" s="140" t="s">
        <v>263</v>
      </c>
      <c r="H143" s="141">
        <v>9</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19.5">
      <c r="B144" s="32"/>
      <c r="D144" s="151" t="s">
        <v>248</v>
      </c>
      <c r="F144" s="152" t="s">
        <v>1833</v>
      </c>
      <c r="I144" s="153"/>
      <c r="L144" s="32"/>
      <c r="M144" s="154"/>
      <c r="T144" s="56"/>
      <c r="AT144" s="17" t="s">
        <v>248</v>
      </c>
      <c r="AU144" s="17" t="s">
        <v>73</v>
      </c>
    </row>
    <row r="145" spans="2:65" s="1" customFormat="1" ht="21.75" customHeight="1">
      <c r="B145" s="32"/>
      <c r="C145" s="137" t="s">
        <v>8</v>
      </c>
      <c r="D145" s="137" t="s">
        <v>243</v>
      </c>
      <c r="E145" s="138" t="s">
        <v>1834</v>
      </c>
      <c r="F145" s="139" t="s">
        <v>1835</v>
      </c>
      <c r="G145" s="140" t="s">
        <v>263</v>
      </c>
      <c r="H145" s="141">
        <v>16</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1.25">
      <c r="B146" s="32"/>
      <c r="D146" s="151" t="s">
        <v>248</v>
      </c>
      <c r="F146" s="152" t="s">
        <v>1835</v>
      </c>
      <c r="I146" s="153"/>
      <c r="L146" s="32"/>
      <c r="M146" s="154"/>
      <c r="T146" s="56"/>
      <c r="AT146" s="17" t="s">
        <v>248</v>
      </c>
      <c r="AU146" s="17" t="s">
        <v>73</v>
      </c>
    </row>
    <row r="147" spans="2:65" s="1" customFormat="1" ht="24.2" customHeight="1">
      <c r="B147" s="32"/>
      <c r="C147" s="137" t="s">
        <v>275</v>
      </c>
      <c r="D147" s="137" t="s">
        <v>243</v>
      </c>
      <c r="E147" s="138" t="s">
        <v>1836</v>
      </c>
      <c r="F147" s="139" t="s">
        <v>1837</v>
      </c>
      <c r="G147" s="140" t="s">
        <v>263</v>
      </c>
      <c r="H147" s="141">
        <v>4</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1.25">
      <c r="B148" s="32"/>
      <c r="D148" s="151" t="s">
        <v>248</v>
      </c>
      <c r="F148" s="152" t="s">
        <v>1837</v>
      </c>
      <c r="I148" s="153"/>
      <c r="L148" s="32"/>
      <c r="M148" s="154"/>
      <c r="T148" s="56"/>
      <c r="AT148" s="17" t="s">
        <v>248</v>
      </c>
      <c r="AU148" s="17" t="s">
        <v>73</v>
      </c>
    </row>
    <row r="149" spans="2:65" s="1" customFormat="1" ht="16.5" customHeight="1">
      <c r="B149" s="32"/>
      <c r="C149" s="137" t="s">
        <v>303</v>
      </c>
      <c r="D149" s="137" t="s">
        <v>243</v>
      </c>
      <c r="E149" s="138" t="s">
        <v>1838</v>
      </c>
      <c r="F149" s="139" t="s">
        <v>1839</v>
      </c>
      <c r="G149" s="140" t="s">
        <v>263</v>
      </c>
      <c r="H149" s="141">
        <v>1</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1.25">
      <c r="B150" s="32"/>
      <c r="D150" s="151" t="s">
        <v>248</v>
      </c>
      <c r="F150" s="152" t="s">
        <v>1839</v>
      </c>
      <c r="I150" s="153"/>
      <c r="L150" s="32"/>
      <c r="M150" s="154"/>
      <c r="T150" s="56"/>
      <c r="AT150" s="17" t="s">
        <v>248</v>
      </c>
      <c r="AU150" s="17" t="s">
        <v>73</v>
      </c>
    </row>
    <row r="151" spans="2:65" s="1" customFormat="1" ht="24.2" customHeight="1">
      <c r="B151" s="32"/>
      <c r="C151" s="137" t="s">
        <v>279</v>
      </c>
      <c r="D151" s="137" t="s">
        <v>243</v>
      </c>
      <c r="E151" s="138" t="s">
        <v>1840</v>
      </c>
      <c r="F151" s="139" t="s">
        <v>1841</v>
      </c>
      <c r="G151" s="140" t="s">
        <v>263</v>
      </c>
      <c r="H151" s="141">
        <v>1</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9.5">
      <c r="B152" s="32"/>
      <c r="D152" s="151" t="s">
        <v>248</v>
      </c>
      <c r="F152" s="152" t="s">
        <v>1841</v>
      </c>
      <c r="I152" s="153"/>
      <c r="L152" s="32"/>
      <c r="M152" s="154"/>
      <c r="T152" s="56"/>
      <c r="AT152" s="17" t="s">
        <v>248</v>
      </c>
      <c r="AU152" s="17" t="s">
        <v>73</v>
      </c>
    </row>
    <row r="153" spans="2:65" s="1" customFormat="1" ht="16.5" customHeight="1">
      <c r="B153" s="32"/>
      <c r="C153" s="137" t="s">
        <v>310</v>
      </c>
      <c r="D153" s="137" t="s">
        <v>243</v>
      </c>
      <c r="E153" s="138" t="s">
        <v>1842</v>
      </c>
      <c r="F153" s="139" t="s">
        <v>1843</v>
      </c>
      <c r="G153" s="140" t="s">
        <v>263</v>
      </c>
      <c r="H153" s="141">
        <v>4</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1.25">
      <c r="B154" s="32"/>
      <c r="D154" s="151" t="s">
        <v>248</v>
      </c>
      <c r="F154" s="152" t="s">
        <v>1843</v>
      </c>
      <c r="I154" s="153"/>
      <c r="L154" s="32"/>
      <c r="M154" s="154"/>
      <c r="T154" s="56"/>
      <c r="AT154" s="17" t="s">
        <v>248</v>
      </c>
      <c r="AU154" s="17" t="s">
        <v>73</v>
      </c>
    </row>
    <row r="155" spans="2:65" s="1" customFormat="1" ht="24.2" customHeight="1">
      <c r="B155" s="32"/>
      <c r="C155" s="137" t="s">
        <v>282</v>
      </c>
      <c r="D155" s="137" t="s">
        <v>243</v>
      </c>
      <c r="E155" s="138" t="s">
        <v>1844</v>
      </c>
      <c r="F155" s="139" t="s">
        <v>1845</v>
      </c>
      <c r="G155" s="140" t="s">
        <v>263</v>
      </c>
      <c r="H155" s="141">
        <v>1</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9.5">
      <c r="B156" s="32"/>
      <c r="D156" s="151" t="s">
        <v>248</v>
      </c>
      <c r="F156" s="152" t="s">
        <v>1845</v>
      </c>
      <c r="I156" s="153"/>
      <c r="L156" s="32"/>
      <c r="M156" s="154"/>
      <c r="T156" s="56"/>
      <c r="AT156" s="17" t="s">
        <v>248</v>
      </c>
      <c r="AU156" s="17" t="s">
        <v>73</v>
      </c>
    </row>
    <row r="157" spans="2:65" s="1" customFormat="1" ht="21.75" customHeight="1">
      <c r="B157" s="32"/>
      <c r="C157" s="137" t="s">
        <v>7</v>
      </c>
      <c r="D157" s="137" t="s">
        <v>243</v>
      </c>
      <c r="E157" s="138" t="s">
        <v>1846</v>
      </c>
      <c r="F157" s="139" t="s">
        <v>1847</v>
      </c>
      <c r="G157" s="140" t="s">
        <v>263</v>
      </c>
      <c r="H157" s="141">
        <v>6</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1.25">
      <c r="B158" s="32"/>
      <c r="D158" s="151" t="s">
        <v>248</v>
      </c>
      <c r="F158" s="152" t="s">
        <v>1847</v>
      </c>
      <c r="I158" s="153"/>
      <c r="L158" s="32"/>
      <c r="M158" s="154"/>
      <c r="T158" s="56"/>
      <c r="AT158" s="17" t="s">
        <v>248</v>
      </c>
      <c r="AU158" s="17" t="s">
        <v>73</v>
      </c>
    </row>
    <row r="159" spans="2:65" s="1" customFormat="1" ht="16.5" customHeight="1">
      <c r="B159" s="32"/>
      <c r="C159" s="137" t="s">
        <v>286</v>
      </c>
      <c r="D159" s="137" t="s">
        <v>243</v>
      </c>
      <c r="E159" s="138" t="s">
        <v>1848</v>
      </c>
      <c r="F159" s="139" t="s">
        <v>1849</v>
      </c>
      <c r="G159" s="140" t="s">
        <v>263</v>
      </c>
      <c r="H159" s="141">
        <v>6</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11.25">
      <c r="B160" s="32"/>
      <c r="D160" s="151" t="s">
        <v>248</v>
      </c>
      <c r="F160" s="152" t="s">
        <v>1849</v>
      </c>
      <c r="I160" s="153"/>
      <c r="L160" s="32"/>
      <c r="M160" s="154"/>
      <c r="T160" s="56"/>
      <c r="AT160" s="17" t="s">
        <v>248</v>
      </c>
      <c r="AU160" s="17" t="s">
        <v>73</v>
      </c>
    </row>
    <row r="161" spans="2:65" s="1" customFormat="1" ht="16.5" customHeight="1">
      <c r="B161" s="32"/>
      <c r="C161" s="137" t="s">
        <v>323</v>
      </c>
      <c r="D161" s="137" t="s">
        <v>243</v>
      </c>
      <c r="E161" s="138" t="s">
        <v>1850</v>
      </c>
      <c r="F161" s="139" t="s">
        <v>1851</v>
      </c>
      <c r="G161" s="140" t="s">
        <v>263</v>
      </c>
      <c r="H161" s="141">
        <v>9</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1.25">
      <c r="B162" s="32"/>
      <c r="D162" s="151" t="s">
        <v>248</v>
      </c>
      <c r="F162" s="152" t="s">
        <v>1851</v>
      </c>
      <c r="I162" s="153"/>
      <c r="L162" s="32"/>
      <c r="M162" s="154"/>
      <c r="T162" s="56"/>
      <c r="AT162" s="17" t="s">
        <v>248</v>
      </c>
      <c r="AU162" s="17" t="s">
        <v>73</v>
      </c>
    </row>
    <row r="163" spans="2:65" s="1" customFormat="1" ht="24.2" customHeight="1">
      <c r="B163" s="32"/>
      <c r="C163" s="137" t="s">
        <v>289</v>
      </c>
      <c r="D163" s="137" t="s">
        <v>243</v>
      </c>
      <c r="E163" s="138" t="s">
        <v>1852</v>
      </c>
      <c r="F163" s="139" t="s">
        <v>1853</v>
      </c>
      <c r="G163" s="140" t="s">
        <v>263</v>
      </c>
      <c r="H163" s="141">
        <v>15</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9.5">
      <c r="B164" s="32"/>
      <c r="D164" s="151" t="s">
        <v>248</v>
      </c>
      <c r="F164" s="152" t="s">
        <v>1853</v>
      </c>
      <c r="I164" s="153"/>
      <c r="L164" s="32"/>
      <c r="M164" s="154"/>
      <c r="T164" s="56"/>
      <c r="AT164" s="17" t="s">
        <v>248</v>
      </c>
      <c r="AU164" s="17" t="s">
        <v>73</v>
      </c>
    </row>
    <row r="165" spans="2:65" s="1" customFormat="1" ht="24.2" customHeight="1">
      <c r="B165" s="32"/>
      <c r="C165" s="137" t="s">
        <v>330</v>
      </c>
      <c r="D165" s="137" t="s">
        <v>243</v>
      </c>
      <c r="E165" s="138" t="s">
        <v>1854</v>
      </c>
      <c r="F165" s="139" t="s">
        <v>1855</v>
      </c>
      <c r="G165" s="140" t="s">
        <v>263</v>
      </c>
      <c r="H165" s="141">
        <v>1</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19.5">
      <c r="B166" s="32"/>
      <c r="D166" s="151" t="s">
        <v>248</v>
      </c>
      <c r="F166" s="152" t="s">
        <v>1855</v>
      </c>
      <c r="I166" s="153"/>
      <c r="L166" s="32"/>
      <c r="M166" s="154"/>
      <c r="T166" s="56"/>
      <c r="AT166" s="17" t="s">
        <v>248</v>
      </c>
      <c r="AU166" s="17" t="s">
        <v>73</v>
      </c>
    </row>
    <row r="167" spans="2:65" s="1" customFormat="1" ht="24.2" customHeight="1">
      <c r="B167" s="32"/>
      <c r="C167" s="137" t="s">
        <v>293</v>
      </c>
      <c r="D167" s="137" t="s">
        <v>243</v>
      </c>
      <c r="E167" s="138" t="s">
        <v>1856</v>
      </c>
      <c r="F167" s="139" t="s">
        <v>1857</v>
      </c>
      <c r="G167" s="140" t="s">
        <v>263</v>
      </c>
      <c r="H167" s="141">
        <v>4</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19.5">
      <c r="B168" s="32"/>
      <c r="D168" s="151" t="s">
        <v>248</v>
      </c>
      <c r="F168" s="152" t="s">
        <v>1857</v>
      </c>
      <c r="I168" s="153"/>
      <c r="L168" s="32"/>
      <c r="M168" s="154"/>
      <c r="T168" s="56"/>
      <c r="AT168" s="17" t="s">
        <v>248</v>
      </c>
      <c r="AU168" s="17" t="s">
        <v>73</v>
      </c>
    </row>
    <row r="169" spans="2:65" s="1" customFormat="1" ht="24.2" customHeight="1">
      <c r="B169" s="32"/>
      <c r="C169" s="137" t="s">
        <v>337</v>
      </c>
      <c r="D169" s="137" t="s">
        <v>243</v>
      </c>
      <c r="E169" s="138" t="s">
        <v>1858</v>
      </c>
      <c r="F169" s="139" t="s">
        <v>1859</v>
      </c>
      <c r="G169" s="140" t="s">
        <v>263</v>
      </c>
      <c r="H169" s="141">
        <v>1</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73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340</v>
      </c>
    </row>
    <row r="170" spans="2:47" s="1" customFormat="1" ht="19.5">
      <c r="B170" s="32"/>
      <c r="D170" s="151" t="s">
        <v>248</v>
      </c>
      <c r="F170" s="152" t="s">
        <v>1859</v>
      </c>
      <c r="I170" s="153"/>
      <c r="L170" s="32"/>
      <c r="M170" s="154"/>
      <c r="T170" s="56"/>
      <c r="AT170" s="17" t="s">
        <v>248</v>
      </c>
      <c r="AU170" s="17" t="s">
        <v>73</v>
      </c>
    </row>
    <row r="171" spans="2:65" s="1" customFormat="1" ht="16.5" customHeight="1">
      <c r="B171" s="32"/>
      <c r="C171" s="137" t="s">
        <v>296</v>
      </c>
      <c r="D171" s="137" t="s">
        <v>243</v>
      </c>
      <c r="E171" s="138" t="s">
        <v>1884</v>
      </c>
      <c r="F171" s="139" t="s">
        <v>1885</v>
      </c>
      <c r="G171" s="140" t="s">
        <v>263</v>
      </c>
      <c r="H171" s="141">
        <v>1</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73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343</v>
      </c>
    </row>
    <row r="172" spans="2:47" s="1" customFormat="1" ht="11.25">
      <c r="B172" s="32"/>
      <c r="D172" s="151" t="s">
        <v>248</v>
      </c>
      <c r="F172" s="152" t="s">
        <v>1885</v>
      </c>
      <c r="I172" s="153"/>
      <c r="L172" s="32"/>
      <c r="M172" s="154"/>
      <c r="T172" s="56"/>
      <c r="AT172" s="17" t="s">
        <v>248</v>
      </c>
      <c r="AU172" s="17" t="s">
        <v>73</v>
      </c>
    </row>
    <row r="173" spans="2:65" s="1" customFormat="1" ht="24.2" customHeight="1">
      <c r="B173" s="32"/>
      <c r="C173" s="137" t="s">
        <v>344</v>
      </c>
      <c r="D173" s="137" t="s">
        <v>243</v>
      </c>
      <c r="E173" s="138" t="s">
        <v>1862</v>
      </c>
      <c r="F173" s="139" t="s">
        <v>1863</v>
      </c>
      <c r="G173" s="140" t="s">
        <v>1864</v>
      </c>
      <c r="H173" s="141">
        <v>1</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73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347</v>
      </c>
    </row>
    <row r="174" spans="2:47" s="1" customFormat="1" ht="11.25">
      <c r="B174" s="32"/>
      <c r="D174" s="151" t="s">
        <v>248</v>
      </c>
      <c r="F174" s="152" t="s">
        <v>1863</v>
      </c>
      <c r="I174" s="153"/>
      <c r="L174" s="32"/>
      <c r="M174" s="154"/>
      <c r="T174" s="56"/>
      <c r="AT174" s="17" t="s">
        <v>248</v>
      </c>
      <c r="AU174" s="17" t="s">
        <v>73</v>
      </c>
    </row>
    <row r="175" spans="2:65" s="1" customFormat="1" ht="24.2" customHeight="1">
      <c r="B175" s="32"/>
      <c r="C175" s="137" t="s">
        <v>299</v>
      </c>
      <c r="D175" s="137" t="s">
        <v>243</v>
      </c>
      <c r="E175" s="138" t="s">
        <v>1865</v>
      </c>
      <c r="F175" s="139" t="s">
        <v>1866</v>
      </c>
      <c r="G175" s="140" t="s">
        <v>263</v>
      </c>
      <c r="H175" s="141">
        <v>1</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73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350</v>
      </c>
    </row>
    <row r="176" spans="2:47" s="1" customFormat="1" ht="11.25">
      <c r="B176" s="32"/>
      <c r="D176" s="151" t="s">
        <v>248</v>
      </c>
      <c r="F176" s="152" t="s">
        <v>1866</v>
      </c>
      <c r="I176" s="153"/>
      <c r="L176" s="32"/>
      <c r="M176" s="154"/>
      <c r="T176" s="56"/>
      <c r="AT176" s="17" t="s">
        <v>248</v>
      </c>
      <c r="AU176" s="17" t="s">
        <v>73</v>
      </c>
    </row>
    <row r="177" spans="2:65" s="1" customFormat="1" ht="16.5" customHeight="1">
      <c r="B177" s="32"/>
      <c r="C177" s="137" t="s">
        <v>351</v>
      </c>
      <c r="D177" s="137" t="s">
        <v>243</v>
      </c>
      <c r="E177" s="138" t="s">
        <v>1867</v>
      </c>
      <c r="F177" s="139" t="s">
        <v>1868</v>
      </c>
      <c r="G177" s="140" t="s">
        <v>263</v>
      </c>
      <c r="H177" s="141">
        <v>26</v>
      </c>
      <c r="I177" s="142"/>
      <c r="J177" s="143">
        <f>ROUND(I177*H177,2)</f>
        <v>0</v>
      </c>
      <c r="K177" s="144"/>
      <c r="L177" s="32"/>
      <c r="M177" s="145" t="s">
        <v>1</v>
      </c>
      <c r="N177" s="146" t="s">
        <v>38</v>
      </c>
      <c r="P177" s="147">
        <f>O177*H177</f>
        <v>0</v>
      </c>
      <c r="Q177" s="147">
        <v>0</v>
      </c>
      <c r="R177" s="147">
        <f>Q177*H177</f>
        <v>0</v>
      </c>
      <c r="S177" s="147">
        <v>0</v>
      </c>
      <c r="T177" s="148">
        <f>S177*H177</f>
        <v>0</v>
      </c>
      <c r="AR177" s="149" t="s">
        <v>247</v>
      </c>
      <c r="AT177" s="149" t="s">
        <v>243</v>
      </c>
      <c r="AU177" s="149" t="s">
        <v>73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354</v>
      </c>
    </row>
    <row r="178" spans="2:47" s="1" customFormat="1" ht="11.25">
      <c r="B178" s="32"/>
      <c r="D178" s="151" t="s">
        <v>248</v>
      </c>
      <c r="F178" s="152" t="s">
        <v>1868</v>
      </c>
      <c r="I178" s="153"/>
      <c r="L178" s="32"/>
      <c r="M178" s="154"/>
      <c r="T178" s="56"/>
      <c r="AT178" s="17" t="s">
        <v>248</v>
      </c>
      <c r="AU178" s="17" t="s">
        <v>73</v>
      </c>
    </row>
    <row r="179" spans="2:65" s="1" customFormat="1" ht="16.5" customHeight="1">
      <c r="B179" s="32"/>
      <c r="C179" s="137" t="s">
        <v>302</v>
      </c>
      <c r="D179" s="137" t="s">
        <v>243</v>
      </c>
      <c r="E179" s="138" t="s">
        <v>1869</v>
      </c>
      <c r="F179" s="139" t="s">
        <v>1870</v>
      </c>
      <c r="G179" s="140" t="s">
        <v>263</v>
      </c>
      <c r="H179" s="141">
        <v>1</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73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357</v>
      </c>
    </row>
    <row r="180" spans="2:47" s="1" customFormat="1" ht="11.25">
      <c r="B180" s="32"/>
      <c r="D180" s="151" t="s">
        <v>248</v>
      </c>
      <c r="F180" s="152" t="s">
        <v>1870</v>
      </c>
      <c r="I180" s="153"/>
      <c r="L180" s="32"/>
      <c r="M180" s="154"/>
      <c r="T180" s="56"/>
      <c r="AT180" s="17" t="s">
        <v>248</v>
      </c>
      <c r="AU180" s="17" t="s">
        <v>73</v>
      </c>
    </row>
    <row r="181" spans="2:65" s="1" customFormat="1" ht="21.75" customHeight="1">
      <c r="B181" s="32"/>
      <c r="C181" s="137" t="s">
        <v>358</v>
      </c>
      <c r="D181" s="137" t="s">
        <v>243</v>
      </c>
      <c r="E181" s="138" t="s">
        <v>1871</v>
      </c>
      <c r="F181" s="139" t="s">
        <v>1872</v>
      </c>
      <c r="G181" s="140" t="s">
        <v>263</v>
      </c>
      <c r="H181" s="141">
        <v>1</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73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361</v>
      </c>
    </row>
    <row r="182" spans="2:47" s="1" customFormat="1" ht="11.25">
      <c r="B182" s="32"/>
      <c r="D182" s="151" t="s">
        <v>248</v>
      </c>
      <c r="F182" s="152" t="s">
        <v>1872</v>
      </c>
      <c r="I182" s="153"/>
      <c r="L182" s="32"/>
      <c r="M182" s="154"/>
      <c r="T182" s="56"/>
      <c r="AT182" s="17" t="s">
        <v>248</v>
      </c>
      <c r="AU182" s="17" t="s">
        <v>73</v>
      </c>
    </row>
    <row r="183" spans="2:65" s="1" customFormat="1" ht="16.5" customHeight="1">
      <c r="B183" s="32"/>
      <c r="C183" s="137" t="s">
        <v>306</v>
      </c>
      <c r="D183" s="137" t="s">
        <v>243</v>
      </c>
      <c r="E183" s="138" t="s">
        <v>1873</v>
      </c>
      <c r="F183" s="139" t="s">
        <v>1874</v>
      </c>
      <c r="G183" s="140" t="s">
        <v>263</v>
      </c>
      <c r="H183" s="141">
        <v>1</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73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364</v>
      </c>
    </row>
    <row r="184" spans="2:47" s="1" customFormat="1" ht="11.25">
      <c r="B184" s="32"/>
      <c r="D184" s="151" t="s">
        <v>248</v>
      </c>
      <c r="F184" s="152" t="s">
        <v>1874</v>
      </c>
      <c r="I184" s="153"/>
      <c r="L184" s="32"/>
      <c r="M184" s="154"/>
      <c r="T184" s="56"/>
      <c r="AT184" s="17" t="s">
        <v>248</v>
      </c>
      <c r="AU184" s="17" t="s">
        <v>73</v>
      </c>
    </row>
    <row r="185" spans="2:65" s="1" customFormat="1" ht="21.75" customHeight="1">
      <c r="B185" s="32"/>
      <c r="C185" s="137" t="s">
        <v>365</v>
      </c>
      <c r="D185" s="137" t="s">
        <v>243</v>
      </c>
      <c r="E185" s="138" t="s">
        <v>1875</v>
      </c>
      <c r="F185" s="139" t="s">
        <v>1876</v>
      </c>
      <c r="G185" s="140" t="s">
        <v>263</v>
      </c>
      <c r="H185" s="141">
        <v>1</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73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368</v>
      </c>
    </row>
    <row r="186" spans="2:47" s="1" customFormat="1" ht="11.25">
      <c r="B186" s="32"/>
      <c r="D186" s="151" t="s">
        <v>248</v>
      </c>
      <c r="F186" s="152" t="s">
        <v>1876</v>
      </c>
      <c r="I186" s="153"/>
      <c r="L186" s="32"/>
      <c r="M186" s="154"/>
      <c r="T186" s="56"/>
      <c r="AT186" s="17" t="s">
        <v>248</v>
      </c>
      <c r="AU186" s="17" t="s">
        <v>73</v>
      </c>
    </row>
    <row r="187" spans="2:65" s="1" customFormat="1" ht="16.5" customHeight="1">
      <c r="B187" s="32"/>
      <c r="C187" s="137" t="s">
        <v>309</v>
      </c>
      <c r="D187" s="137" t="s">
        <v>243</v>
      </c>
      <c r="E187" s="138" t="s">
        <v>1877</v>
      </c>
      <c r="F187" s="139" t="s">
        <v>1878</v>
      </c>
      <c r="G187" s="140" t="s">
        <v>263</v>
      </c>
      <c r="H187" s="141">
        <v>16</v>
      </c>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73</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371</v>
      </c>
    </row>
    <row r="188" spans="2:47" s="1" customFormat="1" ht="11.25">
      <c r="B188" s="32"/>
      <c r="D188" s="151" t="s">
        <v>248</v>
      </c>
      <c r="F188" s="152" t="s">
        <v>1878</v>
      </c>
      <c r="I188" s="153"/>
      <c r="L188" s="32"/>
      <c r="M188" s="154"/>
      <c r="T188" s="56"/>
      <c r="AT188" s="17" t="s">
        <v>248</v>
      </c>
      <c r="AU188" s="17" t="s">
        <v>73</v>
      </c>
    </row>
    <row r="189" spans="2:65" s="1" customFormat="1" ht="16.5" customHeight="1">
      <c r="B189" s="32"/>
      <c r="C189" s="137" t="s">
        <v>372</v>
      </c>
      <c r="D189" s="137" t="s">
        <v>243</v>
      </c>
      <c r="E189" s="138" t="s">
        <v>1879</v>
      </c>
      <c r="F189" s="139" t="s">
        <v>1880</v>
      </c>
      <c r="G189" s="140" t="s">
        <v>263</v>
      </c>
      <c r="H189" s="141">
        <v>10</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73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375</v>
      </c>
    </row>
    <row r="190" spans="2:47" s="1" customFormat="1" ht="11.25">
      <c r="B190" s="32"/>
      <c r="D190" s="151" t="s">
        <v>248</v>
      </c>
      <c r="F190" s="152" t="s">
        <v>1880</v>
      </c>
      <c r="I190" s="153"/>
      <c r="L190" s="32"/>
      <c r="M190" s="154"/>
      <c r="T190" s="56"/>
      <c r="AT190" s="17" t="s">
        <v>248</v>
      </c>
      <c r="AU190" s="17" t="s">
        <v>73</v>
      </c>
    </row>
    <row r="191" spans="2:65" s="1" customFormat="1" ht="24.2" customHeight="1">
      <c r="B191" s="32"/>
      <c r="C191" s="137" t="s">
        <v>313</v>
      </c>
      <c r="D191" s="137" t="s">
        <v>243</v>
      </c>
      <c r="E191" s="138" t="s">
        <v>1881</v>
      </c>
      <c r="F191" s="139" t="s">
        <v>1882</v>
      </c>
      <c r="G191" s="140" t="s">
        <v>263</v>
      </c>
      <c r="H191" s="141">
        <v>1</v>
      </c>
      <c r="I191" s="142"/>
      <c r="J191" s="143">
        <f>ROUND(I191*H191,2)</f>
        <v>0</v>
      </c>
      <c r="K191" s="144"/>
      <c r="L191" s="32"/>
      <c r="M191" s="145" t="s">
        <v>1</v>
      </c>
      <c r="N191" s="146" t="s">
        <v>38</v>
      </c>
      <c r="P191" s="147">
        <f>O191*H191</f>
        <v>0</v>
      </c>
      <c r="Q191" s="147">
        <v>0</v>
      </c>
      <c r="R191" s="147">
        <f>Q191*H191</f>
        <v>0</v>
      </c>
      <c r="S191" s="147">
        <v>0</v>
      </c>
      <c r="T191" s="148">
        <f>S191*H191</f>
        <v>0</v>
      </c>
      <c r="AR191" s="149" t="s">
        <v>247</v>
      </c>
      <c r="AT191" s="149" t="s">
        <v>243</v>
      </c>
      <c r="AU191" s="149" t="s">
        <v>73</v>
      </c>
      <c r="AY191" s="17" t="s">
        <v>241</v>
      </c>
      <c r="BE191" s="150">
        <f>IF(N191="základní",J191,0)</f>
        <v>0</v>
      </c>
      <c r="BF191" s="150">
        <f>IF(N191="snížená",J191,0)</f>
        <v>0</v>
      </c>
      <c r="BG191" s="150">
        <f>IF(N191="zákl. přenesená",J191,0)</f>
        <v>0</v>
      </c>
      <c r="BH191" s="150">
        <f>IF(N191="sníž. přenesená",J191,0)</f>
        <v>0</v>
      </c>
      <c r="BI191" s="150">
        <f>IF(N191="nulová",J191,0)</f>
        <v>0</v>
      </c>
      <c r="BJ191" s="17" t="s">
        <v>81</v>
      </c>
      <c r="BK191" s="150">
        <f>ROUND(I191*H191,2)</f>
        <v>0</v>
      </c>
      <c r="BL191" s="17" t="s">
        <v>247</v>
      </c>
      <c r="BM191" s="149" t="s">
        <v>378</v>
      </c>
    </row>
    <row r="192" spans="2:47" s="1" customFormat="1" ht="19.5">
      <c r="B192" s="32"/>
      <c r="D192" s="151" t="s">
        <v>248</v>
      </c>
      <c r="F192" s="152" t="s">
        <v>1882</v>
      </c>
      <c r="I192" s="153"/>
      <c r="L192" s="32"/>
      <c r="M192" s="154"/>
      <c r="T192" s="56"/>
      <c r="AT192" s="17" t="s">
        <v>248</v>
      </c>
      <c r="AU192" s="17" t="s">
        <v>73</v>
      </c>
    </row>
    <row r="193" spans="2:65" s="1" customFormat="1" ht="16.5" customHeight="1">
      <c r="B193" s="32"/>
      <c r="C193" s="137" t="s">
        <v>379</v>
      </c>
      <c r="D193" s="137" t="s">
        <v>243</v>
      </c>
      <c r="E193" s="138" t="s">
        <v>1734</v>
      </c>
      <c r="F193" s="139" t="s">
        <v>1735</v>
      </c>
      <c r="G193" s="140" t="s">
        <v>1736</v>
      </c>
      <c r="H193" s="141">
        <v>7</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73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382</v>
      </c>
    </row>
    <row r="194" spans="2:47" s="1" customFormat="1" ht="11.25">
      <c r="B194" s="32"/>
      <c r="D194" s="151" t="s">
        <v>248</v>
      </c>
      <c r="F194" s="152" t="s">
        <v>1735</v>
      </c>
      <c r="I194" s="153"/>
      <c r="L194" s="32"/>
      <c r="M194" s="154"/>
      <c r="T194" s="56"/>
      <c r="AT194" s="17" t="s">
        <v>248</v>
      </c>
      <c r="AU194" s="17" t="s">
        <v>73</v>
      </c>
    </row>
    <row r="195" spans="2:65" s="1" customFormat="1" ht="24.2" customHeight="1">
      <c r="B195" s="32"/>
      <c r="C195" s="137" t="s">
        <v>316</v>
      </c>
      <c r="D195" s="137" t="s">
        <v>243</v>
      </c>
      <c r="E195" s="138" t="s">
        <v>1737</v>
      </c>
      <c r="F195" s="139" t="s">
        <v>1738</v>
      </c>
      <c r="G195" s="140" t="s">
        <v>1739</v>
      </c>
      <c r="H195" s="141">
        <v>0.065</v>
      </c>
      <c r="I195" s="142"/>
      <c r="J195" s="143">
        <f>ROUND(I195*H195,2)</f>
        <v>0</v>
      </c>
      <c r="K195" s="144"/>
      <c r="L195" s="32"/>
      <c r="M195" s="145" t="s">
        <v>1</v>
      </c>
      <c r="N195" s="146" t="s">
        <v>38</v>
      </c>
      <c r="P195" s="147">
        <f>O195*H195</f>
        <v>0</v>
      </c>
      <c r="Q195" s="147">
        <v>0</v>
      </c>
      <c r="R195" s="147">
        <f>Q195*H195</f>
        <v>0</v>
      </c>
      <c r="S195" s="147">
        <v>0</v>
      </c>
      <c r="T195" s="148">
        <f>S195*H195</f>
        <v>0</v>
      </c>
      <c r="AR195" s="149" t="s">
        <v>247</v>
      </c>
      <c r="AT195" s="149" t="s">
        <v>243</v>
      </c>
      <c r="AU195" s="149" t="s">
        <v>73</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385</v>
      </c>
    </row>
    <row r="196" spans="2:47" s="1" customFormat="1" ht="19.5">
      <c r="B196" s="32"/>
      <c r="D196" s="151" t="s">
        <v>248</v>
      </c>
      <c r="F196" s="152" t="s">
        <v>1738</v>
      </c>
      <c r="I196" s="153"/>
      <c r="L196" s="32"/>
      <c r="M196" s="167"/>
      <c r="N196" s="168"/>
      <c r="O196" s="168"/>
      <c r="P196" s="168"/>
      <c r="Q196" s="168"/>
      <c r="R196" s="168"/>
      <c r="S196" s="168"/>
      <c r="T196" s="169"/>
      <c r="AT196" s="17" t="s">
        <v>248</v>
      </c>
      <c r="AU196" s="17" t="s">
        <v>73</v>
      </c>
    </row>
    <row r="197" spans="2:12" s="1" customFormat="1" ht="6.95" customHeight="1">
      <c r="B197" s="44"/>
      <c r="C197" s="45"/>
      <c r="D197" s="45"/>
      <c r="E197" s="45"/>
      <c r="F197" s="45"/>
      <c r="G197" s="45"/>
      <c r="H197" s="45"/>
      <c r="I197" s="45"/>
      <c r="J197" s="45"/>
      <c r="K197" s="45"/>
      <c r="L197" s="32"/>
    </row>
  </sheetData>
  <sheetProtection algorithmName="SHA-512" hashValue="hpE/78nRi5vIHkSNGiRkn6V3tN4ioEHUZ/gR2ujADAmryUs+fiVwrCOGRbSPrrtXewGIJWKU/DDU1uNFHfhMww==" saltValue="IJYC0fN0/3GwIbTdXVM+ZqlzXaYPYHCeoe4f/Kv34yuvg84sh9uuTJHJg13yEm71jCeyDCyTJUkjiZJKVBjXwA==" spinCount="100000" sheet="1" objects="1" scenarios="1" formatColumns="0" formatRows="0" autoFilter="0"/>
  <autoFilter ref="C115:K196"/>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23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113</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1886</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ROUND((SUM(BE116:BE234)),2)</f>
        <v>0</v>
      </c>
      <c r="I33" s="96">
        <v>0.21</v>
      </c>
      <c r="J33" s="86">
        <f>ROUND(((SUM(BE116:BE234))*I33),2)</f>
        <v>0</v>
      </c>
      <c r="L33" s="32"/>
    </row>
    <row r="34" spans="2:12" s="1" customFormat="1" ht="14.45" customHeight="1">
      <c r="B34" s="32"/>
      <c r="E34" s="27" t="s">
        <v>39</v>
      </c>
      <c r="F34" s="86">
        <f>ROUND((SUM(BF116:BF234)),2)</f>
        <v>0</v>
      </c>
      <c r="I34" s="96">
        <v>0.15</v>
      </c>
      <c r="J34" s="86">
        <f>ROUND(((SUM(BF116:BF234))*I34),2)</f>
        <v>0</v>
      </c>
      <c r="L34" s="32"/>
    </row>
    <row r="35" spans="2:12" s="1" customFormat="1" ht="14.45" customHeight="1" hidden="1">
      <c r="B35" s="32"/>
      <c r="E35" s="27" t="s">
        <v>40</v>
      </c>
      <c r="F35" s="86">
        <f>ROUND((SUM(BG116:BG234)),2)</f>
        <v>0</v>
      </c>
      <c r="I35" s="96">
        <v>0.21</v>
      </c>
      <c r="J35" s="86">
        <f>0</f>
        <v>0</v>
      </c>
      <c r="L35" s="32"/>
    </row>
    <row r="36" spans="2:12" s="1" customFormat="1" ht="14.45" customHeight="1" hidden="1">
      <c r="B36" s="32"/>
      <c r="E36" s="27" t="s">
        <v>41</v>
      </c>
      <c r="F36" s="86">
        <f>ROUND((SUM(BH116:BH234)),2)</f>
        <v>0</v>
      </c>
      <c r="I36" s="96">
        <v>0.15</v>
      </c>
      <c r="J36" s="86">
        <f>0</f>
        <v>0</v>
      </c>
      <c r="L36" s="32"/>
    </row>
    <row r="37" spans="2:12" s="1" customFormat="1" ht="14.45" customHeight="1" hidden="1">
      <c r="B37" s="32"/>
      <c r="E37" s="27" t="s">
        <v>42</v>
      </c>
      <c r="F37" s="86">
        <f>ROUND((SUM(BI116:BI234)),2)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02-51_TK - PS 02-51</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02-51_TK - PS 02-51</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SUM(P117:P234)</f>
        <v>0</v>
      </c>
      <c r="Q116" s="53"/>
      <c r="R116" s="122">
        <f>SUM(R117:R234)</f>
        <v>0</v>
      </c>
      <c r="S116" s="53"/>
      <c r="T116" s="123">
        <f>SUM(T117:T234)</f>
        <v>0</v>
      </c>
      <c r="AT116" s="17" t="s">
        <v>72</v>
      </c>
      <c r="AU116" s="17" t="s">
        <v>212</v>
      </c>
      <c r="BK116" s="124">
        <f>SUM(BK117:BK234)</f>
        <v>0</v>
      </c>
    </row>
    <row r="117" spans="2:65" s="1" customFormat="1" ht="37.9" customHeight="1">
      <c r="B117" s="32"/>
      <c r="C117" s="137" t="s">
        <v>81</v>
      </c>
      <c r="D117" s="137" t="s">
        <v>243</v>
      </c>
      <c r="E117" s="138" t="s">
        <v>1569</v>
      </c>
      <c r="F117" s="139" t="s">
        <v>1570</v>
      </c>
      <c r="G117" s="140" t="s">
        <v>263</v>
      </c>
      <c r="H117" s="141">
        <v>4</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9.5">
      <c r="B118" s="32"/>
      <c r="D118" s="151" t="s">
        <v>248</v>
      </c>
      <c r="F118" s="152" t="s">
        <v>1570</v>
      </c>
      <c r="I118" s="153"/>
      <c r="L118" s="32"/>
      <c r="M118" s="154"/>
      <c r="T118" s="56"/>
      <c r="AT118" s="17" t="s">
        <v>248</v>
      </c>
      <c r="AU118" s="17" t="s">
        <v>73</v>
      </c>
    </row>
    <row r="119" spans="2:65" s="1" customFormat="1" ht="37.9" customHeight="1">
      <c r="B119" s="32"/>
      <c r="C119" s="137" t="s">
        <v>83</v>
      </c>
      <c r="D119" s="137" t="s">
        <v>243</v>
      </c>
      <c r="E119" s="138" t="s">
        <v>1571</v>
      </c>
      <c r="F119" s="139" t="s">
        <v>1572</v>
      </c>
      <c r="G119" s="140" t="s">
        <v>263</v>
      </c>
      <c r="H119" s="141">
        <v>4</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9.5">
      <c r="B120" s="32"/>
      <c r="D120" s="151" t="s">
        <v>248</v>
      </c>
      <c r="F120" s="152" t="s">
        <v>1572</v>
      </c>
      <c r="I120" s="153"/>
      <c r="L120" s="32"/>
      <c r="M120" s="154"/>
      <c r="T120" s="56"/>
      <c r="AT120" s="17" t="s">
        <v>248</v>
      </c>
      <c r="AU120" s="17" t="s">
        <v>73</v>
      </c>
    </row>
    <row r="121" spans="2:65" s="1" customFormat="1" ht="16.5" customHeight="1">
      <c r="B121" s="32"/>
      <c r="C121" s="137" t="s">
        <v>251</v>
      </c>
      <c r="D121" s="137" t="s">
        <v>243</v>
      </c>
      <c r="E121" s="138" t="s">
        <v>1887</v>
      </c>
      <c r="F121" s="139" t="s">
        <v>1888</v>
      </c>
      <c r="G121" s="140" t="s">
        <v>263</v>
      </c>
      <c r="H121" s="141">
        <v>3</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1.25">
      <c r="B122" s="32"/>
      <c r="D122" s="151" t="s">
        <v>248</v>
      </c>
      <c r="F122" s="152" t="s">
        <v>1888</v>
      </c>
      <c r="I122" s="153"/>
      <c r="L122" s="32"/>
      <c r="M122" s="154"/>
      <c r="T122" s="56"/>
      <c r="AT122" s="17" t="s">
        <v>248</v>
      </c>
      <c r="AU122" s="17" t="s">
        <v>73</v>
      </c>
    </row>
    <row r="123" spans="2:65" s="1" customFormat="1" ht="24.2" customHeight="1">
      <c r="B123" s="32"/>
      <c r="C123" s="137" t="s">
        <v>247</v>
      </c>
      <c r="D123" s="137" t="s">
        <v>243</v>
      </c>
      <c r="E123" s="138" t="s">
        <v>1889</v>
      </c>
      <c r="F123" s="139" t="s">
        <v>1890</v>
      </c>
      <c r="G123" s="140" t="s">
        <v>263</v>
      </c>
      <c r="H123" s="141">
        <v>3</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9.5">
      <c r="B124" s="32"/>
      <c r="D124" s="151" t="s">
        <v>248</v>
      </c>
      <c r="F124" s="152" t="s">
        <v>1890</v>
      </c>
      <c r="I124" s="153"/>
      <c r="L124" s="32"/>
      <c r="M124" s="154"/>
      <c r="T124" s="56"/>
      <c r="AT124" s="17" t="s">
        <v>248</v>
      </c>
      <c r="AU124" s="17" t="s">
        <v>73</v>
      </c>
    </row>
    <row r="125" spans="2:65" s="1" customFormat="1" ht="24.2" customHeight="1">
      <c r="B125" s="32"/>
      <c r="C125" s="137" t="s">
        <v>259</v>
      </c>
      <c r="D125" s="137" t="s">
        <v>243</v>
      </c>
      <c r="E125" s="138" t="s">
        <v>1891</v>
      </c>
      <c r="F125" s="139" t="s">
        <v>1892</v>
      </c>
      <c r="G125" s="140" t="s">
        <v>267</v>
      </c>
      <c r="H125" s="141">
        <v>1602</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9.5">
      <c r="B126" s="32"/>
      <c r="D126" s="151" t="s">
        <v>248</v>
      </c>
      <c r="F126" s="152" t="s">
        <v>1892</v>
      </c>
      <c r="I126" s="153"/>
      <c r="L126" s="32"/>
      <c r="M126" s="154"/>
      <c r="T126" s="56"/>
      <c r="AT126" s="17" t="s">
        <v>248</v>
      </c>
      <c r="AU126" s="17" t="s">
        <v>73</v>
      </c>
    </row>
    <row r="127" spans="2:65" s="1" customFormat="1" ht="24.2" customHeight="1">
      <c r="B127" s="32"/>
      <c r="C127" s="137" t="s">
        <v>254</v>
      </c>
      <c r="D127" s="137" t="s">
        <v>243</v>
      </c>
      <c r="E127" s="138" t="s">
        <v>1893</v>
      </c>
      <c r="F127" s="139" t="s">
        <v>1894</v>
      </c>
      <c r="G127" s="140" t="s">
        <v>263</v>
      </c>
      <c r="H127" s="141">
        <v>3</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1.25">
      <c r="B128" s="32"/>
      <c r="D128" s="151" t="s">
        <v>248</v>
      </c>
      <c r="F128" s="152" t="s">
        <v>1894</v>
      </c>
      <c r="I128" s="153"/>
      <c r="L128" s="32"/>
      <c r="M128" s="154"/>
      <c r="T128" s="56"/>
      <c r="AT128" s="17" t="s">
        <v>248</v>
      </c>
      <c r="AU128" s="17" t="s">
        <v>73</v>
      </c>
    </row>
    <row r="129" spans="2:65" s="1" customFormat="1" ht="24.2" customHeight="1">
      <c r="B129" s="32"/>
      <c r="C129" s="137" t="s">
        <v>269</v>
      </c>
      <c r="D129" s="137" t="s">
        <v>243</v>
      </c>
      <c r="E129" s="138" t="s">
        <v>1604</v>
      </c>
      <c r="F129" s="139" t="s">
        <v>1605</v>
      </c>
      <c r="G129" s="140" t="s">
        <v>267</v>
      </c>
      <c r="H129" s="141">
        <v>1602</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1605</v>
      </c>
      <c r="I130" s="153"/>
      <c r="L130" s="32"/>
      <c r="M130" s="154"/>
      <c r="T130" s="56"/>
      <c r="AT130" s="17" t="s">
        <v>248</v>
      </c>
      <c r="AU130" s="17" t="s">
        <v>73</v>
      </c>
    </row>
    <row r="131" spans="2:65" s="1" customFormat="1" ht="16.5" customHeight="1">
      <c r="B131" s="32"/>
      <c r="C131" s="137" t="s">
        <v>258</v>
      </c>
      <c r="D131" s="137" t="s">
        <v>243</v>
      </c>
      <c r="E131" s="138" t="s">
        <v>1272</v>
      </c>
      <c r="F131" s="139" t="s">
        <v>1273</v>
      </c>
      <c r="G131" s="140" t="s">
        <v>267</v>
      </c>
      <c r="H131" s="141">
        <v>50</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1.25">
      <c r="B132" s="32"/>
      <c r="D132" s="151" t="s">
        <v>248</v>
      </c>
      <c r="F132" s="152" t="s">
        <v>1273</v>
      </c>
      <c r="I132" s="153"/>
      <c r="L132" s="32"/>
      <c r="M132" s="154"/>
      <c r="T132" s="56"/>
      <c r="AT132" s="17" t="s">
        <v>248</v>
      </c>
      <c r="AU132" s="17" t="s">
        <v>73</v>
      </c>
    </row>
    <row r="133" spans="2:65" s="1" customFormat="1" ht="37.9" customHeight="1">
      <c r="B133" s="32"/>
      <c r="C133" s="137" t="s">
        <v>276</v>
      </c>
      <c r="D133" s="137" t="s">
        <v>243</v>
      </c>
      <c r="E133" s="138" t="s">
        <v>1895</v>
      </c>
      <c r="F133" s="139" t="s">
        <v>1896</v>
      </c>
      <c r="G133" s="140" t="s">
        <v>263</v>
      </c>
      <c r="H133" s="141">
        <v>3</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9.5">
      <c r="B134" s="32"/>
      <c r="D134" s="151" t="s">
        <v>248</v>
      </c>
      <c r="F134" s="152" t="s">
        <v>1896</v>
      </c>
      <c r="I134" s="153"/>
      <c r="L134" s="32"/>
      <c r="M134" s="154"/>
      <c r="T134" s="56"/>
      <c r="AT134" s="17" t="s">
        <v>248</v>
      </c>
      <c r="AU134" s="17" t="s">
        <v>73</v>
      </c>
    </row>
    <row r="135" spans="2:65" s="1" customFormat="1" ht="33" customHeight="1">
      <c r="B135" s="32"/>
      <c r="C135" s="137" t="s">
        <v>264</v>
      </c>
      <c r="D135" s="137" t="s">
        <v>243</v>
      </c>
      <c r="E135" s="138" t="s">
        <v>671</v>
      </c>
      <c r="F135" s="139" t="s">
        <v>672</v>
      </c>
      <c r="G135" s="140" t="s">
        <v>263</v>
      </c>
      <c r="H135" s="141">
        <v>3</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9.5">
      <c r="B136" s="32"/>
      <c r="D136" s="151" t="s">
        <v>248</v>
      </c>
      <c r="F136" s="152" t="s">
        <v>672</v>
      </c>
      <c r="I136" s="153"/>
      <c r="L136" s="32"/>
      <c r="M136" s="154"/>
      <c r="T136" s="56"/>
      <c r="AT136" s="17" t="s">
        <v>248</v>
      </c>
      <c r="AU136" s="17" t="s">
        <v>73</v>
      </c>
    </row>
    <row r="137" spans="2:65" s="1" customFormat="1" ht="37.9" customHeight="1">
      <c r="B137" s="32"/>
      <c r="C137" s="137" t="s">
        <v>283</v>
      </c>
      <c r="D137" s="137" t="s">
        <v>243</v>
      </c>
      <c r="E137" s="138" t="s">
        <v>1897</v>
      </c>
      <c r="F137" s="139" t="s">
        <v>1898</v>
      </c>
      <c r="G137" s="140" t="s">
        <v>263</v>
      </c>
      <c r="H137" s="141">
        <v>4</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9.5">
      <c r="B138" s="32"/>
      <c r="D138" s="151" t="s">
        <v>248</v>
      </c>
      <c r="F138" s="152" t="s">
        <v>1898</v>
      </c>
      <c r="I138" s="153"/>
      <c r="L138" s="32"/>
      <c r="M138" s="154"/>
      <c r="T138" s="56"/>
      <c r="AT138" s="17" t="s">
        <v>248</v>
      </c>
      <c r="AU138" s="17" t="s">
        <v>73</v>
      </c>
    </row>
    <row r="139" spans="2:65" s="1" customFormat="1" ht="16.5" customHeight="1">
      <c r="B139" s="32"/>
      <c r="C139" s="137" t="s">
        <v>268</v>
      </c>
      <c r="D139" s="137" t="s">
        <v>243</v>
      </c>
      <c r="E139" s="138" t="s">
        <v>1608</v>
      </c>
      <c r="F139" s="139" t="s">
        <v>1609</v>
      </c>
      <c r="G139" s="140" t="s">
        <v>263</v>
      </c>
      <c r="H139" s="141">
        <v>12</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1.25">
      <c r="B140" s="32"/>
      <c r="D140" s="151" t="s">
        <v>248</v>
      </c>
      <c r="F140" s="152" t="s">
        <v>1609</v>
      </c>
      <c r="I140" s="153"/>
      <c r="L140" s="32"/>
      <c r="M140" s="154"/>
      <c r="T140" s="56"/>
      <c r="AT140" s="17" t="s">
        <v>248</v>
      </c>
      <c r="AU140" s="17" t="s">
        <v>73</v>
      </c>
    </row>
    <row r="141" spans="2:65" s="1" customFormat="1" ht="21.75" customHeight="1">
      <c r="B141" s="32"/>
      <c r="C141" s="137" t="s">
        <v>290</v>
      </c>
      <c r="D141" s="137" t="s">
        <v>243</v>
      </c>
      <c r="E141" s="138" t="s">
        <v>1610</v>
      </c>
      <c r="F141" s="139" t="s">
        <v>1611</v>
      </c>
      <c r="G141" s="140" t="s">
        <v>263</v>
      </c>
      <c r="H141" s="141">
        <v>4</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1.25">
      <c r="B142" s="32"/>
      <c r="D142" s="151" t="s">
        <v>248</v>
      </c>
      <c r="F142" s="152" t="s">
        <v>1611</v>
      </c>
      <c r="I142" s="153"/>
      <c r="L142" s="32"/>
      <c r="M142" s="154"/>
      <c r="T142" s="56"/>
      <c r="AT142" s="17" t="s">
        <v>248</v>
      </c>
      <c r="AU142" s="17" t="s">
        <v>73</v>
      </c>
    </row>
    <row r="143" spans="2:65" s="1" customFormat="1" ht="49.15" customHeight="1">
      <c r="B143" s="32"/>
      <c r="C143" s="137" t="s">
        <v>272</v>
      </c>
      <c r="D143" s="137" t="s">
        <v>243</v>
      </c>
      <c r="E143" s="138" t="s">
        <v>1612</v>
      </c>
      <c r="F143" s="139" t="s">
        <v>1613</v>
      </c>
      <c r="G143" s="140" t="s">
        <v>263</v>
      </c>
      <c r="H143" s="141">
        <v>3</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29.25">
      <c r="B144" s="32"/>
      <c r="D144" s="151" t="s">
        <v>248</v>
      </c>
      <c r="F144" s="152" t="s">
        <v>1613</v>
      </c>
      <c r="I144" s="153"/>
      <c r="L144" s="32"/>
      <c r="M144" s="154"/>
      <c r="T144" s="56"/>
      <c r="AT144" s="17" t="s">
        <v>248</v>
      </c>
      <c r="AU144" s="17" t="s">
        <v>73</v>
      </c>
    </row>
    <row r="145" spans="2:65" s="1" customFormat="1" ht="37.9" customHeight="1">
      <c r="B145" s="32"/>
      <c r="C145" s="137" t="s">
        <v>8</v>
      </c>
      <c r="D145" s="137" t="s">
        <v>243</v>
      </c>
      <c r="E145" s="138" t="s">
        <v>1614</v>
      </c>
      <c r="F145" s="139" t="s">
        <v>1615</v>
      </c>
      <c r="G145" s="140" t="s">
        <v>263</v>
      </c>
      <c r="H145" s="141">
        <v>1</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9.5">
      <c r="B146" s="32"/>
      <c r="D146" s="151" t="s">
        <v>248</v>
      </c>
      <c r="F146" s="152" t="s">
        <v>1615</v>
      </c>
      <c r="I146" s="153"/>
      <c r="L146" s="32"/>
      <c r="M146" s="154"/>
      <c r="T146" s="56"/>
      <c r="AT146" s="17" t="s">
        <v>248</v>
      </c>
      <c r="AU146" s="17" t="s">
        <v>73</v>
      </c>
    </row>
    <row r="147" spans="2:65" s="1" customFormat="1" ht="33" customHeight="1">
      <c r="B147" s="32"/>
      <c r="C147" s="137" t="s">
        <v>275</v>
      </c>
      <c r="D147" s="137" t="s">
        <v>243</v>
      </c>
      <c r="E147" s="138" t="s">
        <v>1616</v>
      </c>
      <c r="F147" s="139" t="s">
        <v>1617</v>
      </c>
      <c r="G147" s="140" t="s">
        <v>263</v>
      </c>
      <c r="H147" s="141">
        <v>12</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9.5">
      <c r="B148" s="32"/>
      <c r="D148" s="151" t="s">
        <v>248</v>
      </c>
      <c r="F148" s="152" t="s">
        <v>1617</v>
      </c>
      <c r="I148" s="153"/>
      <c r="L148" s="32"/>
      <c r="M148" s="154"/>
      <c r="T148" s="56"/>
      <c r="AT148" s="17" t="s">
        <v>248</v>
      </c>
      <c r="AU148" s="17" t="s">
        <v>73</v>
      </c>
    </row>
    <row r="149" spans="2:65" s="1" customFormat="1" ht="33" customHeight="1">
      <c r="B149" s="32"/>
      <c r="C149" s="137" t="s">
        <v>303</v>
      </c>
      <c r="D149" s="137" t="s">
        <v>243</v>
      </c>
      <c r="E149" s="138" t="s">
        <v>1899</v>
      </c>
      <c r="F149" s="139" t="s">
        <v>1900</v>
      </c>
      <c r="G149" s="140" t="s">
        <v>263</v>
      </c>
      <c r="H149" s="141">
        <v>4</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9.5">
      <c r="B150" s="32"/>
      <c r="D150" s="151" t="s">
        <v>248</v>
      </c>
      <c r="F150" s="152" t="s">
        <v>1900</v>
      </c>
      <c r="I150" s="153"/>
      <c r="L150" s="32"/>
      <c r="M150" s="154"/>
      <c r="T150" s="56"/>
      <c r="AT150" s="17" t="s">
        <v>248</v>
      </c>
      <c r="AU150" s="17" t="s">
        <v>73</v>
      </c>
    </row>
    <row r="151" spans="2:65" s="1" customFormat="1" ht="33" customHeight="1">
      <c r="B151" s="32"/>
      <c r="C151" s="137" t="s">
        <v>279</v>
      </c>
      <c r="D151" s="137" t="s">
        <v>243</v>
      </c>
      <c r="E151" s="138" t="s">
        <v>1618</v>
      </c>
      <c r="F151" s="139" t="s">
        <v>1619</v>
      </c>
      <c r="G151" s="140" t="s">
        <v>263</v>
      </c>
      <c r="H151" s="141">
        <v>12</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9.5">
      <c r="B152" s="32"/>
      <c r="D152" s="151" t="s">
        <v>248</v>
      </c>
      <c r="F152" s="152" t="s">
        <v>1619</v>
      </c>
      <c r="I152" s="153"/>
      <c r="L152" s="32"/>
      <c r="M152" s="154"/>
      <c r="T152" s="56"/>
      <c r="AT152" s="17" t="s">
        <v>248</v>
      </c>
      <c r="AU152" s="17" t="s">
        <v>73</v>
      </c>
    </row>
    <row r="153" spans="2:65" s="1" customFormat="1" ht="37.9" customHeight="1">
      <c r="B153" s="32"/>
      <c r="C153" s="137" t="s">
        <v>310</v>
      </c>
      <c r="D153" s="137" t="s">
        <v>243</v>
      </c>
      <c r="E153" s="138" t="s">
        <v>1620</v>
      </c>
      <c r="F153" s="139" t="s">
        <v>1621</v>
      </c>
      <c r="G153" s="140" t="s">
        <v>263</v>
      </c>
      <c r="H153" s="141">
        <v>12</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9.5">
      <c r="B154" s="32"/>
      <c r="D154" s="151" t="s">
        <v>248</v>
      </c>
      <c r="F154" s="152" t="s">
        <v>1621</v>
      </c>
      <c r="I154" s="153"/>
      <c r="L154" s="32"/>
      <c r="M154" s="154"/>
      <c r="T154" s="56"/>
      <c r="AT154" s="17" t="s">
        <v>248</v>
      </c>
      <c r="AU154" s="17" t="s">
        <v>73</v>
      </c>
    </row>
    <row r="155" spans="2:65" s="1" customFormat="1" ht="33" customHeight="1">
      <c r="B155" s="32"/>
      <c r="C155" s="137" t="s">
        <v>282</v>
      </c>
      <c r="D155" s="137" t="s">
        <v>243</v>
      </c>
      <c r="E155" s="138" t="s">
        <v>1622</v>
      </c>
      <c r="F155" s="139" t="s">
        <v>1623</v>
      </c>
      <c r="G155" s="140" t="s">
        <v>263</v>
      </c>
      <c r="H155" s="141">
        <v>60</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9.5">
      <c r="B156" s="32"/>
      <c r="D156" s="151" t="s">
        <v>248</v>
      </c>
      <c r="F156" s="152" t="s">
        <v>1623</v>
      </c>
      <c r="I156" s="153"/>
      <c r="L156" s="32"/>
      <c r="M156" s="154"/>
      <c r="T156" s="56"/>
      <c r="AT156" s="17" t="s">
        <v>248</v>
      </c>
      <c r="AU156" s="17" t="s">
        <v>73</v>
      </c>
    </row>
    <row r="157" spans="2:65" s="1" customFormat="1" ht="24.2" customHeight="1">
      <c r="B157" s="32"/>
      <c r="C157" s="137" t="s">
        <v>7</v>
      </c>
      <c r="D157" s="137" t="s">
        <v>243</v>
      </c>
      <c r="E157" s="138" t="s">
        <v>1901</v>
      </c>
      <c r="F157" s="139" t="s">
        <v>1902</v>
      </c>
      <c r="G157" s="140" t="s">
        <v>263</v>
      </c>
      <c r="H157" s="141">
        <v>4</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1.25">
      <c r="B158" s="32"/>
      <c r="D158" s="151" t="s">
        <v>248</v>
      </c>
      <c r="F158" s="152" t="s">
        <v>1902</v>
      </c>
      <c r="I158" s="153"/>
      <c r="L158" s="32"/>
      <c r="M158" s="154"/>
      <c r="T158" s="56"/>
      <c r="AT158" s="17" t="s">
        <v>248</v>
      </c>
      <c r="AU158" s="17" t="s">
        <v>73</v>
      </c>
    </row>
    <row r="159" spans="2:65" s="1" customFormat="1" ht="37.9" customHeight="1">
      <c r="B159" s="32"/>
      <c r="C159" s="137" t="s">
        <v>286</v>
      </c>
      <c r="D159" s="137" t="s">
        <v>243</v>
      </c>
      <c r="E159" s="138" t="s">
        <v>1903</v>
      </c>
      <c r="F159" s="139" t="s">
        <v>1904</v>
      </c>
      <c r="G159" s="140" t="s">
        <v>267</v>
      </c>
      <c r="H159" s="141">
        <v>2512</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29.25">
      <c r="B160" s="32"/>
      <c r="D160" s="151" t="s">
        <v>248</v>
      </c>
      <c r="F160" s="152" t="s">
        <v>1904</v>
      </c>
      <c r="I160" s="153"/>
      <c r="L160" s="32"/>
      <c r="M160" s="154"/>
      <c r="T160" s="56"/>
      <c r="AT160" s="17" t="s">
        <v>248</v>
      </c>
      <c r="AU160" s="17" t="s">
        <v>73</v>
      </c>
    </row>
    <row r="161" spans="2:65" s="1" customFormat="1" ht="33" customHeight="1">
      <c r="B161" s="32"/>
      <c r="C161" s="137" t="s">
        <v>323</v>
      </c>
      <c r="D161" s="137" t="s">
        <v>243</v>
      </c>
      <c r="E161" s="138" t="s">
        <v>1905</v>
      </c>
      <c r="F161" s="139" t="s">
        <v>1906</v>
      </c>
      <c r="G161" s="140" t="s">
        <v>263</v>
      </c>
      <c r="H161" s="141">
        <v>1</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9.5">
      <c r="B162" s="32"/>
      <c r="D162" s="151" t="s">
        <v>248</v>
      </c>
      <c r="F162" s="152" t="s">
        <v>1906</v>
      </c>
      <c r="I162" s="153"/>
      <c r="L162" s="32"/>
      <c r="M162" s="154"/>
      <c r="T162" s="56"/>
      <c r="AT162" s="17" t="s">
        <v>248</v>
      </c>
      <c r="AU162" s="17" t="s">
        <v>73</v>
      </c>
    </row>
    <row r="163" spans="2:65" s="1" customFormat="1" ht="24.2" customHeight="1">
      <c r="B163" s="32"/>
      <c r="C163" s="137" t="s">
        <v>289</v>
      </c>
      <c r="D163" s="137" t="s">
        <v>243</v>
      </c>
      <c r="E163" s="138" t="s">
        <v>1626</v>
      </c>
      <c r="F163" s="139" t="s">
        <v>1627</v>
      </c>
      <c r="G163" s="140" t="s">
        <v>263</v>
      </c>
      <c r="H163" s="141">
        <v>2</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9.5">
      <c r="B164" s="32"/>
      <c r="D164" s="151" t="s">
        <v>248</v>
      </c>
      <c r="F164" s="152" t="s">
        <v>1627</v>
      </c>
      <c r="I164" s="153"/>
      <c r="L164" s="32"/>
      <c r="M164" s="154"/>
      <c r="T164" s="56"/>
      <c r="AT164" s="17" t="s">
        <v>248</v>
      </c>
      <c r="AU164" s="17" t="s">
        <v>73</v>
      </c>
    </row>
    <row r="165" spans="2:65" s="1" customFormat="1" ht="24.2" customHeight="1">
      <c r="B165" s="32"/>
      <c r="C165" s="137" t="s">
        <v>330</v>
      </c>
      <c r="D165" s="137" t="s">
        <v>243</v>
      </c>
      <c r="E165" s="138" t="s">
        <v>1907</v>
      </c>
      <c r="F165" s="139" t="s">
        <v>1908</v>
      </c>
      <c r="G165" s="140" t="s">
        <v>263</v>
      </c>
      <c r="H165" s="141">
        <v>48</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19.5">
      <c r="B166" s="32"/>
      <c r="D166" s="151" t="s">
        <v>248</v>
      </c>
      <c r="F166" s="152" t="s">
        <v>1908</v>
      </c>
      <c r="I166" s="153"/>
      <c r="L166" s="32"/>
      <c r="M166" s="154"/>
      <c r="T166" s="56"/>
      <c r="AT166" s="17" t="s">
        <v>248</v>
      </c>
      <c r="AU166" s="17" t="s">
        <v>73</v>
      </c>
    </row>
    <row r="167" spans="2:65" s="1" customFormat="1" ht="33" customHeight="1">
      <c r="B167" s="32"/>
      <c r="C167" s="137" t="s">
        <v>293</v>
      </c>
      <c r="D167" s="137" t="s">
        <v>243</v>
      </c>
      <c r="E167" s="138" t="s">
        <v>1909</v>
      </c>
      <c r="F167" s="139" t="s">
        <v>1910</v>
      </c>
      <c r="G167" s="140" t="s">
        <v>263</v>
      </c>
      <c r="H167" s="141">
        <v>1</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19.5">
      <c r="B168" s="32"/>
      <c r="D168" s="151" t="s">
        <v>248</v>
      </c>
      <c r="F168" s="152" t="s">
        <v>1910</v>
      </c>
      <c r="I168" s="153"/>
      <c r="L168" s="32"/>
      <c r="M168" s="154"/>
      <c r="T168" s="56"/>
      <c r="AT168" s="17" t="s">
        <v>248</v>
      </c>
      <c r="AU168" s="17" t="s">
        <v>73</v>
      </c>
    </row>
    <row r="169" spans="2:65" s="1" customFormat="1" ht="33" customHeight="1">
      <c r="B169" s="32"/>
      <c r="C169" s="137" t="s">
        <v>337</v>
      </c>
      <c r="D169" s="137" t="s">
        <v>243</v>
      </c>
      <c r="E169" s="138" t="s">
        <v>1630</v>
      </c>
      <c r="F169" s="139" t="s">
        <v>1631</v>
      </c>
      <c r="G169" s="140" t="s">
        <v>263</v>
      </c>
      <c r="H169" s="141">
        <v>1</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73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340</v>
      </c>
    </row>
    <row r="170" spans="2:47" s="1" customFormat="1" ht="19.5">
      <c r="B170" s="32"/>
      <c r="D170" s="151" t="s">
        <v>248</v>
      </c>
      <c r="F170" s="152" t="s">
        <v>1631</v>
      </c>
      <c r="I170" s="153"/>
      <c r="L170" s="32"/>
      <c r="M170" s="154"/>
      <c r="T170" s="56"/>
      <c r="AT170" s="17" t="s">
        <v>248</v>
      </c>
      <c r="AU170" s="17" t="s">
        <v>73</v>
      </c>
    </row>
    <row r="171" spans="2:65" s="1" customFormat="1" ht="24.2" customHeight="1">
      <c r="B171" s="32"/>
      <c r="C171" s="137" t="s">
        <v>296</v>
      </c>
      <c r="D171" s="137" t="s">
        <v>243</v>
      </c>
      <c r="E171" s="138" t="s">
        <v>1632</v>
      </c>
      <c r="F171" s="139" t="s">
        <v>1633</v>
      </c>
      <c r="G171" s="140" t="s">
        <v>263</v>
      </c>
      <c r="H171" s="141">
        <v>4</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73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343</v>
      </c>
    </row>
    <row r="172" spans="2:47" s="1" customFormat="1" ht="19.5">
      <c r="B172" s="32"/>
      <c r="D172" s="151" t="s">
        <v>248</v>
      </c>
      <c r="F172" s="152" t="s">
        <v>1633</v>
      </c>
      <c r="I172" s="153"/>
      <c r="L172" s="32"/>
      <c r="M172" s="154"/>
      <c r="T172" s="56"/>
      <c r="AT172" s="17" t="s">
        <v>248</v>
      </c>
      <c r="AU172" s="17" t="s">
        <v>73</v>
      </c>
    </row>
    <row r="173" spans="2:65" s="1" customFormat="1" ht="16.5" customHeight="1">
      <c r="B173" s="32"/>
      <c r="C173" s="137" t="s">
        <v>344</v>
      </c>
      <c r="D173" s="137" t="s">
        <v>243</v>
      </c>
      <c r="E173" s="138" t="s">
        <v>1911</v>
      </c>
      <c r="F173" s="139" t="s">
        <v>1912</v>
      </c>
      <c r="G173" s="140" t="s">
        <v>263</v>
      </c>
      <c r="H173" s="141">
        <v>1</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73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347</v>
      </c>
    </row>
    <row r="174" spans="2:47" s="1" customFormat="1" ht="11.25">
      <c r="B174" s="32"/>
      <c r="D174" s="151" t="s">
        <v>248</v>
      </c>
      <c r="F174" s="152" t="s">
        <v>1912</v>
      </c>
      <c r="I174" s="153"/>
      <c r="L174" s="32"/>
      <c r="M174" s="154"/>
      <c r="T174" s="56"/>
      <c r="AT174" s="17" t="s">
        <v>248</v>
      </c>
      <c r="AU174" s="17" t="s">
        <v>73</v>
      </c>
    </row>
    <row r="175" spans="2:65" s="1" customFormat="1" ht="33" customHeight="1">
      <c r="B175" s="32"/>
      <c r="C175" s="137" t="s">
        <v>299</v>
      </c>
      <c r="D175" s="137" t="s">
        <v>243</v>
      </c>
      <c r="E175" s="138" t="s">
        <v>1913</v>
      </c>
      <c r="F175" s="139" t="s">
        <v>1914</v>
      </c>
      <c r="G175" s="140" t="s">
        <v>263</v>
      </c>
      <c r="H175" s="141">
        <v>1</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73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350</v>
      </c>
    </row>
    <row r="176" spans="2:47" s="1" customFormat="1" ht="19.5">
      <c r="B176" s="32"/>
      <c r="D176" s="151" t="s">
        <v>248</v>
      </c>
      <c r="F176" s="152" t="s">
        <v>1914</v>
      </c>
      <c r="I176" s="153"/>
      <c r="L176" s="32"/>
      <c r="M176" s="154"/>
      <c r="T176" s="56"/>
      <c r="AT176" s="17" t="s">
        <v>248</v>
      </c>
      <c r="AU176" s="17" t="s">
        <v>73</v>
      </c>
    </row>
    <row r="177" spans="2:65" s="1" customFormat="1" ht="24.2" customHeight="1">
      <c r="B177" s="32"/>
      <c r="C177" s="137" t="s">
        <v>351</v>
      </c>
      <c r="D177" s="137" t="s">
        <v>243</v>
      </c>
      <c r="E177" s="138" t="s">
        <v>1915</v>
      </c>
      <c r="F177" s="139" t="s">
        <v>1916</v>
      </c>
      <c r="G177" s="140" t="s">
        <v>263</v>
      </c>
      <c r="H177" s="141">
        <v>1</v>
      </c>
      <c r="I177" s="142"/>
      <c r="J177" s="143">
        <f>ROUND(I177*H177,2)</f>
        <v>0</v>
      </c>
      <c r="K177" s="144"/>
      <c r="L177" s="32"/>
      <c r="M177" s="145" t="s">
        <v>1</v>
      </c>
      <c r="N177" s="146" t="s">
        <v>38</v>
      </c>
      <c r="P177" s="147">
        <f>O177*H177</f>
        <v>0</v>
      </c>
      <c r="Q177" s="147">
        <v>0</v>
      </c>
      <c r="R177" s="147">
        <f>Q177*H177</f>
        <v>0</v>
      </c>
      <c r="S177" s="147">
        <v>0</v>
      </c>
      <c r="T177" s="148">
        <f>S177*H177</f>
        <v>0</v>
      </c>
      <c r="AR177" s="149" t="s">
        <v>247</v>
      </c>
      <c r="AT177" s="149" t="s">
        <v>243</v>
      </c>
      <c r="AU177" s="149" t="s">
        <v>73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354</v>
      </c>
    </row>
    <row r="178" spans="2:47" s="1" customFormat="1" ht="19.5">
      <c r="B178" s="32"/>
      <c r="D178" s="151" t="s">
        <v>248</v>
      </c>
      <c r="F178" s="152" t="s">
        <v>1916</v>
      </c>
      <c r="I178" s="153"/>
      <c r="L178" s="32"/>
      <c r="M178" s="154"/>
      <c r="T178" s="56"/>
      <c r="AT178" s="17" t="s">
        <v>248</v>
      </c>
      <c r="AU178" s="17" t="s">
        <v>73</v>
      </c>
    </row>
    <row r="179" spans="2:65" s="1" customFormat="1" ht="16.5" customHeight="1">
      <c r="B179" s="32"/>
      <c r="C179" s="137" t="s">
        <v>302</v>
      </c>
      <c r="D179" s="137" t="s">
        <v>243</v>
      </c>
      <c r="E179" s="138" t="s">
        <v>1917</v>
      </c>
      <c r="F179" s="139" t="s">
        <v>1918</v>
      </c>
      <c r="G179" s="140" t="s">
        <v>263</v>
      </c>
      <c r="H179" s="141">
        <v>1</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73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357</v>
      </c>
    </row>
    <row r="180" spans="2:47" s="1" customFormat="1" ht="11.25">
      <c r="B180" s="32"/>
      <c r="D180" s="151" t="s">
        <v>248</v>
      </c>
      <c r="F180" s="152" t="s">
        <v>1918</v>
      </c>
      <c r="I180" s="153"/>
      <c r="L180" s="32"/>
      <c r="M180" s="154"/>
      <c r="T180" s="56"/>
      <c r="AT180" s="17" t="s">
        <v>248</v>
      </c>
      <c r="AU180" s="17" t="s">
        <v>73</v>
      </c>
    </row>
    <row r="181" spans="2:65" s="1" customFormat="1" ht="16.5" customHeight="1">
      <c r="B181" s="32"/>
      <c r="C181" s="137" t="s">
        <v>358</v>
      </c>
      <c r="D181" s="137" t="s">
        <v>243</v>
      </c>
      <c r="E181" s="138" t="s">
        <v>1919</v>
      </c>
      <c r="F181" s="139" t="s">
        <v>1920</v>
      </c>
      <c r="G181" s="140" t="s">
        <v>263</v>
      </c>
      <c r="H181" s="141">
        <v>1</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73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361</v>
      </c>
    </row>
    <row r="182" spans="2:47" s="1" customFormat="1" ht="11.25">
      <c r="B182" s="32"/>
      <c r="D182" s="151" t="s">
        <v>248</v>
      </c>
      <c r="F182" s="152" t="s">
        <v>1920</v>
      </c>
      <c r="I182" s="153"/>
      <c r="L182" s="32"/>
      <c r="M182" s="154"/>
      <c r="T182" s="56"/>
      <c r="AT182" s="17" t="s">
        <v>248</v>
      </c>
      <c r="AU182" s="17" t="s">
        <v>73</v>
      </c>
    </row>
    <row r="183" spans="2:65" s="1" customFormat="1" ht="16.5" customHeight="1">
      <c r="B183" s="32"/>
      <c r="C183" s="137" t="s">
        <v>306</v>
      </c>
      <c r="D183" s="137" t="s">
        <v>243</v>
      </c>
      <c r="E183" s="138" t="s">
        <v>1921</v>
      </c>
      <c r="F183" s="139" t="s">
        <v>1922</v>
      </c>
      <c r="G183" s="140" t="s">
        <v>263</v>
      </c>
      <c r="H183" s="141">
        <v>1</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73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364</v>
      </c>
    </row>
    <row r="184" spans="2:47" s="1" customFormat="1" ht="11.25">
      <c r="B184" s="32"/>
      <c r="D184" s="151" t="s">
        <v>248</v>
      </c>
      <c r="F184" s="152" t="s">
        <v>1922</v>
      </c>
      <c r="I184" s="153"/>
      <c r="L184" s="32"/>
      <c r="M184" s="154"/>
      <c r="T184" s="56"/>
      <c r="AT184" s="17" t="s">
        <v>248</v>
      </c>
      <c r="AU184" s="17" t="s">
        <v>73</v>
      </c>
    </row>
    <row r="185" spans="2:65" s="1" customFormat="1" ht="33" customHeight="1">
      <c r="B185" s="32"/>
      <c r="C185" s="137" t="s">
        <v>365</v>
      </c>
      <c r="D185" s="137" t="s">
        <v>243</v>
      </c>
      <c r="E185" s="138" t="s">
        <v>1640</v>
      </c>
      <c r="F185" s="139" t="s">
        <v>1641</v>
      </c>
      <c r="G185" s="140" t="s">
        <v>267</v>
      </c>
      <c r="H185" s="141">
        <v>1254</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73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368</v>
      </c>
    </row>
    <row r="186" spans="2:47" s="1" customFormat="1" ht="19.5">
      <c r="B186" s="32"/>
      <c r="D186" s="151" t="s">
        <v>248</v>
      </c>
      <c r="F186" s="152" t="s">
        <v>1641</v>
      </c>
      <c r="I186" s="153"/>
      <c r="L186" s="32"/>
      <c r="M186" s="154"/>
      <c r="T186" s="56"/>
      <c r="AT186" s="17" t="s">
        <v>248</v>
      </c>
      <c r="AU186" s="17" t="s">
        <v>73</v>
      </c>
    </row>
    <row r="187" spans="2:65" s="1" customFormat="1" ht="24.2" customHeight="1">
      <c r="B187" s="32"/>
      <c r="C187" s="137" t="s">
        <v>309</v>
      </c>
      <c r="D187" s="137" t="s">
        <v>243</v>
      </c>
      <c r="E187" s="138" t="s">
        <v>1644</v>
      </c>
      <c r="F187" s="139" t="s">
        <v>1645</v>
      </c>
      <c r="G187" s="140" t="s">
        <v>267</v>
      </c>
      <c r="H187" s="141">
        <v>4266</v>
      </c>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73</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371</v>
      </c>
    </row>
    <row r="188" spans="2:47" s="1" customFormat="1" ht="19.5">
      <c r="B188" s="32"/>
      <c r="D188" s="151" t="s">
        <v>248</v>
      </c>
      <c r="F188" s="152" t="s">
        <v>1645</v>
      </c>
      <c r="I188" s="153"/>
      <c r="L188" s="32"/>
      <c r="M188" s="154"/>
      <c r="T188" s="56"/>
      <c r="AT188" s="17" t="s">
        <v>248</v>
      </c>
      <c r="AU188" s="17" t="s">
        <v>73</v>
      </c>
    </row>
    <row r="189" spans="2:65" s="1" customFormat="1" ht="33" customHeight="1">
      <c r="B189" s="32"/>
      <c r="C189" s="137" t="s">
        <v>372</v>
      </c>
      <c r="D189" s="137" t="s">
        <v>243</v>
      </c>
      <c r="E189" s="138" t="s">
        <v>1923</v>
      </c>
      <c r="F189" s="139" t="s">
        <v>1924</v>
      </c>
      <c r="G189" s="140" t="s">
        <v>263</v>
      </c>
      <c r="H189" s="141">
        <v>6</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73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375</v>
      </c>
    </row>
    <row r="190" spans="2:47" s="1" customFormat="1" ht="19.5">
      <c r="B190" s="32"/>
      <c r="D190" s="151" t="s">
        <v>248</v>
      </c>
      <c r="F190" s="152" t="s">
        <v>1924</v>
      </c>
      <c r="I190" s="153"/>
      <c r="L190" s="32"/>
      <c r="M190" s="154"/>
      <c r="T190" s="56"/>
      <c r="AT190" s="17" t="s">
        <v>248</v>
      </c>
      <c r="AU190" s="17" t="s">
        <v>73</v>
      </c>
    </row>
    <row r="191" spans="2:65" s="1" customFormat="1" ht="37.9" customHeight="1">
      <c r="B191" s="32"/>
      <c r="C191" s="137" t="s">
        <v>313</v>
      </c>
      <c r="D191" s="137" t="s">
        <v>243</v>
      </c>
      <c r="E191" s="138" t="s">
        <v>1925</v>
      </c>
      <c r="F191" s="139" t="s">
        <v>1926</v>
      </c>
      <c r="G191" s="140" t="s">
        <v>263</v>
      </c>
      <c r="H191" s="141">
        <v>12</v>
      </c>
      <c r="I191" s="142"/>
      <c r="J191" s="143">
        <f>ROUND(I191*H191,2)</f>
        <v>0</v>
      </c>
      <c r="K191" s="144"/>
      <c r="L191" s="32"/>
      <c r="M191" s="145" t="s">
        <v>1</v>
      </c>
      <c r="N191" s="146" t="s">
        <v>38</v>
      </c>
      <c r="P191" s="147">
        <f>O191*H191</f>
        <v>0</v>
      </c>
      <c r="Q191" s="147">
        <v>0</v>
      </c>
      <c r="R191" s="147">
        <f>Q191*H191</f>
        <v>0</v>
      </c>
      <c r="S191" s="147">
        <v>0</v>
      </c>
      <c r="T191" s="148">
        <f>S191*H191</f>
        <v>0</v>
      </c>
      <c r="AR191" s="149" t="s">
        <v>247</v>
      </c>
      <c r="AT191" s="149" t="s">
        <v>243</v>
      </c>
      <c r="AU191" s="149" t="s">
        <v>73</v>
      </c>
      <c r="AY191" s="17" t="s">
        <v>241</v>
      </c>
      <c r="BE191" s="150">
        <f>IF(N191="základní",J191,0)</f>
        <v>0</v>
      </c>
      <c r="BF191" s="150">
        <f>IF(N191="snížená",J191,0)</f>
        <v>0</v>
      </c>
      <c r="BG191" s="150">
        <f>IF(N191="zákl. přenesená",J191,0)</f>
        <v>0</v>
      </c>
      <c r="BH191" s="150">
        <f>IF(N191="sníž. přenesená",J191,0)</f>
        <v>0</v>
      </c>
      <c r="BI191" s="150">
        <f>IF(N191="nulová",J191,0)</f>
        <v>0</v>
      </c>
      <c r="BJ191" s="17" t="s">
        <v>81</v>
      </c>
      <c r="BK191" s="150">
        <f>ROUND(I191*H191,2)</f>
        <v>0</v>
      </c>
      <c r="BL191" s="17" t="s">
        <v>247</v>
      </c>
      <c r="BM191" s="149" t="s">
        <v>378</v>
      </c>
    </row>
    <row r="192" spans="2:47" s="1" customFormat="1" ht="19.5">
      <c r="B192" s="32"/>
      <c r="D192" s="151" t="s">
        <v>248</v>
      </c>
      <c r="F192" s="152" t="s">
        <v>1926</v>
      </c>
      <c r="I192" s="153"/>
      <c r="L192" s="32"/>
      <c r="M192" s="154"/>
      <c r="T192" s="56"/>
      <c r="AT192" s="17" t="s">
        <v>248</v>
      </c>
      <c r="AU192" s="17" t="s">
        <v>73</v>
      </c>
    </row>
    <row r="193" spans="2:65" s="1" customFormat="1" ht="24.2" customHeight="1">
      <c r="B193" s="32"/>
      <c r="C193" s="137" t="s">
        <v>379</v>
      </c>
      <c r="D193" s="137" t="s">
        <v>243</v>
      </c>
      <c r="E193" s="138" t="s">
        <v>1927</v>
      </c>
      <c r="F193" s="139" t="s">
        <v>1928</v>
      </c>
      <c r="G193" s="140" t="s">
        <v>263</v>
      </c>
      <c r="H193" s="141">
        <v>4</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73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382</v>
      </c>
    </row>
    <row r="194" spans="2:47" s="1" customFormat="1" ht="19.5">
      <c r="B194" s="32"/>
      <c r="D194" s="151" t="s">
        <v>248</v>
      </c>
      <c r="F194" s="152" t="s">
        <v>1928</v>
      </c>
      <c r="I194" s="153"/>
      <c r="L194" s="32"/>
      <c r="M194" s="154"/>
      <c r="T194" s="56"/>
      <c r="AT194" s="17" t="s">
        <v>248</v>
      </c>
      <c r="AU194" s="17" t="s">
        <v>73</v>
      </c>
    </row>
    <row r="195" spans="2:65" s="1" customFormat="1" ht="33" customHeight="1">
      <c r="B195" s="32"/>
      <c r="C195" s="137" t="s">
        <v>316</v>
      </c>
      <c r="D195" s="137" t="s">
        <v>243</v>
      </c>
      <c r="E195" s="138" t="s">
        <v>314</v>
      </c>
      <c r="F195" s="139" t="s">
        <v>315</v>
      </c>
      <c r="G195" s="140" t="s">
        <v>263</v>
      </c>
      <c r="H195" s="141">
        <v>4</v>
      </c>
      <c r="I195" s="142"/>
      <c r="J195" s="143">
        <f>ROUND(I195*H195,2)</f>
        <v>0</v>
      </c>
      <c r="K195" s="144"/>
      <c r="L195" s="32"/>
      <c r="M195" s="145" t="s">
        <v>1</v>
      </c>
      <c r="N195" s="146" t="s">
        <v>38</v>
      </c>
      <c r="P195" s="147">
        <f>O195*H195</f>
        <v>0</v>
      </c>
      <c r="Q195" s="147">
        <v>0</v>
      </c>
      <c r="R195" s="147">
        <f>Q195*H195</f>
        <v>0</v>
      </c>
      <c r="S195" s="147">
        <v>0</v>
      </c>
      <c r="T195" s="148">
        <f>S195*H195</f>
        <v>0</v>
      </c>
      <c r="AR195" s="149" t="s">
        <v>247</v>
      </c>
      <c r="AT195" s="149" t="s">
        <v>243</v>
      </c>
      <c r="AU195" s="149" t="s">
        <v>73</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385</v>
      </c>
    </row>
    <row r="196" spans="2:47" s="1" customFormat="1" ht="19.5">
      <c r="B196" s="32"/>
      <c r="D196" s="151" t="s">
        <v>248</v>
      </c>
      <c r="F196" s="152" t="s">
        <v>315</v>
      </c>
      <c r="I196" s="153"/>
      <c r="L196" s="32"/>
      <c r="M196" s="154"/>
      <c r="T196" s="56"/>
      <c r="AT196" s="17" t="s">
        <v>248</v>
      </c>
      <c r="AU196" s="17" t="s">
        <v>73</v>
      </c>
    </row>
    <row r="197" spans="2:65" s="1" customFormat="1" ht="24.2" customHeight="1">
      <c r="B197" s="32"/>
      <c r="C197" s="137" t="s">
        <v>386</v>
      </c>
      <c r="D197" s="137" t="s">
        <v>243</v>
      </c>
      <c r="E197" s="138" t="s">
        <v>1929</v>
      </c>
      <c r="F197" s="139" t="s">
        <v>1930</v>
      </c>
      <c r="G197" s="140" t="s">
        <v>263</v>
      </c>
      <c r="H197" s="141">
        <v>21</v>
      </c>
      <c r="I197" s="142"/>
      <c r="J197" s="143">
        <f>ROUND(I197*H197,2)</f>
        <v>0</v>
      </c>
      <c r="K197" s="144"/>
      <c r="L197" s="32"/>
      <c r="M197" s="145" t="s">
        <v>1</v>
      </c>
      <c r="N197" s="146" t="s">
        <v>38</v>
      </c>
      <c r="P197" s="147">
        <f>O197*H197</f>
        <v>0</v>
      </c>
      <c r="Q197" s="147">
        <v>0</v>
      </c>
      <c r="R197" s="147">
        <f>Q197*H197</f>
        <v>0</v>
      </c>
      <c r="S197" s="147">
        <v>0</v>
      </c>
      <c r="T197" s="148">
        <f>S197*H197</f>
        <v>0</v>
      </c>
      <c r="AR197" s="149" t="s">
        <v>247</v>
      </c>
      <c r="AT197" s="149" t="s">
        <v>243</v>
      </c>
      <c r="AU197" s="149" t="s">
        <v>73</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247</v>
      </c>
      <c r="BM197" s="149" t="s">
        <v>389</v>
      </c>
    </row>
    <row r="198" spans="2:47" s="1" customFormat="1" ht="19.5">
      <c r="B198" s="32"/>
      <c r="D198" s="151" t="s">
        <v>248</v>
      </c>
      <c r="F198" s="152" t="s">
        <v>1930</v>
      </c>
      <c r="I198" s="153"/>
      <c r="L198" s="32"/>
      <c r="M198" s="154"/>
      <c r="T198" s="56"/>
      <c r="AT198" s="17" t="s">
        <v>248</v>
      </c>
      <c r="AU198" s="17" t="s">
        <v>73</v>
      </c>
    </row>
    <row r="199" spans="2:65" s="1" customFormat="1" ht="37.9" customHeight="1">
      <c r="B199" s="32"/>
      <c r="C199" s="137" t="s">
        <v>319</v>
      </c>
      <c r="D199" s="137" t="s">
        <v>243</v>
      </c>
      <c r="E199" s="138" t="s">
        <v>1652</v>
      </c>
      <c r="F199" s="139" t="s">
        <v>1653</v>
      </c>
      <c r="G199" s="140" t="s">
        <v>263</v>
      </c>
      <c r="H199" s="141">
        <v>12</v>
      </c>
      <c r="I199" s="142"/>
      <c r="J199" s="143">
        <f>ROUND(I199*H199,2)</f>
        <v>0</v>
      </c>
      <c r="K199" s="144"/>
      <c r="L199" s="32"/>
      <c r="M199" s="145" t="s">
        <v>1</v>
      </c>
      <c r="N199" s="146" t="s">
        <v>38</v>
      </c>
      <c r="P199" s="147">
        <f>O199*H199</f>
        <v>0</v>
      </c>
      <c r="Q199" s="147">
        <v>0</v>
      </c>
      <c r="R199" s="147">
        <f>Q199*H199</f>
        <v>0</v>
      </c>
      <c r="S199" s="147">
        <v>0</v>
      </c>
      <c r="T199" s="148">
        <f>S199*H199</f>
        <v>0</v>
      </c>
      <c r="AR199" s="149" t="s">
        <v>247</v>
      </c>
      <c r="AT199" s="149" t="s">
        <v>243</v>
      </c>
      <c r="AU199" s="149" t="s">
        <v>73</v>
      </c>
      <c r="AY199" s="17" t="s">
        <v>241</v>
      </c>
      <c r="BE199" s="150">
        <f>IF(N199="základní",J199,0)</f>
        <v>0</v>
      </c>
      <c r="BF199" s="150">
        <f>IF(N199="snížená",J199,0)</f>
        <v>0</v>
      </c>
      <c r="BG199" s="150">
        <f>IF(N199="zákl. přenesená",J199,0)</f>
        <v>0</v>
      </c>
      <c r="BH199" s="150">
        <f>IF(N199="sníž. přenesená",J199,0)</f>
        <v>0</v>
      </c>
      <c r="BI199" s="150">
        <f>IF(N199="nulová",J199,0)</f>
        <v>0</v>
      </c>
      <c r="BJ199" s="17" t="s">
        <v>81</v>
      </c>
      <c r="BK199" s="150">
        <f>ROUND(I199*H199,2)</f>
        <v>0</v>
      </c>
      <c r="BL199" s="17" t="s">
        <v>247</v>
      </c>
      <c r="BM199" s="149" t="s">
        <v>390</v>
      </c>
    </row>
    <row r="200" spans="2:47" s="1" customFormat="1" ht="19.5">
      <c r="B200" s="32"/>
      <c r="D200" s="151" t="s">
        <v>248</v>
      </c>
      <c r="F200" s="152" t="s">
        <v>1653</v>
      </c>
      <c r="I200" s="153"/>
      <c r="L200" s="32"/>
      <c r="M200" s="154"/>
      <c r="T200" s="56"/>
      <c r="AT200" s="17" t="s">
        <v>248</v>
      </c>
      <c r="AU200" s="17" t="s">
        <v>73</v>
      </c>
    </row>
    <row r="201" spans="2:65" s="1" customFormat="1" ht="21.75" customHeight="1">
      <c r="B201" s="32"/>
      <c r="C201" s="137" t="s">
        <v>391</v>
      </c>
      <c r="D201" s="137" t="s">
        <v>243</v>
      </c>
      <c r="E201" s="138" t="s">
        <v>1654</v>
      </c>
      <c r="F201" s="139" t="s">
        <v>1655</v>
      </c>
      <c r="G201" s="140" t="s">
        <v>267</v>
      </c>
      <c r="H201" s="141">
        <v>4</v>
      </c>
      <c r="I201" s="142"/>
      <c r="J201" s="143">
        <f>ROUND(I201*H201,2)</f>
        <v>0</v>
      </c>
      <c r="K201" s="144"/>
      <c r="L201" s="32"/>
      <c r="M201" s="145" t="s">
        <v>1</v>
      </c>
      <c r="N201" s="146" t="s">
        <v>38</v>
      </c>
      <c r="P201" s="147">
        <f>O201*H201</f>
        <v>0</v>
      </c>
      <c r="Q201" s="147">
        <v>0</v>
      </c>
      <c r="R201" s="147">
        <f>Q201*H201</f>
        <v>0</v>
      </c>
      <c r="S201" s="147">
        <v>0</v>
      </c>
      <c r="T201" s="148">
        <f>S201*H201</f>
        <v>0</v>
      </c>
      <c r="AR201" s="149" t="s">
        <v>247</v>
      </c>
      <c r="AT201" s="149" t="s">
        <v>243</v>
      </c>
      <c r="AU201" s="149" t="s">
        <v>73</v>
      </c>
      <c r="AY201" s="17" t="s">
        <v>241</v>
      </c>
      <c r="BE201" s="150">
        <f>IF(N201="základní",J201,0)</f>
        <v>0</v>
      </c>
      <c r="BF201" s="150">
        <f>IF(N201="snížená",J201,0)</f>
        <v>0</v>
      </c>
      <c r="BG201" s="150">
        <f>IF(N201="zákl. přenesená",J201,0)</f>
        <v>0</v>
      </c>
      <c r="BH201" s="150">
        <f>IF(N201="sníž. přenesená",J201,0)</f>
        <v>0</v>
      </c>
      <c r="BI201" s="150">
        <f>IF(N201="nulová",J201,0)</f>
        <v>0</v>
      </c>
      <c r="BJ201" s="17" t="s">
        <v>81</v>
      </c>
      <c r="BK201" s="150">
        <f>ROUND(I201*H201,2)</f>
        <v>0</v>
      </c>
      <c r="BL201" s="17" t="s">
        <v>247</v>
      </c>
      <c r="BM201" s="149" t="s">
        <v>392</v>
      </c>
    </row>
    <row r="202" spans="2:47" s="1" customFormat="1" ht="11.25">
      <c r="B202" s="32"/>
      <c r="D202" s="151" t="s">
        <v>248</v>
      </c>
      <c r="F202" s="152" t="s">
        <v>1655</v>
      </c>
      <c r="I202" s="153"/>
      <c r="L202" s="32"/>
      <c r="M202" s="154"/>
      <c r="T202" s="56"/>
      <c r="AT202" s="17" t="s">
        <v>248</v>
      </c>
      <c r="AU202" s="17" t="s">
        <v>73</v>
      </c>
    </row>
    <row r="203" spans="2:65" s="1" customFormat="1" ht="21.75" customHeight="1">
      <c r="B203" s="32"/>
      <c r="C203" s="137" t="s">
        <v>322</v>
      </c>
      <c r="D203" s="137" t="s">
        <v>243</v>
      </c>
      <c r="E203" s="138" t="s">
        <v>1656</v>
      </c>
      <c r="F203" s="139" t="s">
        <v>1657</v>
      </c>
      <c r="G203" s="140" t="s">
        <v>267</v>
      </c>
      <c r="H203" s="141">
        <v>124</v>
      </c>
      <c r="I203" s="142"/>
      <c r="J203" s="143">
        <f>ROUND(I203*H203,2)</f>
        <v>0</v>
      </c>
      <c r="K203" s="144"/>
      <c r="L203" s="32"/>
      <c r="M203" s="145" t="s">
        <v>1</v>
      </c>
      <c r="N203" s="146" t="s">
        <v>38</v>
      </c>
      <c r="P203" s="147">
        <f>O203*H203</f>
        <v>0</v>
      </c>
      <c r="Q203" s="147">
        <v>0</v>
      </c>
      <c r="R203" s="147">
        <f>Q203*H203</f>
        <v>0</v>
      </c>
      <c r="S203" s="147">
        <v>0</v>
      </c>
      <c r="T203" s="148">
        <f>S203*H203</f>
        <v>0</v>
      </c>
      <c r="AR203" s="149" t="s">
        <v>247</v>
      </c>
      <c r="AT203" s="149" t="s">
        <v>243</v>
      </c>
      <c r="AU203" s="149" t="s">
        <v>73</v>
      </c>
      <c r="AY203" s="17" t="s">
        <v>241</v>
      </c>
      <c r="BE203" s="150">
        <f>IF(N203="základní",J203,0)</f>
        <v>0</v>
      </c>
      <c r="BF203" s="150">
        <f>IF(N203="snížená",J203,0)</f>
        <v>0</v>
      </c>
      <c r="BG203" s="150">
        <f>IF(N203="zákl. přenesená",J203,0)</f>
        <v>0</v>
      </c>
      <c r="BH203" s="150">
        <f>IF(N203="sníž. přenesená",J203,0)</f>
        <v>0</v>
      </c>
      <c r="BI203" s="150">
        <f>IF(N203="nulová",J203,0)</f>
        <v>0</v>
      </c>
      <c r="BJ203" s="17" t="s">
        <v>81</v>
      </c>
      <c r="BK203" s="150">
        <f>ROUND(I203*H203,2)</f>
        <v>0</v>
      </c>
      <c r="BL203" s="17" t="s">
        <v>247</v>
      </c>
      <c r="BM203" s="149" t="s">
        <v>395</v>
      </c>
    </row>
    <row r="204" spans="2:47" s="1" customFormat="1" ht="11.25">
      <c r="B204" s="32"/>
      <c r="D204" s="151" t="s">
        <v>248</v>
      </c>
      <c r="F204" s="152" t="s">
        <v>1657</v>
      </c>
      <c r="I204" s="153"/>
      <c r="L204" s="32"/>
      <c r="M204" s="154"/>
      <c r="T204" s="56"/>
      <c r="AT204" s="17" t="s">
        <v>248</v>
      </c>
      <c r="AU204" s="17" t="s">
        <v>73</v>
      </c>
    </row>
    <row r="205" spans="2:65" s="1" customFormat="1" ht="21.75" customHeight="1">
      <c r="B205" s="32"/>
      <c r="C205" s="137" t="s">
        <v>396</v>
      </c>
      <c r="D205" s="137" t="s">
        <v>243</v>
      </c>
      <c r="E205" s="138" t="s">
        <v>1658</v>
      </c>
      <c r="F205" s="139" t="s">
        <v>1659</v>
      </c>
      <c r="G205" s="140" t="s">
        <v>267</v>
      </c>
      <c r="H205" s="141">
        <v>1254</v>
      </c>
      <c r="I205" s="142"/>
      <c r="J205" s="143">
        <f>ROUND(I205*H205,2)</f>
        <v>0</v>
      </c>
      <c r="K205" s="144"/>
      <c r="L205" s="32"/>
      <c r="M205" s="145" t="s">
        <v>1</v>
      </c>
      <c r="N205" s="146" t="s">
        <v>38</v>
      </c>
      <c r="P205" s="147">
        <f>O205*H205</f>
        <v>0</v>
      </c>
      <c r="Q205" s="147">
        <v>0</v>
      </c>
      <c r="R205" s="147">
        <f>Q205*H205</f>
        <v>0</v>
      </c>
      <c r="S205" s="147">
        <v>0</v>
      </c>
      <c r="T205" s="148">
        <f>S205*H205</f>
        <v>0</v>
      </c>
      <c r="AR205" s="149" t="s">
        <v>247</v>
      </c>
      <c r="AT205" s="149" t="s">
        <v>243</v>
      </c>
      <c r="AU205" s="149" t="s">
        <v>73</v>
      </c>
      <c r="AY205" s="17" t="s">
        <v>241</v>
      </c>
      <c r="BE205" s="150">
        <f>IF(N205="základní",J205,0)</f>
        <v>0</v>
      </c>
      <c r="BF205" s="150">
        <f>IF(N205="snížená",J205,0)</f>
        <v>0</v>
      </c>
      <c r="BG205" s="150">
        <f>IF(N205="zákl. přenesená",J205,0)</f>
        <v>0</v>
      </c>
      <c r="BH205" s="150">
        <f>IF(N205="sníž. přenesená",J205,0)</f>
        <v>0</v>
      </c>
      <c r="BI205" s="150">
        <f>IF(N205="nulová",J205,0)</f>
        <v>0</v>
      </c>
      <c r="BJ205" s="17" t="s">
        <v>81</v>
      </c>
      <c r="BK205" s="150">
        <f>ROUND(I205*H205,2)</f>
        <v>0</v>
      </c>
      <c r="BL205" s="17" t="s">
        <v>247</v>
      </c>
      <c r="BM205" s="149" t="s">
        <v>398</v>
      </c>
    </row>
    <row r="206" spans="2:47" s="1" customFormat="1" ht="11.25">
      <c r="B206" s="32"/>
      <c r="D206" s="151" t="s">
        <v>248</v>
      </c>
      <c r="F206" s="152" t="s">
        <v>1659</v>
      </c>
      <c r="I206" s="153"/>
      <c r="L206" s="32"/>
      <c r="M206" s="154"/>
      <c r="T206" s="56"/>
      <c r="AT206" s="17" t="s">
        <v>248</v>
      </c>
      <c r="AU206" s="17" t="s">
        <v>73</v>
      </c>
    </row>
    <row r="207" spans="2:65" s="1" customFormat="1" ht="24.2" customHeight="1">
      <c r="B207" s="32"/>
      <c r="C207" s="137" t="s">
        <v>326</v>
      </c>
      <c r="D207" s="137" t="s">
        <v>243</v>
      </c>
      <c r="E207" s="138" t="s">
        <v>1931</v>
      </c>
      <c r="F207" s="139" t="s">
        <v>1932</v>
      </c>
      <c r="G207" s="140" t="s">
        <v>263</v>
      </c>
      <c r="H207" s="141">
        <v>168</v>
      </c>
      <c r="I207" s="142"/>
      <c r="J207" s="143">
        <f>ROUND(I207*H207,2)</f>
        <v>0</v>
      </c>
      <c r="K207" s="144"/>
      <c r="L207" s="32"/>
      <c r="M207" s="145" t="s">
        <v>1</v>
      </c>
      <c r="N207" s="146" t="s">
        <v>38</v>
      </c>
      <c r="P207" s="147">
        <f>O207*H207</f>
        <v>0</v>
      </c>
      <c r="Q207" s="147">
        <v>0</v>
      </c>
      <c r="R207" s="147">
        <f>Q207*H207</f>
        <v>0</v>
      </c>
      <c r="S207" s="147">
        <v>0</v>
      </c>
      <c r="T207" s="148">
        <f>S207*H207</f>
        <v>0</v>
      </c>
      <c r="AR207" s="149" t="s">
        <v>247</v>
      </c>
      <c r="AT207" s="149" t="s">
        <v>243</v>
      </c>
      <c r="AU207" s="149" t="s">
        <v>73</v>
      </c>
      <c r="AY207" s="17" t="s">
        <v>241</v>
      </c>
      <c r="BE207" s="150">
        <f>IF(N207="základní",J207,0)</f>
        <v>0</v>
      </c>
      <c r="BF207" s="150">
        <f>IF(N207="snížená",J207,0)</f>
        <v>0</v>
      </c>
      <c r="BG207" s="150">
        <f>IF(N207="zákl. přenesená",J207,0)</f>
        <v>0</v>
      </c>
      <c r="BH207" s="150">
        <f>IF(N207="sníž. přenesená",J207,0)</f>
        <v>0</v>
      </c>
      <c r="BI207" s="150">
        <f>IF(N207="nulová",J207,0)</f>
        <v>0</v>
      </c>
      <c r="BJ207" s="17" t="s">
        <v>81</v>
      </c>
      <c r="BK207" s="150">
        <f>ROUND(I207*H207,2)</f>
        <v>0</v>
      </c>
      <c r="BL207" s="17" t="s">
        <v>247</v>
      </c>
      <c r="BM207" s="149" t="s">
        <v>401</v>
      </c>
    </row>
    <row r="208" spans="2:47" s="1" customFormat="1" ht="11.25">
      <c r="B208" s="32"/>
      <c r="D208" s="151" t="s">
        <v>248</v>
      </c>
      <c r="F208" s="152" t="s">
        <v>1932</v>
      </c>
      <c r="I208" s="153"/>
      <c r="L208" s="32"/>
      <c r="M208" s="154"/>
      <c r="T208" s="56"/>
      <c r="AT208" s="17" t="s">
        <v>248</v>
      </c>
      <c r="AU208" s="17" t="s">
        <v>73</v>
      </c>
    </row>
    <row r="209" spans="2:65" s="1" customFormat="1" ht="24.2" customHeight="1">
      <c r="B209" s="32"/>
      <c r="C209" s="137" t="s">
        <v>402</v>
      </c>
      <c r="D209" s="137" t="s">
        <v>243</v>
      </c>
      <c r="E209" s="138" t="s">
        <v>1660</v>
      </c>
      <c r="F209" s="139" t="s">
        <v>1661</v>
      </c>
      <c r="G209" s="140" t="s">
        <v>267</v>
      </c>
      <c r="H209" s="141">
        <v>4098</v>
      </c>
      <c r="I209" s="142"/>
      <c r="J209" s="143">
        <f>ROUND(I209*H209,2)</f>
        <v>0</v>
      </c>
      <c r="K209" s="144"/>
      <c r="L209" s="32"/>
      <c r="M209" s="145" t="s">
        <v>1</v>
      </c>
      <c r="N209" s="146" t="s">
        <v>38</v>
      </c>
      <c r="P209" s="147">
        <f>O209*H209</f>
        <v>0</v>
      </c>
      <c r="Q209" s="147">
        <v>0</v>
      </c>
      <c r="R209" s="147">
        <f>Q209*H209</f>
        <v>0</v>
      </c>
      <c r="S209" s="147">
        <v>0</v>
      </c>
      <c r="T209" s="148">
        <f>S209*H209</f>
        <v>0</v>
      </c>
      <c r="AR209" s="149" t="s">
        <v>247</v>
      </c>
      <c r="AT209" s="149" t="s">
        <v>243</v>
      </c>
      <c r="AU209" s="149" t="s">
        <v>73</v>
      </c>
      <c r="AY209" s="17" t="s">
        <v>241</v>
      </c>
      <c r="BE209" s="150">
        <f>IF(N209="základní",J209,0)</f>
        <v>0</v>
      </c>
      <c r="BF209" s="150">
        <f>IF(N209="snížená",J209,0)</f>
        <v>0</v>
      </c>
      <c r="BG209" s="150">
        <f>IF(N209="zákl. přenesená",J209,0)</f>
        <v>0</v>
      </c>
      <c r="BH209" s="150">
        <f>IF(N209="sníž. přenesená",J209,0)</f>
        <v>0</v>
      </c>
      <c r="BI209" s="150">
        <f>IF(N209="nulová",J209,0)</f>
        <v>0</v>
      </c>
      <c r="BJ209" s="17" t="s">
        <v>81</v>
      </c>
      <c r="BK209" s="150">
        <f>ROUND(I209*H209,2)</f>
        <v>0</v>
      </c>
      <c r="BL209" s="17" t="s">
        <v>247</v>
      </c>
      <c r="BM209" s="149" t="s">
        <v>405</v>
      </c>
    </row>
    <row r="210" spans="2:47" s="1" customFormat="1" ht="19.5">
      <c r="B210" s="32"/>
      <c r="D210" s="151" t="s">
        <v>248</v>
      </c>
      <c r="F210" s="152" t="s">
        <v>1661</v>
      </c>
      <c r="I210" s="153"/>
      <c r="L210" s="32"/>
      <c r="M210" s="154"/>
      <c r="T210" s="56"/>
      <c r="AT210" s="17" t="s">
        <v>248</v>
      </c>
      <c r="AU210" s="17" t="s">
        <v>73</v>
      </c>
    </row>
    <row r="211" spans="2:65" s="1" customFormat="1" ht="24.2" customHeight="1">
      <c r="B211" s="32"/>
      <c r="C211" s="137" t="s">
        <v>329</v>
      </c>
      <c r="D211" s="137" t="s">
        <v>243</v>
      </c>
      <c r="E211" s="138" t="s">
        <v>1933</v>
      </c>
      <c r="F211" s="139" t="s">
        <v>1934</v>
      </c>
      <c r="G211" s="140" t="s">
        <v>263</v>
      </c>
      <c r="H211" s="141">
        <v>12</v>
      </c>
      <c r="I211" s="142"/>
      <c r="J211" s="143">
        <f>ROUND(I211*H211,2)</f>
        <v>0</v>
      </c>
      <c r="K211" s="144"/>
      <c r="L211" s="32"/>
      <c r="M211" s="145" t="s">
        <v>1</v>
      </c>
      <c r="N211" s="146" t="s">
        <v>38</v>
      </c>
      <c r="P211" s="147">
        <f>O211*H211</f>
        <v>0</v>
      </c>
      <c r="Q211" s="147">
        <v>0</v>
      </c>
      <c r="R211" s="147">
        <f>Q211*H211</f>
        <v>0</v>
      </c>
      <c r="S211" s="147">
        <v>0</v>
      </c>
      <c r="T211" s="148">
        <f>S211*H211</f>
        <v>0</v>
      </c>
      <c r="AR211" s="149" t="s">
        <v>247</v>
      </c>
      <c r="AT211" s="149" t="s">
        <v>243</v>
      </c>
      <c r="AU211" s="149" t="s">
        <v>73</v>
      </c>
      <c r="AY211" s="17" t="s">
        <v>241</v>
      </c>
      <c r="BE211" s="150">
        <f>IF(N211="základní",J211,0)</f>
        <v>0</v>
      </c>
      <c r="BF211" s="150">
        <f>IF(N211="snížená",J211,0)</f>
        <v>0</v>
      </c>
      <c r="BG211" s="150">
        <f>IF(N211="zákl. přenesená",J211,0)</f>
        <v>0</v>
      </c>
      <c r="BH211" s="150">
        <f>IF(N211="sníž. přenesená",J211,0)</f>
        <v>0</v>
      </c>
      <c r="BI211" s="150">
        <f>IF(N211="nulová",J211,0)</f>
        <v>0</v>
      </c>
      <c r="BJ211" s="17" t="s">
        <v>81</v>
      </c>
      <c r="BK211" s="150">
        <f>ROUND(I211*H211,2)</f>
        <v>0</v>
      </c>
      <c r="BL211" s="17" t="s">
        <v>247</v>
      </c>
      <c r="BM211" s="149" t="s">
        <v>408</v>
      </c>
    </row>
    <row r="212" spans="2:47" s="1" customFormat="1" ht="11.25">
      <c r="B212" s="32"/>
      <c r="D212" s="151" t="s">
        <v>248</v>
      </c>
      <c r="F212" s="152" t="s">
        <v>1934</v>
      </c>
      <c r="I212" s="153"/>
      <c r="L212" s="32"/>
      <c r="M212" s="154"/>
      <c r="T212" s="56"/>
      <c r="AT212" s="17" t="s">
        <v>248</v>
      </c>
      <c r="AU212" s="17" t="s">
        <v>73</v>
      </c>
    </row>
    <row r="213" spans="2:65" s="1" customFormat="1" ht="24.2" customHeight="1">
      <c r="B213" s="32"/>
      <c r="C213" s="137" t="s">
        <v>409</v>
      </c>
      <c r="D213" s="137" t="s">
        <v>243</v>
      </c>
      <c r="E213" s="138" t="s">
        <v>1662</v>
      </c>
      <c r="F213" s="139" t="s">
        <v>1663</v>
      </c>
      <c r="G213" s="140" t="s">
        <v>263</v>
      </c>
      <c r="H213" s="141">
        <v>6</v>
      </c>
      <c r="I213" s="142"/>
      <c r="J213" s="143">
        <f>ROUND(I213*H213,2)</f>
        <v>0</v>
      </c>
      <c r="K213" s="144"/>
      <c r="L213" s="32"/>
      <c r="M213" s="145" t="s">
        <v>1</v>
      </c>
      <c r="N213" s="146" t="s">
        <v>38</v>
      </c>
      <c r="P213" s="147">
        <f>O213*H213</f>
        <v>0</v>
      </c>
      <c r="Q213" s="147">
        <v>0</v>
      </c>
      <c r="R213" s="147">
        <f>Q213*H213</f>
        <v>0</v>
      </c>
      <c r="S213" s="147">
        <v>0</v>
      </c>
      <c r="T213" s="148">
        <f>S213*H213</f>
        <v>0</v>
      </c>
      <c r="AR213" s="149" t="s">
        <v>247</v>
      </c>
      <c r="AT213" s="149" t="s">
        <v>243</v>
      </c>
      <c r="AU213" s="149" t="s">
        <v>73</v>
      </c>
      <c r="AY213" s="17" t="s">
        <v>241</v>
      </c>
      <c r="BE213" s="150">
        <f>IF(N213="základní",J213,0)</f>
        <v>0</v>
      </c>
      <c r="BF213" s="150">
        <f>IF(N213="snížená",J213,0)</f>
        <v>0</v>
      </c>
      <c r="BG213" s="150">
        <f>IF(N213="zákl. přenesená",J213,0)</f>
        <v>0</v>
      </c>
      <c r="BH213" s="150">
        <f>IF(N213="sníž. přenesená",J213,0)</f>
        <v>0</v>
      </c>
      <c r="BI213" s="150">
        <f>IF(N213="nulová",J213,0)</f>
        <v>0</v>
      </c>
      <c r="BJ213" s="17" t="s">
        <v>81</v>
      </c>
      <c r="BK213" s="150">
        <f>ROUND(I213*H213,2)</f>
        <v>0</v>
      </c>
      <c r="BL213" s="17" t="s">
        <v>247</v>
      </c>
      <c r="BM213" s="149" t="s">
        <v>412</v>
      </c>
    </row>
    <row r="214" spans="2:47" s="1" customFormat="1" ht="11.25">
      <c r="B214" s="32"/>
      <c r="D214" s="151" t="s">
        <v>248</v>
      </c>
      <c r="F214" s="152" t="s">
        <v>1663</v>
      </c>
      <c r="I214" s="153"/>
      <c r="L214" s="32"/>
      <c r="M214" s="154"/>
      <c r="T214" s="56"/>
      <c r="AT214" s="17" t="s">
        <v>248</v>
      </c>
      <c r="AU214" s="17" t="s">
        <v>73</v>
      </c>
    </row>
    <row r="215" spans="2:65" s="1" customFormat="1" ht="24.2" customHeight="1">
      <c r="B215" s="32"/>
      <c r="C215" s="137" t="s">
        <v>333</v>
      </c>
      <c r="D215" s="137" t="s">
        <v>243</v>
      </c>
      <c r="E215" s="138" t="s">
        <v>736</v>
      </c>
      <c r="F215" s="139" t="s">
        <v>737</v>
      </c>
      <c r="G215" s="140" t="s">
        <v>263</v>
      </c>
      <c r="H215" s="141">
        <v>4</v>
      </c>
      <c r="I215" s="142"/>
      <c r="J215" s="143">
        <f>ROUND(I215*H215,2)</f>
        <v>0</v>
      </c>
      <c r="K215" s="144"/>
      <c r="L215" s="32"/>
      <c r="M215" s="145" t="s">
        <v>1</v>
      </c>
      <c r="N215" s="146" t="s">
        <v>38</v>
      </c>
      <c r="P215" s="147">
        <f>O215*H215</f>
        <v>0</v>
      </c>
      <c r="Q215" s="147">
        <v>0</v>
      </c>
      <c r="R215" s="147">
        <f>Q215*H215</f>
        <v>0</v>
      </c>
      <c r="S215" s="147">
        <v>0</v>
      </c>
      <c r="T215" s="148">
        <f>S215*H215</f>
        <v>0</v>
      </c>
      <c r="AR215" s="149" t="s">
        <v>247</v>
      </c>
      <c r="AT215" s="149" t="s">
        <v>243</v>
      </c>
      <c r="AU215" s="149" t="s">
        <v>73</v>
      </c>
      <c r="AY215" s="17" t="s">
        <v>241</v>
      </c>
      <c r="BE215" s="150">
        <f>IF(N215="základní",J215,0)</f>
        <v>0</v>
      </c>
      <c r="BF215" s="150">
        <f>IF(N215="snížená",J215,0)</f>
        <v>0</v>
      </c>
      <c r="BG215" s="150">
        <f>IF(N215="zákl. přenesená",J215,0)</f>
        <v>0</v>
      </c>
      <c r="BH215" s="150">
        <f>IF(N215="sníž. přenesená",J215,0)</f>
        <v>0</v>
      </c>
      <c r="BI215" s="150">
        <f>IF(N215="nulová",J215,0)</f>
        <v>0</v>
      </c>
      <c r="BJ215" s="17" t="s">
        <v>81</v>
      </c>
      <c r="BK215" s="150">
        <f>ROUND(I215*H215,2)</f>
        <v>0</v>
      </c>
      <c r="BL215" s="17" t="s">
        <v>247</v>
      </c>
      <c r="BM215" s="149" t="s">
        <v>415</v>
      </c>
    </row>
    <row r="216" spans="2:47" s="1" customFormat="1" ht="11.25">
      <c r="B216" s="32"/>
      <c r="D216" s="151" t="s">
        <v>248</v>
      </c>
      <c r="F216" s="152" t="s">
        <v>737</v>
      </c>
      <c r="I216" s="153"/>
      <c r="L216" s="32"/>
      <c r="M216" s="154"/>
      <c r="T216" s="56"/>
      <c r="AT216" s="17" t="s">
        <v>248</v>
      </c>
      <c r="AU216" s="17" t="s">
        <v>73</v>
      </c>
    </row>
    <row r="217" spans="2:65" s="1" customFormat="1" ht="16.5" customHeight="1">
      <c r="B217" s="32"/>
      <c r="C217" s="137" t="s">
        <v>416</v>
      </c>
      <c r="D217" s="137" t="s">
        <v>243</v>
      </c>
      <c r="E217" s="138" t="s">
        <v>739</v>
      </c>
      <c r="F217" s="139" t="s">
        <v>740</v>
      </c>
      <c r="G217" s="140" t="s">
        <v>263</v>
      </c>
      <c r="H217" s="141">
        <v>33</v>
      </c>
      <c r="I217" s="142"/>
      <c r="J217" s="143">
        <f>ROUND(I217*H217,2)</f>
        <v>0</v>
      </c>
      <c r="K217" s="144"/>
      <c r="L217" s="32"/>
      <c r="M217" s="145" t="s">
        <v>1</v>
      </c>
      <c r="N217" s="146" t="s">
        <v>38</v>
      </c>
      <c r="P217" s="147">
        <f>O217*H217</f>
        <v>0</v>
      </c>
      <c r="Q217" s="147">
        <v>0</v>
      </c>
      <c r="R217" s="147">
        <f>Q217*H217</f>
        <v>0</v>
      </c>
      <c r="S217" s="147">
        <v>0</v>
      </c>
      <c r="T217" s="148">
        <f>S217*H217</f>
        <v>0</v>
      </c>
      <c r="AR217" s="149" t="s">
        <v>247</v>
      </c>
      <c r="AT217" s="149" t="s">
        <v>243</v>
      </c>
      <c r="AU217" s="149" t="s">
        <v>73</v>
      </c>
      <c r="AY217" s="17" t="s">
        <v>241</v>
      </c>
      <c r="BE217" s="150">
        <f>IF(N217="základní",J217,0)</f>
        <v>0</v>
      </c>
      <c r="BF217" s="150">
        <f>IF(N217="snížená",J217,0)</f>
        <v>0</v>
      </c>
      <c r="BG217" s="150">
        <f>IF(N217="zákl. přenesená",J217,0)</f>
        <v>0</v>
      </c>
      <c r="BH217" s="150">
        <f>IF(N217="sníž. přenesená",J217,0)</f>
        <v>0</v>
      </c>
      <c r="BI217" s="150">
        <f>IF(N217="nulová",J217,0)</f>
        <v>0</v>
      </c>
      <c r="BJ217" s="17" t="s">
        <v>81</v>
      </c>
      <c r="BK217" s="150">
        <f>ROUND(I217*H217,2)</f>
        <v>0</v>
      </c>
      <c r="BL217" s="17" t="s">
        <v>247</v>
      </c>
      <c r="BM217" s="149" t="s">
        <v>419</v>
      </c>
    </row>
    <row r="218" spans="2:47" s="1" customFormat="1" ht="11.25">
      <c r="B218" s="32"/>
      <c r="D218" s="151" t="s">
        <v>248</v>
      </c>
      <c r="F218" s="152" t="s">
        <v>740</v>
      </c>
      <c r="I218" s="153"/>
      <c r="L218" s="32"/>
      <c r="M218" s="154"/>
      <c r="T218" s="56"/>
      <c r="AT218" s="17" t="s">
        <v>248</v>
      </c>
      <c r="AU218" s="17" t="s">
        <v>73</v>
      </c>
    </row>
    <row r="219" spans="2:65" s="1" customFormat="1" ht="16.5" customHeight="1">
      <c r="B219" s="32"/>
      <c r="C219" s="137" t="s">
        <v>336</v>
      </c>
      <c r="D219" s="137" t="s">
        <v>243</v>
      </c>
      <c r="E219" s="138" t="s">
        <v>1665</v>
      </c>
      <c r="F219" s="139" t="s">
        <v>1666</v>
      </c>
      <c r="G219" s="140" t="s">
        <v>267</v>
      </c>
      <c r="H219" s="141">
        <v>2515</v>
      </c>
      <c r="I219" s="142"/>
      <c r="J219" s="143">
        <f>ROUND(I219*H219,2)</f>
        <v>0</v>
      </c>
      <c r="K219" s="144"/>
      <c r="L219" s="32"/>
      <c r="M219" s="145" t="s">
        <v>1</v>
      </c>
      <c r="N219" s="146" t="s">
        <v>38</v>
      </c>
      <c r="P219" s="147">
        <f>O219*H219</f>
        <v>0</v>
      </c>
      <c r="Q219" s="147">
        <v>0</v>
      </c>
      <c r="R219" s="147">
        <f>Q219*H219</f>
        <v>0</v>
      </c>
      <c r="S219" s="147">
        <v>0</v>
      </c>
      <c r="T219" s="148">
        <f>S219*H219</f>
        <v>0</v>
      </c>
      <c r="AR219" s="149" t="s">
        <v>247</v>
      </c>
      <c r="AT219" s="149" t="s">
        <v>243</v>
      </c>
      <c r="AU219" s="149" t="s">
        <v>73</v>
      </c>
      <c r="AY219" s="17" t="s">
        <v>241</v>
      </c>
      <c r="BE219" s="150">
        <f>IF(N219="základní",J219,0)</f>
        <v>0</v>
      </c>
      <c r="BF219" s="150">
        <f>IF(N219="snížená",J219,0)</f>
        <v>0</v>
      </c>
      <c r="BG219" s="150">
        <f>IF(N219="zákl. přenesená",J219,0)</f>
        <v>0</v>
      </c>
      <c r="BH219" s="150">
        <f>IF(N219="sníž. přenesená",J219,0)</f>
        <v>0</v>
      </c>
      <c r="BI219" s="150">
        <f>IF(N219="nulová",J219,0)</f>
        <v>0</v>
      </c>
      <c r="BJ219" s="17" t="s">
        <v>81</v>
      </c>
      <c r="BK219" s="150">
        <f>ROUND(I219*H219,2)</f>
        <v>0</v>
      </c>
      <c r="BL219" s="17" t="s">
        <v>247</v>
      </c>
      <c r="BM219" s="149" t="s">
        <v>422</v>
      </c>
    </row>
    <row r="220" spans="2:47" s="1" customFormat="1" ht="11.25">
      <c r="B220" s="32"/>
      <c r="D220" s="151" t="s">
        <v>248</v>
      </c>
      <c r="F220" s="152" t="s">
        <v>1666</v>
      </c>
      <c r="I220" s="153"/>
      <c r="L220" s="32"/>
      <c r="M220" s="154"/>
      <c r="T220" s="56"/>
      <c r="AT220" s="17" t="s">
        <v>248</v>
      </c>
      <c r="AU220" s="17" t="s">
        <v>73</v>
      </c>
    </row>
    <row r="221" spans="2:65" s="1" customFormat="1" ht="16.5" customHeight="1">
      <c r="B221" s="32"/>
      <c r="C221" s="137" t="s">
        <v>423</v>
      </c>
      <c r="D221" s="137" t="s">
        <v>243</v>
      </c>
      <c r="E221" s="138" t="s">
        <v>1669</v>
      </c>
      <c r="F221" s="139" t="s">
        <v>1670</v>
      </c>
      <c r="G221" s="140" t="s">
        <v>267</v>
      </c>
      <c r="H221" s="141">
        <v>1422</v>
      </c>
      <c r="I221" s="142"/>
      <c r="J221" s="143">
        <f>ROUND(I221*H221,2)</f>
        <v>0</v>
      </c>
      <c r="K221" s="144"/>
      <c r="L221" s="32"/>
      <c r="M221" s="145" t="s">
        <v>1</v>
      </c>
      <c r="N221" s="146" t="s">
        <v>38</v>
      </c>
      <c r="P221" s="147">
        <f>O221*H221</f>
        <v>0</v>
      </c>
      <c r="Q221" s="147">
        <v>0</v>
      </c>
      <c r="R221" s="147">
        <f>Q221*H221</f>
        <v>0</v>
      </c>
      <c r="S221" s="147">
        <v>0</v>
      </c>
      <c r="T221" s="148">
        <f>S221*H221</f>
        <v>0</v>
      </c>
      <c r="AR221" s="149" t="s">
        <v>247</v>
      </c>
      <c r="AT221" s="149" t="s">
        <v>243</v>
      </c>
      <c r="AU221" s="149" t="s">
        <v>73</v>
      </c>
      <c r="AY221" s="17" t="s">
        <v>241</v>
      </c>
      <c r="BE221" s="150">
        <f>IF(N221="základní",J221,0)</f>
        <v>0</v>
      </c>
      <c r="BF221" s="150">
        <f>IF(N221="snížená",J221,0)</f>
        <v>0</v>
      </c>
      <c r="BG221" s="150">
        <f>IF(N221="zákl. přenesená",J221,0)</f>
        <v>0</v>
      </c>
      <c r="BH221" s="150">
        <f>IF(N221="sníž. přenesená",J221,0)</f>
        <v>0</v>
      </c>
      <c r="BI221" s="150">
        <f>IF(N221="nulová",J221,0)</f>
        <v>0</v>
      </c>
      <c r="BJ221" s="17" t="s">
        <v>81</v>
      </c>
      <c r="BK221" s="150">
        <f>ROUND(I221*H221,2)</f>
        <v>0</v>
      </c>
      <c r="BL221" s="17" t="s">
        <v>247</v>
      </c>
      <c r="BM221" s="149" t="s">
        <v>427</v>
      </c>
    </row>
    <row r="222" spans="2:47" s="1" customFormat="1" ht="11.25">
      <c r="B222" s="32"/>
      <c r="D222" s="151" t="s">
        <v>248</v>
      </c>
      <c r="F222" s="152" t="s">
        <v>1670</v>
      </c>
      <c r="I222" s="153"/>
      <c r="L222" s="32"/>
      <c r="M222" s="154"/>
      <c r="T222" s="56"/>
      <c r="AT222" s="17" t="s">
        <v>248</v>
      </c>
      <c r="AU222" s="17" t="s">
        <v>73</v>
      </c>
    </row>
    <row r="223" spans="2:65" s="1" customFormat="1" ht="24.2" customHeight="1">
      <c r="B223" s="32"/>
      <c r="C223" s="137" t="s">
        <v>340</v>
      </c>
      <c r="D223" s="137" t="s">
        <v>243</v>
      </c>
      <c r="E223" s="138" t="s">
        <v>1935</v>
      </c>
      <c r="F223" s="139" t="s">
        <v>1936</v>
      </c>
      <c r="G223" s="140" t="s">
        <v>263</v>
      </c>
      <c r="H223" s="141">
        <v>15</v>
      </c>
      <c r="I223" s="142"/>
      <c r="J223" s="143">
        <f>ROUND(I223*H223,2)</f>
        <v>0</v>
      </c>
      <c r="K223" s="144"/>
      <c r="L223" s="32"/>
      <c r="M223" s="145" t="s">
        <v>1</v>
      </c>
      <c r="N223" s="146" t="s">
        <v>38</v>
      </c>
      <c r="P223" s="147">
        <f>O223*H223</f>
        <v>0</v>
      </c>
      <c r="Q223" s="147">
        <v>0</v>
      </c>
      <c r="R223" s="147">
        <f>Q223*H223</f>
        <v>0</v>
      </c>
      <c r="S223" s="147">
        <v>0</v>
      </c>
      <c r="T223" s="148">
        <f>S223*H223</f>
        <v>0</v>
      </c>
      <c r="AR223" s="149" t="s">
        <v>247</v>
      </c>
      <c r="AT223" s="149" t="s">
        <v>243</v>
      </c>
      <c r="AU223" s="149" t="s">
        <v>73</v>
      </c>
      <c r="AY223" s="17" t="s">
        <v>241</v>
      </c>
      <c r="BE223" s="150">
        <f>IF(N223="základní",J223,0)</f>
        <v>0</v>
      </c>
      <c r="BF223" s="150">
        <f>IF(N223="snížená",J223,0)</f>
        <v>0</v>
      </c>
      <c r="BG223" s="150">
        <f>IF(N223="zákl. přenesená",J223,0)</f>
        <v>0</v>
      </c>
      <c r="BH223" s="150">
        <f>IF(N223="sníž. přenesená",J223,0)</f>
        <v>0</v>
      </c>
      <c r="BI223" s="150">
        <f>IF(N223="nulová",J223,0)</f>
        <v>0</v>
      </c>
      <c r="BJ223" s="17" t="s">
        <v>81</v>
      </c>
      <c r="BK223" s="150">
        <f>ROUND(I223*H223,2)</f>
        <v>0</v>
      </c>
      <c r="BL223" s="17" t="s">
        <v>247</v>
      </c>
      <c r="BM223" s="149" t="s">
        <v>430</v>
      </c>
    </row>
    <row r="224" spans="2:47" s="1" customFormat="1" ht="11.25">
      <c r="B224" s="32"/>
      <c r="D224" s="151" t="s">
        <v>248</v>
      </c>
      <c r="F224" s="152" t="s">
        <v>1936</v>
      </c>
      <c r="I224" s="153"/>
      <c r="L224" s="32"/>
      <c r="M224" s="154"/>
      <c r="T224" s="56"/>
      <c r="AT224" s="17" t="s">
        <v>248</v>
      </c>
      <c r="AU224" s="17" t="s">
        <v>73</v>
      </c>
    </row>
    <row r="225" spans="2:65" s="1" customFormat="1" ht="24.2" customHeight="1">
      <c r="B225" s="32"/>
      <c r="C225" s="137" t="s">
        <v>431</v>
      </c>
      <c r="D225" s="137" t="s">
        <v>243</v>
      </c>
      <c r="E225" s="138" t="s">
        <v>1937</v>
      </c>
      <c r="F225" s="139" t="s">
        <v>1938</v>
      </c>
      <c r="G225" s="140" t="s">
        <v>1279</v>
      </c>
      <c r="H225" s="141">
        <v>1</v>
      </c>
      <c r="I225" s="142"/>
      <c r="J225" s="143">
        <f>ROUND(I225*H225,2)</f>
        <v>0</v>
      </c>
      <c r="K225" s="144"/>
      <c r="L225" s="32"/>
      <c r="M225" s="145" t="s">
        <v>1</v>
      </c>
      <c r="N225" s="146" t="s">
        <v>38</v>
      </c>
      <c r="P225" s="147">
        <f>O225*H225</f>
        <v>0</v>
      </c>
      <c r="Q225" s="147">
        <v>0</v>
      </c>
      <c r="R225" s="147">
        <f>Q225*H225</f>
        <v>0</v>
      </c>
      <c r="S225" s="147">
        <v>0</v>
      </c>
      <c r="T225" s="148">
        <f>S225*H225</f>
        <v>0</v>
      </c>
      <c r="AR225" s="149" t="s">
        <v>247</v>
      </c>
      <c r="AT225" s="149" t="s">
        <v>243</v>
      </c>
      <c r="AU225" s="149" t="s">
        <v>73</v>
      </c>
      <c r="AY225" s="17" t="s">
        <v>241</v>
      </c>
      <c r="BE225" s="150">
        <f>IF(N225="základní",J225,0)</f>
        <v>0</v>
      </c>
      <c r="BF225" s="150">
        <f>IF(N225="snížená",J225,0)</f>
        <v>0</v>
      </c>
      <c r="BG225" s="150">
        <f>IF(N225="zákl. přenesená",J225,0)</f>
        <v>0</v>
      </c>
      <c r="BH225" s="150">
        <f>IF(N225="sníž. přenesená",J225,0)</f>
        <v>0</v>
      </c>
      <c r="BI225" s="150">
        <f>IF(N225="nulová",J225,0)</f>
        <v>0</v>
      </c>
      <c r="BJ225" s="17" t="s">
        <v>81</v>
      </c>
      <c r="BK225" s="150">
        <f>ROUND(I225*H225,2)</f>
        <v>0</v>
      </c>
      <c r="BL225" s="17" t="s">
        <v>247</v>
      </c>
      <c r="BM225" s="149" t="s">
        <v>434</v>
      </c>
    </row>
    <row r="226" spans="2:47" s="1" customFormat="1" ht="19.5">
      <c r="B226" s="32"/>
      <c r="D226" s="151" t="s">
        <v>248</v>
      </c>
      <c r="F226" s="152" t="s">
        <v>1938</v>
      </c>
      <c r="I226" s="153"/>
      <c r="L226" s="32"/>
      <c r="M226" s="154"/>
      <c r="T226" s="56"/>
      <c r="AT226" s="17" t="s">
        <v>248</v>
      </c>
      <c r="AU226" s="17" t="s">
        <v>73</v>
      </c>
    </row>
    <row r="227" spans="2:65" s="1" customFormat="1" ht="37.9" customHeight="1">
      <c r="B227" s="32"/>
      <c r="C227" s="137" t="s">
        <v>343</v>
      </c>
      <c r="D227" s="137" t="s">
        <v>243</v>
      </c>
      <c r="E227" s="138" t="s">
        <v>1939</v>
      </c>
      <c r="F227" s="139" t="s">
        <v>1940</v>
      </c>
      <c r="G227" s="140" t="s">
        <v>263</v>
      </c>
      <c r="H227" s="141">
        <v>1</v>
      </c>
      <c r="I227" s="142"/>
      <c r="J227" s="143">
        <f>ROUND(I227*H227,2)</f>
        <v>0</v>
      </c>
      <c r="K227" s="144"/>
      <c r="L227" s="32"/>
      <c r="M227" s="145" t="s">
        <v>1</v>
      </c>
      <c r="N227" s="146" t="s">
        <v>38</v>
      </c>
      <c r="P227" s="147">
        <f>O227*H227</f>
        <v>0</v>
      </c>
      <c r="Q227" s="147">
        <v>0</v>
      </c>
      <c r="R227" s="147">
        <f>Q227*H227</f>
        <v>0</v>
      </c>
      <c r="S227" s="147">
        <v>0</v>
      </c>
      <c r="T227" s="148">
        <f>S227*H227</f>
        <v>0</v>
      </c>
      <c r="AR227" s="149" t="s">
        <v>247</v>
      </c>
      <c r="AT227" s="149" t="s">
        <v>243</v>
      </c>
      <c r="AU227" s="149" t="s">
        <v>73</v>
      </c>
      <c r="AY227" s="17" t="s">
        <v>241</v>
      </c>
      <c r="BE227" s="150">
        <f>IF(N227="základní",J227,0)</f>
        <v>0</v>
      </c>
      <c r="BF227" s="150">
        <f>IF(N227="snížená",J227,0)</f>
        <v>0</v>
      </c>
      <c r="BG227" s="150">
        <f>IF(N227="zákl. přenesená",J227,0)</f>
        <v>0</v>
      </c>
      <c r="BH227" s="150">
        <f>IF(N227="sníž. přenesená",J227,0)</f>
        <v>0</v>
      </c>
      <c r="BI227" s="150">
        <f>IF(N227="nulová",J227,0)</f>
        <v>0</v>
      </c>
      <c r="BJ227" s="17" t="s">
        <v>81</v>
      </c>
      <c r="BK227" s="150">
        <f>ROUND(I227*H227,2)</f>
        <v>0</v>
      </c>
      <c r="BL227" s="17" t="s">
        <v>247</v>
      </c>
      <c r="BM227" s="149" t="s">
        <v>437</v>
      </c>
    </row>
    <row r="228" spans="2:47" s="1" customFormat="1" ht="19.5">
      <c r="B228" s="32"/>
      <c r="D228" s="151" t="s">
        <v>248</v>
      </c>
      <c r="F228" s="152" t="s">
        <v>1940</v>
      </c>
      <c r="I228" s="153"/>
      <c r="L228" s="32"/>
      <c r="M228" s="154"/>
      <c r="T228" s="56"/>
      <c r="AT228" s="17" t="s">
        <v>248</v>
      </c>
      <c r="AU228" s="17" t="s">
        <v>73</v>
      </c>
    </row>
    <row r="229" spans="2:65" s="1" customFormat="1" ht="37.9" customHeight="1">
      <c r="B229" s="32"/>
      <c r="C229" s="137" t="s">
        <v>440</v>
      </c>
      <c r="D229" s="137" t="s">
        <v>243</v>
      </c>
      <c r="E229" s="138" t="s">
        <v>1941</v>
      </c>
      <c r="F229" s="139" t="s">
        <v>1942</v>
      </c>
      <c r="G229" s="140" t="s">
        <v>263</v>
      </c>
      <c r="H229" s="141">
        <v>1</v>
      </c>
      <c r="I229" s="142"/>
      <c r="J229" s="143">
        <f>ROUND(I229*H229,2)</f>
        <v>0</v>
      </c>
      <c r="K229" s="144"/>
      <c r="L229" s="32"/>
      <c r="M229" s="145" t="s">
        <v>1</v>
      </c>
      <c r="N229" s="146" t="s">
        <v>38</v>
      </c>
      <c r="P229" s="147">
        <f>O229*H229</f>
        <v>0</v>
      </c>
      <c r="Q229" s="147">
        <v>0</v>
      </c>
      <c r="R229" s="147">
        <f>Q229*H229</f>
        <v>0</v>
      </c>
      <c r="S229" s="147">
        <v>0</v>
      </c>
      <c r="T229" s="148">
        <f>S229*H229</f>
        <v>0</v>
      </c>
      <c r="AR229" s="149" t="s">
        <v>247</v>
      </c>
      <c r="AT229" s="149" t="s">
        <v>243</v>
      </c>
      <c r="AU229" s="149" t="s">
        <v>73</v>
      </c>
      <c r="AY229" s="17" t="s">
        <v>241</v>
      </c>
      <c r="BE229" s="150">
        <f>IF(N229="základní",J229,0)</f>
        <v>0</v>
      </c>
      <c r="BF229" s="150">
        <f>IF(N229="snížená",J229,0)</f>
        <v>0</v>
      </c>
      <c r="BG229" s="150">
        <f>IF(N229="zákl. přenesená",J229,0)</f>
        <v>0</v>
      </c>
      <c r="BH229" s="150">
        <f>IF(N229="sníž. přenesená",J229,0)</f>
        <v>0</v>
      </c>
      <c r="BI229" s="150">
        <f>IF(N229="nulová",J229,0)</f>
        <v>0</v>
      </c>
      <c r="BJ229" s="17" t="s">
        <v>81</v>
      </c>
      <c r="BK229" s="150">
        <f>ROUND(I229*H229,2)</f>
        <v>0</v>
      </c>
      <c r="BL229" s="17" t="s">
        <v>247</v>
      </c>
      <c r="BM229" s="149" t="s">
        <v>443</v>
      </c>
    </row>
    <row r="230" spans="2:47" s="1" customFormat="1" ht="29.25">
      <c r="B230" s="32"/>
      <c r="D230" s="151" t="s">
        <v>248</v>
      </c>
      <c r="F230" s="152" t="s">
        <v>1942</v>
      </c>
      <c r="I230" s="153"/>
      <c r="L230" s="32"/>
      <c r="M230" s="154"/>
      <c r="T230" s="56"/>
      <c r="AT230" s="17" t="s">
        <v>248</v>
      </c>
      <c r="AU230" s="17" t="s">
        <v>73</v>
      </c>
    </row>
    <row r="231" spans="2:65" s="1" customFormat="1" ht="21.75" customHeight="1">
      <c r="B231" s="32"/>
      <c r="C231" s="137" t="s">
        <v>347</v>
      </c>
      <c r="D231" s="137" t="s">
        <v>243</v>
      </c>
      <c r="E231" s="138" t="s">
        <v>1693</v>
      </c>
      <c r="F231" s="139" t="s">
        <v>1694</v>
      </c>
      <c r="G231" s="140" t="s">
        <v>263</v>
      </c>
      <c r="H231" s="141">
        <v>3</v>
      </c>
      <c r="I231" s="142"/>
      <c r="J231" s="143">
        <f>ROUND(I231*H231,2)</f>
        <v>0</v>
      </c>
      <c r="K231" s="144"/>
      <c r="L231" s="32"/>
      <c r="M231" s="145" t="s">
        <v>1</v>
      </c>
      <c r="N231" s="146" t="s">
        <v>38</v>
      </c>
      <c r="P231" s="147">
        <f>O231*H231</f>
        <v>0</v>
      </c>
      <c r="Q231" s="147">
        <v>0</v>
      </c>
      <c r="R231" s="147">
        <f>Q231*H231</f>
        <v>0</v>
      </c>
      <c r="S231" s="147">
        <v>0</v>
      </c>
      <c r="T231" s="148">
        <f>S231*H231</f>
        <v>0</v>
      </c>
      <c r="AR231" s="149" t="s">
        <v>247</v>
      </c>
      <c r="AT231" s="149" t="s">
        <v>243</v>
      </c>
      <c r="AU231" s="149" t="s">
        <v>73</v>
      </c>
      <c r="AY231" s="17" t="s">
        <v>241</v>
      </c>
      <c r="BE231" s="150">
        <f>IF(N231="základní",J231,0)</f>
        <v>0</v>
      </c>
      <c r="BF231" s="150">
        <f>IF(N231="snížená",J231,0)</f>
        <v>0</v>
      </c>
      <c r="BG231" s="150">
        <f>IF(N231="zákl. přenesená",J231,0)</f>
        <v>0</v>
      </c>
      <c r="BH231" s="150">
        <f>IF(N231="sníž. přenesená",J231,0)</f>
        <v>0</v>
      </c>
      <c r="BI231" s="150">
        <f>IF(N231="nulová",J231,0)</f>
        <v>0</v>
      </c>
      <c r="BJ231" s="17" t="s">
        <v>81</v>
      </c>
      <c r="BK231" s="150">
        <f>ROUND(I231*H231,2)</f>
        <v>0</v>
      </c>
      <c r="BL231" s="17" t="s">
        <v>247</v>
      </c>
      <c r="BM231" s="149" t="s">
        <v>446</v>
      </c>
    </row>
    <row r="232" spans="2:47" s="1" customFormat="1" ht="11.25">
      <c r="B232" s="32"/>
      <c r="D232" s="151" t="s">
        <v>248</v>
      </c>
      <c r="F232" s="152" t="s">
        <v>1694</v>
      </c>
      <c r="I232" s="153"/>
      <c r="L232" s="32"/>
      <c r="M232" s="154"/>
      <c r="T232" s="56"/>
      <c r="AT232" s="17" t="s">
        <v>248</v>
      </c>
      <c r="AU232" s="17" t="s">
        <v>73</v>
      </c>
    </row>
    <row r="233" spans="2:65" s="1" customFormat="1" ht="16.5" customHeight="1">
      <c r="B233" s="32"/>
      <c r="C233" s="137" t="s">
        <v>447</v>
      </c>
      <c r="D233" s="137" t="s">
        <v>243</v>
      </c>
      <c r="E233" s="138" t="s">
        <v>1695</v>
      </c>
      <c r="F233" s="139" t="s">
        <v>1696</v>
      </c>
      <c r="G233" s="140" t="s">
        <v>609</v>
      </c>
      <c r="H233" s="141">
        <v>4.266</v>
      </c>
      <c r="I233" s="142"/>
      <c r="J233" s="143">
        <f>ROUND(I233*H233,2)</f>
        <v>0</v>
      </c>
      <c r="K233" s="144"/>
      <c r="L233" s="32"/>
      <c r="M233" s="145" t="s">
        <v>1</v>
      </c>
      <c r="N233" s="146" t="s">
        <v>38</v>
      </c>
      <c r="P233" s="147">
        <f>O233*H233</f>
        <v>0</v>
      </c>
      <c r="Q233" s="147">
        <v>0</v>
      </c>
      <c r="R233" s="147">
        <f>Q233*H233</f>
        <v>0</v>
      </c>
      <c r="S233" s="147">
        <v>0</v>
      </c>
      <c r="T233" s="148">
        <f>S233*H233</f>
        <v>0</v>
      </c>
      <c r="AR233" s="149" t="s">
        <v>247</v>
      </c>
      <c r="AT233" s="149" t="s">
        <v>243</v>
      </c>
      <c r="AU233" s="149" t="s">
        <v>73</v>
      </c>
      <c r="AY233" s="17" t="s">
        <v>241</v>
      </c>
      <c r="BE233" s="150">
        <f>IF(N233="základní",J233,0)</f>
        <v>0</v>
      </c>
      <c r="BF233" s="150">
        <f>IF(N233="snížená",J233,0)</f>
        <v>0</v>
      </c>
      <c r="BG233" s="150">
        <f>IF(N233="zákl. přenesená",J233,0)</f>
        <v>0</v>
      </c>
      <c r="BH233" s="150">
        <f>IF(N233="sníž. přenesená",J233,0)</f>
        <v>0</v>
      </c>
      <c r="BI233" s="150">
        <f>IF(N233="nulová",J233,0)</f>
        <v>0</v>
      </c>
      <c r="BJ233" s="17" t="s">
        <v>81</v>
      </c>
      <c r="BK233" s="150">
        <f>ROUND(I233*H233,2)</f>
        <v>0</v>
      </c>
      <c r="BL233" s="17" t="s">
        <v>247</v>
      </c>
      <c r="BM233" s="149" t="s">
        <v>450</v>
      </c>
    </row>
    <row r="234" spans="2:47" s="1" customFormat="1" ht="11.25">
      <c r="B234" s="32"/>
      <c r="D234" s="151" t="s">
        <v>248</v>
      </c>
      <c r="F234" s="152" t="s">
        <v>1696</v>
      </c>
      <c r="I234" s="153"/>
      <c r="L234" s="32"/>
      <c r="M234" s="167"/>
      <c r="N234" s="168"/>
      <c r="O234" s="168"/>
      <c r="P234" s="168"/>
      <c r="Q234" s="168"/>
      <c r="R234" s="168"/>
      <c r="S234" s="168"/>
      <c r="T234" s="169"/>
      <c r="AT234" s="17" t="s">
        <v>248</v>
      </c>
      <c r="AU234" s="17" t="s">
        <v>73</v>
      </c>
    </row>
    <row r="235" spans="2:12" s="1" customFormat="1" ht="6.95" customHeight="1">
      <c r="B235" s="44"/>
      <c r="C235" s="45"/>
      <c r="D235" s="45"/>
      <c r="E235" s="45"/>
      <c r="F235" s="45"/>
      <c r="G235" s="45"/>
      <c r="H235" s="45"/>
      <c r="I235" s="45"/>
      <c r="J235" s="45"/>
      <c r="K235" s="45"/>
      <c r="L235" s="32"/>
    </row>
  </sheetData>
  <sheetProtection algorithmName="SHA-512" hashValue="fTJ5+diJPQz8i4ex/kwpHfWl2aS1F4thmIkeM2RG+Q9tT57WLowz4378I7IWljzogokOViE7AhWQQQqS2rBCgw==" saltValue="pav+LkcJ23hmh0Se1qOWcnqAc67D/VP5uW2NcoPkKKkBFuhKe6+JqaKOmrIU4qzHvRKt7A5RSnzSgOZOSbqlSw==" spinCount="100000" sheet="1" objects="1" scenarios="1" formatColumns="0" formatRows="0" autoFilter="0"/>
  <autoFilter ref="C115:K234"/>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9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116</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1943</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ROUND((SUM(BE116:BE196)),2)</f>
        <v>0</v>
      </c>
      <c r="I33" s="96">
        <v>0.21</v>
      </c>
      <c r="J33" s="86">
        <f>ROUND(((SUM(BE116:BE196))*I33),2)</f>
        <v>0</v>
      </c>
      <c r="L33" s="32"/>
    </row>
    <row r="34" spans="2:12" s="1" customFormat="1" ht="14.45" customHeight="1">
      <c r="B34" s="32"/>
      <c r="E34" s="27" t="s">
        <v>39</v>
      </c>
      <c r="F34" s="86">
        <f>ROUND((SUM(BF116:BF196)),2)</f>
        <v>0</v>
      </c>
      <c r="I34" s="96">
        <v>0.15</v>
      </c>
      <c r="J34" s="86">
        <f>ROUND(((SUM(BF116:BF196))*I34),2)</f>
        <v>0</v>
      </c>
      <c r="L34" s="32"/>
    </row>
    <row r="35" spans="2:12" s="1" customFormat="1" ht="14.45" customHeight="1" hidden="1">
      <c r="B35" s="32"/>
      <c r="E35" s="27" t="s">
        <v>40</v>
      </c>
      <c r="F35" s="86">
        <f>ROUND((SUM(BG116:BG196)),2)</f>
        <v>0</v>
      </c>
      <c r="I35" s="96">
        <v>0.21</v>
      </c>
      <c r="J35" s="86">
        <f>0</f>
        <v>0</v>
      </c>
      <c r="L35" s="32"/>
    </row>
    <row r="36" spans="2:12" s="1" customFormat="1" ht="14.45" customHeight="1" hidden="1">
      <c r="B36" s="32"/>
      <c r="E36" s="27" t="s">
        <v>41</v>
      </c>
      <c r="F36" s="86">
        <f>ROUND((SUM(BH116:BH196)),2)</f>
        <v>0</v>
      </c>
      <c r="I36" s="96">
        <v>0.15</v>
      </c>
      <c r="J36" s="86">
        <f>0</f>
        <v>0</v>
      </c>
      <c r="L36" s="32"/>
    </row>
    <row r="37" spans="2:12" s="1" customFormat="1" ht="14.45" customHeight="1" hidden="1">
      <c r="B37" s="32"/>
      <c r="E37" s="27" t="s">
        <v>42</v>
      </c>
      <c r="F37" s="86">
        <f>ROUND((SUM(BI116:BI196)),2)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02-52_TK - PS 02-52</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02-52_TK - PS 02-52</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SUM(P117:P196)</f>
        <v>0</v>
      </c>
      <c r="Q116" s="53"/>
      <c r="R116" s="122">
        <f>SUM(R117:R196)</f>
        <v>0</v>
      </c>
      <c r="S116" s="53"/>
      <c r="T116" s="123">
        <f>SUM(T117:T196)</f>
        <v>0</v>
      </c>
      <c r="AT116" s="17" t="s">
        <v>72</v>
      </c>
      <c r="AU116" s="17" t="s">
        <v>212</v>
      </c>
      <c r="BK116" s="124">
        <f>SUM(BK117:BK196)</f>
        <v>0</v>
      </c>
    </row>
    <row r="117" spans="2:65" s="1" customFormat="1" ht="37.9" customHeight="1">
      <c r="B117" s="32"/>
      <c r="C117" s="137" t="s">
        <v>81</v>
      </c>
      <c r="D117" s="137" t="s">
        <v>243</v>
      </c>
      <c r="E117" s="138" t="s">
        <v>1569</v>
      </c>
      <c r="F117" s="139" t="s">
        <v>1570</v>
      </c>
      <c r="G117" s="140" t="s">
        <v>263</v>
      </c>
      <c r="H117" s="141">
        <v>1</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9.5">
      <c r="B118" s="32"/>
      <c r="D118" s="151" t="s">
        <v>248</v>
      </c>
      <c r="F118" s="152" t="s">
        <v>1570</v>
      </c>
      <c r="I118" s="153"/>
      <c r="L118" s="32"/>
      <c r="M118" s="154"/>
      <c r="T118" s="56"/>
      <c r="AT118" s="17" t="s">
        <v>248</v>
      </c>
      <c r="AU118" s="17" t="s">
        <v>73</v>
      </c>
    </row>
    <row r="119" spans="2:65" s="1" customFormat="1" ht="37.9" customHeight="1">
      <c r="B119" s="32"/>
      <c r="C119" s="137" t="s">
        <v>83</v>
      </c>
      <c r="D119" s="137" t="s">
        <v>243</v>
      </c>
      <c r="E119" s="138" t="s">
        <v>1571</v>
      </c>
      <c r="F119" s="139" t="s">
        <v>1572</v>
      </c>
      <c r="G119" s="140" t="s">
        <v>263</v>
      </c>
      <c r="H119" s="141">
        <v>1</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9.5">
      <c r="B120" s="32"/>
      <c r="D120" s="151" t="s">
        <v>248</v>
      </c>
      <c r="F120" s="152" t="s">
        <v>1572</v>
      </c>
      <c r="I120" s="153"/>
      <c r="L120" s="32"/>
      <c r="M120" s="154"/>
      <c r="T120" s="56"/>
      <c r="AT120" s="17" t="s">
        <v>248</v>
      </c>
      <c r="AU120" s="17" t="s">
        <v>73</v>
      </c>
    </row>
    <row r="121" spans="2:65" s="1" customFormat="1" ht="24.2" customHeight="1">
      <c r="B121" s="32"/>
      <c r="C121" s="137" t="s">
        <v>251</v>
      </c>
      <c r="D121" s="137" t="s">
        <v>243</v>
      </c>
      <c r="E121" s="138" t="s">
        <v>1891</v>
      </c>
      <c r="F121" s="139" t="s">
        <v>1892</v>
      </c>
      <c r="G121" s="140" t="s">
        <v>267</v>
      </c>
      <c r="H121" s="141">
        <v>425</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9.5">
      <c r="B122" s="32"/>
      <c r="D122" s="151" t="s">
        <v>248</v>
      </c>
      <c r="F122" s="152" t="s">
        <v>1892</v>
      </c>
      <c r="I122" s="153"/>
      <c r="L122" s="32"/>
      <c r="M122" s="154"/>
      <c r="T122" s="56"/>
      <c r="AT122" s="17" t="s">
        <v>248</v>
      </c>
      <c r="AU122" s="17" t="s">
        <v>73</v>
      </c>
    </row>
    <row r="123" spans="2:65" s="1" customFormat="1" ht="24.2" customHeight="1">
      <c r="B123" s="32"/>
      <c r="C123" s="137" t="s">
        <v>247</v>
      </c>
      <c r="D123" s="137" t="s">
        <v>243</v>
      </c>
      <c r="E123" s="138" t="s">
        <v>1893</v>
      </c>
      <c r="F123" s="139" t="s">
        <v>1894</v>
      </c>
      <c r="G123" s="140" t="s">
        <v>263</v>
      </c>
      <c r="H123" s="141">
        <v>1</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1.25">
      <c r="B124" s="32"/>
      <c r="D124" s="151" t="s">
        <v>248</v>
      </c>
      <c r="F124" s="152" t="s">
        <v>1894</v>
      </c>
      <c r="I124" s="153"/>
      <c r="L124" s="32"/>
      <c r="M124" s="154"/>
      <c r="T124" s="56"/>
      <c r="AT124" s="17" t="s">
        <v>248</v>
      </c>
      <c r="AU124" s="17" t="s">
        <v>73</v>
      </c>
    </row>
    <row r="125" spans="2:65" s="1" customFormat="1" ht="24.2" customHeight="1">
      <c r="B125" s="32"/>
      <c r="C125" s="137" t="s">
        <v>259</v>
      </c>
      <c r="D125" s="137" t="s">
        <v>243</v>
      </c>
      <c r="E125" s="138" t="s">
        <v>1604</v>
      </c>
      <c r="F125" s="139" t="s">
        <v>1605</v>
      </c>
      <c r="G125" s="140" t="s">
        <v>267</v>
      </c>
      <c r="H125" s="141">
        <v>425</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9.5">
      <c r="B126" s="32"/>
      <c r="D126" s="151" t="s">
        <v>248</v>
      </c>
      <c r="F126" s="152" t="s">
        <v>1605</v>
      </c>
      <c r="I126" s="153"/>
      <c r="L126" s="32"/>
      <c r="M126" s="154"/>
      <c r="T126" s="56"/>
      <c r="AT126" s="17" t="s">
        <v>248</v>
      </c>
      <c r="AU126" s="17" t="s">
        <v>73</v>
      </c>
    </row>
    <row r="127" spans="2:65" s="1" customFormat="1" ht="16.5" customHeight="1">
      <c r="B127" s="32"/>
      <c r="C127" s="137" t="s">
        <v>254</v>
      </c>
      <c r="D127" s="137" t="s">
        <v>243</v>
      </c>
      <c r="E127" s="138" t="s">
        <v>1272</v>
      </c>
      <c r="F127" s="139" t="s">
        <v>1273</v>
      </c>
      <c r="G127" s="140" t="s">
        <v>267</v>
      </c>
      <c r="H127" s="141">
        <v>25</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1.25">
      <c r="B128" s="32"/>
      <c r="D128" s="151" t="s">
        <v>248</v>
      </c>
      <c r="F128" s="152" t="s">
        <v>1273</v>
      </c>
      <c r="I128" s="153"/>
      <c r="L128" s="32"/>
      <c r="M128" s="154"/>
      <c r="T128" s="56"/>
      <c r="AT128" s="17" t="s">
        <v>248</v>
      </c>
      <c r="AU128" s="17" t="s">
        <v>73</v>
      </c>
    </row>
    <row r="129" spans="2:65" s="1" customFormat="1" ht="33" customHeight="1">
      <c r="B129" s="32"/>
      <c r="C129" s="137" t="s">
        <v>269</v>
      </c>
      <c r="D129" s="137" t="s">
        <v>243</v>
      </c>
      <c r="E129" s="138" t="s">
        <v>671</v>
      </c>
      <c r="F129" s="139" t="s">
        <v>672</v>
      </c>
      <c r="G129" s="140" t="s">
        <v>263</v>
      </c>
      <c r="H129" s="141">
        <v>1</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672</v>
      </c>
      <c r="I130" s="153"/>
      <c r="L130" s="32"/>
      <c r="M130" s="154"/>
      <c r="T130" s="56"/>
      <c r="AT130" s="17" t="s">
        <v>248</v>
      </c>
      <c r="AU130" s="17" t="s">
        <v>73</v>
      </c>
    </row>
    <row r="131" spans="2:65" s="1" customFormat="1" ht="37.9" customHeight="1">
      <c r="B131" s="32"/>
      <c r="C131" s="137" t="s">
        <v>258</v>
      </c>
      <c r="D131" s="137" t="s">
        <v>243</v>
      </c>
      <c r="E131" s="138" t="s">
        <v>1897</v>
      </c>
      <c r="F131" s="139" t="s">
        <v>1898</v>
      </c>
      <c r="G131" s="140" t="s">
        <v>263</v>
      </c>
      <c r="H131" s="141">
        <v>1</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1898</v>
      </c>
      <c r="I132" s="153"/>
      <c r="L132" s="32"/>
      <c r="M132" s="154"/>
      <c r="T132" s="56"/>
      <c r="AT132" s="17" t="s">
        <v>248</v>
      </c>
      <c r="AU132" s="17" t="s">
        <v>73</v>
      </c>
    </row>
    <row r="133" spans="2:65" s="1" customFormat="1" ht="16.5" customHeight="1">
      <c r="B133" s="32"/>
      <c r="C133" s="137" t="s">
        <v>276</v>
      </c>
      <c r="D133" s="137" t="s">
        <v>243</v>
      </c>
      <c r="E133" s="138" t="s">
        <v>1608</v>
      </c>
      <c r="F133" s="139" t="s">
        <v>1609</v>
      </c>
      <c r="G133" s="140" t="s">
        <v>263</v>
      </c>
      <c r="H133" s="141">
        <v>3</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1.25">
      <c r="B134" s="32"/>
      <c r="D134" s="151" t="s">
        <v>248</v>
      </c>
      <c r="F134" s="152" t="s">
        <v>1609</v>
      </c>
      <c r="I134" s="153"/>
      <c r="L134" s="32"/>
      <c r="M134" s="154"/>
      <c r="T134" s="56"/>
      <c r="AT134" s="17" t="s">
        <v>248</v>
      </c>
      <c r="AU134" s="17" t="s">
        <v>73</v>
      </c>
    </row>
    <row r="135" spans="2:65" s="1" customFormat="1" ht="21.75" customHeight="1">
      <c r="B135" s="32"/>
      <c r="C135" s="137" t="s">
        <v>264</v>
      </c>
      <c r="D135" s="137" t="s">
        <v>243</v>
      </c>
      <c r="E135" s="138" t="s">
        <v>1610</v>
      </c>
      <c r="F135" s="139" t="s">
        <v>1611</v>
      </c>
      <c r="G135" s="140" t="s">
        <v>263</v>
      </c>
      <c r="H135" s="141">
        <v>1</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1.25">
      <c r="B136" s="32"/>
      <c r="D136" s="151" t="s">
        <v>248</v>
      </c>
      <c r="F136" s="152" t="s">
        <v>1611</v>
      </c>
      <c r="I136" s="153"/>
      <c r="L136" s="32"/>
      <c r="M136" s="154"/>
      <c r="T136" s="56"/>
      <c r="AT136" s="17" t="s">
        <v>248</v>
      </c>
      <c r="AU136" s="17" t="s">
        <v>73</v>
      </c>
    </row>
    <row r="137" spans="2:65" s="1" customFormat="1" ht="49.15" customHeight="1">
      <c r="B137" s="32"/>
      <c r="C137" s="137" t="s">
        <v>283</v>
      </c>
      <c r="D137" s="137" t="s">
        <v>243</v>
      </c>
      <c r="E137" s="138" t="s">
        <v>1612</v>
      </c>
      <c r="F137" s="139" t="s">
        <v>1613</v>
      </c>
      <c r="G137" s="140" t="s">
        <v>263</v>
      </c>
      <c r="H137" s="141">
        <v>1</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29.25">
      <c r="B138" s="32"/>
      <c r="D138" s="151" t="s">
        <v>248</v>
      </c>
      <c r="F138" s="152" t="s">
        <v>1613</v>
      </c>
      <c r="I138" s="153"/>
      <c r="L138" s="32"/>
      <c r="M138" s="154"/>
      <c r="T138" s="56"/>
      <c r="AT138" s="17" t="s">
        <v>248</v>
      </c>
      <c r="AU138" s="17" t="s">
        <v>73</v>
      </c>
    </row>
    <row r="139" spans="2:65" s="1" customFormat="1" ht="37.9" customHeight="1">
      <c r="B139" s="32"/>
      <c r="C139" s="137" t="s">
        <v>268</v>
      </c>
      <c r="D139" s="137" t="s">
        <v>243</v>
      </c>
      <c r="E139" s="138" t="s">
        <v>1614</v>
      </c>
      <c r="F139" s="139" t="s">
        <v>1615</v>
      </c>
      <c r="G139" s="140" t="s">
        <v>263</v>
      </c>
      <c r="H139" s="141">
        <v>1</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9.5">
      <c r="B140" s="32"/>
      <c r="D140" s="151" t="s">
        <v>248</v>
      </c>
      <c r="F140" s="152" t="s">
        <v>1615</v>
      </c>
      <c r="I140" s="153"/>
      <c r="L140" s="32"/>
      <c r="M140" s="154"/>
      <c r="T140" s="56"/>
      <c r="AT140" s="17" t="s">
        <v>248</v>
      </c>
      <c r="AU140" s="17" t="s">
        <v>73</v>
      </c>
    </row>
    <row r="141" spans="2:65" s="1" customFormat="1" ht="33" customHeight="1">
      <c r="B141" s="32"/>
      <c r="C141" s="137" t="s">
        <v>290</v>
      </c>
      <c r="D141" s="137" t="s">
        <v>243</v>
      </c>
      <c r="E141" s="138" t="s">
        <v>1616</v>
      </c>
      <c r="F141" s="139" t="s">
        <v>1617</v>
      </c>
      <c r="G141" s="140" t="s">
        <v>263</v>
      </c>
      <c r="H141" s="141">
        <v>3</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9.5">
      <c r="B142" s="32"/>
      <c r="D142" s="151" t="s">
        <v>248</v>
      </c>
      <c r="F142" s="152" t="s">
        <v>1617</v>
      </c>
      <c r="I142" s="153"/>
      <c r="L142" s="32"/>
      <c r="M142" s="154"/>
      <c r="T142" s="56"/>
      <c r="AT142" s="17" t="s">
        <v>248</v>
      </c>
      <c r="AU142" s="17" t="s">
        <v>73</v>
      </c>
    </row>
    <row r="143" spans="2:65" s="1" customFormat="1" ht="33" customHeight="1">
      <c r="B143" s="32"/>
      <c r="C143" s="137" t="s">
        <v>272</v>
      </c>
      <c r="D143" s="137" t="s">
        <v>243</v>
      </c>
      <c r="E143" s="138" t="s">
        <v>1899</v>
      </c>
      <c r="F143" s="139" t="s">
        <v>1900</v>
      </c>
      <c r="G143" s="140" t="s">
        <v>263</v>
      </c>
      <c r="H143" s="141">
        <v>1</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19.5">
      <c r="B144" s="32"/>
      <c r="D144" s="151" t="s">
        <v>248</v>
      </c>
      <c r="F144" s="152" t="s">
        <v>1900</v>
      </c>
      <c r="I144" s="153"/>
      <c r="L144" s="32"/>
      <c r="M144" s="154"/>
      <c r="T144" s="56"/>
      <c r="AT144" s="17" t="s">
        <v>248</v>
      </c>
      <c r="AU144" s="17" t="s">
        <v>73</v>
      </c>
    </row>
    <row r="145" spans="2:65" s="1" customFormat="1" ht="33" customHeight="1">
      <c r="B145" s="32"/>
      <c r="C145" s="137" t="s">
        <v>8</v>
      </c>
      <c r="D145" s="137" t="s">
        <v>243</v>
      </c>
      <c r="E145" s="138" t="s">
        <v>1618</v>
      </c>
      <c r="F145" s="139" t="s">
        <v>1619</v>
      </c>
      <c r="G145" s="140" t="s">
        <v>263</v>
      </c>
      <c r="H145" s="141">
        <v>3</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9.5">
      <c r="B146" s="32"/>
      <c r="D146" s="151" t="s">
        <v>248</v>
      </c>
      <c r="F146" s="152" t="s">
        <v>1619</v>
      </c>
      <c r="I146" s="153"/>
      <c r="L146" s="32"/>
      <c r="M146" s="154"/>
      <c r="T146" s="56"/>
      <c r="AT146" s="17" t="s">
        <v>248</v>
      </c>
      <c r="AU146" s="17" t="s">
        <v>73</v>
      </c>
    </row>
    <row r="147" spans="2:65" s="1" customFormat="1" ht="37.9" customHeight="1">
      <c r="B147" s="32"/>
      <c r="C147" s="137" t="s">
        <v>275</v>
      </c>
      <c r="D147" s="137" t="s">
        <v>243</v>
      </c>
      <c r="E147" s="138" t="s">
        <v>1620</v>
      </c>
      <c r="F147" s="139" t="s">
        <v>1621</v>
      </c>
      <c r="G147" s="140" t="s">
        <v>263</v>
      </c>
      <c r="H147" s="141">
        <v>3</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9.5">
      <c r="B148" s="32"/>
      <c r="D148" s="151" t="s">
        <v>248</v>
      </c>
      <c r="F148" s="152" t="s">
        <v>1621</v>
      </c>
      <c r="I148" s="153"/>
      <c r="L148" s="32"/>
      <c r="M148" s="154"/>
      <c r="T148" s="56"/>
      <c r="AT148" s="17" t="s">
        <v>248</v>
      </c>
      <c r="AU148" s="17" t="s">
        <v>73</v>
      </c>
    </row>
    <row r="149" spans="2:65" s="1" customFormat="1" ht="33" customHeight="1">
      <c r="B149" s="32"/>
      <c r="C149" s="137" t="s">
        <v>303</v>
      </c>
      <c r="D149" s="137" t="s">
        <v>243</v>
      </c>
      <c r="E149" s="138" t="s">
        <v>1622</v>
      </c>
      <c r="F149" s="139" t="s">
        <v>1623</v>
      </c>
      <c r="G149" s="140" t="s">
        <v>263</v>
      </c>
      <c r="H149" s="141">
        <v>60</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9.5">
      <c r="B150" s="32"/>
      <c r="D150" s="151" t="s">
        <v>248</v>
      </c>
      <c r="F150" s="152" t="s">
        <v>1623</v>
      </c>
      <c r="I150" s="153"/>
      <c r="L150" s="32"/>
      <c r="M150" s="154"/>
      <c r="T150" s="56"/>
      <c r="AT150" s="17" t="s">
        <v>248</v>
      </c>
      <c r="AU150" s="17" t="s">
        <v>73</v>
      </c>
    </row>
    <row r="151" spans="2:65" s="1" customFormat="1" ht="24.2" customHeight="1">
      <c r="B151" s="32"/>
      <c r="C151" s="137" t="s">
        <v>279</v>
      </c>
      <c r="D151" s="137" t="s">
        <v>243</v>
      </c>
      <c r="E151" s="138" t="s">
        <v>1901</v>
      </c>
      <c r="F151" s="139" t="s">
        <v>1902</v>
      </c>
      <c r="G151" s="140" t="s">
        <v>263</v>
      </c>
      <c r="H151" s="141">
        <v>1</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1.25">
      <c r="B152" s="32"/>
      <c r="D152" s="151" t="s">
        <v>248</v>
      </c>
      <c r="F152" s="152" t="s">
        <v>1902</v>
      </c>
      <c r="I152" s="153"/>
      <c r="L152" s="32"/>
      <c r="M152" s="154"/>
      <c r="T152" s="56"/>
      <c r="AT152" s="17" t="s">
        <v>248</v>
      </c>
      <c r="AU152" s="17" t="s">
        <v>73</v>
      </c>
    </row>
    <row r="153" spans="2:65" s="1" customFormat="1" ht="33" customHeight="1">
      <c r="B153" s="32"/>
      <c r="C153" s="137" t="s">
        <v>310</v>
      </c>
      <c r="D153" s="137" t="s">
        <v>243</v>
      </c>
      <c r="E153" s="138" t="s">
        <v>1640</v>
      </c>
      <c r="F153" s="139" t="s">
        <v>1641</v>
      </c>
      <c r="G153" s="140" t="s">
        <v>267</v>
      </c>
      <c r="H153" s="141">
        <v>20</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9.5">
      <c r="B154" s="32"/>
      <c r="D154" s="151" t="s">
        <v>248</v>
      </c>
      <c r="F154" s="152" t="s">
        <v>1641</v>
      </c>
      <c r="I154" s="153"/>
      <c r="L154" s="32"/>
      <c r="M154" s="154"/>
      <c r="T154" s="56"/>
      <c r="AT154" s="17" t="s">
        <v>248</v>
      </c>
      <c r="AU154" s="17" t="s">
        <v>73</v>
      </c>
    </row>
    <row r="155" spans="2:65" s="1" customFormat="1" ht="24.2" customHeight="1">
      <c r="B155" s="32"/>
      <c r="C155" s="137" t="s">
        <v>282</v>
      </c>
      <c r="D155" s="137" t="s">
        <v>243</v>
      </c>
      <c r="E155" s="138" t="s">
        <v>1644</v>
      </c>
      <c r="F155" s="139" t="s">
        <v>1645</v>
      </c>
      <c r="G155" s="140" t="s">
        <v>267</v>
      </c>
      <c r="H155" s="141">
        <v>1145</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9.5">
      <c r="B156" s="32"/>
      <c r="D156" s="151" t="s">
        <v>248</v>
      </c>
      <c r="F156" s="152" t="s">
        <v>1645</v>
      </c>
      <c r="I156" s="153"/>
      <c r="L156" s="32"/>
      <c r="M156" s="154"/>
      <c r="T156" s="56"/>
      <c r="AT156" s="17" t="s">
        <v>248</v>
      </c>
      <c r="AU156" s="17" t="s">
        <v>73</v>
      </c>
    </row>
    <row r="157" spans="2:65" s="1" customFormat="1" ht="33" customHeight="1">
      <c r="B157" s="32"/>
      <c r="C157" s="137" t="s">
        <v>7</v>
      </c>
      <c r="D157" s="137" t="s">
        <v>243</v>
      </c>
      <c r="E157" s="138" t="s">
        <v>1923</v>
      </c>
      <c r="F157" s="139" t="s">
        <v>1924</v>
      </c>
      <c r="G157" s="140" t="s">
        <v>263</v>
      </c>
      <c r="H157" s="141">
        <v>8</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9.5">
      <c r="B158" s="32"/>
      <c r="D158" s="151" t="s">
        <v>248</v>
      </c>
      <c r="F158" s="152" t="s">
        <v>1924</v>
      </c>
      <c r="I158" s="153"/>
      <c r="L158" s="32"/>
      <c r="M158" s="154"/>
      <c r="T158" s="56"/>
      <c r="AT158" s="17" t="s">
        <v>248</v>
      </c>
      <c r="AU158" s="17" t="s">
        <v>73</v>
      </c>
    </row>
    <row r="159" spans="2:65" s="1" customFormat="1" ht="37.9" customHeight="1">
      <c r="B159" s="32"/>
      <c r="C159" s="137" t="s">
        <v>286</v>
      </c>
      <c r="D159" s="137" t="s">
        <v>243</v>
      </c>
      <c r="E159" s="138" t="s">
        <v>1925</v>
      </c>
      <c r="F159" s="139" t="s">
        <v>1926</v>
      </c>
      <c r="G159" s="140" t="s">
        <v>263</v>
      </c>
      <c r="H159" s="141">
        <v>6</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19.5">
      <c r="B160" s="32"/>
      <c r="D160" s="151" t="s">
        <v>248</v>
      </c>
      <c r="F160" s="152" t="s">
        <v>1926</v>
      </c>
      <c r="I160" s="153"/>
      <c r="L160" s="32"/>
      <c r="M160" s="154"/>
      <c r="T160" s="56"/>
      <c r="AT160" s="17" t="s">
        <v>248</v>
      </c>
      <c r="AU160" s="17" t="s">
        <v>73</v>
      </c>
    </row>
    <row r="161" spans="2:65" s="1" customFormat="1" ht="24.2" customHeight="1">
      <c r="B161" s="32"/>
      <c r="C161" s="137" t="s">
        <v>323</v>
      </c>
      <c r="D161" s="137" t="s">
        <v>243</v>
      </c>
      <c r="E161" s="138" t="s">
        <v>1927</v>
      </c>
      <c r="F161" s="139" t="s">
        <v>1928</v>
      </c>
      <c r="G161" s="140" t="s">
        <v>263</v>
      </c>
      <c r="H161" s="141">
        <v>2</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9.5">
      <c r="B162" s="32"/>
      <c r="D162" s="151" t="s">
        <v>248</v>
      </c>
      <c r="F162" s="152" t="s">
        <v>1928</v>
      </c>
      <c r="I162" s="153"/>
      <c r="L162" s="32"/>
      <c r="M162" s="154"/>
      <c r="T162" s="56"/>
      <c r="AT162" s="17" t="s">
        <v>248</v>
      </c>
      <c r="AU162" s="17" t="s">
        <v>73</v>
      </c>
    </row>
    <row r="163" spans="2:65" s="1" customFormat="1" ht="33" customHeight="1">
      <c r="B163" s="32"/>
      <c r="C163" s="137" t="s">
        <v>289</v>
      </c>
      <c r="D163" s="137" t="s">
        <v>243</v>
      </c>
      <c r="E163" s="138" t="s">
        <v>314</v>
      </c>
      <c r="F163" s="139" t="s">
        <v>315</v>
      </c>
      <c r="G163" s="140" t="s">
        <v>263</v>
      </c>
      <c r="H163" s="141">
        <v>2</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9.5">
      <c r="B164" s="32"/>
      <c r="D164" s="151" t="s">
        <v>248</v>
      </c>
      <c r="F164" s="152" t="s">
        <v>315</v>
      </c>
      <c r="I164" s="153"/>
      <c r="L164" s="32"/>
      <c r="M164" s="154"/>
      <c r="T164" s="56"/>
      <c r="AT164" s="17" t="s">
        <v>248</v>
      </c>
      <c r="AU164" s="17" t="s">
        <v>73</v>
      </c>
    </row>
    <row r="165" spans="2:65" s="1" customFormat="1" ht="24.2" customHeight="1">
      <c r="B165" s="32"/>
      <c r="C165" s="137" t="s">
        <v>330</v>
      </c>
      <c r="D165" s="137" t="s">
        <v>243</v>
      </c>
      <c r="E165" s="138" t="s">
        <v>1929</v>
      </c>
      <c r="F165" s="139" t="s">
        <v>1930</v>
      </c>
      <c r="G165" s="140" t="s">
        <v>263</v>
      </c>
      <c r="H165" s="141">
        <v>6</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19.5">
      <c r="B166" s="32"/>
      <c r="D166" s="151" t="s">
        <v>248</v>
      </c>
      <c r="F166" s="152" t="s">
        <v>1930</v>
      </c>
      <c r="I166" s="153"/>
      <c r="L166" s="32"/>
      <c r="M166" s="154"/>
      <c r="T166" s="56"/>
      <c r="AT166" s="17" t="s">
        <v>248</v>
      </c>
      <c r="AU166" s="17" t="s">
        <v>73</v>
      </c>
    </row>
    <row r="167" spans="2:65" s="1" customFormat="1" ht="37.9" customHeight="1">
      <c r="B167" s="32"/>
      <c r="C167" s="137" t="s">
        <v>293</v>
      </c>
      <c r="D167" s="137" t="s">
        <v>243</v>
      </c>
      <c r="E167" s="138" t="s">
        <v>1652</v>
      </c>
      <c r="F167" s="139" t="s">
        <v>1653</v>
      </c>
      <c r="G167" s="140" t="s">
        <v>263</v>
      </c>
      <c r="H167" s="141">
        <v>6</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19.5">
      <c r="B168" s="32"/>
      <c r="D168" s="151" t="s">
        <v>248</v>
      </c>
      <c r="F168" s="152" t="s">
        <v>1653</v>
      </c>
      <c r="I168" s="153"/>
      <c r="L168" s="32"/>
      <c r="M168" s="154"/>
      <c r="T168" s="56"/>
      <c r="AT168" s="17" t="s">
        <v>248</v>
      </c>
      <c r="AU168" s="17" t="s">
        <v>73</v>
      </c>
    </row>
    <row r="169" spans="2:65" s="1" customFormat="1" ht="21.75" customHeight="1">
      <c r="B169" s="32"/>
      <c r="C169" s="137" t="s">
        <v>337</v>
      </c>
      <c r="D169" s="137" t="s">
        <v>243</v>
      </c>
      <c r="E169" s="138" t="s">
        <v>1654</v>
      </c>
      <c r="F169" s="139" t="s">
        <v>1655</v>
      </c>
      <c r="G169" s="140" t="s">
        <v>267</v>
      </c>
      <c r="H169" s="141">
        <v>4</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73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340</v>
      </c>
    </row>
    <row r="170" spans="2:47" s="1" customFormat="1" ht="11.25">
      <c r="B170" s="32"/>
      <c r="D170" s="151" t="s">
        <v>248</v>
      </c>
      <c r="F170" s="152" t="s">
        <v>1655</v>
      </c>
      <c r="I170" s="153"/>
      <c r="L170" s="32"/>
      <c r="M170" s="154"/>
      <c r="T170" s="56"/>
      <c r="AT170" s="17" t="s">
        <v>248</v>
      </c>
      <c r="AU170" s="17" t="s">
        <v>73</v>
      </c>
    </row>
    <row r="171" spans="2:65" s="1" customFormat="1" ht="21.75" customHeight="1">
      <c r="B171" s="32"/>
      <c r="C171" s="137" t="s">
        <v>296</v>
      </c>
      <c r="D171" s="137" t="s">
        <v>243</v>
      </c>
      <c r="E171" s="138" t="s">
        <v>1656</v>
      </c>
      <c r="F171" s="139" t="s">
        <v>1657</v>
      </c>
      <c r="G171" s="140" t="s">
        <v>267</v>
      </c>
      <c r="H171" s="141">
        <v>107</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73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343</v>
      </c>
    </row>
    <row r="172" spans="2:47" s="1" customFormat="1" ht="11.25">
      <c r="B172" s="32"/>
      <c r="D172" s="151" t="s">
        <v>248</v>
      </c>
      <c r="F172" s="152" t="s">
        <v>1657</v>
      </c>
      <c r="I172" s="153"/>
      <c r="L172" s="32"/>
      <c r="M172" s="154"/>
      <c r="T172" s="56"/>
      <c r="AT172" s="17" t="s">
        <v>248</v>
      </c>
      <c r="AU172" s="17" t="s">
        <v>73</v>
      </c>
    </row>
    <row r="173" spans="2:65" s="1" customFormat="1" ht="21.75" customHeight="1">
      <c r="B173" s="32"/>
      <c r="C173" s="137" t="s">
        <v>344</v>
      </c>
      <c r="D173" s="137" t="s">
        <v>243</v>
      </c>
      <c r="E173" s="138" t="s">
        <v>1658</v>
      </c>
      <c r="F173" s="139" t="s">
        <v>1659</v>
      </c>
      <c r="G173" s="140" t="s">
        <v>267</v>
      </c>
      <c r="H173" s="141">
        <v>20</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73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347</v>
      </c>
    </row>
    <row r="174" spans="2:47" s="1" customFormat="1" ht="11.25">
      <c r="B174" s="32"/>
      <c r="D174" s="151" t="s">
        <v>248</v>
      </c>
      <c r="F174" s="152" t="s">
        <v>1659</v>
      </c>
      <c r="I174" s="153"/>
      <c r="L174" s="32"/>
      <c r="M174" s="154"/>
      <c r="T174" s="56"/>
      <c r="AT174" s="17" t="s">
        <v>248</v>
      </c>
      <c r="AU174" s="17" t="s">
        <v>73</v>
      </c>
    </row>
    <row r="175" spans="2:65" s="1" customFormat="1" ht="24.2" customHeight="1">
      <c r="B175" s="32"/>
      <c r="C175" s="137" t="s">
        <v>299</v>
      </c>
      <c r="D175" s="137" t="s">
        <v>243</v>
      </c>
      <c r="E175" s="138" t="s">
        <v>1931</v>
      </c>
      <c r="F175" s="139" t="s">
        <v>1932</v>
      </c>
      <c r="G175" s="140" t="s">
        <v>263</v>
      </c>
      <c r="H175" s="141">
        <v>256</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73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350</v>
      </c>
    </row>
    <row r="176" spans="2:47" s="1" customFormat="1" ht="11.25">
      <c r="B176" s="32"/>
      <c r="D176" s="151" t="s">
        <v>248</v>
      </c>
      <c r="F176" s="152" t="s">
        <v>1932</v>
      </c>
      <c r="I176" s="153"/>
      <c r="L176" s="32"/>
      <c r="M176" s="154"/>
      <c r="T176" s="56"/>
      <c r="AT176" s="17" t="s">
        <v>248</v>
      </c>
      <c r="AU176" s="17" t="s">
        <v>73</v>
      </c>
    </row>
    <row r="177" spans="2:65" s="1" customFormat="1" ht="24.2" customHeight="1">
      <c r="B177" s="32"/>
      <c r="C177" s="137" t="s">
        <v>351</v>
      </c>
      <c r="D177" s="137" t="s">
        <v>243</v>
      </c>
      <c r="E177" s="138" t="s">
        <v>1660</v>
      </c>
      <c r="F177" s="139" t="s">
        <v>1661</v>
      </c>
      <c r="G177" s="140" t="s">
        <v>267</v>
      </c>
      <c r="H177" s="141">
        <v>20</v>
      </c>
      <c r="I177" s="142"/>
      <c r="J177" s="143">
        <f>ROUND(I177*H177,2)</f>
        <v>0</v>
      </c>
      <c r="K177" s="144"/>
      <c r="L177" s="32"/>
      <c r="M177" s="145" t="s">
        <v>1</v>
      </c>
      <c r="N177" s="146" t="s">
        <v>38</v>
      </c>
      <c r="P177" s="147">
        <f>O177*H177</f>
        <v>0</v>
      </c>
      <c r="Q177" s="147">
        <v>0</v>
      </c>
      <c r="R177" s="147">
        <f>Q177*H177</f>
        <v>0</v>
      </c>
      <c r="S177" s="147">
        <v>0</v>
      </c>
      <c r="T177" s="148">
        <f>S177*H177</f>
        <v>0</v>
      </c>
      <c r="AR177" s="149" t="s">
        <v>247</v>
      </c>
      <c r="AT177" s="149" t="s">
        <v>243</v>
      </c>
      <c r="AU177" s="149" t="s">
        <v>73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354</v>
      </c>
    </row>
    <row r="178" spans="2:47" s="1" customFormat="1" ht="19.5">
      <c r="B178" s="32"/>
      <c r="D178" s="151" t="s">
        <v>248</v>
      </c>
      <c r="F178" s="152" t="s">
        <v>1661</v>
      </c>
      <c r="I178" s="153"/>
      <c r="L178" s="32"/>
      <c r="M178" s="154"/>
      <c r="T178" s="56"/>
      <c r="AT178" s="17" t="s">
        <v>248</v>
      </c>
      <c r="AU178" s="17" t="s">
        <v>73</v>
      </c>
    </row>
    <row r="179" spans="2:65" s="1" customFormat="1" ht="24.2" customHeight="1">
      <c r="B179" s="32"/>
      <c r="C179" s="137" t="s">
        <v>302</v>
      </c>
      <c r="D179" s="137" t="s">
        <v>243</v>
      </c>
      <c r="E179" s="138" t="s">
        <v>1933</v>
      </c>
      <c r="F179" s="139" t="s">
        <v>1934</v>
      </c>
      <c r="G179" s="140" t="s">
        <v>263</v>
      </c>
      <c r="H179" s="141">
        <v>6</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73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357</v>
      </c>
    </row>
    <row r="180" spans="2:47" s="1" customFormat="1" ht="11.25">
      <c r="B180" s="32"/>
      <c r="D180" s="151" t="s">
        <v>248</v>
      </c>
      <c r="F180" s="152" t="s">
        <v>1934</v>
      </c>
      <c r="I180" s="153"/>
      <c r="L180" s="32"/>
      <c r="M180" s="154"/>
      <c r="T180" s="56"/>
      <c r="AT180" s="17" t="s">
        <v>248</v>
      </c>
      <c r="AU180" s="17" t="s">
        <v>73</v>
      </c>
    </row>
    <row r="181" spans="2:65" s="1" customFormat="1" ht="24.2" customHeight="1">
      <c r="B181" s="32"/>
      <c r="C181" s="137" t="s">
        <v>358</v>
      </c>
      <c r="D181" s="137" t="s">
        <v>243</v>
      </c>
      <c r="E181" s="138" t="s">
        <v>1662</v>
      </c>
      <c r="F181" s="139" t="s">
        <v>1663</v>
      </c>
      <c r="G181" s="140" t="s">
        <v>263</v>
      </c>
      <c r="H181" s="141">
        <v>8</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73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361</v>
      </c>
    </row>
    <row r="182" spans="2:47" s="1" customFormat="1" ht="11.25">
      <c r="B182" s="32"/>
      <c r="D182" s="151" t="s">
        <v>248</v>
      </c>
      <c r="F182" s="152" t="s">
        <v>1663</v>
      </c>
      <c r="I182" s="153"/>
      <c r="L182" s="32"/>
      <c r="M182" s="154"/>
      <c r="T182" s="56"/>
      <c r="AT182" s="17" t="s">
        <v>248</v>
      </c>
      <c r="AU182" s="17" t="s">
        <v>73</v>
      </c>
    </row>
    <row r="183" spans="2:65" s="1" customFormat="1" ht="24.2" customHeight="1">
      <c r="B183" s="32"/>
      <c r="C183" s="137" t="s">
        <v>306</v>
      </c>
      <c r="D183" s="137" t="s">
        <v>243</v>
      </c>
      <c r="E183" s="138" t="s">
        <v>736</v>
      </c>
      <c r="F183" s="139" t="s">
        <v>737</v>
      </c>
      <c r="G183" s="140" t="s">
        <v>263</v>
      </c>
      <c r="H183" s="141">
        <v>2</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73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364</v>
      </c>
    </row>
    <row r="184" spans="2:47" s="1" customFormat="1" ht="11.25">
      <c r="B184" s="32"/>
      <c r="D184" s="151" t="s">
        <v>248</v>
      </c>
      <c r="F184" s="152" t="s">
        <v>737</v>
      </c>
      <c r="I184" s="153"/>
      <c r="L184" s="32"/>
      <c r="M184" s="154"/>
      <c r="T184" s="56"/>
      <c r="AT184" s="17" t="s">
        <v>248</v>
      </c>
      <c r="AU184" s="17" t="s">
        <v>73</v>
      </c>
    </row>
    <row r="185" spans="2:65" s="1" customFormat="1" ht="16.5" customHeight="1">
      <c r="B185" s="32"/>
      <c r="C185" s="137" t="s">
        <v>365</v>
      </c>
      <c r="D185" s="137" t="s">
        <v>243</v>
      </c>
      <c r="E185" s="138" t="s">
        <v>739</v>
      </c>
      <c r="F185" s="139" t="s">
        <v>740</v>
      </c>
      <c r="G185" s="140" t="s">
        <v>263</v>
      </c>
      <c r="H185" s="141">
        <v>12</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73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368</v>
      </c>
    </row>
    <row r="186" spans="2:47" s="1" customFormat="1" ht="11.25">
      <c r="B186" s="32"/>
      <c r="D186" s="151" t="s">
        <v>248</v>
      </c>
      <c r="F186" s="152" t="s">
        <v>740</v>
      </c>
      <c r="I186" s="153"/>
      <c r="L186" s="32"/>
      <c r="M186" s="154"/>
      <c r="T186" s="56"/>
      <c r="AT186" s="17" t="s">
        <v>248</v>
      </c>
      <c r="AU186" s="17" t="s">
        <v>73</v>
      </c>
    </row>
    <row r="187" spans="2:65" s="1" customFormat="1" ht="16.5" customHeight="1">
      <c r="B187" s="32"/>
      <c r="C187" s="137" t="s">
        <v>309</v>
      </c>
      <c r="D187" s="137" t="s">
        <v>243</v>
      </c>
      <c r="E187" s="138" t="s">
        <v>1669</v>
      </c>
      <c r="F187" s="139" t="s">
        <v>1670</v>
      </c>
      <c r="G187" s="140" t="s">
        <v>267</v>
      </c>
      <c r="H187" s="141">
        <v>375</v>
      </c>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73</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371</v>
      </c>
    </row>
    <row r="188" spans="2:47" s="1" customFormat="1" ht="11.25">
      <c r="B188" s="32"/>
      <c r="D188" s="151" t="s">
        <v>248</v>
      </c>
      <c r="F188" s="152" t="s">
        <v>1670</v>
      </c>
      <c r="I188" s="153"/>
      <c r="L188" s="32"/>
      <c r="M188" s="154"/>
      <c r="T188" s="56"/>
      <c r="AT188" s="17" t="s">
        <v>248</v>
      </c>
      <c r="AU188" s="17" t="s">
        <v>73</v>
      </c>
    </row>
    <row r="189" spans="2:65" s="1" customFormat="1" ht="24.2" customHeight="1">
      <c r="B189" s="32"/>
      <c r="C189" s="137" t="s">
        <v>372</v>
      </c>
      <c r="D189" s="137" t="s">
        <v>243</v>
      </c>
      <c r="E189" s="138" t="s">
        <v>1935</v>
      </c>
      <c r="F189" s="139" t="s">
        <v>1936</v>
      </c>
      <c r="G189" s="140" t="s">
        <v>263</v>
      </c>
      <c r="H189" s="141">
        <v>15</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73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375</v>
      </c>
    </row>
    <row r="190" spans="2:47" s="1" customFormat="1" ht="11.25">
      <c r="B190" s="32"/>
      <c r="D190" s="151" t="s">
        <v>248</v>
      </c>
      <c r="F190" s="152" t="s">
        <v>1936</v>
      </c>
      <c r="I190" s="153"/>
      <c r="L190" s="32"/>
      <c r="M190" s="154"/>
      <c r="T190" s="56"/>
      <c r="AT190" s="17" t="s">
        <v>248</v>
      </c>
      <c r="AU190" s="17" t="s">
        <v>73</v>
      </c>
    </row>
    <row r="191" spans="2:65" s="1" customFormat="1" ht="24.2" customHeight="1">
      <c r="B191" s="32"/>
      <c r="C191" s="137" t="s">
        <v>313</v>
      </c>
      <c r="D191" s="137" t="s">
        <v>243</v>
      </c>
      <c r="E191" s="138" t="s">
        <v>1937</v>
      </c>
      <c r="F191" s="139" t="s">
        <v>1938</v>
      </c>
      <c r="G191" s="140" t="s">
        <v>1279</v>
      </c>
      <c r="H191" s="141">
        <v>1</v>
      </c>
      <c r="I191" s="142"/>
      <c r="J191" s="143">
        <f>ROUND(I191*H191,2)</f>
        <v>0</v>
      </c>
      <c r="K191" s="144"/>
      <c r="L191" s="32"/>
      <c r="M191" s="145" t="s">
        <v>1</v>
      </c>
      <c r="N191" s="146" t="s">
        <v>38</v>
      </c>
      <c r="P191" s="147">
        <f>O191*H191</f>
        <v>0</v>
      </c>
      <c r="Q191" s="147">
        <v>0</v>
      </c>
      <c r="R191" s="147">
        <f>Q191*H191</f>
        <v>0</v>
      </c>
      <c r="S191" s="147">
        <v>0</v>
      </c>
      <c r="T191" s="148">
        <f>S191*H191</f>
        <v>0</v>
      </c>
      <c r="AR191" s="149" t="s">
        <v>247</v>
      </c>
      <c r="AT191" s="149" t="s">
        <v>243</v>
      </c>
      <c r="AU191" s="149" t="s">
        <v>73</v>
      </c>
      <c r="AY191" s="17" t="s">
        <v>241</v>
      </c>
      <c r="BE191" s="150">
        <f>IF(N191="základní",J191,0)</f>
        <v>0</v>
      </c>
      <c r="BF191" s="150">
        <f>IF(N191="snížená",J191,0)</f>
        <v>0</v>
      </c>
      <c r="BG191" s="150">
        <f>IF(N191="zákl. přenesená",J191,0)</f>
        <v>0</v>
      </c>
      <c r="BH191" s="150">
        <f>IF(N191="sníž. přenesená",J191,0)</f>
        <v>0</v>
      </c>
      <c r="BI191" s="150">
        <f>IF(N191="nulová",J191,0)</f>
        <v>0</v>
      </c>
      <c r="BJ191" s="17" t="s">
        <v>81</v>
      </c>
      <c r="BK191" s="150">
        <f>ROUND(I191*H191,2)</f>
        <v>0</v>
      </c>
      <c r="BL191" s="17" t="s">
        <v>247</v>
      </c>
      <c r="BM191" s="149" t="s">
        <v>378</v>
      </c>
    </row>
    <row r="192" spans="2:47" s="1" customFormat="1" ht="19.5">
      <c r="B192" s="32"/>
      <c r="D192" s="151" t="s">
        <v>248</v>
      </c>
      <c r="F192" s="152" t="s">
        <v>1938</v>
      </c>
      <c r="I192" s="153"/>
      <c r="L192" s="32"/>
      <c r="M192" s="154"/>
      <c r="T192" s="56"/>
      <c r="AT192" s="17" t="s">
        <v>248</v>
      </c>
      <c r="AU192" s="17" t="s">
        <v>73</v>
      </c>
    </row>
    <row r="193" spans="2:65" s="1" customFormat="1" ht="21.75" customHeight="1">
      <c r="B193" s="32"/>
      <c r="C193" s="137" t="s">
        <v>379</v>
      </c>
      <c r="D193" s="137" t="s">
        <v>243</v>
      </c>
      <c r="E193" s="138" t="s">
        <v>1693</v>
      </c>
      <c r="F193" s="139" t="s">
        <v>1694</v>
      </c>
      <c r="G193" s="140" t="s">
        <v>263</v>
      </c>
      <c r="H193" s="141">
        <v>4</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73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382</v>
      </c>
    </row>
    <row r="194" spans="2:47" s="1" customFormat="1" ht="11.25">
      <c r="B194" s="32"/>
      <c r="D194" s="151" t="s">
        <v>248</v>
      </c>
      <c r="F194" s="152" t="s">
        <v>1694</v>
      </c>
      <c r="I194" s="153"/>
      <c r="L194" s="32"/>
      <c r="M194" s="154"/>
      <c r="T194" s="56"/>
      <c r="AT194" s="17" t="s">
        <v>248</v>
      </c>
      <c r="AU194" s="17" t="s">
        <v>73</v>
      </c>
    </row>
    <row r="195" spans="2:65" s="1" customFormat="1" ht="16.5" customHeight="1">
      <c r="B195" s="32"/>
      <c r="C195" s="137" t="s">
        <v>316</v>
      </c>
      <c r="D195" s="137" t="s">
        <v>243</v>
      </c>
      <c r="E195" s="138" t="s">
        <v>1695</v>
      </c>
      <c r="F195" s="139" t="s">
        <v>1696</v>
      </c>
      <c r="G195" s="140" t="s">
        <v>609</v>
      </c>
      <c r="H195" s="141">
        <v>1.145</v>
      </c>
      <c r="I195" s="142"/>
      <c r="J195" s="143">
        <f>ROUND(I195*H195,2)</f>
        <v>0</v>
      </c>
      <c r="K195" s="144"/>
      <c r="L195" s="32"/>
      <c r="M195" s="145" t="s">
        <v>1</v>
      </c>
      <c r="N195" s="146" t="s">
        <v>38</v>
      </c>
      <c r="P195" s="147">
        <f>O195*H195</f>
        <v>0</v>
      </c>
      <c r="Q195" s="147">
        <v>0</v>
      </c>
      <c r="R195" s="147">
        <f>Q195*H195</f>
        <v>0</v>
      </c>
      <c r="S195" s="147">
        <v>0</v>
      </c>
      <c r="T195" s="148">
        <f>S195*H195</f>
        <v>0</v>
      </c>
      <c r="AR195" s="149" t="s">
        <v>247</v>
      </c>
      <c r="AT195" s="149" t="s">
        <v>243</v>
      </c>
      <c r="AU195" s="149" t="s">
        <v>73</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385</v>
      </c>
    </row>
    <row r="196" spans="2:47" s="1" customFormat="1" ht="11.25">
      <c r="B196" s="32"/>
      <c r="D196" s="151" t="s">
        <v>248</v>
      </c>
      <c r="F196" s="152" t="s">
        <v>1696</v>
      </c>
      <c r="I196" s="153"/>
      <c r="L196" s="32"/>
      <c r="M196" s="167"/>
      <c r="N196" s="168"/>
      <c r="O196" s="168"/>
      <c r="P196" s="168"/>
      <c r="Q196" s="168"/>
      <c r="R196" s="168"/>
      <c r="S196" s="168"/>
      <c r="T196" s="169"/>
      <c r="AT196" s="17" t="s">
        <v>248</v>
      </c>
      <c r="AU196" s="17" t="s">
        <v>73</v>
      </c>
    </row>
    <row r="197" spans="2:12" s="1" customFormat="1" ht="6.95" customHeight="1">
      <c r="B197" s="44"/>
      <c r="C197" s="45"/>
      <c r="D197" s="45"/>
      <c r="E197" s="45"/>
      <c r="F197" s="45"/>
      <c r="G197" s="45"/>
      <c r="H197" s="45"/>
      <c r="I197" s="45"/>
      <c r="J197" s="45"/>
      <c r="K197" s="45"/>
      <c r="L197" s="32"/>
    </row>
  </sheetData>
  <sheetProtection algorithmName="SHA-512" hashValue="IrzGENwLedTQ/fmSKmrSUeHx0qFSCpWUdBL6S5rT0XcF77Q3Mw/FGF/9ig3rO+NCetvp99s+5DocACdHs/CNmA==" saltValue="7XoOdZf9oag2W1Z2c6PGu9d8XMkXXHzTcO3Ac1XlszjOau8lGFoHuqXG2tBwfxrtrBZd4opG2NTvMhmzl8f9cw==" spinCount="100000" sheet="1" objects="1" scenarios="1" formatColumns="0" formatRows="0" autoFilter="0"/>
  <autoFilter ref="C115:K196"/>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17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119</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1944</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ROUND((SUM(BE116:BE174)),2)</f>
        <v>0</v>
      </c>
      <c r="I33" s="96">
        <v>0.21</v>
      </c>
      <c r="J33" s="86">
        <f>ROUND(((SUM(BE116:BE174))*I33),2)</f>
        <v>0</v>
      </c>
      <c r="L33" s="32"/>
    </row>
    <row r="34" spans="2:12" s="1" customFormat="1" ht="14.45" customHeight="1">
      <c r="B34" s="32"/>
      <c r="E34" s="27" t="s">
        <v>39</v>
      </c>
      <c r="F34" s="86">
        <f>ROUND((SUM(BF116:BF174)),2)</f>
        <v>0</v>
      </c>
      <c r="I34" s="96">
        <v>0.15</v>
      </c>
      <c r="J34" s="86">
        <f>ROUND(((SUM(BF116:BF174))*I34),2)</f>
        <v>0</v>
      </c>
      <c r="L34" s="32"/>
    </row>
    <row r="35" spans="2:12" s="1" customFormat="1" ht="14.45" customHeight="1" hidden="1">
      <c r="B35" s="32"/>
      <c r="E35" s="27" t="s">
        <v>40</v>
      </c>
      <c r="F35" s="86">
        <f>ROUND((SUM(BG116:BG174)),2)</f>
        <v>0</v>
      </c>
      <c r="I35" s="96">
        <v>0.21</v>
      </c>
      <c r="J35" s="86">
        <f>0</f>
        <v>0</v>
      </c>
      <c r="L35" s="32"/>
    </row>
    <row r="36" spans="2:12" s="1" customFormat="1" ht="14.45" customHeight="1" hidden="1">
      <c r="B36" s="32"/>
      <c r="E36" s="27" t="s">
        <v>41</v>
      </c>
      <c r="F36" s="86">
        <f>ROUND((SUM(BH116:BH174)),2)</f>
        <v>0</v>
      </c>
      <c r="I36" s="96">
        <v>0.15</v>
      </c>
      <c r="J36" s="86">
        <f>0</f>
        <v>0</v>
      </c>
      <c r="L36" s="32"/>
    </row>
    <row r="37" spans="2:12" s="1" customFormat="1" ht="14.45" customHeight="1" hidden="1">
      <c r="B37" s="32"/>
      <c r="E37" s="27" t="s">
        <v>42</v>
      </c>
      <c r="F37" s="86">
        <f>ROUND((SUM(BI116:BI174)),2)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02-71_Sdel - PS 02-71</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02-71_Sdel - PS 02-71</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SUM(P117:P174)</f>
        <v>0</v>
      </c>
      <c r="Q116" s="53"/>
      <c r="R116" s="122">
        <f>SUM(R117:R174)</f>
        <v>0</v>
      </c>
      <c r="S116" s="53"/>
      <c r="T116" s="123">
        <f>SUM(T117:T174)</f>
        <v>0</v>
      </c>
      <c r="AT116" s="17" t="s">
        <v>72</v>
      </c>
      <c r="AU116" s="17" t="s">
        <v>212</v>
      </c>
      <c r="BK116" s="124">
        <f>SUM(BK117:BK174)</f>
        <v>0</v>
      </c>
    </row>
    <row r="117" spans="2:65" s="1" customFormat="1" ht="21.75" customHeight="1">
      <c r="B117" s="32"/>
      <c r="C117" s="137" t="s">
        <v>81</v>
      </c>
      <c r="D117" s="137" t="s">
        <v>243</v>
      </c>
      <c r="E117" s="138" t="s">
        <v>1945</v>
      </c>
      <c r="F117" s="139" t="s">
        <v>1946</v>
      </c>
      <c r="G117" s="140" t="s">
        <v>263</v>
      </c>
      <c r="H117" s="141">
        <v>3</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1.25">
      <c r="B118" s="32"/>
      <c r="D118" s="151" t="s">
        <v>248</v>
      </c>
      <c r="F118" s="152" t="s">
        <v>1946</v>
      </c>
      <c r="I118" s="153"/>
      <c r="L118" s="32"/>
      <c r="M118" s="154"/>
      <c r="T118" s="56"/>
      <c r="AT118" s="17" t="s">
        <v>248</v>
      </c>
      <c r="AU118" s="17" t="s">
        <v>73</v>
      </c>
    </row>
    <row r="119" spans="2:65" s="1" customFormat="1" ht="16.5" customHeight="1">
      <c r="B119" s="32"/>
      <c r="C119" s="137" t="s">
        <v>83</v>
      </c>
      <c r="D119" s="137" t="s">
        <v>243</v>
      </c>
      <c r="E119" s="138" t="s">
        <v>1947</v>
      </c>
      <c r="F119" s="139" t="s">
        <v>1948</v>
      </c>
      <c r="G119" s="140" t="s">
        <v>267</v>
      </c>
      <c r="H119" s="141">
        <v>20</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1.25">
      <c r="B120" s="32"/>
      <c r="D120" s="151" t="s">
        <v>248</v>
      </c>
      <c r="F120" s="152" t="s">
        <v>1948</v>
      </c>
      <c r="I120" s="153"/>
      <c r="L120" s="32"/>
      <c r="M120" s="154"/>
      <c r="T120" s="56"/>
      <c r="AT120" s="17" t="s">
        <v>248</v>
      </c>
      <c r="AU120" s="17" t="s">
        <v>73</v>
      </c>
    </row>
    <row r="121" spans="2:65" s="1" customFormat="1" ht="24.2" customHeight="1">
      <c r="B121" s="32"/>
      <c r="C121" s="137" t="s">
        <v>251</v>
      </c>
      <c r="D121" s="137" t="s">
        <v>243</v>
      </c>
      <c r="E121" s="138" t="s">
        <v>1949</v>
      </c>
      <c r="F121" s="139" t="s">
        <v>1950</v>
      </c>
      <c r="G121" s="140" t="s">
        <v>267</v>
      </c>
      <c r="H121" s="141">
        <v>20</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9.5">
      <c r="B122" s="32"/>
      <c r="D122" s="151" t="s">
        <v>248</v>
      </c>
      <c r="F122" s="152" t="s">
        <v>1950</v>
      </c>
      <c r="I122" s="153"/>
      <c r="L122" s="32"/>
      <c r="M122" s="154"/>
      <c r="T122" s="56"/>
      <c r="AT122" s="17" t="s">
        <v>248</v>
      </c>
      <c r="AU122" s="17" t="s">
        <v>73</v>
      </c>
    </row>
    <row r="123" spans="2:65" s="1" customFormat="1" ht="16.5" customHeight="1">
      <c r="B123" s="32"/>
      <c r="C123" s="137" t="s">
        <v>247</v>
      </c>
      <c r="D123" s="137" t="s">
        <v>243</v>
      </c>
      <c r="E123" s="138" t="s">
        <v>1951</v>
      </c>
      <c r="F123" s="139" t="s">
        <v>1952</v>
      </c>
      <c r="G123" s="140" t="s">
        <v>263</v>
      </c>
      <c r="H123" s="141">
        <v>1</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1.25">
      <c r="B124" s="32"/>
      <c r="D124" s="151" t="s">
        <v>248</v>
      </c>
      <c r="F124" s="152" t="s">
        <v>1952</v>
      </c>
      <c r="I124" s="153"/>
      <c r="L124" s="32"/>
      <c r="M124" s="154"/>
      <c r="T124" s="56"/>
      <c r="AT124" s="17" t="s">
        <v>248</v>
      </c>
      <c r="AU124" s="17" t="s">
        <v>73</v>
      </c>
    </row>
    <row r="125" spans="2:65" s="1" customFormat="1" ht="16.5" customHeight="1">
      <c r="B125" s="32"/>
      <c r="C125" s="137" t="s">
        <v>259</v>
      </c>
      <c r="D125" s="137" t="s">
        <v>243</v>
      </c>
      <c r="E125" s="138" t="s">
        <v>1626</v>
      </c>
      <c r="F125" s="139" t="s">
        <v>1953</v>
      </c>
      <c r="G125" s="140" t="s">
        <v>263</v>
      </c>
      <c r="H125" s="141">
        <v>1</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1.25">
      <c r="B126" s="32"/>
      <c r="D126" s="151" t="s">
        <v>248</v>
      </c>
      <c r="F126" s="152" t="s">
        <v>1953</v>
      </c>
      <c r="I126" s="153"/>
      <c r="L126" s="32"/>
      <c r="M126" s="154"/>
      <c r="T126" s="56"/>
      <c r="AT126" s="17" t="s">
        <v>248</v>
      </c>
      <c r="AU126" s="17" t="s">
        <v>73</v>
      </c>
    </row>
    <row r="127" spans="2:65" s="1" customFormat="1" ht="16.5" customHeight="1">
      <c r="B127" s="32"/>
      <c r="C127" s="137" t="s">
        <v>254</v>
      </c>
      <c r="D127" s="137" t="s">
        <v>243</v>
      </c>
      <c r="E127" s="138" t="s">
        <v>1628</v>
      </c>
      <c r="F127" s="139" t="s">
        <v>1954</v>
      </c>
      <c r="G127" s="140" t="s">
        <v>263</v>
      </c>
      <c r="H127" s="141">
        <v>6</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1.25">
      <c r="B128" s="32"/>
      <c r="D128" s="151" t="s">
        <v>248</v>
      </c>
      <c r="F128" s="152" t="s">
        <v>1954</v>
      </c>
      <c r="I128" s="153"/>
      <c r="L128" s="32"/>
      <c r="M128" s="154"/>
      <c r="T128" s="56"/>
      <c r="AT128" s="17" t="s">
        <v>248</v>
      </c>
      <c r="AU128" s="17" t="s">
        <v>73</v>
      </c>
    </row>
    <row r="129" spans="2:65" s="1" customFormat="1" ht="24.2" customHeight="1">
      <c r="B129" s="32"/>
      <c r="C129" s="137" t="s">
        <v>269</v>
      </c>
      <c r="D129" s="137" t="s">
        <v>243</v>
      </c>
      <c r="E129" s="138" t="s">
        <v>1955</v>
      </c>
      <c r="F129" s="139" t="s">
        <v>1956</v>
      </c>
      <c r="G129" s="140" t="s">
        <v>263</v>
      </c>
      <c r="H129" s="141">
        <v>1</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1.25">
      <c r="B130" s="32"/>
      <c r="D130" s="151" t="s">
        <v>248</v>
      </c>
      <c r="F130" s="152" t="s">
        <v>1956</v>
      </c>
      <c r="I130" s="153"/>
      <c r="L130" s="32"/>
      <c r="M130" s="154"/>
      <c r="T130" s="56"/>
      <c r="AT130" s="17" t="s">
        <v>248</v>
      </c>
      <c r="AU130" s="17" t="s">
        <v>73</v>
      </c>
    </row>
    <row r="131" spans="2:65" s="1" customFormat="1" ht="24.2" customHeight="1">
      <c r="B131" s="32"/>
      <c r="C131" s="137" t="s">
        <v>258</v>
      </c>
      <c r="D131" s="137" t="s">
        <v>243</v>
      </c>
      <c r="E131" s="138" t="s">
        <v>1957</v>
      </c>
      <c r="F131" s="139" t="s">
        <v>1958</v>
      </c>
      <c r="G131" s="140" t="s">
        <v>263</v>
      </c>
      <c r="H131" s="141">
        <v>3</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1.25">
      <c r="B132" s="32"/>
      <c r="D132" s="151" t="s">
        <v>248</v>
      </c>
      <c r="F132" s="152" t="s">
        <v>1958</v>
      </c>
      <c r="I132" s="153"/>
      <c r="L132" s="32"/>
      <c r="M132" s="154"/>
      <c r="T132" s="56"/>
      <c r="AT132" s="17" t="s">
        <v>248</v>
      </c>
      <c r="AU132" s="17" t="s">
        <v>73</v>
      </c>
    </row>
    <row r="133" spans="2:65" s="1" customFormat="1" ht="21.75" customHeight="1">
      <c r="B133" s="32"/>
      <c r="C133" s="137" t="s">
        <v>276</v>
      </c>
      <c r="D133" s="137" t="s">
        <v>243</v>
      </c>
      <c r="E133" s="138" t="s">
        <v>1959</v>
      </c>
      <c r="F133" s="139" t="s">
        <v>1960</v>
      </c>
      <c r="G133" s="140" t="s">
        <v>263</v>
      </c>
      <c r="H133" s="141">
        <v>2</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1.25">
      <c r="B134" s="32"/>
      <c r="D134" s="151" t="s">
        <v>248</v>
      </c>
      <c r="F134" s="152" t="s">
        <v>1960</v>
      </c>
      <c r="I134" s="153"/>
      <c r="L134" s="32"/>
      <c r="M134" s="154"/>
      <c r="T134" s="56"/>
      <c r="AT134" s="17" t="s">
        <v>248</v>
      </c>
      <c r="AU134" s="17" t="s">
        <v>73</v>
      </c>
    </row>
    <row r="135" spans="2:65" s="1" customFormat="1" ht="16.5" customHeight="1">
      <c r="B135" s="32"/>
      <c r="C135" s="137" t="s">
        <v>264</v>
      </c>
      <c r="D135" s="137" t="s">
        <v>243</v>
      </c>
      <c r="E135" s="138" t="s">
        <v>1961</v>
      </c>
      <c r="F135" s="139" t="s">
        <v>1962</v>
      </c>
      <c r="G135" s="140" t="s">
        <v>263</v>
      </c>
      <c r="H135" s="141">
        <v>3</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1.25">
      <c r="B136" s="32"/>
      <c r="D136" s="151" t="s">
        <v>248</v>
      </c>
      <c r="F136" s="152" t="s">
        <v>1962</v>
      </c>
      <c r="I136" s="153"/>
      <c r="L136" s="32"/>
      <c r="M136" s="154"/>
      <c r="T136" s="56"/>
      <c r="AT136" s="17" t="s">
        <v>248</v>
      </c>
      <c r="AU136" s="17" t="s">
        <v>73</v>
      </c>
    </row>
    <row r="137" spans="2:65" s="1" customFormat="1" ht="16.5" customHeight="1">
      <c r="B137" s="32"/>
      <c r="C137" s="137" t="s">
        <v>283</v>
      </c>
      <c r="D137" s="137" t="s">
        <v>243</v>
      </c>
      <c r="E137" s="138" t="s">
        <v>1963</v>
      </c>
      <c r="F137" s="139" t="s">
        <v>1964</v>
      </c>
      <c r="G137" s="140" t="s">
        <v>263</v>
      </c>
      <c r="H137" s="141">
        <v>5</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1.25">
      <c r="B138" s="32"/>
      <c r="D138" s="151" t="s">
        <v>248</v>
      </c>
      <c r="F138" s="152" t="s">
        <v>1964</v>
      </c>
      <c r="I138" s="153"/>
      <c r="L138" s="32"/>
      <c r="M138" s="154"/>
      <c r="T138" s="56"/>
      <c r="AT138" s="17" t="s">
        <v>248</v>
      </c>
      <c r="AU138" s="17" t="s">
        <v>73</v>
      </c>
    </row>
    <row r="139" spans="2:65" s="1" customFormat="1" ht="24.2" customHeight="1">
      <c r="B139" s="32"/>
      <c r="C139" s="137" t="s">
        <v>268</v>
      </c>
      <c r="D139" s="137" t="s">
        <v>243</v>
      </c>
      <c r="E139" s="138" t="s">
        <v>1965</v>
      </c>
      <c r="F139" s="139" t="s">
        <v>1966</v>
      </c>
      <c r="G139" s="140" t="s">
        <v>267</v>
      </c>
      <c r="H139" s="141">
        <v>35</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1.25">
      <c r="B140" s="32"/>
      <c r="D140" s="151" t="s">
        <v>248</v>
      </c>
      <c r="F140" s="152" t="s">
        <v>1966</v>
      </c>
      <c r="I140" s="153"/>
      <c r="L140" s="32"/>
      <c r="M140" s="154"/>
      <c r="T140" s="56"/>
      <c r="AT140" s="17" t="s">
        <v>248</v>
      </c>
      <c r="AU140" s="17" t="s">
        <v>73</v>
      </c>
    </row>
    <row r="141" spans="2:65" s="1" customFormat="1" ht="16.5" customHeight="1">
      <c r="B141" s="32"/>
      <c r="C141" s="137" t="s">
        <v>290</v>
      </c>
      <c r="D141" s="137" t="s">
        <v>243</v>
      </c>
      <c r="E141" s="138" t="s">
        <v>1722</v>
      </c>
      <c r="F141" s="139" t="s">
        <v>1723</v>
      </c>
      <c r="G141" s="140" t="s">
        <v>263</v>
      </c>
      <c r="H141" s="141">
        <v>2</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1.25">
      <c r="B142" s="32"/>
      <c r="D142" s="151" t="s">
        <v>248</v>
      </c>
      <c r="F142" s="152" t="s">
        <v>1723</v>
      </c>
      <c r="I142" s="153"/>
      <c r="L142" s="32"/>
      <c r="M142" s="154"/>
      <c r="T142" s="56"/>
      <c r="AT142" s="17" t="s">
        <v>248</v>
      </c>
      <c r="AU142" s="17" t="s">
        <v>73</v>
      </c>
    </row>
    <row r="143" spans="2:65" s="1" customFormat="1" ht="24.2" customHeight="1">
      <c r="B143" s="32"/>
      <c r="C143" s="137" t="s">
        <v>272</v>
      </c>
      <c r="D143" s="137" t="s">
        <v>243</v>
      </c>
      <c r="E143" s="138" t="s">
        <v>1967</v>
      </c>
      <c r="F143" s="139" t="s">
        <v>1968</v>
      </c>
      <c r="G143" s="140" t="s">
        <v>267</v>
      </c>
      <c r="H143" s="141">
        <v>35</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19.5">
      <c r="B144" s="32"/>
      <c r="D144" s="151" t="s">
        <v>248</v>
      </c>
      <c r="F144" s="152" t="s">
        <v>1968</v>
      </c>
      <c r="I144" s="153"/>
      <c r="L144" s="32"/>
      <c r="M144" s="154"/>
      <c r="T144" s="56"/>
      <c r="AT144" s="17" t="s">
        <v>248</v>
      </c>
      <c r="AU144" s="17" t="s">
        <v>73</v>
      </c>
    </row>
    <row r="145" spans="2:65" s="1" customFormat="1" ht="24.2" customHeight="1">
      <c r="B145" s="32"/>
      <c r="C145" s="137" t="s">
        <v>8</v>
      </c>
      <c r="D145" s="137" t="s">
        <v>243</v>
      </c>
      <c r="E145" s="138" t="s">
        <v>1969</v>
      </c>
      <c r="F145" s="139" t="s">
        <v>1970</v>
      </c>
      <c r="G145" s="140" t="s">
        <v>263</v>
      </c>
      <c r="H145" s="141">
        <v>72</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9.5">
      <c r="B146" s="32"/>
      <c r="D146" s="151" t="s">
        <v>248</v>
      </c>
      <c r="F146" s="152" t="s">
        <v>1970</v>
      </c>
      <c r="I146" s="153"/>
      <c r="L146" s="32"/>
      <c r="M146" s="154"/>
      <c r="T146" s="56"/>
      <c r="AT146" s="17" t="s">
        <v>248</v>
      </c>
      <c r="AU146" s="17" t="s">
        <v>73</v>
      </c>
    </row>
    <row r="147" spans="2:65" s="1" customFormat="1" ht="24.2" customHeight="1">
      <c r="B147" s="32"/>
      <c r="C147" s="137" t="s">
        <v>275</v>
      </c>
      <c r="D147" s="137" t="s">
        <v>243</v>
      </c>
      <c r="E147" s="138" t="s">
        <v>1971</v>
      </c>
      <c r="F147" s="139" t="s">
        <v>1972</v>
      </c>
      <c r="G147" s="140" t="s">
        <v>263</v>
      </c>
      <c r="H147" s="141">
        <v>72</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9.5">
      <c r="B148" s="32"/>
      <c r="D148" s="151" t="s">
        <v>248</v>
      </c>
      <c r="F148" s="152" t="s">
        <v>1972</v>
      </c>
      <c r="I148" s="153"/>
      <c r="L148" s="32"/>
      <c r="M148" s="154"/>
      <c r="T148" s="56"/>
      <c r="AT148" s="17" t="s">
        <v>248</v>
      </c>
      <c r="AU148" s="17" t="s">
        <v>73</v>
      </c>
    </row>
    <row r="149" spans="2:65" s="1" customFormat="1" ht="24.2" customHeight="1">
      <c r="B149" s="32"/>
      <c r="C149" s="137" t="s">
        <v>303</v>
      </c>
      <c r="D149" s="137" t="s">
        <v>243</v>
      </c>
      <c r="E149" s="138" t="s">
        <v>1973</v>
      </c>
      <c r="F149" s="139" t="s">
        <v>1974</v>
      </c>
      <c r="G149" s="140" t="s">
        <v>263</v>
      </c>
      <c r="H149" s="141">
        <v>70</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9.5">
      <c r="B150" s="32"/>
      <c r="D150" s="151" t="s">
        <v>248</v>
      </c>
      <c r="F150" s="152" t="s">
        <v>1974</v>
      </c>
      <c r="I150" s="153"/>
      <c r="L150" s="32"/>
      <c r="M150" s="154"/>
      <c r="T150" s="56"/>
      <c r="AT150" s="17" t="s">
        <v>248</v>
      </c>
      <c r="AU150" s="17" t="s">
        <v>73</v>
      </c>
    </row>
    <row r="151" spans="2:65" s="1" customFormat="1" ht="24.2" customHeight="1">
      <c r="B151" s="32"/>
      <c r="C151" s="137" t="s">
        <v>279</v>
      </c>
      <c r="D151" s="137" t="s">
        <v>243</v>
      </c>
      <c r="E151" s="138" t="s">
        <v>1975</v>
      </c>
      <c r="F151" s="139" t="s">
        <v>1976</v>
      </c>
      <c r="G151" s="140" t="s">
        <v>263</v>
      </c>
      <c r="H151" s="141">
        <v>20</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9.5">
      <c r="B152" s="32"/>
      <c r="D152" s="151" t="s">
        <v>248</v>
      </c>
      <c r="F152" s="152" t="s">
        <v>1976</v>
      </c>
      <c r="I152" s="153"/>
      <c r="L152" s="32"/>
      <c r="M152" s="154"/>
      <c r="T152" s="56"/>
      <c r="AT152" s="17" t="s">
        <v>248</v>
      </c>
      <c r="AU152" s="17" t="s">
        <v>73</v>
      </c>
    </row>
    <row r="153" spans="2:65" s="1" customFormat="1" ht="24.2" customHeight="1">
      <c r="B153" s="32"/>
      <c r="C153" s="137" t="s">
        <v>310</v>
      </c>
      <c r="D153" s="137" t="s">
        <v>243</v>
      </c>
      <c r="E153" s="138" t="s">
        <v>1977</v>
      </c>
      <c r="F153" s="139" t="s">
        <v>1978</v>
      </c>
      <c r="G153" s="140" t="s">
        <v>263</v>
      </c>
      <c r="H153" s="141">
        <v>50</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9.5">
      <c r="B154" s="32"/>
      <c r="D154" s="151" t="s">
        <v>248</v>
      </c>
      <c r="F154" s="152" t="s">
        <v>1978</v>
      </c>
      <c r="I154" s="153"/>
      <c r="L154" s="32"/>
      <c r="M154" s="154"/>
      <c r="T154" s="56"/>
      <c r="AT154" s="17" t="s">
        <v>248</v>
      </c>
      <c r="AU154" s="17" t="s">
        <v>73</v>
      </c>
    </row>
    <row r="155" spans="2:65" s="1" customFormat="1" ht="24.2" customHeight="1">
      <c r="B155" s="32"/>
      <c r="C155" s="137" t="s">
        <v>282</v>
      </c>
      <c r="D155" s="137" t="s">
        <v>243</v>
      </c>
      <c r="E155" s="138" t="s">
        <v>1979</v>
      </c>
      <c r="F155" s="139" t="s">
        <v>1980</v>
      </c>
      <c r="G155" s="140" t="s">
        <v>263</v>
      </c>
      <c r="H155" s="141">
        <v>1</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1.25">
      <c r="B156" s="32"/>
      <c r="D156" s="151" t="s">
        <v>248</v>
      </c>
      <c r="F156" s="152" t="s">
        <v>1980</v>
      </c>
      <c r="I156" s="153"/>
      <c r="L156" s="32"/>
      <c r="M156" s="154"/>
      <c r="T156" s="56"/>
      <c r="AT156" s="17" t="s">
        <v>248</v>
      </c>
      <c r="AU156" s="17" t="s">
        <v>73</v>
      </c>
    </row>
    <row r="157" spans="2:65" s="1" customFormat="1" ht="37.9" customHeight="1">
      <c r="B157" s="32"/>
      <c r="C157" s="137" t="s">
        <v>7</v>
      </c>
      <c r="D157" s="137" t="s">
        <v>243</v>
      </c>
      <c r="E157" s="138" t="s">
        <v>1981</v>
      </c>
      <c r="F157" s="139" t="s">
        <v>1982</v>
      </c>
      <c r="G157" s="140" t="s">
        <v>263</v>
      </c>
      <c r="H157" s="141">
        <v>6</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9.5">
      <c r="B158" s="32"/>
      <c r="D158" s="151" t="s">
        <v>248</v>
      </c>
      <c r="F158" s="152" t="s">
        <v>1982</v>
      </c>
      <c r="I158" s="153"/>
      <c r="L158" s="32"/>
      <c r="M158" s="154"/>
      <c r="T158" s="56"/>
      <c r="AT158" s="17" t="s">
        <v>248</v>
      </c>
      <c r="AU158" s="17" t="s">
        <v>73</v>
      </c>
    </row>
    <row r="159" spans="2:65" s="1" customFormat="1" ht="33" customHeight="1">
      <c r="B159" s="32"/>
      <c r="C159" s="137" t="s">
        <v>286</v>
      </c>
      <c r="D159" s="137" t="s">
        <v>243</v>
      </c>
      <c r="E159" s="138" t="s">
        <v>1983</v>
      </c>
      <c r="F159" s="139" t="s">
        <v>1984</v>
      </c>
      <c r="G159" s="140" t="s">
        <v>263</v>
      </c>
      <c r="H159" s="141">
        <v>3</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19.5">
      <c r="B160" s="32"/>
      <c r="D160" s="151" t="s">
        <v>248</v>
      </c>
      <c r="F160" s="152" t="s">
        <v>1984</v>
      </c>
      <c r="I160" s="153"/>
      <c r="L160" s="32"/>
      <c r="M160" s="154"/>
      <c r="T160" s="56"/>
      <c r="AT160" s="17" t="s">
        <v>248</v>
      </c>
      <c r="AU160" s="17" t="s">
        <v>73</v>
      </c>
    </row>
    <row r="161" spans="2:65" s="1" customFormat="1" ht="16.5" customHeight="1">
      <c r="B161" s="32"/>
      <c r="C161" s="137" t="s">
        <v>323</v>
      </c>
      <c r="D161" s="137" t="s">
        <v>243</v>
      </c>
      <c r="E161" s="138" t="s">
        <v>1985</v>
      </c>
      <c r="F161" s="139" t="s">
        <v>1986</v>
      </c>
      <c r="G161" s="140" t="s">
        <v>263</v>
      </c>
      <c r="H161" s="141">
        <v>6</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1.25">
      <c r="B162" s="32"/>
      <c r="D162" s="151" t="s">
        <v>248</v>
      </c>
      <c r="F162" s="152" t="s">
        <v>1986</v>
      </c>
      <c r="I162" s="153"/>
      <c r="L162" s="32"/>
      <c r="M162" s="154"/>
      <c r="T162" s="56"/>
      <c r="AT162" s="17" t="s">
        <v>248</v>
      </c>
      <c r="AU162" s="17" t="s">
        <v>73</v>
      </c>
    </row>
    <row r="163" spans="2:65" s="1" customFormat="1" ht="37.9" customHeight="1">
      <c r="B163" s="32"/>
      <c r="C163" s="137" t="s">
        <v>289</v>
      </c>
      <c r="D163" s="137" t="s">
        <v>243</v>
      </c>
      <c r="E163" s="138" t="s">
        <v>1987</v>
      </c>
      <c r="F163" s="139" t="s">
        <v>1988</v>
      </c>
      <c r="G163" s="140" t="s">
        <v>263</v>
      </c>
      <c r="H163" s="141">
        <v>1</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9.5">
      <c r="B164" s="32"/>
      <c r="D164" s="151" t="s">
        <v>248</v>
      </c>
      <c r="F164" s="152" t="s">
        <v>1988</v>
      </c>
      <c r="I164" s="153"/>
      <c r="L164" s="32"/>
      <c r="M164" s="154"/>
      <c r="T164" s="56"/>
      <c r="AT164" s="17" t="s">
        <v>248</v>
      </c>
      <c r="AU164" s="17" t="s">
        <v>73</v>
      </c>
    </row>
    <row r="165" spans="2:65" s="1" customFormat="1" ht="37.9" customHeight="1">
      <c r="B165" s="32"/>
      <c r="C165" s="137" t="s">
        <v>330</v>
      </c>
      <c r="D165" s="137" t="s">
        <v>243</v>
      </c>
      <c r="E165" s="138" t="s">
        <v>1989</v>
      </c>
      <c r="F165" s="139" t="s">
        <v>1990</v>
      </c>
      <c r="G165" s="140" t="s">
        <v>263</v>
      </c>
      <c r="H165" s="141">
        <v>3</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29.25">
      <c r="B166" s="32"/>
      <c r="D166" s="151" t="s">
        <v>248</v>
      </c>
      <c r="F166" s="152" t="s">
        <v>1990</v>
      </c>
      <c r="I166" s="153"/>
      <c r="L166" s="32"/>
      <c r="M166" s="154"/>
      <c r="T166" s="56"/>
      <c r="AT166" s="17" t="s">
        <v>248</v>
      </c>
      <c r="AU166" s="17" t="s">
        <v>73</v>
      </c>
    </row>
    <row r="167" spans="2:65" s="1" customFormat="1" ht="37.9" customHeight="1">
      <c r="B167" s="32"/>
      <c r="C167" s="137" t="s">
        <v>293</v>
      </c>
      <c r="D167" s="137" t="s">
        <v>243</v>
      </c>
      <c r="E167" s="138" t="s">
        <v>1803</v>
      </c>
      <c r="F167" s="139" t="s">
        <v>1804</v>
      </c>
      <c r="G167" s="140" t="s">
        <v>1805</v>
      </c>
      <c r="H167" s="141">
        <v>0.1</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19.5">
      <c r="B168" s="32"/>
      <c r="D168" s="151" t="s">
        <v>248</v>
      </c>
      <c r="F168" s="152" t="s">
        <v>1804</v>
      </c>
      <c r="I168" s="153"/>
      <c r="L168" s="32"/>
      <c r="M168" s="154"/>
      <c r="T168" s="56"/>
      <c r="AT168" s="17" t="s">
        <v>248</v>
      </c>
      <c r="AU168" s="17" t="s">
        <v>73</v>
      </c>
    </row>
    <row r="169" spans="2:65" s="1" customFormat="1" ht="49.15" customHeight="1">
      <c r="B169" s="32"/>
      <c r="C169" s="137" t="s">
        <v>337</v>
      </c>
      <c r="D169" s="137" t="s">
        <v>243</v>
      </c>
      <c r="E169" s="138" t="s">
        <v>1811</v>
      </c>
      <c r="F169" s="139" t="s">
        <v>1812</v>
      </c>
      <c r="G169" s="140" t="s">
        <v>1805</v>
      </c>
      <c r="H169" s="141">
        <v>0.01</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73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340</v>
      </c>
    </row>
    <row r="170" spans="2:47" s="1" customFormat="1" ht="29.25">
      <c r="B170" s="32"/>
      <c r="D170" s="151" t="s">
        <v>248</v>
      </c>
      <c r="F170" s="152" t="s">
        <v>1812</v>
      </c>
      <c r="I170" s="153"/>
      <c r="L170" s="32"/>
      <c r="M170" s="154"/>
      <c r="T170" s="56"/>
      <c r="AT170" s="17" t="s">
        <v>248</v>
      </c>
      <c r="AU170" s="17" t="s">
        <v>73</v>
      </c>
    </row>
    <row r="171" spans="2:65" s="1" customFormat="1" ht="37.9" customHeight="1">
      <c r="B171" s="32"/>
      <c r="C171" s="137" t="s">
        <v>296</v>
      </c>
      <c r="D171" s="137" t="s">
        <v>243</v>
      </c>
      <c r="E171" s="138" t="s">
        <v>1814</v>
      </c>
      <c r="F171" s="139" t="s">
        <v>1815</v>
      </c>
      <c r="G171" s="140" t="s">
        <v>1805</v>
      </c>
      <c r="H171" s="141">
        <v>0.02</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73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343</v>
      </c>
    </row>
    <row r="172" spans="2:47" s="1" customFormat="1" ht="19.5">
      <c r="B172" s="32"/>
      <c r="D172" s="151" t="s">
        <v>248</v>
      </c>
      <c r="F172" s="152" t="s">
        <v>1815</v>
      </c>
      <c r="I172" s="153"/>
      <c r="L172" s="32"/>
      <c r="M172" s="154"/>
      <c r="T172" s="56"/>
      <c r="AT172" s="17" t="s">
        <v>248</v>
      </c>
      <c r="AU172" s="17" t="s">
        <v>73</v>
      </c>
    </row>
    <row r="173" spans="2:65" s="1" customFormat="1" ht="37.9" customHeight="1">
      <c r="B173" s="32"/>
      <c r="C173" s="137" t="s">
        <v>344</v>
      </c>
      <c r="D173" s="137" t="s">
        <v>243</v>
      </c>
      <c r="E173" s="138" t="s">
        <v>1816</v>
      </c>
      <c r="F173" s="139" t="s">
        <v>1817</v>
      </c>
      <c r="G173" s="140" t="s">
        <v>1805</v>
      </c>
      <c r="H173" s="141">
        <v>0.02</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73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347</v>
      </c>
    </row>
    <row r="174" spans="2:47" s="1" customFormat="1" ht="19.5">
      <c r="B174" s="32"/>
      <c r="D174" s="151" t="s">
        <v>248</v>
      </c>
      <c r="F174" s="152" t="s">
        <v>1817</v>
      </c>
      <c r="I174" s="153"/>
      <c r="L174" s="32"/>
      <c r="M174" s="167"/>
      <c r="N174" s="168"/>
      <c r="O174" s="168"/>
      <c r="P174" s="168"/>
      <c r="Q174" s="168"/>
      <c r="R174" s="168"/>
      <c r="S174" s="168"/>
      <c r="T174" s="169"/>
      <c r="AT174" s="17" t="s">
        <v>248</v>
      </c>
      <c r="AU174" s="17" t="s">
        <v>73</v>
      </c>
    </row>
    <row r="175" spans="2:12" s="1" customFormat="1" ht="6.95" customHeight="1">
      <c r="B175" s="44"/>
      <c r="C175" s="45"/>
      <c r="D175" s="45"/>
      <c r="E175" s="45"/>
      <c r="F175" s="45"/>
      <c r="G175" s="45"/>
      <c r="H175" s="45"/>
      <c r="I175" s="45"/>
      <c r="J175" s="45"/>
      <c r="K175" s="45"/>
      <c r="L175" s="32"/>
    </row>
  </sheetData>
  <sheetProtection algorithmName="SHA-512" hashValue="1gUd5rnHTma267vuWI8p1lZozZ3DQldewWJzGmg6wyJIoU3Wet/HCb2P7QadbFH5SWcmlezkPntsl/07nHCjoA==" saltValue="RSbV35nPFiXG47aQPiUCGaknWsviO16mK1jym6vGQlZi/1PQ+TQJjLMFiUX8MAV+rMt6Er5BmHd9IB6l0BLC1w==" spinCount="100000" sheet="1" objects="1" scenarios="1" formatColumns="0" formatRows="0" autoFilter="0"/>
  <autoFilter ref="C115:K174"/>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22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122</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1991</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ROUND((SUM(BE116:BE228)),2)</f>
        <v>0</v>
      </c>
      <c r="I33" s="96">
        <v>0.21</v>
      </c>
      <c r="J33" s="86">
        <f>ROUND(((SUM(BE116:BE228))*I33),2)</f>
        <v>0</v>
      </c>
      <c r="L33" s="32"/>
    </row>
    <row r="34" spans="2:12" s="1" customFormat="1" ht="14.45" customHeight="1">
      <c r="B34" s="32"/>
      <c r="E34" s="27" t="s">
        <v>39</v>
      </c>
      <c r="F34" s="86">
        <f>ROUND((SUM(BF116:BF228)),2)</f>
        <v>0</v>
      </c>
      <c r="I34" s="96">
        <v>0.15</v>
      </c>
      <c r="J34" s="86">
        <f>ROUND(((SUM(BF116:BF228))*I34),2)</f>
        <v>0</v>
      </c>
      <c r="L34" s="32"/>
    </row>
    <row r="35" spans="2:12" s="1" customFormat="1" ht="14.45" customHeight="1" hidden="1">
      <c r="B35" s="32"/>
      <c r="E35" s="27" t="s">
        <v>40</v>
      </c>
      <c r="F35" s="86">
        <f>ROUND((SUM(BG116:BG228)),2)</f>
        <v>0</v>
      </c>
      <c r="I35" s="96">
        <v>0.21</v>
      </c>
      <c r="J35" s="86">
        <f>0</f>
        <v>0</v>
      </c>
      <c r="L35" s="32"/>
    </row>
    <row r="36" spans="2:12" s="1" customFormat="1" ht="14.45" customHeight="1" hidden="1">
      <c r="B36" s="32"/>
      <c r="E36" s="27" t="s">
        <v>41</v>
      </c>
      <c r="F36" s="86">
        <f>ROUND((SUM(BH116:BH228)),2)</f>
        <v>0</v>
      </c>
      <c r="I36" s="96">
        <v>0.15</v>
      </c>
      <c r="J36" s="86">
        <f>0</f>
        <v>0</v>
      </c>
      <c r="L36" s="32"/>
    </row>
    <row r="37" spans="2:12" s="1" customFormat="1" ht="14.45" customHeight="1" hidden="1">
      <c r="B37" s="32"/>
      <c r="E37" s="27" t="s">
        <v>42</v>
      </c>
      <c r="F37" s="86">
        <f>ROUND((SUM(BI116:BI228)),2)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02-72_Sdel - PS 02-72</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02-72_Sdel - PS 02-72</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SUM(P117:P228)</f>
        <v>0</v>
      </c>
      <c r="Q116" s="53"/>
      <c r="R116" s="122">
        <f>SUM(R117:R228)</f>
        <v>0</v>
      </c>
      <c r="S116" s="53"/>
      <c r="T116" s="123">
        <f>SUM(T117:T228)</f>
        <v>0</v>
      </c>
      <c r="AT116" s="17" t="s">
        <v>72</v>
      </c>
      <c r="AU116" s="17" t="s">
        <v>212</v>
      </c>
      <c r="BK116" s="124">
        <f>SUM(BK117:BK228)</f>
        <v>0</v>
      </c>
    </row>
    <row r="117" spans="2:65" s="1" customFormat="1" ht="37.9" customHeight="1">
      <c r="B117" s="32"/>
      <c r="C117" s="137" t="s">
        <v>81</v>
      </c>
      <c r="D117" s="137" t="s">
        <v>243</v>
      </c>
      <c r="E117" s="138" t="s">
        <v>1698</v>
      </c>
      <c r="F117" s="139" t="s">
        <v>1699</v>
      </c>
      <c r="G117" s="140" t="s">
        <v>267</v>
      </c>
      <c r="H117" s="141">
        <v>23</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9.5">
      <c r="B118" s="32"/>
      <c r="D118" s="151" t="s">
        <v>248</v>
      </c>
      <c r="F118" s="152" t="s">
        <v>1699</v>
      </c>
      <c r="I118" s="153"/>
      <c r="L118" s="32"/>
      <c r="M118" s="154"/>
      <c r="T118" s="56"/>
      <c r="AT118" s="17" t="s">
        <v>248</v>
      </c>
      <c r="AU118" s="17" t="s">
        <v>73</v>
      </c>
    </row>
    <row r="119" spans="2:65" s="1" customFormat="1" ht="16.5" customHeight="1">
      <c r="B119" s="32"/>
      <c r="C119" s="137" t="s">
        <v>83</v>
      </c>
      <c r="D119" s="137" t="s">
        <v>243</v>
      </c>
      <c r="E119" s="138" t="s">
        <v>1700</v>
      </c>
      <c r="F119" s="139" t="s">
        <v>1820</v>
      </c>
      <c r="G119" s="140" t="s">
        <v>263</v>
      </c>
      <c r="H119" s="141">
        <v>3</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1.25">
      <c r="B120" s="32"/>
      <c r="D120" s="151" t="s">
        <v>248</v>
      </c>
      <c r="F120" s="152" t="s">
        <v>1820</v>
      </c>
      <c r="I120" s="153"/>
      <c r="L120" s="32"/>
      <c r="M120" s="154"/>
      <c r="T120" s="56"/>
      <c r="AT120" s="17" t="s">
        <v>248</v>
      </c>
      <c r="AU120" s="17" t="s">
        <v>73</v>
      </c>
    </row>
    <row r="121" spans="2:65" s="1" customFormat="1" ht="16.5" customHeight="1">
      <c r="B121" s="32"/>
      <c r="C121" s="137" t="s">
        <v>251</v>
      </c>
      <c r="D121" s="137" t="s">
        <v>243</v>
      </c>
      <c r="E121" s="138" t="s">
        <v>1702</v>
      </c>
      <c r="F121" s="139" t="s">
        <v>1821</v>
      </c>
      <c r="G121" s="140" t="s">
        <v>263</v>
      </c>
      <c r="H121" s="141">
        <v>9</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1.25">
      <c r="B122" s="32"/>
      <c r="D122" s="151" t="s">
        <v>248</v>
      </c>
      <c r="F122" s="152" t="s">
        <v>1821</v>
      </c>
      <c r="I122" s="153"/>
      <c r="L122" s="32"/>
      <c r="M122" s="154"/>
      <c r="T122" s="56"/>
      <c r="AT122" s="17" t="s">
        <v>248</v>
      </c>
      <c r="AU122" s="17" t="s">
        <v>73</v>
      </c>
    </row>
    <row r="123" spans="2:65" s="1" customFormat="1" ht="16.5" customHeight="1">
      <c r="B123" s="32"/>
      <c r="C123" s="137" t="s">
        <v>247</v>
      </c>
      <c r="D123" s="137" t="s">
        <v>243</v>
      </c>
      <c r="E123" s="138" t="s">
        <v>1822</v>
      </c>
      <c r="F123" s="139" t="s">
        <v>1823</v>
      </c>
      <c r="G123" s="140" t="s">
        <v>263</v>
      </c>
      <c r="H123" s="141">
        <v>2</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1.25">
      <c r="B124" s="32"/>
      <c r="D124" s="151" t="s">
        <v>248</v>
      </c>
      <c r="F124" s="152" t="s">
        <v>1823</v>
      </c>
      <c r="I124" s="153"/>
      <c r="L124" s="32"/>
      <c r="M124" s="154"/>
      <c r="T124" s="56"/>
      <c r="AT124" s="17" t="s">
        <v>248</v>
      </c>
      <c r="AU124" s="17" t="s">
        <v>73</v>
      </c>
    </row>
    <row r="125" spans="2:65" s="1" customFormat="1" ht="16.5" customHeight="1">
      <c r="B125" s="32"/>
      <c r="C125" s="137" t="s">
        <v>259</v>
      </c>
      <c r="D125" s="137" t="s">
        <v>243</v>
      </c>
      <c r="E125" s="138" t="s">
        <v>1704</v>
      </c>
      <c r="F125" s="139" t="s">
        <v>1992</v>
      </c>
      <c r="G125" s="140" t="s">
        <v>263</v>
      </c>
      <c r="H125" s="141">
        <v>5</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1.25">
      <c r="B126" s="32"/>
      <c r="D126" s="151" t="s">
        <v>248</v>
      </c>
      <c r="F126" s="152" t="s">
        <v>1992</v>
      </c>
      <c r="I126" s="153"/>
      <c r="L126" s="32"/>
      <c r="M126" s="154"/>
      <c r="T126" s="56"/>
      <c r="AT126" s="17" t="s">
        <v>248</v>
      </c>
      <c r="AU126" s="17" t="s">
        <v>73</v>
      </c>
    </row>
    <row r="127" spans="2:65" s="1" customFormat="1" ht="16.5" customHeight="1">
      <c r="B127" s="32"/>
      <c r="C127" s="137" t="s">
        <v>254</v>
      </c>
      <c r="D127" s="137" t="s">
        <v>243</v>
      </c>
      <c r="E127" s="138" t="s">
        <v>1824</v>
      </c>
      <c r="F127" s="139" t="s">
        <v>1825</v>
      </c>
      <c r="G127" s="140" t="s">
        <v>263</v>
      </c>
      <c r="H127" s="141">
        <v>4</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1.25">
      <c r="B128" s="32"/>
      <c r="D128" s="151" t="s">
        <v>248</v>
      </c>
      <c r="F128" s="152" t="s">
        <v>1825</v>
      </c>
      <c r="I128" s="153"/>
      <c r="L128" s="32"/>
      <c r="M128" s="154"/>
      <c r="T128" s="56"/>
      <c r="AT128" s="17" t="s">
        <v>248</v>
      </c>
      <c r="AU128" s="17" t="s">
        <v>73</v>
      </c>
    </row>
    <row r="129" spans="2:65" s="1" customFormat="1" ht="37.9" customHeight="1">
      <c r="B129" s="32"/>
      <c r="C129" s="137" t="s">
        <v>269</v>
      </c>
      <c r="D129" s="137" t="s">
        <v>243</v>
      </c>
      <c r="E129" s="138" t="s">
        <v>1569</v>
      </c>
      <c r="F129" s="139" t="s">
        <v>1570</v>
      </c>
      <c r="G129" s="140" t="s">
        <v>263</v>
      </c>
      <c r="H129" s="141">
        <v>2</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1570</v>
      </c>
      <c r="I130" s="153"/>
      <c r="L130" s="32"/>
      <c r="M130" s="154"/>
      <c r="T130" s="56"/>
      <c r="AT130" s="17" t="s">
        <v>248</v>
      </c>
      <c r="AU130" s="17" t="s">
        <v>73</v>
      </c>
    </row>
    <row r="131" spans="2:65" s="1" customFormat="1" ht="37.9" customHeight="1">
      <c r="B131" s="32"/>
      <c r="C131" s="137" t="s">
        <v>258</v>
      </c>
      <c r="D131" s="137" t="s">
        <v>243</v>
      </c>
      <c r="E131" s="138" t="s">
        <v>1571</v>
      </c>
      <c r="F131" s="139" t="s">
        <v>1572</v>
      </c>
      <c r="G131" s="140" t="s">
        <v>263</v>
      </c>
      <c r="H131" s="141">
        <v>2</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1572</v>
      </c>
      <c r="I132" s="153"/>
      <c r="L132" s="32"/>
      <c r="M132" s="154"/>
      <c r="T132" s="56"/>
      <c r="AT132" s="17" t="s">
        <v>248</v>
      </c>
      <c r="AU132" s="17" t="s">
        <v>73</v>
      </c>
    </row>
    <row r="133" spans="2:65" s="1" customFormat="1" ht="16.5" customHeight="1">
      <c r="B133" s="32"/>
      <c r="C133" s="137" t="s">
        <v>276</v>
      </c>
      <c r="D133" s="137" t="s">
        <v>243</v>
      </c>
      <c r="E133" s="138" t="s">
        <v>1947</v>
      </c>
      <c r="F133" s="139" t="s">
        <v>1948</v>
      </c>
      <c r="G133" s="140" t="s">
        <v>267</v>
      </c>
      <c r="H133" s="141">
        <v>5</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1.25">
      <c r="B134" s="32"/>
      <c r="D134" s="151" t="s">
        <v>248</v>
      </c>
      <c r="F134" s="152" t="s">
        <v>1948</v>
      </c>
      <c r="I134" s="153"/>
      <c r="L134" s="32"/>
      <c r="M134" s="154"/>
      <c r="T134" s="56"/>
      <c r="AT134" s="17" t="s">
        <v>248</v>
      </c>
      <c r="AU134" s="17" t="s">
        <v>73</v>
      </c>
    </row>
    <row r="135" spans="2:65" s="1" customFormat="1" ht="24.2" customHeight="1">
      <c r="B135" s="32"/>
      <c r="C135" s="137" t="s">
        <v>264</v>
      </c>
      <c r="D135" s="137" t="s">
        <v>243</v>
      </c>
      <c r="E135" s="138" t="s">
        <v>1949</v>
      </c>
      <c r="F135" s="139" t="s">
        <v>1950</v>
      </c>
      <c r="G135" s="140" t="s">
        <v>267</v>
      </c>
      <c r="H135" s="141">
        <v>5</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9.5">
      <c r="B136" s="32"/>
      <c r="D136" s="151" t="s">
        <v>248</v>
      </c>
      <c r="F136" s="152" t="s">
        <v>1950</v>
      </c>
      <c r="I136" s="153"/>
      <c r="L136" s="32"/>
      <c r="M136" s="154"/>
      <c r="T136" s="56"/>
      <c r="AT136" s="17" t="s">
        <v>248</v>
      </c>
      <c r="AU136" s="17" t="s">
        <v>73</v>
      </c>
    </row>
    <row r="137" spans="2:65" s="1" customFormat="1" ht="33" customHeight="1">
      <c r="B137" s="32"/>
      <c r="C137" s="137" t="s">
        <v>283</v>
      </c>
      <c r="D137" s="137" t="s">
        <v>243</v>
      </c>
      <c r="E137" s="138" t="s">
        <v>1590</v>
      </c>
      <c r="F137" s="139" t="s">
        <v>1591</v>
      </c>
      <c r="G137" s="140" t="s">
        <v>267</v>
      </c>
      <c r="H137" s="141">
        <v>60</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9.5">
      <c r="B138" s="32"/>
      <c r="D138" s="151" t="s">
        <v>248</v>
      </c>
      <c r="F138" s="152" t="s">
        <v>1591</v>
      </c>
      <c r="I138" s="153"/>
      <c r="L138" s="32"/>
      <c r="M138" s="154"/>
      <c r="T138" s="56"/>
      <c r="AT138" s="17" t="s">
        <v>248</v>
      </c>
      <c r="AU138" s="17" t="s">
        <v>73</v>
      </c>
    </row>
    <row r="139" spans="2:65" s="1" customFormat="1" ht="37.9" customHeight="1">
      <c r="B139" s="32"/>
      <c r="C139" s="137" t="s">
        <v>268</v>
      </c>
      <c r="D139" s="137" t="s">
        <v>243</v>
      </c>
      <c r="E139" s="138" t="s">
        <v>1195</v>
      </c>
      <c r="F139" s="139" t="s">
        <v>1196</v>
      </c>
      <c r="G139" s="140" t="s">
        <v>263</v>
      </c>
      <c r="H139" s="141">
        <v>4</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9.5">
      <c r="B140" s="32"/>
      <c r="D140" s="151" t="s">
        <v>248</v>
      </c>
      <c r="F140" s="152" t="s">
        <v>1196</v>
      </c>
      <c r="I140" s="153"/>
      <c r="L140" s="32"/>
      <c r="M140" s="154"/>
      <c r="T140" s="56"/>
      <c r="AT140" s="17" t="s">
        <v>248</v>
      </c>
      <c r="AU140" s="17" t="s">
        <v>73</v>
      </c>
    </row>
    <row r="141" spans="2:65" s="1" customFormat="1" ht="37.9" customHeight="1">
      <c r="B141" s="32"/>
      <c r="C141" s="137" t="s">
        <v>290</v>
      </c>
      <c r="D141" s="137" t="s">
        <v>243</v>
      </c>
      <c r="E141" s="138" t="s">
        <v>1993</v>
      </c>
      <c r="F141" s="139" t="s">
        <v>1994</v>
      </c>
      <c r="G141" s="140" t="s">
        <v>263</v>
      </c>
      <c r="H141" s="141">
        <v>3</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9.5">
      <c r="B142" s="32"/>
      <c r="D142" s="151" t="s">
        <v>248</v>
      </c>
      <c r="F142" s="152" t="s">
        <v>1994</v>
      </c>
      <c r="I142" s="153"/>
      <c r="L142" s="32"/>
      <c r="M142" s="154"/>
      <c r="T142" s="56"/>
      <c r="AT142" s="17" t="s">
        <v>248</v>
      </c>
      <c r="AU142" s="17" t="s">
        <v>73</v>
      </c>
    </row>
    <row r="143" spans="2:65" s="1" customFormat="1" ht="37.9" customHeight="1">
      <c r="B143" s="32"/>
      <c r="C143" s="137" t="s">
        <v>272</v>
      </c>
      <c r="D143" s="137" t="s">
        <v>243</v>
      </c>
      <c r="E143" s="138" t="s">
        <v>1995</v>
      </c>
      <c r="F143" s="139" t="s">
        <v>1996</v>
      </c>
      <c r="G143" s="140" t="s">
        <v>263</v>
      </c>
      <c r="H143" s="141">
        <v>3</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19.5">
      <c r="B144" s="32"/>
      <c r="D144" s="151" t="s">
        <v>248</v>
      </c>
      <c r="F144" s="152" t="s">
        <v>1996</v>
      </c>
      <c r="I144" s="153"/>
      <c r="L144" s="32"/>
      <c r="M144" s="154"/>
      <c r="T144" s="56"/>
      <c r="AT144" s="17" t="s">
        <v>248</v>
      </c>
      <c r="AU144" s="17" t="s">
        <v>73</v>
      </c>
    </row>
    <row r="145" spans="2:65" s="1" customFormat="1" ht="37.9" customHeight="1">
      <c r="B145" s="32"/>
      <c r="C145" s="137" t="s">
        <v>8</v>
      </c>
      <c r="D145" s="137" t="s">
        <v>243</v>
      </c>
      <c r="E145" s="138" t="s">
        <v>1997</v>
      </c>
      <c r="F145" s="139" t="s">
        <v>1998</v>
      </c>
      <c r="G145" s="140" t="s">
        <v>263</v>
      </c>
      <c r="H145" s="141">
        <v>2</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9.5">
      <c r="B146" s="32"/>
      <c r="D146" s="151" t="s">
        <v>248</v>
      </c>
      <c r="F146" s="152" t="s">
        <v>1998</v>
      </c>
      <c r="I146" s="153"/>
      <c r="L146" s="32"/>
      <c r="M146" s="154"/>
      <c r="T146" s="56"/>
      <c r="AT146" s="17" t="s">
        <v>248</v>
      </c>
      <c r="AU146" s="17" t="s">
        <v>73</v>
      </c>
    </row>
    <row r="147" spans="2:65" s="1" customFormat="1" ht="37.9" customHeight="1">
      <c r="B147" s="32"/>
      <c r="C147" s="137" t="s">
        <v>275</v>
      </c>
      <c r="D147" s="137" t="s">
        <v>243</v>
      </c>
      <c r="E147" s="138" t="s">
        <v>1999</v>
      </c>
      <c r="F147" s="139" t="s">
        <v>2000</v>
      </c>
      <c r="G147" s="140" t="s">
        <v>263</v>
      </c>
      <c r="H147" s="141">
        <v>7</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9.5">
      <c r="B148" s="32"/>
      <c r="D148" s="151" t="s">
        <v>248</v>
      </c>
      <c r="F148" s="152" t="s">
        <v>2000</v>
      </c>
      <c r="I148" s="153"/>
      <c r="L148" s="32"/>
      <c r="M148" s="154"/>
      <c r="T148" s="56"/>
      <c r="AT148" s="17" t="s">
        <v>248</v>
      </c>
      <c r="AU148" s="17" t="s">
        <v>73</v>
      </c>
    </row>
    <row r="149" spans="2:65" s="1" customFormat="1" ht="37.9" customHeight="1">
      <c r="B149" s="32"/>
      <c r="C149" s="137" t="s">
        <v>303</v>
      </c>
      <c r="D149" s="137" t="s">
        <v>243</v>
      </c>
      <c r="E149" s="138" t="s">
        <v>2001</v>
      </c>
      <c r="F149" s="139" t="s">
        <v>2002</v>
      </c>
      <c r="G149" s="140" t="s">
        <v>263</v>
      </c>
      <c r="H149" s="141">
        <v>1</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9.5">
      <c r="B150" s="32"/>
      <c r="D150" s="151" t="s">
        <v>248</v>
      </c>
      <c r="F150" s="152" t="s">
        <v>2002</v>
      </c>
      <c r="I150" s="153"/>
      <c r="L150" s="32"/>
      <c r="M150" s="154"/>
      <c r="T150" s="56"/>
      <c r="AT150" s="17" t="s">
        <v>248</v>
      </c>
      <c r="AU150" s="17" t="s">
        <v>73</v>
      </c>
    </row>
    <row r="151" spans="2:65" s="1" customFormat="1" ht="24.2" customHeight="1">
      <c r="B151" s="32"/>
      <c r="C151" s="137" t="s">
        <v>279</v>
      </c>
      <c r="D151" s="137" t="s">
        <v>243</v>
      </c>
      <c r="E151" s="138" t="s">
        <v>2003</v>
      </c>
      <c r="F151" s="139" t="s">
        <v>2004</v>
      </c>
      <c r="G151" s="140" t="s">
        <v>263</v>
      </c>
      <c r="H151" s="141">
        <v>1</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1.25">
      <c r="B152" s="32"/>
      <c r="D152" s="151" t="s">
        <v>248</v>
      </c>
      <c r="F152" s="152" t="s">
        <v>2004</v>
      </c>
      <c r="I152" s="153"/>
      <c r="L152" s="32"/>
      <c r="M152" s="154"/>
      <c r="T152" s="56"/>
      <c r="AT152" s="17" t="s">
        <v>248</v>
      </c>
      <c r="AU152" s="17" t="s">
        <v>73</v>
      </c>
    </row>
    <row r="153" spans="2:65" s="1" customFormat="1" ht="24.2" customHeight="1">
      <c r="B153" s="32"/>
      <c r="C153" s="137" t="s">
        <v>310</v>
      </c>
      <c r="D153" s="137" t="s">
        <v>243</v>
      </c>
      <c r="E153" s="138" t="s">
        <v>1602</v>
      </c>
      <c r="F153" s="139" t="s">
        <v>1603</v>
      </c>
      <c r="G153" s="140" t="s">
        <v>267</v>
      </c>
      <c r="H153" s="141">
        <v>285</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1.25">
      <c r="B154" s="32"/>
      <c r="D154" s="151" t="s">
        <v>248</v>
      </c>
      <c r="F154" s="152" t="s">
        <v>1603</v>
      </c>
      <c r="I154" s="153"/>
      <c r="L154" s="32"/>
      <c r="M154" s="154"/>
      <c r="T154" s="56"/>
      <c r="AT154" s="17" t="s">
        <v>248</v>
      </c>
      <c r="AU154" s="17" t="s">
        <v>73</v>
      </c>
    </row>
    <row r="155" spans="2:65" s="1" customFormat="1" ht="24.2" customHeight="1">
      <c r="B155" s="32"/>
      <c r="C155" s="137" t="s">
        <v>282</v>
      </c>
      <c r="D155" s="137" t="s">
        <v>243</v>
      </c>
      <c r="E155" s="138" t="s">
        <v>2005</v>
      </c>
      <c r="F155" s="139" t="s">
        <v>2006</v>
      </c>
      <c r="G155" s="140" t="s">
        <v>267</v>
      </c>
      <c r="H155" s="141">
        <v>285</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1.25">
      <c r="B156" s="32"/>
      <c r="D156" s="151" t="s">
        <v>248</v>
      </c>
      <c r="F156" s="152" t="s">
        <v>2006</v>
      </c>
      <c r="I156" s="153"/>
      <c r="L156" s="32"/>
      <c r="M156" s="154"/>
      <c r="T156" s="56"/>
      <c r="AT156" s="17" t="s">
        <v>248</v>
      </c>
      <c r="AU156" s="17" t="s">
        <v>73</v>
      </c>
    </row>
    <row r="157" spans="2:65" s="1" customFormat="1" ht="16.5" customHeight="1">
      <c r="B157" s="32"/>
      <c r="C157" s="137" t="s">
        <v>7</v>
      </c>
      <c r="D157" s="137" t="s">
        <v>243</v>
      </c>
      <c r="E157" s="138" t="s">
        <v>2007</v>
      </c>
      <c r="F157" s="139" t="s">
        <v>2008</v>
      </c>
      <c r="G157" s="140" t="s">
        <v>263</v>
      </c>
      <c r="H157" s="141">
        <v>16</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1.25">
      <c r="B158" s="32"/>
      <c r="D158" s="151" t="s">
        <v>248</v>
      </c>
      <c r="F158" s="152" t="s">
        <v>2008</v>
      </c>
      <c r="I158" s="153"/>
      <c r="L158" s="32"/>
      <c r="M158" s="154"/>
      <c r="T158" s="56"/>
      <c r="AT158" s="17" t="s">
        <v>248</v>
      </c>
      <c r="AU158" s="17" t="s">
        <v>73</v>
      </c>
    </row>
    <row r="159" spans="2:65" s="1" customFormat="1" ht="16.5" customHeight="1">
      <c r="B159" s="32"/>
      <c r="C159" s="137" t="s">
        <v>286</v>
      </c>
      <c r="D159" s="137" t="s">
        <v>243</v>
      </c>
      <c r="E159" s="138" t="s">
        <v>2009</v>
      </c>
      <c r="F159" s="139" t="s">
        <v>2010</v>
      </c>
      <c r="G159" s="140" t="s">
        <v>263</v>
      </c>
      <c r="H159" s="141">
        <v>2</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11.25">
      <c r="B160" s="32"/>
      <c r="D160" s="151" t="s">
        <v>248</v>
      </c>
      <c r="F160" s="152" t="s">
        <v>2010</v>
      </c>
      <c r="I160" s="153"/>
      <c r="L160" s="32"/>
      <c r="M160" s="154"/>
      <c r="T160" s="56"/>
      <c r="AT160" s="17" t="s">
        <v>248</v>
      </c>
      <c r="AU160" s="17" t="s">
        <v>73</v>
      </c>
    </row>
    <row r="161" spans="2:65" s="1" customFormat="1" ht="16.5" customHeight="1">
      <c r="B161" s="32"/>
      <c r="C161" s="137" t="s">
        <v>323</v>
      </c>
      <c r="D161" s="137" t="s">
        <v>243</v>
      </c>
      <c r="E161" s="138" t="s">
        <v>1951</v>
      </c>
      <c r="F161" s="139" t="s">
        <v>1952</v>
      </c>
      <c r="G161" s="140" t="s">
        <v>263</v>
      </c>
      <c r="H161" s="141">
        <v>1</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1.25">
      <c r="B162" s="32"/>
      <c r="D162" s="151" t="s">
        <v>248</v>
      </c>
      <c r="F162" s="152" t="s">
        <v>1952</v>
      </c>
      <c r="I162" s="153"/>
      <c r="L162" s="32"/>
      <c r="M162" s="154"/>
      <c r="T162" s="56"/>
      <c r="AT162" s="17" t="s">
        <v>248</v>
      </c>
      <c r="AU162" s="17" t="s">
        <v>73</v>
      </c>
    </row>
    <row r="163" spans="2:65" s="1" customFormat="1" ht="16.5" customHeight="1">
      <c r="B163" s="32"/>
      <c r="C163" s="137" t="s">
        <v>289</v>
      </c>
      <c r="D163" s="137" t="s">
        <v>243</v>
      </c>
      <c r="E163" s="138" t="s">
        <v>2011</v>
      </c>
      <c r="F163" s="139" t="s">
        <v>2012</v>
      </c>
      <c r="G163" s="140" t="s">
        <v>263</v>
      </c>
      <c r="H163" s="141">
        <v>16</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1.25">
      <c r="B164" s="32"/>
      <c r="D164" s="151" t="s">
        <v>248</v>
      </c>
      <c r="F164" s="152" t="s">
        <v>2012</v>
      </c>
      <c r="I164" s="153"/>
      <c r="L164" s="32"/>
      <c r="M164" s="154"/>
      <c r="T164" s="56"/>
      <c r="AT164" s="17" t="s">
        <v>248</v>
      </c>
      <c r="AU164" s="17" t="s">
        <v>73</v>
      </c>
    </row>
    <row r="165" spans="2:65" s="1" customFormat="1" ht="24.2" customHeight="1">
      <c r="B165" s="32"/>
      <c r="C165" s="137" t="s">
        <v>330</v>
      </c>
      <c r="D165" s="137" t="s">
        <v>243</v>
      </c>
      <c r="E165" s="138" t="s">
        <v>2013</v>
      </c>
      <c r="F165" s="139" t="s">
        <v>2014</v>
      </c>
      <c r="G165" s="140" t="s">
        <v>263</v>
      </c>
      <c r="H165" s="141">
        <v>4</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11.25">
      <c r="B166" s="32"/>
      <c r="D166" s="151" t="s">
        <v>248</v>
      </c>
      <c r="F166" s="152" t="s">
        <v>2014</v>
      </c>
      <c r="I166" s="153"/>
      <c r="L166" s="32"/>
      <c r="M166" s="154"/>
      <c r="T166" s="56"/>
      <c r="AT166" s="17" t="s">
        <v>248</v>
      </c>
      <c r="AU166" s="17" t="s">
        <v>73</v>
      </c>
    </row>
    <row r="167" spans="2:65" s="1" customFormat="1" ht="44.25" customHeight="1">
      <c r="B167" s="32"/>
      <c r="C167" s="137" t="s">
        <v>293</v>
      </c>
      <c r="D167" s="137" t="s">
        <v>243</v>
      </c>
      <c r="E167" s="138" t="s">
        <v>2015</v>
      </c>
      <c r="F167" s="139" t="s">
        <v>2016</v>
      </c>
      <c r="G167" s="140" t="s">
        <v>263</v>
      </c>
      <c r="H167" s="141">
        <v>4</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29.25">
      <c r="B168" s="32"/>
      <c r="D168" s="151" t="s">
        <v>248</v>
      </c>
      <c r="F168" s="152" t="s">
        <v>2016</v>
      </c>
      <c r="I168" s="153"/>
      <c r="L168" s="32"/>
      <c r="M168" s="154"/>
      <c r="T168" s="56"/>
      <c r="AT168" s="17" t="s">
        <v>248</v>
      </c>
      <c r="AU168" s="17" t="s">
        <v>73</v>
      </c>
    </row>
    <row r="169" spans="2:65" s="1" customFormat="1" ht="16.5" customHeight="1">
      <c r="B169" s="32"/>
      <c r="C169" s="137" t="s">
        <v>337</v>
      </c>
      <c r="D169" s="137" t="s">
        <v>243</v>
      </c>
      <c r="E169" s="138" t="s">
        <v>2017</v>
      </c>
      <c r="F169" s="139" t="s">
        <v>2018</v>
      </c>
      <c r="G169" s="140" t="s">
        <v>263</v>
      </c>
      <c r="H169" s="141">
        <v>1</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73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340</v>
      </c>
    </row>
    <row r="170" spans="2:47" s="1" customFormat="1" ht="11.25">
      <c r="B170" s="32"/>
      <c r="D170" s="151" t="s">
        <v>248</v>
      </c>
      <c r="F170" s="152" t="s">
        <v>2018</v>
      </c>
      <c r="I170" s="153"/>
      <c r="L170" s="32"/>
      <c r="M170" s="154"/>
      <c r="T170" s="56"/>
      <c r="AT170" s="17" t="s">
        <v>248</v>
      </c>
      <c r="AU170" s="17" t="s">
        <v>73</v>
      </c>
    </row>
    <row r="171" spans="2:65" s="1" customFormat="1" ht="16.5" customHeight="1">
      <c r="B171" s="32"/>
      <c r="C171" s="137" t="s">
        <v>296</v>
      </c>
      <c r="D171" s="137" t="s">
        <v>243</v>
      </c>
      <c r="E171" s="138" t="s">
        <v>1747</v>
      </c>
      <c r="F171" s="139" t="s">
        <v>1748</v>
      </c>
      <c r="G171" s="140" t="s">
        <v>263</v>
      </c>
      <c r="H171" s="141">
        <v>1</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73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343</v>
      </c>
    </row>
    <row r="172" spans="2:47" s="1" customFormat="1" ht="11.25">
      <c r="B172" s="32"/>
      <c r="D172" s="151" t="s">
        <v>248</v>
      </c>
      <c r="F172" s="152" t="s">
        <v>1748</v>
      </c>
      <c r="I172" s="153"/>
      <c r="L172" s="32"/>
      <c r="M172" s="154"/>
      <c r="T172" s="56"/>
      <c r="AT172" s="17" t="s">
        <v>248</v>
      </c>
      <c r="AU172" s="17" t="s">
        <v>73</v>
      </c>
    </row>
    <row r="173" spans="2:65" s="1" customFormat="1" ht="24.2" customHeight="1">
      <c r="B173" s="32"/>
      <c r="C173" s="137" t="s">
        <v>344</v>
      </c>
      <c r="D173" s="137" t="s">
        <v>243</v>
      </c>
      <c r="E173" s="138" t="s">
        <v>1955</v>
      </c>
      <c r="F173" s="139" t="s">
        <v>1956</v>
      </c>
      <c r="G173" s="140" t="s">
        <v>263</v>
      </c>
      <c r="H173" s="141">
        <v>2</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73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347</v>
      </c>
    </row>
    <row r="174" spans="2:47" s="1" customFormat="1" ht="11.25">
      <c r="B174" s="32"/>
      <c r="D174" s="151" t="s">
        <v>248</v>
      </c>
      <c r="F174" s="152" t="s">
        <v>1956</v>
      </c>
      <c r="I174" s="153"/>
      <c r="L174" s="32"/>
      <c r="M174" s="154"/>
      <c r="T174" s="56"/>
      <c r="AT174" s="17" t="s">
        <v>248</v>
      </c>
      <c r="AU174" s="17" t="s">
        <v>73</v>
      </c>
    </row>
    <row r="175" spans="2:65" s="1" customFormat="1" ht="24.2" customHeight="1">
      <c r="B175" s="32"/>
      <c r="C175" s="137" t="s">
        <v>299</v>
      </c>
      <c r="D175" s="137" t="s">
        <v>243</v>
      </c>
      <c r="E175" s="138" t="s">
        <v>1965</v>
      </c>
      <c r="F175" s="139" t="s">
        <v>1966</v>
      </c>
      <c r="G175" s="140" t="s">
        <v>267</v>
      </c>
      <c r="H175" s="141">
        <v>15</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73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350</v>
      </c>
    </row>
    <row r="176" spans="2:47" s="1" customFormat="1" ht="11.25">
      <c r="B176" s="32"/>
      <c r="D176" s="151" t="s">
        <v>248</v>
      </c>
      <c r="F176" s="152" t="s">
        <v>1966</v>
      </c>
      <c r="I176" s="153"/>
      <c r="L176" s="32"/>
      <c r="M176" s="154"/>
      <c r="T176" s="56"/>
      <c r="AT176" s="17" t="s">
        <v>248</v>
      </c>
      <c r="AU176" s="17" t="s">
        <v>73</v>
      </c>
    </row>
    <row r="177" spans="2:65" s="1" customFormat="1" ht="16.5" customHeight="1">
      <c r="B177" s="32"/>
      <c r="C177" s="137" t="s">
        <v>351</v>
      </c>
      <c r="D177" s="137" t="s">
        <v>243</v>
      </c>
      <c r="E177" s="138" t="s">
        <v>1722</v>
      </c>
      <c r="F177" s="139" t="s">
        <v>1723</v>
      </c>
      <c r="G177" s="140" t="s">
        <v>263</v>
      </c>
      <c r="H177" s="141">
        <v>1</v>
      </c>
      <c r="I177" s="142"/>
      <c r="J177" s="143">
        <f>ROUND(I177*H177,2)</f>
        <v>0</v>
      </c>
      <c r="K177" s="144"/>
      <c r="L177" s="32"/>
      <c r="M177" s="145" t="s">
        <v>1</v>
      </c>
      <c r="N177" s="146" t="s">
        <v>38</v>
      </c>
      <c r="P177" s="147">
        <f>O177*H177</f>
        <v>0</v>
      </c>
      <c r="Q177" s="147">
        <v>0</v>
      </c>
      <c r="R177" s="147">
        <f>Q177*H177</f>
        <v>0</v>
      </c>
      <c r="S177" s="147">
        <v>0</v>
      </c>
      <c r="T177" s="148">
        <f>S177*H177</f>
        <v>0</v>
      </c>
      <c r="AR177" s="149" t="s">
        <v>247</v>
      </c>
      <c r="AT177" s="149" t="s">
        <v>243</v>
      </c>
      <c r="AU177" s="149" t="s">
        <v>73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354</v>
      </c>
    </row>
    <row r="178" spans="2:47" s="1" customFormat="1" ht="11.25">
      <c r="B178" s="32"/>
      <c r="D178" s="151" t="s">
        <v>248</v>
      </c>
      <c r="F178" s="152" t="s">
        <v>1723</v>
      </c>
      <c r="I178" s="153"/>
      <c r="L178" s="32"/>
      <c r="M178" s="154"/>
      <c r="T178" s="56"/>
      <c r="AT178" s="17" t="s">
        <v>248</v>
      </c>
      <c r="AU178" s="17" t="s">
        <v>73</v>
      </c>
    </row>
    <row r="179" spans="2:65" s="1" customFormat="1" ht="16.5" customHeight="1">
      <c r="B179" s="32"/>
      <c r="C179" s="137" t="s">
        <v>302</v>
      </c>
      <c r="D179" s="137" t="s">
        <v>243</v>
      </c>
      <c r="E179" s="138" t="s">
        <v>1722</v>
      </c>
      <c r="F179" s="139" t="s">
        <v>1723</v>
      </c>
      <c r="G179" s="140" t="s">
        <v>263</v>
      </c>
      <c r="H179" s="141">
        <v>2</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73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357</v>
      </c>
    </row>
    <row r="180" spans="2:47" s="1" customFormat="1" ht="11.25">
      <c r="B180" s="32"/>
      <c r="D180" s="151" t="s">
        <v>248</v>
      </c>
      <c r="F180" s="152" t="s">
        <v>1723</v>
      </c>
      <c r="I180" s="153"/>
      <c r="L180" s="32"/>
      <c r="M180" s="154"/>
      <c r="T180" s="56"/>
      <c r="AT180" s="17" t="s">
        <v>248</v>
      </c>
      <c r="AU180" s="17" t="s">
        <v>73</v>
      </c>
    </row>
    <row r="181" spans="2:65" s="1" customFormat="1" ht="16.5" customHeight="1">
      <c r="B181" s="32"/>
      <c r="C181" s="137" t="s">
        <v>358</v>
      </c>
      <c r="D181" s="137" t="s">
        <v>243</v>
      </c>
      <c r="E181" s="138" t="s">
        <v>1724</v>
      </c>
      <c r="F181" s="139" t="s">
        <v>1725</v>
      </c>
      <c r="G181" s="140" t="s">
        <v>263</v>
      </c>
      <c r="H181" s="141">
        <v>2</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73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361</v>
      </c>
    </row>
    <row r="182" spans="2:47" s="1" customFormat="1" ht="11.25">
      <c r="B182" s="32"/>
      <c r="D182" s="151" t="s">
        <v>248</v>
      </c>
      <c r="F182" s="152" t="s">
        <v>1725</v>
      </c>
      <c r="I182" s="153"/>
      <c r="L182" s="32"/>
      <c r="M182" s="154"/>
      <c r="T182" s="56"/>
      <c r="AT182" s="17" t="s">
        <v>248</v>
      </c>
      <c r="AU182" s="17" t="s">
        <v>73</v>
      </c>
    </row>
    <row r="183" spans="2:65" s="1" customFormat="1" ht="24.2" customHeight="1">
      <c r="B183" s="32"/>
      <c r="C183" s="137" t="s">
        <v>306</v>
      </c>
      <c r="D183" s="137" t="s">
        <v>243</v>
      </c>
      <c r="E183" s="138" t="s">
        <v>1967</v>
      </c>
      <c r="F183" s="139" t="s">
        <v>1968</v>
      </c>
      <c r="G183" s="140" t="s">
        <v>267</v>
      </c>
      <c r="H183" s="141">
        <v>15</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73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364</v>
      </c>
    </row>
    <row r="184" spans="2:47" s="1" customFormat="1" ht="19.5">
      <c r="B184" s="32"/>
      <c r="D184" s="151" t="s">
        <v>248</v>
      </c>
      <c r="F184" s="152" t="s">
        <v>1968</v>
      </c>
      <c r="I184" s="153"/>
      <c r="L184" s="32"/>
      <c r="M184" s="154"/>
      <c r="T184" s="56"/>
      <c r="AT184" s="17" t="s">
        <v>248</v>
      </c>
      <c r="AU184" s="17" t="s">
        <v>73</v>
      </c>
    </row>
    <row r="185" spans="2:65" s="1" customFormat="1" ht="24.2" customHeight="1">
      <c r="B185" s="32"/>
      <c r="C185" s="137" t="s">
        <v>365</v>
      </c>
      <c r="D185" s="137" t="s">
        <v>243</v>
      </c>
      <c r="E185" s="138" t="s">
        <v>1969</v>
      </c>
      <c r="F185" s="139" t="s">
        <v>1970</v>
      </c>
      <c r="G185" s="140" t="s">
        <v>263</v>
      </c>
      <c r="H185" s="141">
        <v>20</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73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368</v>
      </c>
    </row>
    <row r="186" spans="2:47" s="1" customFormat="1" ht="19.5">
      <c r="B186" s="32"/>
      <c r="D186" s="151" t="s">
        <v>248</v>
      </c>
      <c r="F186" s="152" t="s">
        <v>1970</v>
      </c>
      <c r="I186" s="153"/>
      <c r="L186" s="32"/>
      <c r="M186" s="154"/>
      <c r="T186" s="56"/>
      <c r="AT186" s="17" t="s">
        <v>248</v>
      </c>
      <c r="AU186" s="17" t="s">
        <v>73</v>
      </c>
    </row>
    <row r="187" spans="2:65" s="1" customFormat="1" ht="24.2" customHeight="1">
      <c r="B187" s="32"/>
      <c r="C187" s="137" t="s">
        <v>309</v>
      </c>
      <c r="D187" s="137" t="s">
        <v>243</v>
      </c>
      <c r="E187" s="138" t="s">
        <v>1971</v>
      </c>
      <c r="F187" s="139" t="s">
        <v>1972</v>
      </c>
      <c r="G187" s="140" t="s">
        <v>263</v>
      </c>
      <c r="H187" s="141">
        <v>20</v>
      </c>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73</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371</v>
      </c>
    </row>
    <row r="188" spans="2:47" s="1" customFormat="1" ht="19.5">
      <c r="B188" s="32"/>
      <c r="D188" s="151" t="s">
        <v>248</v>
      </c>
      <c r="F188" s="152" t="s">
        <v>1972</v>
      </c>
      <c r="I188" s="153"/>
      <c r="L188" s="32"/>
      <c r="M188" s="154"/>
      <c r="T188" s="56"/>
      <c r="AT188" s="17" t="s">
        <v>248</v>
      </c>
      <c r="AU188" s="17" t="s">
        <v>73</v>
      </c>
    </row>
    <row r="189" spans="2:65" s="1" customFormat="1" ht="24.2" customHeight="1">
      <c r="B189" s="32"/>
      <c r="C189" s="137" t="s">
        <v>372</v>
      </c>
      <c r="D189" s="137" t="s">
        <v>243</v>
      </c>
      <c r="E189" s="138" t="s">
        <v>1973</v>
      </c>
      <c r="F189" s="139" t="s">
        <v>1974</v>
      </c>
      <c r="G189" s="140" t="s">
        <v>263</v>
      </c>
      <c r="H189" s="141">
        <v>20</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73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375</v>
      </c>
    </row>
    <row r="190" spans="2:47" s="1" customFormat="1" ht="19.5">
      <c r="B190" s="32"/>
      <c r="D190" s="151" t="s">
        <v>248</v>
      </c>
      <c r="F190" s="152" t="s">
        <v>1974</v>
      </c>
      <c r="I190" s="153"/>
      <c r="L190" s="32"/>
      <c r="M190" s="154"/>
      <c r="T190" s="56"/>
      <c r="AT190" s="17" t="s">
        <v>248</v>
      </c>
      <c r="AU190" s="17" t="s">
        <v>73</v>
      </c>
    </row>
    <row r="191" spans="2:65" s="1" customFormat="1" ht="24.2" customHeight="1">
      <c r="B191" s="32"/>
      <c r="C191" s="137" t="s">
        <v>313</v>
      </c>
      <c r="D191" s="137" t="s">
        <v>243</v>
      </c>
      <c r="E191" s="138" t="s">
        <v>1975</v>
      </c>
      <c r="F191" s="139" t="s">
        <v>1976</v>
      </c>
      <c r="G191" s="140" t="s">
        <v>263</v>
      </c>
      <c r="H191" s="141">
        <v>20</v>
      </c>
      <c r="I191" s="142"/>
      <c r="J191" s="143">
        <f>ROUND(I191*H191,2)</f>
        <v>0</v>
      </c>
      <c r="K191" s="144"/>
      <c r="L191" s="32"/>
      <c r="M191" s="145" t="s">
        <v>1</v>
      </c>
      <c r="N191" s="146" t="s">
        <v>38</v>
      </c>
      <c r="P191" s="147">
        <f>O191*H191</f>
        <v>0</v>
      </c>
      <c r="Q191" s="147">
        <v>0</v>
      </c>
      <c r="R191" s="147">
        <f>Q191*H191</f>
        <v>0</v>
      </c>
      <c r="S191" s="147">
        <v>0</v>
      </c>
      <c r="T191" s="148">
        <f>S191*H191</f>
        <v>0</v>
      </c>
      <c r="AR191" s="149" t="s">
        <v>247</v>
      </c>
      <c r="AT191" s="149" t="s">
        <v>243</v>
      </c>
      <c r="AU191" s="149" t="s">
        <v>73</v>
      </c>
      <c r="AY191" s="17" t="s">
        <v>241</v>
      </c>
      <c r="BE191" s="150">
        <f>IF(N191="základní",J191,0)</f>
        <v>0</v>
      </c>
      <c r="BF191" s="150">
        <f>IF(N191="snížená",J191,0)</f>
        <v>0</v>
      </c>
      <c r="BG191" s="150">
        <f>IF(N191="zákl. přenesená",J191,0)</f>
        <v>0</v>
      </c>
      <c r="BH191" s="150">
        <f>IF(N191="sníž. přenesená",J191,0)</f>
        <v>0</v>
      </c>
      <c r="BI191" s="150">
        <f>IF(N191="nulová",J191,0)</f>
        <v>0</v>
      </c>
      <c r="BJ191" s="17" t="s">
        <v>81</v>
      </c>
      <c r="BK191" s="150">
        <f>ROUND(I191*H191,2)</f>
        <v>0</v>
      </c>
      <c r="BL191" s="17" t="s">
        <v>247</v>
      </c>
      <c r="BM191" s="149" t="s">
        <v>378</v>
      </c>
    </row>
    <row r="192" spans="2:47" s="1" customFormat="1" ht="19.5">
      <c r="B192" s="32"/>
      <c r="D192" s="151" t="s">
        <v>248</v>
      </c>
      <c r="F192" s="152" t="s">
        <v>1976</v>
      </c>
      <c r="I192" s="153"/>
      <c r="L192" s="32"/>
      <c r="M192" s="154"/>
      <c r="T192" s="56"/>
      <c r="AT192" s="17" t="s">
        <v>248</v>
      </c>
      <c r="AU192" s="17" t="s">
        <v>73</v>
      </c>
    </row>
    <row r="193" spans="2:65" s="1" customFormat="1" ht="16.5" customHeight="1">
      <c r="B193" s="32"/>
      <c r="C193" s="137" t="s">
        <v>379</v>
      </c>
      <c r="D193" s="137" t="s">
        <v>243</v>
      </c>
      <c r="E193" s="138" t="s">
        <v>2019</v>
      </c>
      <c r="F193" s="139" t="s">
        <v>2020</v>
      </c>
      <c r="G193" s="140" t="s">
        <v>263</v>
      </c>
      <c r="H193" s="141">
        <v>3</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73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382</v>
      </c>
    </row>
    <row r="194" spans="2:47" s="1" customFormat="1" ht="11.25">
      <c r="B194" s="32"/>
      <c r="D194" s="151" t="s">
        <v>248</v>
      </c>
      <c r="F194" s="152" t="s">
        <v>2020</v>
      </c>
      <c r="I194" s="153"/>
      <c r="L194" s="32"/>
      <c r="M194" s="154"/>
      <c r="T194" s="56"/>
      <c r="AT194" s="17" t="s">
        <v>248</v>
      </c>
      <c r="AU194" s="17" t="s">
        <v>73</v>
      </c>
    </row>
    <row r="195" spans="2:65" s="1" customFormat="1" ht="24.2" customHeight="1">
      <c r="B195" s="32"/>
      <c r="C195" s="137" t="s">
        <v>316</v>
      </c>
      <c r="D195" s="137" t="s">
        <v>243</v>
      </c>
      <c r="E195" s="138" t="s">
        <v>2021</v>
      </c>
      <c r="F195" s="139" t="s">
        <v>2022</v>
      </c>
      <c r="G195" s="140" t="s">
        <v>263</v>
      </c>
      <c r="H195" s="141">
        <v>3</v>
      </c>
      <c r="I195" s="142"/>
      <c r="J195" s="143">
        <f>ROUND(I195*H195,2)</f>
        <v>0</v>
      </c>
      <c r="K195" s="144"/>
      <c r="L195" s="32"/>
      <c r="M195" s="145" t="s">
        <v>1</v>
      </c>
      <c r="N195" s="146" t="s">
        <v>38</v>
      </c>
      <c r="P195" s="147">
        <f>O195*H195</f>
        <v>0</v>
      </c>
      <c r="Q195" s="147">
        <v>0</v>
      </c>
      <c r="R195" s="147">
        <f>Q195*H195</f>
        <v>0</v>
      </c>
      <c r="S195" s="147">
        <v>0</v>
      </c>
      <c r="T195" s="148">
        <f>S195*H195</f>
        <v>0</v>
      </c>
      <c r="AR195" s="149" t="s">
        <v>247</v>
      </c>
      <c r="AT195" s="149" t="s">
        <v>243</v>
      </c>
      <c r="AU195" s="149" t="s">
        <v>73</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385</v>
      </c>
    </row>
    <row r="196" spans="2:47" s="1" customFormat="1" ht="11.25">
      <c r="B196" s="32"/>
      <c r="D196" s="151" t="s">
        <v>248</v>
      </c>
      <c r="F196" s="152" t="s">
        <v>2022</v>
      </c>
      <c r="I196" s="153"/>
      <c r="L196" s="32"/>
      <c r="M196" s="154"/>
      <c r="T196" s="56"/>
      <c r="AT196" s="17" t="s">
        <v>248</v>
      </c>
      <c r="AU196" s="17" t="s">
        <v>73</v>
      </c>
    </row>
    <row r="197" spans="2:65" s="1" customFormat="1" ht="24.2" customHeight="1">
      <c r="B197" s="32"/>
      <c r="C197" s="137" t="s">
        <v>386</v>
      </c>
      <c r="D197" s="137" t="s">
        <v>243</v>
      </c>
      <c r="E197" s="138" t="s">
        <v>2023</v>
      </c>
      <c r="F197" s="139" t="s">
        <v>2024</v>
      </c>
      <c r="G197" s="140" t="s">
        <v>263</v>
      </c>
      <c r="H197" s="141">
        <v>1</v>
      </c>
      <c r="I197" s="142"/>
      <c r="J197" s="143">
        <f>ROUND(I197*H197,2)</f>
        <v>0</v>
      </c>
      <c r="K197" s="144"/>
      <c r="L197" s="32"/>
      <c r="M197" s="145" t="s">
        <v>1</v>
      </c>
      <c r="N197" s="146" t="s">
        <v>38</v>
      </c>
      <c r="P197" s="147">
        <f>O197*H197</f>
        <v>0</v>
      </c>
      <c r="Q197" s="147">
        <v>0</v>
      </c>
      <c r="R197" s="147">
        <f>Q197*H197</f>
        <v>0</v>
      </c>
      <c r="S197" s="147">
        <v>0</v>
      </c>
      <c r="T197" s="148">
        <f>S197*H197</f>
        <v>0</v>
      </c>
      <c r="AR197" s="149" t="s">
        <v>247</v>
      </c>
      <c r="AT197" s="149" t="s">
        <v>243</v>
      </c>
      <c r="AU197" s="149" t="s">
        <v>73</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247</v>
      </c>
      <c r="BM197" s="149" t="s">
        <v>389</v>
      </c>
    </row>
    <row r="198" spans="2:47" s="1" customFormat="1" ht="19.5">
      <c r="B198" s="32"/>
      <c r="D198" s="151" t="s">
        <v>248</v>
      </c>
      <c r="F198" s="152" t="s">
        <v>2024</v>
      </c>
      <c r="I198" s="153"/>
      <c r="L198" s="32"/>
      <c r="M198" s="154"/>
      <c r="T198" s="56"/>
      <c r="AT198" s="17" t="s">
        <v>248</v>
      </c>
      <c r="AU198" s="17" t="s">
        <v>73</v>
      </c>
    </row>
    <row r="199" spans="2:65" s="1" customFormat="1" ht="24.2" customHeight="1">
      <c r="B199" s="32"/>
      <c r="C199" s="137" t="s">
        <v>319</v>
      </c>
      <c r="D199" s="137" t="s">
        <v>243</v>
      </c>
      <c r="E199" s="138" t="s">
        <v>2025</v>
      </c>
      <c r="F199" s="139" t="s">
        <v>2026</v>
      </c>
      <c r="G199" s="140" t="s">
        <v>263</v>
      </c>
      <c r="H199" s="141">
        <v>1</v>
      </c>
      <c r="I199" s="142"/>
      <c r="J199" s="143">
        <f>ROUND(I199*H199,2)</f>
        <v>0</v>
      </c>
      <c r="K199" s="144"/>
      <c r="L199" s="32"/>
      <c r="M199" s="145" t="s">
        <v>1</v>
      </c>
      <c r="N199" s="146" t="s">
        <v>38</v>
      </c>
      <c r="P199" s="147">
        <f>O199*H199</f>
        <v>0</v>
      </c>
      <c r="Q199" s="147">
        <v>0</v>
      </c>
      <c r="R199" s="147">
        <f>Q199*H199</f>
        <v>0</v>
      </c>
      <c r="S199" s="147">
        <v>0</v>
      </c>
      <c r="T199" s="148">
        <f>S199*H199</f>
        <v>0</v>
      </c>
      <c r="AR199" s="149" t="s">
        <v>247</v>
      </c>
      <c r="AT199" s="149" t="s">
        <v>243</v>
      </c>
      <c r="AU199" s="149" t="s">
        <v>73</v>
      </c>
      <c r="AY199" s="17" t="s">
        <v>241</v>
      </c>
      <c r="BE199" s="150">
        <f>IF(N199="základní",J199,0)</f>
        <v>0</v>
      </c>
      <c r="BF199" s="150">
        <f>IF(N199="snížená",J199,0)</f>
        <v>0</v>
      </c>
      <c r="BG199" s="150">
        <f>IF(N199="zákl. přenesená",J199,0)</f>
        <v>0</v>
      </c>
      <c r="BH199" s="150">
        <f>IF(N199="sníž. přenesená",J199,0)</f>
        <v>0</v>
      </c>
      <c r="BI199" s="150">
        <f>IF(N199="nulová",J199,0)</f>
        <v>0</v>
      </c>
      <c r="BJ199" s="17" t="s">
        <v>81</v>
      </c>
      <c r="BK199" s="150">
        <f>ROUND(I199*H199,2)</f>
        <v>0</v>
      </c>
      <c r="BL199" s="17" t="s">
        <v>247</v>
      </c>
      <c r="BM199" s="149" t="s">
        <v>390</v>
      </c>
    </row>
    <row r="200" spans="2:47" s="1" customFormat="1" ht="19.5">
      <c r="B200" s="32"/>
      <c r="D200" s="151" t="s">
        <v>248</v>
      </c>
      <c r="F200" s="152" t="s">
        <v>2026</v>
      </c>
      <c r="I200" s="153"/>
      <c r="L200" s="32"/>
      <c r="M200" s="154"/>
      <c r="T200" s="56"/>
      <c r="AT200" s="17" t="s">
        <v>248</v>
      </c>
      <c r="AU200" s="17" t="s">
        <v>73</v>
      </c>
    </row>
    <row r="201" spans="2:65" s="1" customFormat="1" ht="21.75" customHeight="1">
      <c r="B201" s="32"/>
      <c r="C201" s="137" t="s">
        <v>391</v>
      </c>
      <c r="D201" s="137" t="s">
        <v>243</v>
      </c>
      <c r="E201" s="138" t="s">
        <v>2027</v>
      </c>
      <c r="F201" s="139" t="s">
        <v>2028</v>
      </c>
      <c r="G201" s="140" t="s">
        <v>263</v>
      </c>
      <c r="H201" s="141">
        <v>1</v>
      </c>
      <c r="I201" s="142"/>
      <c r="J201" s="143">
        <f>ROUND(I201*H201,2)</f>
        <v>0</v>
      </c>
      <c r="K201" s="144"/>
      <c r="L201" s="32"/>
      <c r="M201" s="145" t="s">
        <v>1</v>
      </c>
      <c r="N201" s="146" t="s">
        <v>38</v>
      </c>
      <c r="P201" s="147">
        <f>O201*H201</f>
        <v>0</v>
      </c>
      <c r="Q201" s="147">
        <v>0</v>
      </c>
      <c r="R201" s="147">
        <f>Q201*H201</f>
        <v>0</v>
      </c>
      <c r="S201" s="147">
        <v>0</v>
      </c>
      <c r="T201" s="148">
        <f>S201*H201</f>
        <v>0</v>
      </c>
      <c r="AR201" s="149" t="s">
        <v>247</v>
      </c>
      <c r="AT201" s="149" t="s">
        <v>243</v>
      </c>
      <c r="AU201" s="149" t="s">
        <v>73</v>
      </c>
      <c r="AY201" s="17" t="s">
        <v>241</v>
      </c>
      <c r="BE201" s="150">
        <f>IF(N201="základní",J201,0)</f>
        <v>0</v>
      </c>
      <c r="BF201" s="150">
        <f>IF(N201="snížená",J201,0)</f>
        <v>0</v>
      </c>
      <c r="BG201" s="150">
        <f>IF(N201="zákl. přenesená",J201,0)</f>
        <v>0</v>
      </c>
      <c r="BH201" s="150">
        <f>IF(N201="sníž. přenesená",J201,0)</f>
        <v>0</v>
      </c>
      <c r="BI201" s="150">
        <f>IF(N201="nulová",J201,0)</f>
        <v>0</v>
      </c>
      <c r="BJ201" s="17" t="s">
        <v>81</v>
      </c>
      <c r="BK201" s="150">
        <f>ROUND(I201*H201,2)</f>
        <v>0</v>
      </c>
      <c r="BL201" s="17" t="s">
        <v>247</v>
      </c>
      <c r="BM201" s="149" t="s">
        <v>392</v>
      </c>
    </row>
    <row r="202" spans="2:47" s="1" customFormat="1" ht="11.25">
      <c r="B202" s="32"/>
      <c r="D202" s="151" t="s">
        <v>248</v>
      </c>
      <c r="F202" s="152" t="s">
        <v>2028</v>
      </c>
      <c r="I202" s="153"/>
      <c r="L202" s="32"/>
      <c r="M202" s="154"/>
      <c r="T202" s="56"/>
      <c r="AT202" s="17" t="s">
        <v>248</v>
      </c>
      <c r="AU202" s="17" t="s">
        <v>73</v>
      </c>
    </row>
    <row r="203" spans="2:65" s="1" customFormat="1" ht="37.9" customHeight="1">
      <c r="B203" s="32"/>
      <c r="C203" s="137" t="s">
        <v>322</v>
      </c>
      <c r="D203" s="137" t="s">
        <v>243</v>
      </c>
      <c r="E203" s="138" t="s">
        <v>2029</v>
      </c>
      <c r="F203" s="139" t="s">
        <v>2030</v>
      </c>
      <c r="G203" s="140" t="s">
        <v>263</v>
      </c>
      <c r="H203" s="141">
        <v>1</v>
      </c>
      <c r="I203" s="142"/>
      <c r="J203" s="143">
        <f>ROUND(I203*H203,2)</f>
        <v>0</v>
      </c>
      <c r="K203" s="144"/>
      <c r="L203" s="32"/>
      <c r="M203" s="145" t="s">
        <v>1</v>
      </c>
      <c r="N203" s="146" t="s">
        <v>38</v>
      </c>
      <c r="P203" s="147">
        <f>O203*H203</f>
        <v>0</v>
      </c>
      <c r="Q203" s="147">
        <v>0</v>
      </c>
      <c r="R203" s="147">
        <f>Q203*H203</f>
        <v>0</v>
      </c>
      <c r="S203" s="147">
        <v>0</v>
      </c>
      <c r="T203" s="148">
        <f>S203*H203</f>
        <v>0</v>
      </c>
      <c r="AR203" s="149" t="s">
        <v>247</v>
      </c>
      <c r="AT203" s="149" t="s">
        <v>243</v>
      </c>
      <c r="AU203" s="149" t="s">
        <v>73</v>
      </c>
      <c r="AY203" s="17" t="s">
        <v>241</v>
      </c>
      <c r="BE203" s="150">
        <f>IF(N203="základní",J203,0)</f>
        <v>0</v>
      </c>
      <c r="BF203" s="150">
        <f>IF(N203="snížená",J203,0)</f>
        <v>0</v>
      </c>
      <c r="BG203" s="150">
        <f>IF(N203="zákl. přenesená",J203,0)</f>
        <v>0</v>
      </c>
      <c r="BH203" s="150">
        <f>IF(N203="sníž. přenesená",J203,0)</f>
        <v>0</v>
      </c>
      <c r="BI203" s="150">
        <f>IF(N203="nulová",J203,0)</f>
        <v>0</v>
      </c>
      <c r="BJ203" s="17" t="s">
        <v>81</v>
      </c>
      <c r="BK203" s="150">
        <f>ROUND(I203*H203,2)</f>
        <v>0</v>
      </c>
      <c r="BL203" s="17" t="s">
        <v>247</v>
      </c>
      <c r="BM203" s="149" t="s">
        <v>395</v>
      </c>
    </row>
    <row r="204" spans="2:47" s="1" customFormat="1" ht="29.25">
      <c r="B204" s="32"/>
      <c r="D204" s="151" t="s">
        <v>248</v>
      </c>
      <c r="F204" s="152" t="s">
        <v>2030</v>
      </c>
      <c r="I204" s="153"/>
      <c r="L204" s="32"/>
      <c r="M204" s="154"/>
      <c r="T204" s="56"/>
      <c r="AT204" s="17" t="s">
        <v>248</v>
      </c>
      <c r="AU204" s="17" t="s">
        <v>73</v>
      </c>
    </row>
    <row r="205" spans="2:65" s="1" customFormat="1" ht="16.5" customHeight="1">
      <c r="B205" s="32"/>
      <c r="C205" s="137" t="s">
        <v>396</v>
      </c>
      <c r="D205" s="137" t="s">
        <v>243</v>
      </c>
      <c r="E205" s="138" t="s">
        <v>2031</v>
      </c>
      <c r="F205" s="139" t="s">
        <v>2032</v>
      </c>
      <c r="G205" s="140" t="s">
        <v>538</v>
      </c>
      <c r="H205" s="141">
        <v>16</v>
      </c>
      <c r="I205" s="142"/>
      <c r="J205" s="143">
        <f>ROUND(I205*H205,2)</f>
        <v>0</v>
      </c>
      <c r="K205" s="144"/>
      <c r="L205" s="32"/>
      <c r="M205" s="145" t="s">
        <v>1</v>
      </c>
      <c r="N205" s="146" t="s">
        <v>38</v>
      </c>
      <c r="P205" s="147">
        <f>O205*H205</f>
        <v>0</v>
      </c>
      <c r="Q205" s="147">
        <v>0</v>
      </c>
      <c r="R205" s="147">
        <f>Q205*H205</f>
        <v>0</v>
      </c>
      <c r="S205" s="147">
        <v>0</v>
      </c>
      <c r="T205" s="148">
        <f>S205*H205</f>
        <v>0</v>
      </c>
      <c r="AR205" s="149" t="s">
        <v>247</v>
      </c>
      <c r="AT205" s="149" t="s">
        <v>243</v>
      </c>
      <c r="AU205" s="149" t="s">
        <v>73</v>
      </c>
      <c r="AY205" s="17" t="s">
        <v>241</v>
      </c>
      <c r="BE205" s="150">
        <f>IF(N205="základní",J205,0)</f>
        <v>0</v>
      </c>
      <c r="BF205" s="150">
        <f>IF(N205="snížená",J205,0)</f>
        <v>0</v>
      </c>
      <c r="BG205" s="150">
        <f>IF(N205="zákl. přenesená",J205,0)</f>
        <v>0</v>
      </c>
      <c r="BH205" s="150">
        <f>IF(N205="sníž. přenesená",J205,0)</f>
        <v>0</v>
      </c>
      <c r="BI205" s="150">
        <f>IF(N205="nulová",J205,0)</f>
        <v>0</v>
      </c>
      <c r="BJ205" s="17" t="s">
        <v>81</v>
      </c>
      <c r="BK205" s="150">
        <f>ROUND(I205*H205,2)</f>
        <v>0</v>
      </c>
      <c r="BL205" s="17" t="s">
        <v>247</v>
      </c>
      <c r="BM205" s="149" t="s">
        <v>398</v>
      </c>
    </row>
    <row r="206" spans="2:47" s="1" customFormat="1" ht="11.25">
      <c r="B206" s="32"/>
      <c r="D206" s="151" t="s">
        <v>248</v>
      </c>
      <c r="F206" s="152" t="s">
        <v>2032</v>
      </c>
      <c r="I206" s="153"/>
      <c r="L206" s="32"/>
      <c r="M206" s="154"/>
      <c r="T206" s="56"/>
      <c r="AT206" s="17" t="s">
        <v>248</v>
      </c>
      <c r="AU206" s="17" t="s">
        <v>73</v>
      </c>
    </row>
    <row r="207" spans="2:65" s="1" customFormat="1" ht="16.5" customHeight="1">
      <c r="B207" s="32"/>
      <c r="C207" s="137" t="s">
        <v>326</v>
      </c>
      <c r="D207" s="137" t="s">
        <v>243</v>
      </c>
      <c r="E207" s="138" t="s">
        <v>2033</v>
      </c>
      <c r="F207" s="139" t="s">
        <v>2034</v>
      </c>
      <c r="G207" s="140" t="s">
        <v>538</v>
      </c>
      <c r="H207" s="141">
        <v>16</v>
      </c>
      <c r="I207" s="142"/>
      <c r="J207" s="143">
        <f>ROUND(I207*H207,2)</f>
        <v>0</v>
      </c>
      <c r="K207" s="144"/>
      <c r="L207" s="32"/>
      <c r="M207" s="145" t="s">
        <v>1</v>
      </c>
      <c r="N207" s="146" t="s">
        <v>38</v>
      </c>
      <c r="P207" s="147">
        <f>O207*H207</f>
        <v>0</v>
      </c>
      <c r="Q207" s="147">
        <v>0</v>
      </c>
      <c r="R207" s="147">
        <f>Q207*H207</f>
        <v>0</v>
      </c>
      <c r="S207" s="147">
        <v>0</v>
      </c>
      <c r="T207" s="148">
        <f>S207*H207</f>
        <v>0</v>
      </c>
      <c r="AR207" s="149" t="s">
        <v>247</v>
      </c>
      <c r="AT207" s="149" t="s">
        <v>243</v>
      </c>
      <c r="AU207" s="149" t="s">
        <v>73</v>
      </c>
      <c r="AY207" s="17" t="s">
        <v>241</v>
      </c>
      <c r="BE207" s="150">
        <f>IF(N207="základní",J207,0)</f>
        <v>0</v>
      </c>
      <c r="BF207" s="150">
        <f>IF(N207="snížená",J207,0)</f>
        <v>0</v>
      </c>
      <c r="BG207" s="150">
        <f>IF(N207="zákl. přenesená",J207,0)</f>
        <v>0</v>
      </c>
      <c r="BH207" s="150">
        <f>IF(N207="sníž. přenesená",J207,0)</f>
        <v>0</v>
      </c>
      <c r="BI207" s="150">
        <f>IF(N207="nulová",J207,0)</f>
        <v>0</v>
      </c>
      <c r="BJ207" s="17" t="s">
        <v>81</v>
      </c>
      <c r="BK207" s="150">
        <f>ROUND(I207*H207,2)</f>
        <v>0</v>
      </c>
      <c r="BL207" s="17" t="s">
        <v>247</v>
      </c>
      <c r="BM207" s="149" t="s">
        <v>401</v>
      </c>
    </row>
    <row r="208" spans="2:47" s="1" customFormat="1" ht="11.25">
      <c r="B208" s="32"/>
      <c r="D208" s="151" t="s">
        <v>248</v>
      </c>
      <c r="F208" s="152" t="s">
        <v>2034</v>
      </c>
      <c r="I208" s="153"/>
      <c r="L208" s="32"/>
      <c r="M208" s="154"/>
      <c r="T208" s="56"/>
      <c r="AT208" s="17" t="s">
        <v>248</v>
      </c>
      <c r="AU208" s="17" t="s">
        <v>73</v>
      </c>
    </row>
    <row r="209" spans="2:65" s="1" customFormat="1" ht="16.5" customHeight="1">
      <c r="B209" s="32"/>
      <c r="C209" s="137" t="s">
        <v>402</v>
      </c>
      <c r="D209" s="137" t="s">
        <v>243</v>
      </c>
      <c r="E209" s="138" t="s">
        <v>1734</v>
      </c>
      <c r="F209" s="139" t="s">
        <v>1735</v>
      </c>
      <c r="G209" s="140" t="s">
        <v>1736</v>
      </c>
      <c r="H209" s="141">
        <v>2</v>
      </c>
      <c r="I209" s="142"/>
      <c r="J209" s="143">
        <f>ROUND(I209*H209,2)</f>
        <v>0</v>
      </c>
      <c r="K209" s="144"/>
      <c r="L209" s="32"/>
      <c r="M209" s="145" t="s">
        <v>1</v>
      </c>
      <c r="N209" s="146" t="s">
        <v>38</v>
      </c>
      <c r="P209" s="147">
        <f>O209*H209</f>
        <v>0</v>
      </c>
      <c r="Q209" s="147">
        <v>0</v>
      </c>
      <c r="R209" s="147">
        <f>Q209*H209</f>
        <v>0</v>
      </c>
      <c r="S209" s="147">
        <v>0</v>
      </c>
      <c r="T209" s="148">
        <f>S209*H209</f>
        <v>0</v>
      </c>
      <c r="AR209" s="149" t="s">
        <v>247</v>
      </c>
      <c r="AT209" s="149" t="s">
        <v>243</v>
      </c>
      <c r="AU209" s="149" t="s">
        <v>73</v>
      </c>
      <c r="AY209" s="17" t="s">
        <v>241</v>
      </c>
      <c r="BE209" s="150">
        <f>IF(N209="základní",J209,0)</f>
        <v>0</v>
      </c>
      <c r="BF209" s="150">
        <f>IF(N209="snížená",J209,0)</f>
        <v>0</v>
      </c>
      <c r="BG209" s="150">
        <f>IF(N209="zákl. přenesená",J209,0)</f>
        <v>0</v>
      </c>
      <c r="BH209" s="150">
        <f>IF(N209="sníž. přenesená",J209,0)</f>
        <v>0</v>
      </c>
      <c r="BI209" s="150">
        <f>IF(N209="nulová",J209,0)</f>
        <v>0</v>
      </c>
      <c r="BJ209" s="17" t="s">
        <v>81</v>
      </c>
      <c r="BK209" s="150">
        <f>ROUND(I209*H209,2)</f>
        <v>0</v>
      </c>
      <c r="BL209" s="17" t="s">
        <v>247</v>
      </c>
      <c r="BM209" s="149" t="s">
        <v>405</v>
      </c>
    </row>
    <row r="210" spans="2:47" s="1" customFormat="1" ht="11.25">
      <c r="B210" s="32"/>
      <c r="D210" s="151" t="s">
        <v>248</v>
      </c>
      <c r="F210" s="152" t="s">
        <v>1735</v>
      </c>
      <c r="I210" s="153"/>
      <c r="L210" s="32"/>
      <c r="M210" s="154"/>
      <c r="T210" s="56"/>
      <c r="AT210" s="17" t="s">
        <v>248</v>
      </c>
      <c r="AU210" s="17" t="s">
        <v>73</v>
      </c>
    </row>
    <row r="211" spans="2:65" s="1" customFormat="1" ht="24.2" customHeight="1">
      <c r="B211" s="32"/>
      <c r="C211" s="137" t="s">
        <v>329</v>
      </c>
      <c r="D211" s="137" t="s">
        <v>243</v>
      </c>
      <c r="E211" s="138" t="s">
        <v>1737</v>
      </c>
      <c r="F211" s="139" t="s">
        <v>1738</v>
      </c>
      <c r="G211" s="140" t="s">
        <v>1739</v>
      </c>
      <c r="H211" s="141">
        <v>0.023</v>
      </c>
      <c r="I211" s="142"/>
      <c r="J211" s="143">
        <f>ROUND(I211*H211,2)</f>
        <v>0</v>
      </c>
      <c r="K211" s="144"/>
      <c r="L211" s="32"/>
      <c r="M211" s="145" t="s">
        <v>1</v>
      </c>
      <c r="N211" s="146" t="s">
        <v>38</v>
      </c>
      <c r="P211" s="147">
        <f>O211*H211</f>
        <v>0</v>
      </c>
      <c r="Q211" s="147">
        <v>0</v>
      </c>
      <c r="R211" s="147">
        <f>Q211*H211</f>
        <v>0</v>
      </c>
      <c r="S211" s="147">
        <v>0</v>
      </c>
      <c r="T211" s="148">
        <f>S211*H211</f>
        <v>0</v>
      </c>
      <c r="AR211" s="149" t="s">
        <v>247</v>
      </c>
      <c r="AT211" s="149" t="s">
        <v>243</v>
      </c>
      <c r="AU211" s="149" t="s">
        <v>73</v>
      </c>
      <c r="AY211" s="17" t="s">
        <v>241</v>
      </c>
      <c r="BE211" s="150">
        <f>IF(N211="základní",J211,0)</f>
        <v>0</v>
      </c>
      <c r="BF211" s="150">
        <f>IF(N211="snížená",J211,0)</f>
        <v>0</v>
      </c>
      <c r="BG211" s="150">
        <f>IF(N211="zákl. přenesená",J211,0)</f>
        <v>0</v>
      </c>
      <c r="BH211" s="150">
        <f>IF(N211="sníž. přenesená",J211,0)</f>
        <v>0</v>
      </c>
      <c r="BI211" s="150">
        <f>IF(N211="nulová",J211,0)</f>
        <v>0</v>
      </c>
      <c r="BJ211" s="17" t="s">
        <v>81</v>
      </c>
      <c r="BK211" s="150">
        <f>ROUND(I211*H211,2)</f>
        <v>0</v>
      </c>
      <c r="BL211" s="17" t="s">
        <v>247</v>
      </c>
      <c r="BM211" s="149" t="s">
        <v>408</v>
      </c>
    </row>
    <row r="212" spans="2:47" s="1" customFormat="1" ht="19.5">
      <c r="B212" s="32"/>
      <c r="D212" s="151" t="s">
        <v>248</v>
      </c>
      <c r="F212" s="152" t="s">
        <v>1738</v>
      </c>
      <c r="I212" s="153"/>
      <c r="L212" s="32"/>
      <c r="M212" s="154"/>
      <c r="T212" s="56"/>
      <c r="AT212" s="17" t="s">
        <v>248</v>
      </c>
      <c r="AU212" s="17" t="s">
        <v>73</v>
      </c>
    </row>
    <row r="213" spans="2:65" s="1" customFormat="1" ht="37.9" customHeight="1">
      <c r="B213" s="32"/>
      <c r="C213" s="137" t="s">
        <v>409</v>
      </c>
      <c r="D213" s="137" t="s">
        <v>243</v>
      </c>
      <c r="E213" s="138" t="s">
        <v>1803</v>
      </c>
      <c r="F213" s="139" t="s">
        <v>1804</v>
      </c>
      <c r="G213" s="140" t="s">
        <v>1805</v>
      </c>
      <c r="H213" s="141">
        <v>0.1</v>
      </c>
      <c r="I213" s="142"/>
      <c r="J213" s="143">
        <f>ROUND(I213*H213,2)</f>
        <v>0</v>
      </c>
      <c r="K213" s="144"/>
      <c r="L213" s="32"/>
      <c r="M213" s="145" t="s">
        <v>1</v>
      </c>
      <c r="N213" s="146" t="s">
        <v>38</v>
      </c>
      <c r="P213" s="147">
        <f>O213*H213</f>
        <v>0</v>
      </c>
      <c r="Q213" s="147">
        <v>0</v>
      </c>
      <c r="R213" s="147">
        <f>Q213*H213</f>
        <v>0</v>
      </c>
      <c r="S213" s="147">
        <v>0</v>
      </c>
      <c r="T213" s="148">
        <f>S213*H213</f>
        <v>0</v>
      </c>
      <c r="AR213" s="149" t="s">
        <v>247</v>
      </c>
      <c r="AT213" s="149" t="s">
        <v>243</v>
      </c>
      <c r="AU213" s="149" t="s">
        <v>73</v>
      </c>
      <c r="AY213" s="17" t="s">
        <v>241</v>
      </c>
      <c r="BE213" s="150">
        <f>IF(N213="základní",J213,0)</f>
        <v>0</v>
      </c>
      <c r="BF213" s="150">
        <f>IF(N213="snížená",J213,0)</f>
        <v>0</v>
      </c>
      <c r="BG213" s="150">
        <f>IF(N213="zákl. přenesená",J213,0)</f>
        <v>0</v>
      </c>
      <c r="BH213" s="150">
        <f>IF(N213="sníž. přenesená",J213,0)</f>
        <v>0</v>
      </c>
      <c r="BI213" s="150">
        <f>IF(N213="nulová",J213,0)</f>
        <v>0</v>
      </c>
      <c r="BJ213" s="17" t="s">
        <v>81</v>
      </c>
      <c r="BK213" s="150">
        <f>ROUND(I213*H213,2)</f>
        <v>0</v>
      </c>
      <c r="BL213" s="17" t="s">
        <v>247</v>
      </c>
      <c r="BM213" s="149" t="s">
        <v>412</v>
      </c>
    </row>
    <row r="214" spans="2:47" s="1" customFormat="1" ht="19.5">
      <c r="B214" s="32"/>
      <c r="D214" s="151" t="s">
        <v>248</v>
      </c>
      <c r="F214" s="152" t="s">
        <v>1804</v>
      </c>
      <c r="I214" s="153"/>
      <c r="L214" s="32"/>
      <c r="M214" s="154"/>
      <c r="T214" s="56"/>
      <c r="AT214" s="17" t="s">
        <v>248</v>
      </c>
      <c r="AU214" s="17" t="s">
        <v>73</v>
      </c>
    </row>
    <row r="215" spans="2:51" s="13" customFormat="1" ht="22.5">
      <c r="B215" s="177"/>
      <c r="D215" s="151" t="s">
        <v>1584</v>
      </c>
      <c r="E215" s="178" t="s">
        <v>1</v>
      </c>
      <c r="F215" s="179" t="s">
        <v>1806</v>
      </c>
      <c r="H215" s="178" t="s">
        <v>1</v>
      </c>
      <c r="I215" s="180"/>
      <c r="L215" s="177"/>
      <c r="M215" s="181"/>
      <c r="T215" s="182"/>
      <c r="AT215" s="178" t="s">
        <v>1584</v>
      </c>
      <c r="AU215" s="178" t="s">
        <v>73</v>
      </c>
      <c r="AV215" s="13" t="s">
        <v>81</v>
      </c>
      <c r="AW215" s="13" t="s">
        <v>30</v>
      </c>
      <c r="AX215" s="13" t="s">
        <v>73</v>
      </c>
      <c r="AY215" s="178" t="s">
        <v>241</v>
      </c>
    </row>
    <row r="216" spans="2:51" s="12" customFormat="1" ht="11.25">
      <c r="B216" s="170"/>
      <c r="D216" s="151" t="s">
        <v>1584</v>
      </c>
      <c r="E216" s="171" t="s">
        <v>1</v>
      </c>
      <c r="F216" s="172" t="s">
        <v>1810</v>
      </c>
      <c r="H216" s="173">
        <v>0.1</v>
      </c>
      <c r="I216" s="174"/>
      <c r="L216" s="170"/>
      <c r="M216" s="175"/>
      <c r="T216" s="176"/>
      <c r="AT216" s="171" t="s">
        <v>1584</v>
      </c>
      <c r="AU216" s="171" t="s">
        <v>73</v>
      </c>
      <c r="AV216" s="12" t="s">
        <v>83</v>
      </c>
      <c r="AW216" s="12" t="s">
        <v>30</v>
      </c>
      <c r="AX216" s="12" t="s">
        <v>81</v>
      </c>
      <c r="AY216" s="171" t="s">
        <v>241</v>
      </c>
    </row>
    <row r="217" spans="2:65" s="1" customFormat="1" ht="49.15" customHeight="1">
      <c r="B217" s="32"/>
      <c r="C217" s="137" t="s">
        <v>333</v>
      </c>
      <c r="D217" s="137" t="s">
        <v>243</v>
      </c>
      <c r="E217" s="138" t="s">
        <v>1811</v>
      </c>
      <c r="F217" s="139" t="s">
        <v>1812</v>
      </c>
      <c r="G217" s="140" t="s">
        <v>1805</v>
      </c>
      <c r="H217" s="141">
        <v>0.01</v>
      </c>
      <c r="I217" s="142"/>
      <c r="J217" s="143">
        <f>ROUND(I217*H217,2)</f>
        <v>0</v>
      </c>
      <c r="K217" s="144"/>
      <c r="L217" s="32"/>
      <c r="M217" s="145" t="s">
        <v>1</v>
      </c>
      <c r="N217" s="146" t="s">
        <v>38</v>
      </c>
      <c r="P217" s="147">
        <f>O217*H217</f>
        <v>0</v>
      </c>
      <c r="Q217" s="147">
        <v>0</v>
      </c>
      <c r="R217" s="147">
        <f>Q217*H217</f>
        <v>0</v>
      </c>
      <c r="S217" s="147">
        <v>0</v>
      </c>
      <c r="T217" s="148">
        <f>S217*H217</f>
        <v>0</v>
      </c>
      <c r="AR217" s="149" t="s">
        <v>247</v>
      </c>
      <c r="AT217" s="149" t="s">
        <v>243</v>
      </c>
      <c r="AU217" s="149" t="s">
        <v>73</v>
      </c>
      <c r="AY217" s="17" t="s">
        <v>241</v>
      </c>
      <c r="BE217" s="150">
        <f>IF(N217="základní",J217,0)</f>
        <v>0</v>
      </c>
      <c r="BF217" s="150">
        <f>IF(N217="snížená",J217,0)</f>
        <v>0</v>
      </c>
      <c r="BG217" s="150">
        <f>IF(N217="zákl. přenesená",J217,0)</f>
        <v>0</v>
      </c>
      <c r="BH217" s="150">
        <f>IF(N217="sníž. přenesená",J217,0)</f>
        <v>0</v>
      </c>
      <c r="BI217" s="150">
        <f>IF(N217="nulová",J217,0)</f>
        <v>0</v>
      </c>
      <c r="BJ217" s="17" t="s">
        <v>81</v>
      </c>
      <c r="BK217" s="150">
        <f>ROUND(I217*H217,2)</f>
        <v>0</v>
      </c>
      <c r="BL217" s="17" t="s">
        <v>247</v>
      </c>
      <c r="BM217" s="149" t="s">
        <v>415</v>
      </c>
    </row>
    <row r="218" spans="2:47" s="1" customFormat="1" ht="29.25">
      <c r="B218" s="32"/>
      <c r="D218" s="151" t="s">
        <v>248</v>
      </c>
      <c r="F218" s="152" t="s">
        <v>1812</v>
      </c>
      <c r="I218" s="153"/>
      <c r="L218" s="32"/>
      <c r="M218" s="154"/>
      <c r="T218" s="56"/>
      <c r="AT218" s="17" t="s">
        <v>248</v>
      </c>
      <c r="AU218" s="17" t="s">
        <v>73</v>
      </c>
    </row>
    <row r="219" spans="2:51" s="13" customFormat="1" ht="22.5">
      <c r="B219" s="177"/>
      <c r="D219" s="151" t="s">
        <v>1584</v>
      </c>
      <c r="E219" s="178" t="s">
        <v>1</v>
      </c>
      <c r="F219" s="179" t="s">
        <v>1806</v>
      </c>
      <c r="H219" s="178" t="s">
        <v>1</v>
      </c>
      <c r="I219" s="180"/>
      <c r="L219" s="177"/>
      <c r="M219" s="181"/>
      <c r="T219" s="182"/>
      <c r="AT219" s="178" t="s">
        <v>1584</v>
      </c>
      <c r="AU219" s="178" t="s">
        <v>73</v>
      </c>
      <c r="AV219" s="13" t="s">
        <v>81</v>
      </c>
      <c r="AW219" s="13" t="s">
        <v>30</v>
      </c>
      <c r="AX219" s="13" t="s">
        <v>73</v>
      </c>
      <c r="AY219" s="178" t="s">
        <v>241</v>
      </c>
    </row>
    <row r="220" spans="2:51" s="12" customFormat="1" ht="11.25">
      <c r="B220" s="170"/>
      <c r="D220" s="151" t="s">
        <v>1584</v>
      </c>
      <c r="E220" s="171" t="s">
        <v>1</v>
      </c>
      <c r="F220" s="172" t="s">
        <v>6</v>
      </c>
      <c r="H220" s="173">
        <v>0.01</v>
      </c>
      <c r="I220" s="174"/>
      <c r="L220" s="170"/>
      <c r="M220" s="175"/>
      <c r="T220" s="176"/>
      <c r="AT220" s="171" t="s">
        <v>1584</v>
      </c>
      <c r="AU220" s="171" t="s">
        <v>73</v>
      </c>
      <c r="AV220" s="12" t="s">
        <v>83</v>
      </c>
      <c r="AW220" s="12" t="s">
        <v>30</v>
      </c>
      <c r="AX220" s="12" t="s">
        <v>81</v>
      </c>
      <c r="AY220" s="171" t="s">
        <v>241</v>
      </c>
    </row>
    <row r="221" spans="2:65" s="1" customFormat="1" ht="37.9" customHeight="1">
      <c r="B221" s="32"/>
      <c r="C221" s="137" t="s">
        <v>416</v>
      </c>
      <c r="D221" s="137" t="s">
        <v>243</v>
      </c>
      <c r="E221" s="138" t="s">
        <v>1814</v>
      </c>
      <c r="F221" s="139" t="s">
        <v>1815</v>
      </c>
      <c r="G221" s="140" t="s">
        <v>1805</v>
      </c>
      <c r="H221" s="141">
        <v>0.01</v>
      </c>
      <c r="I221" s="142"/>
      <c r="J221" s="143">
        <f>ROUND(I221*H221,2)</f>
        <v>0</v>
      </c>
      <c r="K221" s="144"/>
      <c r="L221" s="32"/>
      <c r="M221" s="145" t="s">
        <v>1</v>
      </c>
      <c r="N221" s="146" t="s">
        <v>38</v>
      </c>
      <c r="P221" s="147">
        <f>O221*H221</f>
        <v>0</v>
      </c>
      <c r="Q221" s="147">
        <v>0</v>
      </c>
      <c r="R221" s="147">
        <f>Q221*H221</f>
        <v>0</v>
      </c>
      <c r="S221" s="147">
        <v>0</v>
      </c>
      <c r="T221" s="148">
        <f>S221*H221</f>
        <v>0</v>
      </c>
      <c r="AR221" s="149" t="s">
        <v>247</v>
      </c>
      <c r="AT221" s="149" t="s">
        <v>243</v>
      </c>
      <c r="AU221" s="149" t="s">
        <v>73</v>
      </c>
      <c r="AY221" s="17" t="s">
        <v>241</v>
      </c>
      <c r="BE221" s="150">
        <f>IF(N221="základní",J221,0)</f>
        <v>0</v>
      </c>
      <c r="BF221" s="150">
        <f>IF(N221="snížená",J221,0)</f>
        <v>0</v>
      </c>
      <c r="BG221" s="150">
        <f>IF(N221="zákl. přenesená",J221,0)</f>
        <v>0</v>
      </c>
      <c r="BH221" s="150">
        <f>IF(N221="sníž. přenesená",J221,0)</f>
        <v>0</v>
      </c>
      <c r="BI221" s="150">
        <f>IF(N221="nulová",J221,0)</f>
        <v>0</v>
      </c>
      <c r="BJ221" s="17" t="s">
        <v>81</v>
      </c>
      <c r="BK221" s="150">
        <f>ROUND(I221*H221,2)</f>
        <v>0</v>
      </c>
      <c r="BL221" s="17" t="s">
        <v>247</v>
      </c>
      <c r="BM221" s="149" t="s">
        <v>419</v>
      </c>
    </row>
    <row r="222" spans="2:47" s="1" customFormat="1" ht="19.5">
      <c r="B222" s="32"/>
      <c r="D222" s="151" t="s">
        <v>248</v>
      </c>
      <c r="F222" s="152" t="s">
        <v>1815</v>
      </c>
      <c r="I222" s="153"/>
      <c r="L222" s="32"/>
      <c r="M222" s="154"/>
      <c r="T222" s="56"/>
      <c r="AT222" s="17" t="s">
        <v>248</v>
      </c>
      <c r="AU222" s="17" t="s">
        <v>73</v>
      </c>
    </row>
    <row r="223" spans="2:51" s="13" customFormat="1" ht="22.5">
      <c r="B223" s="177"/>
      <c r="D223" s="151" t="s">
        <v>1584</v>
      </c>
      <c r="E223" s="178" t="s">
        <v>1</v>
      </c>
      <c r="F223" s="179" t="s">
        <v>1806</v>
      </c>
      <c r="H223" s="178" t="s">
        <v>1</v>
      </c>
      <c r="I223" s="180"/>
      <c r="L223" s="177"/>
      <c r="M223" s="181"/>
      <c r="T223" s="182"/>
      <c r="AT223" s="178" t="s">
        <v>1584</v>
      </c>
      <c r="AU223" s="178" t="s">
        <v>73</v>
      </c>
      <c r="AV223" s="13" t="s">
        <v>81</v>
      </c>
      <c r="AW223" s="13" t="s">
        <v>30</v>
      </c>
      <c r="AX223" s="13" t="s">
        <v>73</v>
      </c>
      <c r="AY223" s="178" t="s">
        <v>241</v>
      </c>
    </row>
    <row r="224" spans="2:51" s="12" customFormat="1" ht="11.25">
      <c r="B224" s="170"/>
      <c r="D224" s="151" t="s">
        <v>1584</v>
      </c>
      <c r="E224" s="171" t="s">
        <v>1</v>
      </c>
      <c r="F224" s="172" t="s">
        <v>6</v>
      </c>
      <c r="H224" s="173">
        <v>0.01</v>
      </c>
      <c r="I224" s="174"/>
      <c r="L224" s="170"/>
      <c r="M224" s="175"/>
      <c r="T224" s="176"/>
      <c r="AT224" s="171" t="s">
        <v>1584</v>
      </c>
      <c r="AU224" s="171" t="s">
        <v>73</v>
      </c>
      <c r="AV224" s="12" t="s">
        <v>83</v>
      </c>
      <c r="AW224" s="12" t="s">
        <v>30</v>
      </c>
      <c r="AX224" s="12" t="s">
        <v>81</v>
      </c>
      <c r="AY224" s="171" t="s">
        <v>241</v>
      </c>
    </row>
    <row r="225" spans="2:65" s="1" customFormat="1" ht="37.9" customHeight="1">
      <c r="B225" s="32"/>
      <c r="C225" s="137" t="s">
        <v>336</v>
      </c>
      <c r="D225" s="137" t="s">
        <v>243</v>
      </c>
      <c r="E225" s="138" t="s">
        <v>1816</v>
      </c>
      <c r="F225" s="139" t="s">
        <v>1817</v>
      </c>
      <c r="G225" s="140" t="s">
        <v>1805</v>
      </c>
      <c r="H225" s="141">
        <v>0.01</v>
      </c>
      <c r="I225" s="142"/>
      <c r="J225" s="143">
        <f>ROUND(I225*H225,2)</f>
        <v>0</v>
      </c>
      <c r="K225" s="144"/>
      <c r="L225" s="32"/>
      <c r="M225" s="145" t="s">
        <v>1</v>
      </c>
      <c r="N225" s="146" t="s">
        <v>38</v>
      </c>
      <c r="P225" s="147">
        <f>O225*H225</f>
        <v>0</v>
      </c>
      <c r="Q225" s="147">
        <v>0</v>
      </c>
      <c r="R225" s="147">
        <f>Q225*H225</f>
        <v>0</v>
      </c>
      <c r="S225" s="147">
        <v>0</v>
      </c>
      <c r="T225" s="148">
        <f>S225*H225</f>
        <v>0</v>
      </c>
      <c r="AR225" s="149" t="s">
        <v>247</v>
      </c>
      <c r="AT225" s="149" t="s">
        <v>243</v>
      </c>
      <c r="AU225" s="149" t="s">
        <v>73</v>
      </c>
      <c r="AY225" s="17" t="s">
        <v>241</v>
      </c>
      <c r="BE225" s="150">
        <f>IF(N225="základní",J225,0)</f>
        <v>0</v>
      </c>
      <c r="BF225" s="150">
        <f>IF(N225="snížená",J225,0)</f>
        <v>0</v>
      </c>
      <c r="BG225" s="150">
        <f>IF(N225="zákl. přenesená",J225,0)</f>
        <v>0</v>
      </c>
      <c r="BH225" s="150">
        <f>IF(N225="sníž. přenesená",J225,0)</f>
        <v>0</v>
      </c>
      <c r="BI225" s="150">
        <f>IF(N225="nulová",J225,0)</f>
        <v>0</v>
      </c>
      <c r="BJ225" s="17" t="s">
        <v>81</v>
      </c>
      <c r="BK225" s="150">
        <f>ROUND(I225*H225,2)</f>
        <v>0</v>
      </c>
      <c r="BL225" s="17" t="s">
        <v>247</v>
      </c>
      <c r="BM225" s="149" t="s">
        <v>422</v>
      </c>
    </row>
    <row r="226" spans="2:47" s="1" customFormat="1" ht="19.5">
      <c r="B226" s="32"/>
      <c r="D226" s="151" t="s">
        <v>248</v>
      </c>
      <c r="F226" s="152" t="s">
        <v>1817</v>
      </c>
      <c r="I226" s="153"/>
      <c r="L226" s="32"/>
      <c r="M226" s="154"/>
      <c r="T226" s="56"/>
      <c r="AT226" s="17" t="s">
        <v>248</v>
      </c>
      <c r="AU226" s="17" t="s">
        <v>73</v>
      </c>
    </row>
    <row r="227" spans="2:51" s="13" customFormat="1" ht="22.5">
      <c r="B227" s="177"/>
      <c r="D227" s="151" t="s">
        <v>1584</v>
      </c>
      <c r="E227" s="178" t="s">
        <v>1</v>
      </c>
      <c r="F227" s="179" t="s">
        <v>1806</v>
      </c>
      <c r="H227" s="178" t="s">
        <v>1</v>
      </c>
      <c r="I227" s="180"/>
      <c r="L227" s="177"/>
      <c r="M227" s="181"/>
      <c r="T227" s="182"/>
      <c r="AT227" s="178" t="s">
        <v>1584</v>
      </c>
      <c r="AU227" s="178" t="s">
        <v>73</v>
      </c>
      <c r="AV227" s="13" t="s">
        <v>81</v>
      </c>
      <c r="AW227" s="13" t="s">
        <v>30</v>
      </c>
      <c r="AX227" s="13" t="s">
        <v>73</v>
      </c>
      <c r="AY227" s="178" t="s">
        <v>241</v>
      </c>
    </row>
    <row r="228" spans="2:51" s="12" customFormat="1" ht="11.25">
      <c r="B228" s="170"/>
      <c r="D228" s="151" t="s">
        <v>1584</v>
      </c>
      <c r="E228" s="171" t="s">
        <v>1</v>
      </c>
      <c r="F228" s="172" t="s">
        <v>6</v>
      </c>
      <c r="H228" s="173">
        <v>0.01</v>
      </c>
      <c r="I228" s="174"/>
      <c r="L228" s="170"/>
      <c r="M228" s="183"/>
      <c r="N228" s="184"/>
      <c r="O228" s="184"/>
      <c r="P228" s="184"/>
      <c r="Q228" s="184"/>
      <c r="R228" s="184"/>
      <c r="S228" s="184"/>
      <c r="T228" s="185"/>
      <c r="AT228" s="171" t="s">
        <v>1584</v>
      </c>
      <c r="AU228" s="171" t="s">
        <v>73</v>
      </c>
      <c r="AV228" s="12" t="s">
        <v>83</v>
      </c>
      <c r="AW228" s="12" t="s">
        <v>30</v>
      </c>
      <c r="AX228" s="12" t="s">
        <v>81</v>
      </c>
      <c r="AY228" s="171" t="s">
        <v>241</v>
      </c>
    </row>
    <row r="229" spans="2:12" s="1" customFormat="1" ht="6.95" customHeight="1">
      <c r="B229" s="44"/>
      <c r="C229" s="45"/>
      <c r="D229" s="45"/>
      <c r="E229" s="45"/>
      <c r="F229" s="45"/>
      <c r="G229" s="45"/>
      <c r="H229" s="45"/>
      <c r="I229" s="45"/>
      <c r="J229" s="45"/>
      <c r="K229" s="45"/>
      <c r="L229" s="32"/>
    </row>
  </sheetData>
  <sheetProtection algorithmName="SHA-512" hashValue="N/xWAOUtbSjFNGTEueIPOYwWefnvUoijRonTaJbNbv5cBRtQcjgwuU5nyZEO+hYbxQ61BjHUVmgaO/BlK2ui1w==" saltValue="fjKCrFrDZSQl2YRDQiHhhVluit//7gIN49li0h/BWOiz61+m487I5ELrqlszYKEukiE4D3KAhWM12w4J9nTvqA==" spinCount="100000" sheet="1" objects="1" scenarios="1" formatColumns="0" formatRows="0" autoFilter="0"/>
  <autoFilter ref="C115:K228"/>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43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125</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2035</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ROUND((SUM(BE119:BE437)),2)</f>
        <v>0</v>
      </c>
      <c r="I33" s="96">
        <v>0.21</v>
      </c>
      <c r="J33" s="86">
        <f>ROUND(((SUM(BE119:BE437))*I33),2)</f>
        <v>0</v>
      </c>
      <c r="L33" s="32"/>
    </row>
    <row r="34" spans="2:12" s="1" customFormat="1" ht="14.45" customHeight="1">
      <c r="B34" s="32"/>
      <c r="E34" s="27" t="s">
        <v>39</v>
      </c>
      <c r="F34" s="86">
        <f>ROUND((SUM(BF119:BF437)),2)</f>
        <v>0</v>
      </c>
      <c r="I34" s="96">
        <v>0.15</v>
      </c>
      <c r="J34" s="86">
        <f>ROUND(((SUM(BF119:BF437))*I34),2)</f>
        <v>0</v>
      </c>
      <c r="L34" s="32"/>
    </row>
    <row r="35" spans="2:12" s="1" customFormat="1" ht="14.45" customHeight="1" hidden="1">
      <c r="B35" s="32"/>
      <c r="E35" s="27" t="s">
        <v>40</v>
      </c>
      <c r="F35" s="86">
        <f>ROUND((SUM(BG119:BG437)),2)</f>
        <v>0</v>
      </c>
      <c r="I35" s="96">
        <v>0.21</v>
      </c>
      <c r="J35" s="86">
        <f>0</f>
        <v>0</v>
      </c>
      <c r="L35" s="32"/>
    </row>
    <row r="36" spans="2:12" s="1" customFormat="1" ht="14.45" customHeight="1" hidden="1">
      <c r="B36" s="32"/>
      <c r="E36" s="27" t="s">
        <v>41</v>
      </c>
      <c r="F36" s="86">
        <f>ROUND((SUM(BH119:BH437)),2)</f>
        <v>0</v>
      </c>
      <c r="I36" s="96">
        <v>0.15</v>
      </c>
      <c r="J36" s="86">
        <f>0</f>
        <v>0</v>
      </c>
      <c r="L36" s="32"/>
    </row>
    <row r="37" spans="2:12" s="1" customFormat="1" ht="14.45" customHeight="1" hidden="1">
      <c r="B37" s="32"/>
      <c r="E37" s="27" t="s">
        <v>42</v>
      </c>
      <c r="F37" s="86">
        <f>ROUND((SUM(BI119:BI437)),2)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SO 10-01 - Liberec – Mníšek u L., železniční svršek</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J304</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16.5" customHeight="1">
      <c r="B111" s="32"/>
      <c r="E111" s="241" t="str">
        <f>E9</f>
        <v>SO 10-01 - Liberec – Mníšek u L., železniční svršek</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P120+P304</f>
        <v>0</v>
      </c>
      <c r="Q119" s="53"/>
      <c r="R119" s="122">
        <f>R120+R304</f>
        <v>5049.605282000002</v>
      </c>
      <c r="S119" s="53"/>
      <c r="T119" s="123">
        <f>T120+T304</f>
        <v>0</v>
      </c>
      <c r="AT119" s="17" t="s">
        <v>72</v>
      </c>
      <c r="AU119" s="17" t="s">
        <v>212</v>
      </c>
      <c r="BK119" s="124">
        <f>BK120+BK304</f>
        <v>0</v>
      </c>
    </row>
    <row r="120" spans="2:63" s="11" customFormat="1" ht="25.9" customHeight="1">
      <c r="B120" s="125"/>
      <c r="D120" s="126" t="s">
        <v>72</v>
      </c>
      <c r="E120" s="127" t="s">
        <v>239</v>
      </c>
      <c r="F120" s="127" t="s">
        <v>2037</v>
      </c>
      <c r="I120" s="128"/>
      <c r="J120" s="129">
        <f>BK120</f>
        <v>0</v>
      </c>
      <c r="L120" s="125"/>
      <c r="M120" s="130"/>
      <c r="P120" s="131">
        <f>P121</f>
        <v>0</v>
      </c>
      <c r="R120" s="131">
        <f>R121</f>
        <v>5049.605282000002</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SUM(P122:P303)</f>
        <v>0</v>
      </c>
      <c r="R121" s="131">
        <f>SUM(R122:R303)</f>
        <v>5049.605282000002</v>
      </c>
      <c r="T121" s="132">
        <f>SUM(T122:T303)</f>
        <v>0</v>
      </c>
      <c r="AR121" s="126" t="s">
        <v>81</v>
      </c>
      <c r="AT121" s="133" t="s">
        <v>72</v>
      </c>
      <c r="AU121" s="133" t="s">
        <v>81</v>
      </c>
      <c r="AY121" s="126" t="s">
        <v>241</v>
      </c>
      <c r="BK121" s="134">
        <f>SUM(BK122:BK303)</f>
        <v>0</v>
      </c>
    </row>
    <row r="122" spans="2:65" s="1" customFormat="1" ht="24.2" customHeight="1">
      <c r="B122" s="32"/>
      <c r="C122" s="137" t="s">
        <v>81</v>
      </c>
      <c r="D122" s="137" t="s">
        <v>243</v>
      </c>
      <c r="E122" s="138" t="s">
        <v>2038</v>
      </c>
      <c r="F122" s="139" t="s">
        <v>2039</v>
      </c>
      <c r="G122" s="140" t="s">
        <v>246</v>
      </c>
      <c r="H122" s="141">
        <v>120.563</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2040</v>
      </c>
    </row>
    <row r="123" spans="2:47" s="1" customFormat="1" ht="87.75">
      <c r="B123" s="32"/>
      <c r="D123" s="151" t="s">
        <v>248</v>
      </c>
      <c r="F123" s="152" t="s">
        <v>2041</v>
      </c>
      <c r="I123" s="153"/>
      <c r="L123" s="32"/>
      <c r="M123" s="154"/>
      <c r="T123" s="56"/>
      <c r="AT123" s="17" t="s">
        <v>248</v>
      </c>
      <c r="AU123" s="17" t="s">
        <v>83</v>
      </c>
    </row>
    <row r="124" spans="2:51" s="13" customFormat="1" ht="22.5">
      <c r="B124" s="177"/>
      <c r="D124" s="151" t="s">
        <v>1584</v>
      </c>
      <c r="E124" s="178" t="s">
        <v>1</v>
      </c>
      <c r="F124" s="179" t="s">
        <v>2042</v>
      </c>
      <c r="H124" s="178" t="s">
        <v>1</v>
      </c>
      <c r="I124" s="180"/>
      <c r="L124" s="177"/>
      <c r="M124" s="181"/>
      <c r="T124" s="182"/>
      <c r="AT124" s="178" t="s">
        <v>1584</v>
      </c>
      <c r="AU124" s="178" t="s">
        <v>83</v>
      </c>
      <c r="AV124" s="13" t="s">
        <v>81</v>
      </c>
      <c r="AW124" s="13" t="s">
        <v>30</v>
      </c>
      <c r="AX124" s="13" t="s">
        <v>73</v>
      </c>
      <c r="AY124" s="178" t="s">
        <v>241</v>
      </c>
    </row>
    <row r="125" spans="2:51" s="12" customFormat="1" ht="11.25">
      <c r="B125" s="170"/>
      <c r="D125" s="151" t="s">
        <v>1584</v>
      </c>
      <c r="E125" s="171" t="s">
        <v>1</v>
      </c>
      <c r="F125" s="172" t="s">
        <v>2043</v>
      </c>
      <c r="H125" s="173">
        <v>120.563</v>
      </c>
      <c r="I125" s="174"/>
      <c r="L125" s="170"/>
      <c r="M125" s="175"/>
      <c r="T125" s="176"/>
      <c r="AT125" s="171" t="s">
        <v>1584</v>
      </c>
      <c r="AU125" s="171" t="s">
        <v>83</v>
      </c>
      <c r="AV125" s="12" t="s">
        <v>83</v>
      </c>
      <c r="AW125" s="12" t="s">
        <v>30</v>
      </c>
      <c r="AX125" s="12" t="s">
        <v>81</v>
      </c>
      <c r="AY125" s="171" t="s">
        <v>241</v>
      </c>
    </row>
    <row r="126" spans="2:65" s="1" customFormat="1" ht="16.5" customHeight="1">
      <c r="B126" s="32"/>
      <c r="C126" s="155" t="s">
        <v>83</v>
      </c>
      <c r="D126" s="155" t="s">
        <v>260</v>
      </c>
      <c r="E126" s="156" t="s">
        <v>2044</v>
      </c>
      <c r="F126" s="157" t="s">
        <v>2045</v>
      </c>
      <c r="G126" s="158" t="s">
        <v>563</v>
      </c>
      <c r="H126" s="159">
        <v>323.16</v>
      </c>
      <c r="I126" s="160"/>
      <c r="J126" s="161">
        <f>ROUND(I126*H126,2)</f>
        <v>0</v>
      </c>
      <c r="K126" s="162"/>
      <c r="L126" s="163"/>
      <c r="M126" s="164" t="s">
        <v>1</v>
      </c>
      <c r="N126" s="165" t="s">
        <v>38</v>
      </c>
      <c r="P126" s="147">
        <f>O126*H126</f>
        <v>0</v>
      </c>
      <c r="Q126" s="147">
        <v>1</v>
      </c>
      <c r="R126" s="147">
        <f>Q126*H126</f>
        <v>323.16</v>
      </c>
      <c r="S126" s="147">
        <v>0</v>
      </c>
      <c r="T126" s="148">
        <f>S126*H126</f>
        <v>0</v>
      </c>
      <c r="AR126" s="149" t="s">
        <v>258</v>
      </c>
      <c r="AT126" s="149" t="s">
        <v>260</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2046</v>
      </c>
    </row>
    <row r="127" spans="2:47" s="1" customFormat="1" ht="11.25">
      <c r="B127" s="32"/>
      <c r="D127" s="151" t="s">
        <v>248</v>
      </c>
      <c r="F127" s="152" t="s">
        <v>2045</v>
      </c>
      <c r="I127" s="153"/>
      <c r="L127" s="32"/>
      <c r="M127" s="154"/>
      <c r="T127" s="56"/>
      <c r="AT127" s="17" t="s">
        <v>248</v>
      </c>
      <c r="AU127" s="17" t="s">
        <v>83</v>
      </c>
    </row>
    <row r="128" spans="2:65" s="1" customFormat="1" ht="21.75" customHeight="1">
      <c r="B128" s="32"/>
      <c r="C128" s="137" t="s">
        <v>251</v>
      </c>
      <c r="D128" s="137" t="s">
        <v>243</v>
      </c>
      <c r="E128" s="138" t="s">
        <v>2047</v>
      </c>
      <c r="F128" s="139" t="s">
        <v>2048</v>
      </c>
      <c r="G128" s="140" t="s">
        <v>609</v>
      </c>
      <c r="H128" s="141">
        <v>1.843</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2049</v>
      </c>
    </row>
    <row r="129" spans="2:47" s="1" customFormat="1" ht="97.5">
      <c r="B129" s="32"/>
      <c r="D129" s="151" t="s">
        <v>248</v>
      </c>
      <c r="F129" s="152" t="s">
        <v>2050</v>
      </c>
      <c r="I129" s="153"/>
      <c r="L129" s="32"/>
      <c r="M129" s="154"/>
      <c r="T129" s="56"/>
      <c r="AT129" s="17" t="s">
        <v>248</v>
      </c>
      <c r="AU129" s="17" t="s">
        <v>83</v>
      </c>
    </row>
    <row r="130" spans="2:51" s="13" customFormat="1" ht="22.5">
      <c r="B130" s="177"/>
      <c r="D130" s="151" t="s">
        <v>1584</v>
      </c>
      <c r="E130" s="178" t="s">
        <v>1</v>
      </c>
      <c r="F130" s="179" t="s">
        <v>2051</v>
      </c>
      <c r="H130" s="178" t="s">
        <v>1</v>
      </c>
      <c r="I130" s="180"/>
      <c r="L130" s="177"/>
      <c r="M130" s="181"/>
      <c r="T130" s="182"/>
      <c r="AT130" s="178" t="s">
        <v>1584</v>
      </c>
      <c r="AU130" s="178" t="s">
        <v>83</v>
      </c>
      <c r="AV130" s="13" t="s">
        <v>81</v>
      </c>
      <c r="AW130" s="13" t="s">
        <v>30</v>
      </c>
      <c r="AX130" s="13" t="s">
        <v>73</v>
      </c>
      <c r="AY130" s="178" t="s">
        <v>241</v>
      </c>
    </row>
    <row r="131" spans="2:51" s="12" customFormat="1" ht="11.25">
      <c r="B131" s="170"/>
      <c r="D131" s="151" t="s">
        <v>1584</v>
      </c>
      <c r="E131" s="171" t="s">
        <v>1</v>
      </c>
      <c r="F131" s="172" t="s">
        <v>2052</v>
      </c>
      <c r="H131" s="173">
        <v>1.843</v>
      </c>
      <c r="I131" s="174"/>
      <c r="L131" s="170"/>
      <c r="M131" s="175"/>
      <c r="T131" s="176"/>
      <c r="AT131" s="171" t="s">
        <v>1584</v>
      </c>
      <c r="AU131" s="171" t="s">
        <v>83</v>
      </c>
      <c r="AV131" s="12" t="s">
        <v>83</v>
      </c>
      <c r="AW131" s="12" t="s">
        <v>30</v>
      </c>
      <c r="AX131" s="12" t="s">
        <v>81</v>
      </c>
      <c r="AY131" s="171" t="s">
        <v>241</v>
      </c>
    </row>
    <row r="132" spans="2:65" s="1" customFormat="1" ht="16.5" customHeight="1">
      <c r="B132" s="32"/>
      <c r="C132" s="137" t="s">
        <v>247</v>
      </c>
      <c r="D132" s="137" t="s">
        <v>243</v>
      </c>
      <c r="E132" s="138" t="s">
        <v>2053</v>
      </c>
      <c r="F132" s="139" t="s">
        <v>2054</v>
      </c>
      <c r="G132" s="140" t="s">
        <v>246</v>
      </c>
      <c r="H132" s="141">
        <v>1836.988</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2055</v>
      </c>
    </row>
    <row r="133" spans="2:47" s="1" customFormat="1" ht="48.75">
      <c r="B133" s="32"/>
      <c r="D133" s="151" t="s">
        <v>248</v>
      </c>
      <c r="F133" s="152" t="s">
        <v>2056</v>
      </c>
      <c r="I133" s="153"/>
      <c r="L133" s="32"/>
      <c r="M133" s="154"/>
      <c r="T133" s="56"/>
      <c r="AT133" s="17" t="s">
        <v>248</v>
      </c>
      <c r="AU133" s="17" t="s">
        <v>83</v>
      </c>
    </row>
    <row r="134" spans="2:51" s="13" customFormat="1" ht="11.25">
      <c r="B134" s="177"/>
      <c r="D134" s="151" t="s">
        <v>1584</v>
      </c>
      <c r="E134" s="178" t="s">
        <v>1</v>
      </c>
      <c r="F134" s="179" t="s">
        <v>2057</v>
      </c>
      <c r="H134" s="178" t="s">
        <v>1</v>
      </c>
      <c r="I134" s="180"/>
      <c r="L134" s="177"/>
      <c r="M134" s="181"/>
      <c r="T134" s="182"/>
      <c r="AT134" s="178" t="s">
        <v>1584</v>
      </c>
      <c r="AU134" s="178" t="s">
        <v>83</v>
      </c>
      <c r="AV134" s="13" t="s">
        <v>81</v>
      </c>
      <c r="AW134" s="13" t="s">
        <v>30</v>
      </c>
      <c r="AX134" s="13" t="s">
        <v>73</v>
      </c>
      <c r="AY134" s="178" t="s">
        <v>241</v>
      </c>
    </row>
    <row r="135" spans="2:51" s="12" customFormat="1" ht="11.25">
      <c r="B135" s="170"/>
      <c r="D135" s="151" t="s">
        <v>1584</v>
      </c>
      <c r="E135" s="171" t="s">
        <v>1</v>
      </c>
      <c r="F135" s="172" t="s">
        <v>2058</v>
      </c>
      <c r="H135" s="173">
        <v>1639.308</v>
      </c>
      <c r="I135" s="174"/>
      <c r="L135" s="170"/>
      <c r="M135" s="175"/>
      <c r="T135" s="176"/>
      <c r="AT135" s="171" t="s">
        <v>1584</v>
      </c>
      <c r="AU135" s="171" t="s">
        <v>83</v>
      </c>
      <c r="AV135" s="12" t="s">
        <v>83</v>
      </c>
      <c r="AW135" s="12" t="s">
        <v>30</v>
      </c>
      <c r="AX135" s="12" t="s">
        <v>73</v>
      </c>
      <c r="AY135" s="171" t="s">
        <v>241</v>
      </c>
    </row>
    <row r="136" spans="2:51" s="13" customFormat="1" ht="22.5">
      <c r="B136" s="177"/>
      <c r="D136" s="151" t="s">
        <v>1584</v>
      </c>
      <c r="E136" s="178" t="s">
        <v>1</v>
      </c>
      <c r="F136" s="179" t="s">
        <v>2059</v>
      </c>
      <c r="H136" s="178" t="s">
        <v>1</v>
      </c>
      <c r="I136" s="180"/>
      <c r="L136" s="177"/>
      <c r="M136" s="181"/>
      <c r="T136" s="182"/>
      <c r="AT136" s="178" t="s">
        <v>1584</v>
      </c>
      <c r="AU136" s="178" t="s">
        <v>83</v>
      </c>
      <c r="AV136" s="13" t="s">
        <v>81</v>
      </c>
      <c r="AW136" s="13" t="s">
        <v>30</v>
      </c>
      <c r="AX136" s="13" t="s">
        <v>73</v>
      </c>
      <c r="AY136" s="178" t="s">
        <v>241</v>
      </c>
    </row>
    <row r="137" spans="2:51" s="12" customFormat="1" ht="11.25">
      <c r="B137" s="170"/>
      <c r="D137" s="151" t="s">
        <v>1584</v>
      </c>
      <c r="E137" s="171" t="s">
        <v>1</v>
      </c>
      <c r="F137" s="172" t="s">
        <v>2060</v>
      </c>
      <c r="H137" s="173">
        <v>197.68</v>
      </c>
      <c r="I137" s="174"/>
      <c r="L137" s="170"/>
      <c r="M137" s="175"/>
      <c r="T137" s="176"/>
      <c r="AT137" s="171" t="s">
        <v>1584</v>
      </c>
      <c r="AU137" s="171" t="s">
        <v>83</v>
      </c>
      <c r="AV137" s="12" t="s">
        <v>83</v>
      </c>
      <c r="AW137" s="12" t="s">
        <v>30</v>
      </c>
      <c r="AX137" s="12" t="s">
        <v>73</v>
      </c>
      <c r="AY137" s="171" t="s">
        <v>241</v>
      </c>
    </row>
    <row r="138" spans="2:51" s="14" customFormat="1" ht="11.25">
      <c r="B138" s="186"/>
      <c r="D138" s="151" t="s">
        <v>1584</v>
      </c>
      <c r="E138" s="187" t="s">
        <v>1</v>
      </c>
      <c r="F138" s="188" t="s">
        <v>2061</v>
      </c>
      <c r="H138" s="189">
        <v>1836.988</v>
      </c>
      <c r="I138" s="190"/>
      <c r="L138" s="186"/>
      <c r="M138" s="191"/>
      <c r="T138" s="192"/>
      <c r="AT138" s="187" t="s">
        <v>1584</v>
      </c>
      <c r="AU138" s="187" t="s">
        <v>83</v>
      </c>
      <c r="AV138" s="14" t="s">
        <v>247</v>
      </c>
      <c r="AW138" s="14" t="s">
        <v>30</v>
      </c>
      <c r="AX138" s="14" t="s">
        <v>81</v>
      </c>
      <c r="AY138" s="187" t="s">
        <v>241</v>
      </c>
    </row>
    <row r="139" spans="2:65" s="1" customFormat="1" ht="16.5" customHeight="1">
      <c r="B139" s="32"/>
      <c r="C139" s="155" t="s">
        <v>259</v>
      </c>
      <c r="D139" s="155" t="s">
        <v>260</v>
      </c>
      <c r="E139" s="156" t="s">
        <v>2044</v>
      </c>
      <c r="F139" s="157" t="s">
        <v>2045</v>
      </c>
      <c r="G139" s="158" t="s">
        <v>563</v>
      </c>
      <c r="H139" s="159">
        <v>3738.271</v>
      </c>
      <c r="I139" s="160"/>
      <c r="J139" s="161">
        <f>ROUND(I139*H139,2)</f>
        <v>0</v>
      </c>
      <c r="K139" s="162"/>
      <c r="L139" s="163"/>
      <c r="M139" s="164" t="s">
        <v>1</v>
      </c>
      <c r="N139" s="165" t="s">
        <v>38</v>
      </c>
      <c r="P139" s="147">
        <f>O139*H139</f>
        <v>0</v>
      </c>
      <c r="Q139" s="147">
        <v>1</v>
      </c>
      <c r="R139" s="147">
        <f>Q139*H139</f>
        <v>3738.271</v>
      </c>
      <c r="S139" s="147">
        <v>0</v>
      </c>
      <c r="T139" s="148">
        <f>S139*H139</f>
        <v>0</v>
      </c>
      <c r="AR139" s="149" t="s">
        <v>258</v>
      </c>
      <c r="AT139" s="149" t="s">
        <v>260</v>
      </c>
      <c r="AU139" s="149" t="s">
        <v>83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2062</v>
      </c>
    </row>
    <row r="140" spans="2:47" s="1" customFormat="1" ht="11.25">
      <c r="B140" s="32"/>
      <c r="D140" s="151" t="s">
        <v>248</v>
      </c>
      <c r="F140" s="152" t="s">
        <v>2045</v>
      </c>
      <c r="I140" s="153"/>
      <c r="L140" s="32"/>
      <c r="M140" s="154"/>
      <c r="T140" s="56"/>
      <c r="AT140" s="17" t="s">
        <v>248</v>
      </c>
      <c r="AU140" s="17" t="s">
        <v>83</v>
      </c>
    </row>
    <row r="141" spans="2:65" s="1" customFormat="1" ht="33" customHeight="1">
      <c r="B141" s="32"/>
      <c r="C141" s="137" t="s">
        <v>254</v>
      </c>
      <c r="D141" s="137" t="s">
        <v>243</v>
      </c>
      <c r="E141" s="138" t="s">
        <v>2063</v>
      </c>
      <c r="F141" s="139" t="s">
        <v>2064</v>
      </c>
      <c r="G141" s="140" t="s">
        <v>263</v>
      </c>
      <c r="H141" s="141">
        <v>2731</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83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2065</v>
      </c>
    </row>
    <row r="142" spans="2:47" s="1" customFormat="1" ht="78">
      <c r="B142" s="32"/>
      <c r="D142" s="151" t="s">
        <v>248</v>
      </c>
      <c r="F142" s="152" t="s">
        <v>2066</v>
      </c>
      <c r="I142" s="153"/>
      <c r="L142" s="32"/>
      <c r="M142" s="154"/>
      <c r="T142" s="56"/>
      <c r="AT142" s="17" t="s">
        <v>248</v>
      </c>
      <c r="AU142" s="17" t="s">
        <v>83</v>
      </c>
    </row>
    <row r="143" spans="2:51" s="13" customFormat="1" ht="22.5">
      <c r="B143" s="177"/>
      <c r="D143" s="151" t="s">
        <v>1584</v>
      </c>
      <c r="E143" s="178" t="s">
        <v>1</v>
      </c>
      <c r="F143" s="179" t="s">
        <v>2067</v>
      </c>
      <c r="H143" s="178" t="s">
        <v>1</v>
      </c>
      <c r="I143" s="180"/>
      <c r="L143" s="177"/>
      <c r="M143" s="181"/>
      <c r="T143" s="182"/>
      <c r="AT143" s="178" t="s">
        <v>1584</v>
      </c>
      <c r="AU143" s="178" t="s">
        <v>83</v>
      </c>
      <c r="AV143" s="13" t="s">
        <v>81</v>
      </c>
      <c r="AW143" s="13" t="s">
        <v>30</v>
      </c>
      <c r="AX143" s="13" t="s">
        <v>73</v>
      </c>
      <c r="AY143" s="178" t="s">
        <v>241</v>
      </c>
    </row>
    <row r="144" spans="2:51" s="13" customFormat="1" ht="22.5">
      <c r="B144" s="177"/>
      <c r="D144" s="151" t="s">
        <v>1584</v>
      </c>
      <c r="E144" s="178" t="s">
        <v>1</v>
      </c>
      <c r="F144" s="179" t="s">
        <v>2068</v>
      </c>
      <c r="H144" s="178" t="s">
        <v>1</v>
      </c>
      <c r="I144" s="180"/>
      <c r="L144" s="177"/>
      <c r="M144" s="181"/>
      <c r="T144" s="182"/>
      <c r="AT144" s="178" t="s">
        <v>1584</v>
      </c>
      <c r="AU144" s="178" t="s">
        <v>83</v>
      </c>
      <c r="AV144" s="13" t="s">
        <v>81</v>
      </c>
      <c r="AW144" s="13" t="s">
        <v>30</v>
      </c>
      <c r="AX144" s="13" t="s">
        <v>73</v>
      </c>
      <c r="AY144" s="178" t="s">
        <v>241</v>
      </c>
    </row>
    <row r="145" spans="2:51" s="12" customFormat="1" ht="11.25">
      <c r="B145" s="170"/>
      <c r="D145" s="151" t="s">
        <v>1584</v>
      </c>
      <c r="E145" s="171" t="s">
        <v>1</v>
      </c>
      <c r="F145" s="172" t="s">
        <v>2069</v>
      </c>
      <c r="H145" s="173">
        <v>2731</v>
      </c>
      <c r="I145" s="174"/>
      <c r="L145" s="170"/>
      <c r="M145" s="175"/>
      <c r="T145" s="176"/>
      <c r="AT145" s="171" t="s">
        <v>1584</v>
      </c>
      <c r="AU145" s="171" t="s">
        <v>83</v>
      </c>
      <c r="AV145" s="12" t="s">
        <v>83</v>
      </c>
      <c r="AW145" s="12" t="s">
        <v>30</v>
      </c>
      <c r="AX145" s="12" t="s">
        <v>81</v>
      </c>
      <c r="AY145" s="171" t="s">
        <v>241</v>
      </c>
    </row>
    <row r="146" spans="2:65" s="1" customFormat="1" ht="24.2" customHeight="1">
      <c r="B146" s="32"/>
      <c r="C146" s="155" t="s">
        <v>269</v>
      </c>
      <c r="D146" s="155" t="s">
        <v>260</v>
      </c>
      <c r="E146" s="156" t="s">
        <v>2070</v>
      </c>
      <c r="F146" s="157" t="s">
        <v>2071</v>
      </c>
      <c r="G146" s="158" t="s">
        <v>263</v>
      </c>
      <c r="H146" s="159">
        <v>2731</v>
      </c>
      <c r="I146" s="160"/>
      <c r="J146" s="161">
        <f>ROUND(I146*H146,2)</f>
        <v>0</v>
      </c>
      <c r="K146" s="162"/>
      <c r="L146" s="163"/>
      <c r="M146" s="164" t="s">
        <v>1</v>
      </c>
      <c r="N146" s="165" t="s">
        <v>38</v>
      </c>
      <c r="P146" s="147">
        <f>O146*H146</f>
        <v>0</v>
      </c>
      <c r="Q146" s="147">
        <v>0.327</v>
      </c>
      <c r="R146" s="147">
        <f>Q146*H146</f>
        <v>893.037</v>
      </c>
      <c r="S146" s="147">
        <v>0</v>
      </c>
      <c r="T146" s="148">
        <f>S146*H146</f>
        <v>0</v>
      </c>
      <c r="AR146" s="149" t="s">
        <v>258</v>
      </c>
      <c r="AT146" s="149" t="s">
        <v>260</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2072</v>
      </c>
    </row>
    <row r="147" spans="2:47" s="1" customFormat="1" ht="11.25">
      <c r="B147" s="32"/>
      <c r="D147" s="151" t="s">
        <v>248</v>
      </c>
      <c r="F147" s="152" t="s">
        <v>2071</v>
      </c>
      <c r="I147" s="153"/>
      <c r="L147" s="32"/>
      <c r="M147" s="154"/>
      <c r="T147" s="56"/>
      <c r="AT147" s="17" t="s">
        <v>248</v>
      </c>
      <c r="AU147" s="17" t="s">
        <v>83</v>
      </c>
    </row>
    <row r="148" spans="2:51" s="13" customFormat="1" ht="11.25">
      <c r="B148" s="177"/>
      <c r="D148" s="151" t="s">
        <v>1584</v>
      </c>
      <c r="E148" s="178" t="s">
        <v>1</v>
      </c>
      <c r="F148" s="179" t="s">
        <v>2073</v>
      </c>
      <c r="H148" s="178" t="s">
        <v>1</v>
      </c>
      <c r="I148" s="180"/>
      <c r="L148" s="177"/>
      <c r="M148" s="181"/>
      <c r="T148" s="182"/>
      <c r="AT148" s="178" t="s">
        <v>1584</v>
      </c>
      <c r="AU148" s="178" t="s">
        <v>83</v>
      </c>
      <c r="AV148" s="13" t="s">
        <v>81</v>
      </c>
      <c r="AW148" s="13" t="s">
        <v>30</v>
      </c>
      <c r="AX148" s="13" t="s">
        <v>73</v>
      </c>
      <c r="AY148" s="178" t="s">
        <v>241</v>
      </c>
    </row>
    <row r="149" spans="2:51" s="13" customFormat="1" ht="33.75">
      <c r="B149" s="177"/>
      <c r="D149" s="151" t="s">
        <v>1584</v>
      </c>
      <c r="E149" s="178" t="s">
        <v>1</v>
      </c>
      <c r="F149" s="179" t="s">
        <v>2074</v>
      </c>
      <c r="H149" s="178" t="s">
        <v>1</v>
      </c>
      <c r="I149" s="180"/>
      <c r="L149" s="177"/>
      <c r="M149" s="181"/>
      <c r="T149" s="182"/>
      <c r="AT149" s="178" t="s">
        <v>1584</v>
      </c>
      <c r="AU149" s="178" t="s">
        <v>83</v>
      </c>
      <c r="AV149" s="13" t="s">
        <v>81</v>
      </c>
      <c r="AW149" s="13" t="s">
        <v>30</v>
      </c>
      <c r="AX149" s="13" t="s">
        <v>73</v>
      </c>
      <c r="AY149" s="178" t="s">
        <v>241</v>
      </c>
    </row>
    <row r="150" spans="2:51" s="13" customFormat="1" ht="11.25">
      <c r="B150" s="177"/>
      <c r="D150" s="151" t="s">
        <v>1584</v>
      </c>
      <c r="E150" s="178" t="s">
        <v>1</v>
      </c>
      <c r="F150" s="179" t="s">
        <v>2075</v>
      </c>
      <c r="H150" s="178" t="s">
        <v>1</v>
      </c>
      <c r="I150" s="180"/>
      <c r="L150" s="177"/>
      <c r="M150" s="181"/>
      <c r="T150" s="182"/>
      <c r="AT150" s="178" t="s">
        <v>1584</v>
      </c>
      <c r="AU150" s="178" t="s">
        <v>83</v>
      </c>
      <c r="AV150" s="13" t="s">
        <v>81</v>
      </c>
      <c r="AW150" s="13" t="s">
        <v>30</v>
      </c>
      <c r="AX150" s="13" t="s">
        <v>73</v>
      </c>
      <c r="AY150" s="178" t="s">
        <v>241</v>
      </c>
    </row>
    <row r="151" spans="2:51" s="12" customFormat="1" ht="11.25">
      <c r="B151" s="170"/>
      <c r="D151" s="151" t="s">
        <v>1584</v>
      </c>
      <c r="E151" s="171" t="s">
        <v>1</v>
      </c>
      <c r="F151" s="172" t="s">
        <v>2069</v>
      </c>
      <c r="H151" s="173">
        <v>2731</v>
      </c>
      <c r="I151" s="174"/>
      <c r="L151" s="170"/>
      <c r="M151" s="175"/>
      <c r="T151" s="176"/>
      <c r="AT151" s="171" t="s">
        <v>1584</v>
      </c>
      <c r="AU151" s="171" t="s">
        <v>83</v>
      </c>
      <c r="AV151" s="12" t="s">
        <v>83</v>
      </c>
      <c r="AW151" s="12" t="s">
        <v>30</v>
      </c>
      <c r="AX151" s="12" t="s">
        <v>81</v>
      </c>
      <c r="AY151" s="171" t="s">
        <v>241</v>
      </c>
    </row>
    <row r="152" spans="2:65" s="1" customFormat="1" ht="24.2" customHeight="1">
      <c r="B152" s="32"/>
      <c r="C152" s="137" t="s">
        <v>258</v>
      </c>
      <c r="D152" s="137" t="s">
        <v>243</v>
      </c>
      <c r="E152" s="138" t="s">
        <v>2076</v>
      </c>
      <c r="F152" s="139" t="s">
        <v>2077</v>
      </c>
      <c r="G152" s="140" t="s">
        <v>609</v>
      </c>
      <c r="H152" s="141">
        <v>0.063</v>
      </c>
      <c r="I152" s="142"/>
      <c r="J152" s="143">
        <f>ROUND(I152*H152,2)</f>
        <v>0</v>
      </c>
      <c r="K152" s="144"/>
      <c r="L152" s="32"/>
      <c r="M152" s="145" t="s">
        <v>1</v>
      </c>
      <c r="N152" s="146" t="s">
        <v>38</v>
      </c>
      <c r="P152" s="147">
        <f>O152*H152</f>
        <v>0</v>
      </c>
      <c r="Q152" s="147">
        <v>0</v>
      </c>
      <c r="R152" s="147">
        <f>Q152*H152</f>
        <v>0</v>
      </c>
      <c r="S152" s="147">
        <v>0</v>
      </c>
      <c r="T152" s="148">
        <f>S152*H152</f>
        <v>0</v>
      </c>
      <c r="AR152" s="149" t="s">
        <v>247</v>
      </c>
      <c r="AT152" s="149" t="s">
        <v>243</v>
      </c>
      <c r="AU152" s="149" t="s">
        <v>83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2078</v>
      </c>
    </row>
    <row r="153" spans="2:47" s="1" customFormat="1" ht="48.75">
      <c r="B153" s="32"/>
      <c r="D153" s="151" t="s">
        <v>248</v>
      </c>
      <c r="F153" s="152" t="s">
        <v>2079</v>
      </c>
      <c r="I153" s="153"/>
      <c r="L153" s="32"/>
      <c r="M153" s="154"/>
      <c r="T153" s="56"/>
      <c r="AT153" s="17" t="s">
        <v>248</v>
      </c>
      <c r="AU153" s="17" t="s">
        <v>83</v>
      </c>
    </row>
    <row r="154" spans="2:51" s="13" customFormat="1" ht="22.5">
      <c r="B154" s="177"/>
      <c r="D154" s="151" t="s">
        <v>1584</v>
      </c>
      <c r="E154" s="178" t="s">
        <v>1</v>
      </c>
      <c r="F154" s="179" t="s">
        <v>2080</v>
      </c>
      <c r="H154" s="178" t="s">
        <v>1</v>
      </c>
      <c r="I154" s="180"/>
      <c r="L154" s="177"/>
      <c r="M154" s="181"/>
      <c r="T154" s="182"/>
      <c r="AT154" s="178" t="s">
        <v>1584</v>
      </c>
      <c r="AU154" s="178" t="s">
        <v>83</v>
      </c>
      <c r="AV154" s="13" t="s">
        <v>81</v>
      </c>
      <c r="AW154" s="13" t="s">
        <v>30</v>
      </c>
      <c r="AX154" s="13" t="s">
        <v>73</v>
      </c>
      <c r="AY154" s="178" t="s">
        <v>241</v>
      </c>
    </row>
    <row r="155" spans="2:51" s="12" customFormat="1" ht="11.25">
      <c r="B155" s="170"/>
      <c r="D155" s="151" t="s">
        <v>1584</v>
      </c>
      <c r="E155" s="171" t="s">
        <v>1</v>
      </c>
      <c r="F155" s="172" t="s">
        <v>2081</v>
      </c>
      <c r="H155" s="173">
        <v>0.063</v>
      </c>
      <c r="I155" s="174"/>
      <c r="L155" s="170"/>
      <c r="M155" s="175"/>
      <c r="T155" s="176"/>
      <c r="AT155" s="171" t="s">
        <v>1584</v>
      </c>
      <c r="AU155" s="171" t="s">
        <v>83</v>
      </c>
      <c r="AV155" s="12" t="s">
        <v>83</v>
      </c>
      <c r="AW155" s="12" t="s">
        <v>30</v>
      </c>
      <c r="AX155" s="12" t="s">
        <v>81</v>
      </c>
      <c r="AY155" s="171" t="s">
        <v>241</v>
      </c>
    </row>
    <row r="156" spans="2:65" s="1" customFormat="1" ht="24.2" customHeight="1">
      <c r="B156" s="32"/>
      <c r="C156" s="155" t="s">
        <v>276</v>
      </c>
      <c r="D156" s="155" t="s">
        <v>260</v>
      </c>
      <c r="E156" s="156" t="s">
        <v>2070</v>
      </c>
      <c r="F156" s="157" t="s">
        <v>2071</v>
      </c>
      <c r="G156" s="158" t="s">
        <v>263</v>
      </c>
      <c r="H156" s="159">
        <v>93</v>
      </c>
      <c r="I156" s="160"/>
      <c r="J156" s="161">
        <f>ROUND(I156*H156,2)</f>
        <v>0</v>
      </c>
      <c r="K156" s="162"/>
      <c r="L156" s="163"/>
      <c r="M156" s="164" t="s">
        <v>1</v>
      </c>
      <c r="N156" s="165" t="s">
        <v>38</v>
      </c>
      <c r="P156" s="147">
        <f>O156*H156</f>
        <v>0</v>
      </c>
      <c r="Q156" s="147">
        <v>0.327</v>
      </c>
      <c r="R156" s="147">
        <f>Q156*H156</f>
        <v>30.411</v>
      </c>
      <c r="S156" s="147">
        <v>0</v>
      </c>
      <c r="T156" s="148">
        <f>S156*H156</f>
        <v>0</v>
      </c>
      <c r="AR156" s="149" t="s">
        <v>258</v>
      </c>
      <c r="AT156" s="149" t="s">
        <v>260</v>
      </c>
      <c r="AU156" s="149" t="s">
        <v>83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2082</v>
      </c>
    </row>
    <row r="157" spans="2:47" s="1" customFormat="1" ht="11.25">
      <c r="B157" s="32"/>
      <c r="D157" s="151" t="s">
        <v>248</v>
      </c>
      <c r="F157" s="152" t="s">
        <v>2071</v>
      </c>
      <c r="I157" s="153"/>
      <c r="L157" s="32"/>
      <c r="M157" s="154"/>
      <c r="T157" s="56"/>
      <c r="AT157" s="17" t="s">
        <v>248</v>
      </c>
      <c r="AU157" s="17" t="s">
        <v>83</v>
      </c>
    </row>
    <row r="158" spans="2:51" s="13" customFormat="1" ht="11.25">
      <c r="B158" s="177"/>
      <c r="D158" s="151" t="s">
        <v>1584</v>
      </c>
      <c r="E158" s="178" t="s">
        <v>1</v>
      </c>
      <c r="F158" s="179" t="s">
        <v>2073</v>
      </c>
      <c r="H158" s="178" t="s">
        <v>1</v>
      </c>
      <c r="I158" s="180"/>
      <c r="L158" s="177"/>
      <c r="M158" s="181"/>
      <c r="T158" s="182"/>
      <c r="AT158" s="178" t="s">
        <v>1584</v>
      </c>
      <c r="AU158" s="178" t="s">
        <v>83</v>
      </c>
      <c r="AV158" s="13" t="s">
        <v>81</v>
      </c>
      <c r="AW158" s="13" t="s">
        <v>30</v>
      </c>
      <c r="AX158" s="13" t="s">
        <v>73</v>
      </c>
      <c r="AY158" s="178" t="s">
        <v>241</v>
      </c>
    </row>
    <row r="159" spans="2:51" s="13" customFormat="1" ht="11.25">
      <c r="B159" s="177"/>
      <c r="D159" s="151" t="s">
        <v>1584</v>
      </c>
      <c r="E159" s="178" t="s">
        <v>1</v>
      </c>
      <c r="F159" s="179" t="s">
        <v>2083</v>
      </c>
      <c r="H159" s="178" t="s">
        <v>1</v>
      </c>
      <c r="I159" s="180"/>
      <c r="L159" s="177"/>
      <c r="M159" s="181"/>
      <c r="T159" s="182"/>
      <c r="AT159" s="178" t="s">
        <v>1584</v>
      </c>
      <c r="AU159" s="178" t="s">
        <v>83</v>
      </c>
      <c r="AV159" s="13" t="s">
        <v>81</v>
      </c>
      <c r="AW159" s="13" t="s">
        <v>30</v>
      </c>
      <c r="AX159" s="13" t="s">
        <v>73</v>
      </c>
      <c r="AY159" s="178" t="s">
        <v>241</v>
      </c>
    </row>
    <row r="160" spans="2:51" s="12" customFormat="1" ht="11.25">
      <c r="B160" s="170"/>
      <c r="D160" s="151" t="s">
        <v>1584</v>
      </c>
      <c r="E160" s="171" t="s">
        <v>1</v>
      </c>
      <c r="F160" s="172" t="s">
        <v>579</v>
      </c>
      <c r="H160" s="173">
        <v>93</v>
      </c>
      <c r="I160" s="174"/>
      <c r="L160" s="170"/>
      <c r="M160" s="175"/>
      <c r="T160" s="176"/>
      <c r="AT160" s="171" t="s">
        <v>1584</v>
      </c>
      <c r="AU160" s="171" t="s">
        <v>83</v>
      </c>
      <c r="AV160" s="12" t="s">
        <v>83</v>
      </c>
      <c r="AW160" s="12" t="s">
        <v>30</v>
      </c>
      <c r="AX160" s="12" t="s">
        <v>81</v>
      </c>
      <c r="AY160" s="171" t="s">
        <v>241</v>
      </c>
    </row>
    <row r="161" spans="2:65" s="1" customFormat="1" ht="16.5" customHeight="1">
      <c r="B161" s="32"/>
      <c r="C161" s="155" t="s">
        <v>264</v>
      </c>
      <c r="D161" s="155" t="s">
        <v>260</v>
      </c>
      <c r="E161" s="156" t="s">
        <v>2084</v>
      </c>
      <c r="F161" s="157" t="s">
        <v>2085</v>
      </c>
      <c r="G161" s="158" t="s">
        <v>263</v>
      </c>
      <c r="H161" s="159">
        <v>2</v>
      </c>
      <c r="I161" s="160"/>
      <c r="J161" s="161">
        <f>ROUND(I161*H161,2)</f>
        <v>0</v>
      </c>
      <c r="K161" s="162"/>
      <c r="L161" s="163"/>
      <c r="M161" s="164" t="s">
        <v>1</v>
      </c>
      <c r="N161" s="165" t="s">
        <v>38</v>
      </c>
      <c r="P161" s="147">
        <f>O161*H161</f>
        <v>0</v>
      </c>
      <c r="Q161" s="147">
        <v>1.23475</v>
      </c>
      <c r="R161" s="147">
        <f>Q161*H161</f>
        <v>2.4695</v>
      </c>
      <c r="S161" s="147">
        <v>0</v>
      </c>
      <c r="T161" s="148">
        <f>S161*H161</f>
        <v>0</v>
      </c>
      <c r="AR161" s="149" t="s">
        <v>258</v>
      </c>
      <c r="AT161" s="149" t="s">
        <v>260</v>
      </c>
      <c r="AU161" s="149" t="s">
        <v>83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2086</v>
      </c>
    </row>
    <row r="162" spans="2:47" s="1" customFormat="1" ht="11.25">
      <c r="B162" s="32"/>
      <c r="D162" s="151" t="s">
        <v>248</v>
      </c>
      <c r="F162" s="152" t="s">
        <v>2087</v>
      </c>
      <c r="I162" s="153"/>
      <c r="L162" s="32"/>
      <c r="M162" s="154"/>
      <c r="T162" s="56"/>
      <c r="AT162" s="17" t="s">
        <v>248</v>
      </c>
      <c r="AU162" s="17" t="s">
        <v>83</v>
      </c>
    </row>
    <row r="163" spans="2:51" s="13" customFormat="1" ht="11.25">
      <c r="B163" s="177"/>
      <c r="D163" s="151" t="s">
        <v>1584</v>
      </c>
      <c r="E163" s="178" t="s">
        <v>1</v>
      </c>
      <c r="F163" s="179" t="s">
        <v>2073</v>
      </c>
      <c r="H163" s="178" t="s">
        <v>1</v>
      </c>
      <c r="I163" s="180"/>
      <c r="L163" s="177"/>
      <c r="M163" s="181"/>
      <c r="T163" s="182"/>
      <c r="AT163" s="178" t="s">
        <v>1584</v>
      </c>
      <c r="AU163" s="178" t="s">
        <v>83</v>
      </c>
      <c r="AV163" s="13" t="s">
        <v>81</v>
      </c>
      <c r="AW163" s="13" t="s">
        <v>30</v>
      </c>
      <c r="AX163" s="13" t="s">
        <v>73</v>
      </c>
      <c r="AY163" s="178" t="s">
        <v>241</v>
      </c>
    </row>
    <row r="164" spans="2:51" s="13" customFormat="1" ht="22.5">
      <c r="B164" s="177"/>
      <c r="D164" s="151" t="s">
        <v>1584</v>
      </c>
      <c r="E164" s="178" t="s">
        <v>1</v>
      </c>
      <c r="F164" s="179" t="s">
        <v>2080</v>
      </c>
      <c r="H164" s="178" t="s">
        <v>1</v>
      </c>
      <c r="I164" s="180"/>
      <c r="L164" s="177"/>
      <c r="M164" s="181"/>
      <c r="T164" s="182"/>
      <c r="AT164" s="178" t="s">
        <v>1584</v>
      </c>
      <c r="AU164" s="178" t="s">
        <v>83</v>
      </c>
      <c r="AV164" s="13" t="s">
        <v>81</v>
      </c>
      <c r="AW164" s="13" t="s">
        <v>30</v>
      </c>
      <c r="AX164" s="13" t="s">
        <v>73</v>
      </c>
      <c r="AY164" s="178" t="s">
        <v>241</v>
      </c>
    </row>
    <row r="165" spans="2:51" s="13" customFormat="1" ht="11.25">
      <c r="B165" s="177"/>
      <c r="D165" s="151" t="s">
        <v>1584</v>
      </c>
      <c r="E165" s="178" t="s">
        <v>1</v>
      </c>
      <c r="F165" s="179" t="s">
        <v>2088</v>
      </c>
      <c r="H165" s="178" t="s">
        <v>1</v>
      </c>
      <c r="I165" s="180"/>
      <c r="L165" s="177"/>
      <c r="M165" s="181"/>
      <c r="T165" s="182"/>
      <c r="AT165" s="178" t="s">
        <v>1584</v>
      </c>
      <c r="AU165" s="178" t="s">
        <v>83</v>
      </c>
      <c r="AV165" s="13" t="s">
        <v>81</v>
      </c>
      <c r="AW165" s="13" t="s">
        <v>30</v>
      </c>
      <c r="AX165" s="13" t="s">
        <v>73</v>
      </c>
      <c r="AY165" s="178" t="s">
        <v>241</v>
      </c>
    </row>
    <row r="166" spans="2:51" s="12" customFormat="1" ht="11.25">
      <c r="B166" s="170"/>
      <c r="D166" s="151" t="s">
        <v>1584</v>
      </c>
      <c r="E166" s="171" t="s">
        <v>1</v>
      </c>
      <c r="F166" s="172" t="s">
        <v>83</v>
      </c>
      <c r="H166" s="173">
        <v>2</v>
      </c>
      <c r="I166" s="174"/>
      <c r="L166" s="170"/>
      <c r="M166" s="175"/>
      <c r="T166" s="176"/>
      <c r="AT166" s="171" t="s">
        <v>1584</v>
      </c>
      <c r="AU166" s="171" t="s">
        <v>83</v>
      </c>
      <c r="AV166" s="12" t="s">
        <v>83</v>
      </c>
      <c r="AW166" s="12" t="s">
        <v>30</v>
      </c>
      <c r="AX166" s="12" t="s">
        <v>81</v>
      </c>
      <c r="AY166" s="171" t="s">
        <v>241</v>
      </c>
    </row>
    <row r="167" spans="2:65" s="1" customFormat="1" ht="24.2" customHeight="1">
      <c r="B167" s="32"/>
      <c r="C167" s="137" t="s">
        <v>283</v>
      </c>
      <c r="D167" s="137" t="s">
        <v>243</v>
      </c>
      <c r="E167" s="138" t="s">
        <v>2089</v>
      </c>
      <c r="F167" s="139" t="s">
        <v>2090</v>
      </c>
      <c r="G167" s="140" t="s">
        <v>609</v>
      </c>
      <c r="H167" s="141">
        <v>0.063</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83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2091</v>
      </c>
    </row>
    <row r="168" spans="2:47" s="1" customFormat="1" ht="48.75">
      <c r="B168" s="32"/>
      <c r="D168" s="151" t="s">
        <v>248</v>
      </c>
      <c r="F168" s="152" t="s">
        <v>2092</v>
      </c>
      <c r="I168" s="153"/>
      <c r="L168" s="32"/>
      <c r="M168" s="154"/>
      <c r="T168" s="56"/>
      <c r="AT168" s="17" t="s">
        <v>248</v>
      </c>
      <c r="AU168" s="17" t="s">
        <v>83</v>
      </c>
    </row>
    <row r="169" spans="2:51" s="13" customFormat="1" ht="22.5">
      <c r="B169" s="177"/>
      <c r="D169" s="151" t="s">
        <v>1584</v>
      </c>
      <c r="E169" s="178" t="s">
        <v>1</v>
      </c>
      <c r="F169" s="179" t="s">
        <v>2093</v>
      </c>
      <c r="H169" s="178" t="s">
        <v>1</v>
      </c>
      <c r="I169" s="180"/>
      <c r="L169" s="177"/>
      <c r="M169" s="181"/>
      <c r="T169" s="182"/>
      <c r="AT169" s="178" t="s">
        <v>1584</v>
      </c>
      <c r="AU169" s="178" t="s">
        <v>83</v>
      </c>
      <c r="AV169" s="13" t="s">
        <v>81</v>
      </c>
      <c r="AW169" s="13" t="s">
        <v>30</v>
      </c>
      <c r="AX169" s="13" t="s">
        <v>73</v>
      </c>
      <c r="AY169" s="178" t="s">
        <v>241</v>
      </c>
    </row>
    <row r="170" spans="2:51" s="12" customFormat="1" ht="11.25">
      <c r="B170" s="170"/>
      <c r="D170" s="151" t="s">
        <v>1584</v>
      </c>
      <c r="E170" s="171" t="s">
        <v>1</v>
      </c>
      <c r="F170" s="172" t="s">
        <v>2081</v>
      </c>
      <c r="H170" s="173">
        <v>0.063</v>
      </c>
      <c r="I170" s="174"/>
      <c r="L170" s="170"/>
      <c r="M170" s="175"/>
      <c r="T170" s="176"/>
      <c r="AT170" s="171" t="s">
        <v>1584</v>
      </c>
      <c r="AU170" s="171" t="s">
        <v>83</v>
      </c>
      <c r="AV170" s="12" t="s">
        <v>83</v>
      </c>
      <c r="AW170" s="12" t="s">
        <v>30</v>
      </c>
      <c r="AX170" s="12" t="s">
        <v>81</v>
      </c>
      <c r="AY170" s="171" t="s">
        <v>241</v>
      </c>
    </row>
    <row r="171" spans="2:65" s="1" customFormat="1" ht="24.2" customHeight="1">
      <c r="B171" s="32"/>
      <c r="C171" s="137" t="s">
        <v>268</v>
      </c>
      <c r="D171" s="137" t="s">
        <v>243</v>
      </c>
      <c r="E171" s="138" t="s">
        <v>2094</v>
      </c>
      <c r="F171" s="139" t="s">
        <v>2095</v>
      </c>
      <c r="G171" s="140" t="s">
        <v>267</v>
      </c>
      <c r="H171" s="141">
        <v>3686.796</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83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2096</v>
      </c>
    </row>
    <row r="172" spans="2:47" s="1" customFormat="1" ht="68.25">
      <c r="B172" s="32"/>
      <c r="D172" s="151" t="s">
        <v>248</v>
      </c>
      <c r="F172" s="152" t="s">
        <v>2097</v>
      </c>
      <c r="I172" s="153"/>
      <c r="L172" s="32"/>
      <c r="M172" s="154"/>
      <c r="T172" s="56"/>
      <c r="AT172" s="17" t="s">
        <v>248</v>
      </c>
      <c r="AU172" s="17" t="s">
        <v>83</v>
      </c>
    </row>
    <row r="173" spans="2:51" s="13" customFormat="1" ht="22.5">
      <c r="B173" s="177"/>
      <c r="D173" s="151" t="s">
        <v>1584</v>
      </c>
      <c r="E173" s="178" t="s">
        <v>1</v>
      </c>
      <c r="F173" s="179" t="s">
        <v>2098</v>
      </c>
      <c r="H173" s="178" t="s">
        <v>1</v>
      </c>
      <c r="I173" s="180"/>
      <c r="L173" s="177"/>
      <c r="M173" s="181"/>
      <c r="T173" s="182"/>
      <c r="AT173" s="178" t="s">
        <v>1584</v>
      </c>
      <c r="AU173" s="178" t="s">
        <v>83</v>
      </c>
      <c r="AV173" s="13" t="s">
        <v>81</v>
      </c>
      <c r="AW173" s="13" t="s">
        <v>30</v>
      </c>
      <c r="AX173" s="13" t="s">
        <v>73</v>
      </c>
      <c r="AY173" s="178" t="s">
        <v>241</v>
      </c>
    </row>
    <row r="174" spans="2:51" s="13" customFormat="1" ht="11.25">
      <c r="B174" s="177"/>
      <c r="D174" s="151" t="s">
        <v>1584</v>
      </c>
      <c r="E174" s="178" t="s">
        <v>1</v>
      </c>
      <c r="F174" s="179" t="s">
        <v>2099</v>
      </c>
      <c r="H174" s="178" t="s">
        <v>1</v>
      </c>
      <c r="I174" s="180"/>
      <c r="L174" s="177"/>
      <c r="M174" s="181"/>
      <c r="T174" s="182"/>
      <c r="AT174" s="178" t="s">
        <v>1584</v>
      </c>
      <c r="AU174" s="178" t="s">
        <v>83</v>
      </c>
      <c r="AV174" s="13" t="s">
        <v>81</v>
      </c>
      <c r="AW174" s="13" t="s">
        <v>30</v>
      </c>
      <c r="AX174" s="13" t="s">
        <v>73</v>
      </c>
      <c r="AY174" s="178" t="s">
        <v>241</v>
      </c>
    </row>
    <row r="175" spans="2:51" s="12" customFormat="1" ht="11.25">
      <c r="B175" s="170"/>
      <c r="D175" s="151" t="s">
        <v>1584</v>
      </c>
      <c r="E175" s="171" t="s">
        <v>1</v>
      </c>
      <c r="F175" s="172" t="s">
        <v>2100</v>
      </c>
      <c r="H175" s="173">
        <v>3686.796</v>
      </c>
      <c r="I175" s="174"/>
      <c r="L175" s="170"/>
      <c r="M175" s="175"/>
      <c r="T175" s="176"/>
      <c r="AT175" s="171" t="s">
        <v>1584</v>
      </c>
      <c r="AU175" s="171" t="s">
        <v>83</v>
      </c>
      <c r="AV175" s="12" t="s">
        <v>83</v>
      </c>
      <c r="AW175" s="12" t="s">
        <v>30</v>
      </c>
      <c r="AX175" s="12" t="s">
        <v>81</v>
      </c>
      <c r="AY175" s="171" t="s">
        <v>241</v>
      </c>
    </row>
    <row r="176" spans="2:65" s="1" customFormat="1" ht="16.5" customHeight="1">
      <c r="B176" s="32"/>
      <c r="C176" s="155" t="s">
        <v>290</v>
      </c>
      <c r="D176" s="155" t="s">
        <v>260</v>
      </c>
      <c r="E176" s="156" t="s">
        <v>2084</v>
      </c>
      <c r="F176" s="157" t="s">
        <v>2085</v>
      </c>
      <c r="G176" s="158" t="s">
        <v>263</v>
      </c>
      <c r="H176" s="159">
        <v>49.2</v>
      </c>
      <c r="I176" s="160"/>
      <c r="J176" s="161">
        <f>ROUND(I176*H176,2)</f>
        <v>0</v>
      </c>
      <c r="K176" s="162"/>
      <c r="L176" s="163"/>
      <c r="M176" s="164" t="s">
        <v>1</v>
      </c>
      <c r="N176" s="165" t="s">
        <v>38</v>
      </c>
      <c r="P176" s="147">
        <f>O176*H176</f>
        <v>0</v>
      </c>
      <c r="Q176" s="147">
        <v>1.23475</v>
      </c>
      <c r="R176" s="147">
        <f>Q176*H176</f>
        <v>60.749700000000004</v>
      </c>
      <c r="S176" s="147">
        <v>0</v>
      </c>
      <c r="T176" s="148">
        <f>S176*H176</f>
        <v>0</v>
      </c>
      <c r="AR176" s="149" t="s">
        <v>258</v>
      </c>
      <c r="AT176" s="149" t="s">
        <v>260</v>
      </c>
      <c r="AU176" s="149" t="s">
        <v>83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2101</v>
      </c>
    </row>
    <row r="177" spans="2:47" s="1" customFormat="1" ht="11.25">
      <c r="B177" s="32"/>
      <c r="D177" s="151" t="s">
        <v>248</v>
      </c>
      <c r="F177" s="152" t="s">
        <v>2087</v>
      </c>
      <c r="I177" s="153"/>
      <c r="L177" s="32"/>
      <c r="M177" s="154"/>
      <c r="T177" s="56"/>
      <c r="AT177" s="17" t="s">
        <v>248</v>
      </c>
      <c r="AU177" s="17" t="s">
        <v>83</v>
      </c>
    </row>
    <row r="178" spans="2:51" s="13" customFormat="1" ht="11.25">
      <c r="B178" s="177"/>
      <c r="D178" s="151" t="s">
        <v>1584</v>
      </c>
      <c r="E178" s="178" t="s">
        <v>1</v>
      </c>
      <c r="F178" s="179" t="s">
        <v>2073</v>
      </c>
      <c r="H178" s="178" t="s">
        <v>1</v>
      </c>
      <c r="I178" s="180"/>
      <c r="L178" s="177"/>
      <c r="M178" s="181"/>
      <c r="T178" s="182"/>
      <c r="AT178" s="178" t="s">
        <v>1584</v>
      </c>
      <c r="AU178" s="178" t="s">
        <v>83</v>
      </c>
      <c r="AV178" s="13" t="s">
        <v>81</v>
      </c>
      <c r="AW178" s="13" t="s">
        <v>30</v>
      </c>
      <c r="AX178" s="13" t="s">
        <v>73</v>
      </c>
      <c r="AY178" s="178" t="s">
        <v>241</v>
      </c>
    </row>
    <row r="179" spans="2:51" s="13" customFormat="1" ht="22.5">
      <c r="B179" s="177"/>
      <c r="D179" s="151" t="s">
        <v>1584</v>
      </c>
      <c r="E179" s="178" t="s">
        <v>1</v>
      </c>
      <c r="F179" s="179" t="s">
        <v>2102</v>
      </c>
      <c r="H179" s="178" t="s">
        <v>1</v>
      </c>
      <c r="I179" s="180"/>
      <c r="L179" s="177"/>
      <c r="M179" s="181"/>
      <c r="T179" s="182"/>
      <c r="AT179" s="178" t="s">
        <v>1584</v>
      </c>
      <c r="AU179" s="178" t="s">
        <v>83</v>
      </c>
      <c r="AV179" s="13" t="s">
        <v>81</v>
      </c>
      <c r="AW179" s="13" t="s">
        <v>30</v>
      </c>
      <c r="AX179" s="13" t="s">
        <v>73</v>
      </c>
      <c r="AY179" s="178" t="s">
        <v>241</v>
      </c>
    </row>
    <row r="180" spans="2:51" s="13" customFormat="1" ht="11.25">
      <c r="B180" s="177"/>
      <c r="D180" s="151" t="s">
        <v>1584</v>
      </c>
      <c r="E180" s="178" t="s">
        <v>1</v>
      </c>
      <c r="F180" s="179" t="s">
        <v>2103</v>
      </c>
      <c r="H180" s="178" t="s">
        <v>1</v>
      </c>
      <c r="I180" s="180"/>
      <c r="L180" s="177"/>
      <c r="M180" s="181"/>
      <c r="T180" s="182"/>
      <c r="AT180" s="178" t="s">
        <v>1584</v>
      </c>
      <c r="AU180" s="178" t="s">
        <v>83</v>
      </c>
      <c r="AV180" s="13" t="s">
        <v>81</v>
      </c>
      <c r="AW180" s="13" t="s">
        <v>30</v>
      </c>
      <c r="AX180" s="13" t="s">
        <v>73</v>
      </c>
      <c r="AY180" s="178" t="s">
        <v>241</v>
      </c>
    </row>
    <row r="181" spans="2:51" s="12" customFormat="1" ht="11.25">
      <c r="B181" s="170"/>
      <c r="D181" s="151" t="s">
        <v>1584</v>
      </c>
      <c r="E181" s="171" t="s">
        <v>1</v>
      </c>
      <c r="F181" s="172" t="s">
        <v>2104</v>
      </c>
      <c r="H181" s="173">
        <v>49.2</v>
      </c>
      <c r="I181" s="174"/>
      <c r="L181" s="170"/>
      <c r="M181" s="175"/>
      <c r="T181" s="176"/>
      <c r="AT181" s="171" t="s">
        <v>1584</v>
      </c>
      <c r="AU181" s="171" t="s">
        <v>83</v>
      </c>
      <c r="AV181" s="12" t="s">
        <v>83</v>
      </c>
      <c r="AW181" s="12" t="s">
        <v>30</v>
      </c>
      <c r="AX181" s="12" t="s">
        <v>81</v>
      </c>
      <c r="AY181" s="171" t="s">
        <v>241</v>
      </c>
    </row>
    <row r="182" spans="2:65" s="1" customFormat="1" ht="16.5" customHeight="1">
      <c r="B182" s="32"/>
      <c r="C182" s="137" t="s">
        <v>272</v>
      </c>
      <c r="D182" s="137" t="s">
        <v>243</v>
      </c>
      <c r="E182" s="138" t="s">
        <v>2105</v>
      </c>
      <c r="F182" s="139" t="s">
        <v>2106</v>
      </c>
      <c r="G182" s="140" t="s">
        <v>263</v>
      </c>
      <c r="H182" s="141">
        <v>166</v>
      </c>
      <c r="I182" s="142"/>
      <c r="J182" s="143">
        <f>ROUND(I182*H182,2)</f>
        <v>0</v>
      </c>
      <c r="K182" s="144"/>
      <c r="L182" s="32"/>
      <c r="M182" s="145" t="s">
        <v>1</v>
      </c>
      <c r="N182" s="146" t="s">
        <v>38</v>
      </c>
      <c r="P182" s="147">
        <f>O182*H182</f>
        <v>0</v>
      </c>
      <c r="Q182" s="147">
        <v>0</v>
      </c>
      <c r="R182" s="147">
        <f>Q182*H182</f>
        <v>0</v>
      </c>
      <c r="S182" s="147">
        <v>0</v>
      </c>
      <c r="T182" s="148">
        <f>S182*H182</f>
        <v>0</v>
      </c>
      <c r="AR182" s="149" t="s">
        <v>247</v>
      </c>
      <c r="AT182" s="149" t="s">
        <v>243</v>
      </c>
      <c r="AU182" s="149" t="s">
        <v>83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247</v>
      </c>
      <c r="BM182" s="149" t="s">
        <v>2107</v>
      </c>
    </row>
    <row r="183" spans="2:47" s="1" customFormat="1" ht="29.25">
      <c r="B183" s="32"/>
      <c r="D183" s="151" t="s">
        <v>248</v>
      </c>
      <c r="F183" s="152" t="s">
        <v>2108</v>
      </c>
      <c r="I183" s="153"/>
      <c r="L183" s="32"/>
      <c r="M183" s="154"/>
      <c r="T183" s="56"/>
      <c r="AT183" s="17" t="s">
        <v>248</v>
      </c>
      <c r="AU183" s="17" t="s">
        <v>83</v>
      </c>
    </row>
    <row r="184" spans="2:51" s="13" customFormat="1" ht="22.5">
      <c r="B184" s="177"/>
      <c r="D184" s="151" t="s">
        <v>1584</v>
      </c>
      <c r="E184" s="178" t="s">
        <v>1</v>
      </c>
      <c r="F184" s="179" t="s">
        <v>2093</v>
      </c>
      <c r="H184" s="178" t="s">
        <v>1</v>
      </c>
      <c r="I184" s="180"/>
      <c r="L184" s="177"/>
      <c r="M184" s="181"/>
      <c r="T184" s="182"/>
      <c r="AT184" s="178" t="s">
        <v>1584</v>
      </c>
      <c r="AU184" s="178" t="s">
        <v>83</v>
      </c>
      <c r="AV184" s="13" t="s">
        <v>81</v>
      </c>
      <c r="AW184" s="13" t="s">
        <v>30</v>
      </c>
      <c r="AX184" s="13" t="s">
        <v>73</v>
      </c>
      <c r="AY184" s="178" t="s">
        <v>241</v>
      </c>
    </row>
    <row r="185" spans="2:51" s="12" customFormat="1" ht="11.25">
      <c r="B185" s="170"/>
      <c r="D185" s="151" t="s">
        <v>1584</v>
      </c>
      <c r="E185" s="171" t="s">
        <v>1</v>
      </c>
      <c r="F185" s="172" t="s">
        <v>2109</v>
      </c>
      <c r="H185" s="173">
        <v>16</v>
      </c>
      <c r="I185" s="174"/>
      <c r="L185" s="170"/>
      <c r="M185" s="175"/>
      <c r="T185" s="176"/>
      <c r="AT185" s="171" t="s">
        <v>1584</v>
      </c>
      <c r="AU185" s="171" t="s">
        <v>83</v>
      </c>
      <c r="AV185" s="12" t="s">
        <v>83</v>
      </c>
      <c r="AW185" s="12" t="s">
        <v>30</v>
      </c>
      <c r="AX185" s="12" t="s">
        <v>73</v>
      </c>
      <c r="AY185" s="171" t="s">
        <v>241</v>
      </c>
    </row>
    <row r="186" spans="2:51" s="13" customFormat="1" ht="22.5">
      <c r="B186" s="177"/>
      <c r="D186" s="151" t="s">
        <v>1584</v>
      </c>
      <c r="E186" s="178" t="s">
        <v>1</v>
      </c>
      <c r="F186" s="179" t="s">
        <v>2110</v>
      </c>
      <c r="H186" s="178" t="s">
        <v>1</v>
      </c>
      <c r="I186" s="180"/>
      <c r="L186" s="177"/>
      <c r="M186" s="181"/>
      <c r="T186" s="182"/>
      <c r="AT186" s="178" t="s">
        <v>1584</v>
      </c>
      <c r="AU186" s="178" t="s">
        <v>83</v>
      </c>
      <c r="AV186" s="13" t="s">
        <v>81</v>
      </c>
      <c r="AW186" s="13" t="s">
        <v>30</v>
      </c>
      <c r="AX186" s="13" t="s">
        <v>73</v>
      </c>
      <c r="AY186" s="178" t="s">
        <v>241</v>
      </c>
    </row>
    <row r="187" spans="2:51" s="12" customFormat="1" ht="11.25">
      <c r="B187" s="170"/>
      <c r="D187" s="151" t="s">
        <v>1584</v>
      </c>
      <c r="E187" s="171" t="s">
        <v>1</v>
      </c>
      <c r="F187" s="172" t="s">
        <v>512</v>
      </c>
      <c r="H187" s="173">
        <v>150</v>
      </c>
      <c r="I187" s="174"/>
      <c r="L187" s="170"/>
      <c r="M187" s="175"/>
      <c r="T187" s="176"/>
      <c r="AT187" s="171" t="s">
        <v>1584</v>
      </c>
      <c r="AU187" s="171" t="s">
        <v>83</v>
      </c>
      <c r="AV187" s="12" t="s">
        <v>83</v>
      </c>
      <c r="AW187" s="12" t="s">
        <v>30</v>
      </c>
      <c r="AX187" s="12" t="s">
        <v>73</v>
      </c>
      <c r="AY187" s="171" t="s">
        <v>241</v>
      </c>
    </row>
    <row r="188" spans="2:51" s="14" customFormat="1" ht="11.25">
      <c r="B188" s="186"/>
      <c r="D188" s="151" t="s">
        <v>1584</v>
      </c>
      <c r="E188" s="187" t="s">
        <v>1</v>
      </c>
      <c r="F188" s="188" t="s">
        <v>2061</v>
      </c>
      <c r="H188" s="189">
        <v>166</v>
      </c>
      <c r="I188" s="190"/>
      <c r="L188" s="186"/>
      <c r="M188" s="191"/>
      <c r="T188" s="192"/>
      <c r="AT188" s="187" t="s">
        <v>1584</v>
      </c>
      <c r="AU188" s="187" t="s">
        <v>83</v>
      </c>
      <c r="AV188" s="14" t="s">
        <v>247</v>
      </c>
      <c r="AW188" s="14" t="s">
        <v>30</v>
      </c>
      <c r="AX188" s="14" t="s">
        <v>81</v>
      </c>
      <c r="AY188" s="187" t="s">
        <v>241</v>
      </c>
    </row>
    <row r="189" spans="2:65" s="1" customFormat="1" ht="24.2" customHeight="1">
      <c r="B189" s="32"/>
      <c r="C189" s="137" t="s">
        <v>8</v>
      </c>
      <c r="D189" s="137" t="s">
        <v>243</v>
      </c>
      <c r="E189" s="138" t="s">
        <v>2111</v>
      </c>
      <c r="F189" s="139" t="s">
        <v>2112</v>
      </c>
      <c r="G189" s="140" t="s">
        <v>609</v>
      </c>
      <c r="H189" s="141">
        <v>0.163</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83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2113</v>
      </c>
    </row>
    <row r="190" spans="2:47" s="1" customFormat="1" ht="78">
      <c r="B190" s="32"/>
      <c r="D190" s="151" t="s">
        <v>248</v>
      </c>
      <c r="F190" s="152" t="s">
        <v>2114</v>
      </c>
      <c r="I190" s="153"/>
      <c r="L190" s="32"/>
      <c r="M190" s="154"/>
      <c r="T190" s="56"/>
      <c r="AT190" s="17" t="s">
        <v>248</v>
      </c>
      <c r="AU190" s="17" t="s">
        <v>83</v>
      </c>
    </row>
    <row r="191" spans="2:51" s="13" customFormat="1" ht="33.75">
      <c r="B191" s="177"/>
      <c r="D191" s="151" t="s">
        <v>1584</v>
      </c>
      <c r="E191" s="178" t="s">
        <v>1</v>
      </c>
      <c r="F191" s="179" t="s">
        <v>2115</v>
      </c>
      <c r="H191" s="178" t="s">
        <v>1</v>
      </c>
      <c r="I191" s="180"/>
      <c r="L191" s="177"/>
      <c r="M191" s="181"/>
      <c r="T191" s="182"/>
      <c r="AT191" s="178" t="s">
        <v>1584</v>
      </c>
      <c r="AU191" s="178" t="s">
        <v>83</v>
      </c>
      <c r="AV191" s="13" t="s">
        <v>81</v>
      </c>
      <c r="AW191" s="13" t="s">
        <v>30</v>
      </c>
      <c r="AX191" s="13" t="s">
        <v>73</v>
      </c>
      <c r="AY191" s="178" t="s">
        <v>241</v>
      </c>
    </row>
    <row r="192" spans="2:51" s="12" customFormat="1" ht="11.25">
      <c r="B192" s="170"/>
      <c r="D192" s="151" t="s">
        <v>1584</v>
      </c>
      <c r="E192" s="171" t="s">
        <v>1</v>
      </c>
      <c r="F192" s="172" t="s">
        <v>2116</v>
      </c>
      <c r="H192" s="173">
        <v>0.163</v>
      </c>
      <c r="I192" s="174"/>
      <c r="L192" s="170"/>
      <c r="M192" s="175"/>
      <c r="T192" s="176"/>
      <c r="AT192" s="171" t="s">
        <v>1584</v>
      </c>
      <c r="AU192" s="171" t="s">
        <v>83</v>
      </c>
      <c r="AV192" s="12" t="s">
        <v>83</v>
      </c>
      <c r="AW192" s="12" t="s">
        <v>30</v>
      </c>
      <c r="AX192" s="12" t="s">
        <v>81</v>
      </c>
      <c r="AY192" s="171" t="s">
        <v>241</v>
      </c>
    </row>
    <row r="193" spans="2:65" s="1" customFormat="1" ht="24.2" customHeight="1">
      <c r="B193" s="32"/>
      <c r="C193" s="137" t="s">
        <v>357</v>
      </c>
      <c r="D193" s="137" t="s">
        <v>243</v>
      </c>
      <c r="E193" s="138" t="s">
        <v>2117</v>
      </c>
      <c r="F193" s="139" t="s">
        <v>2118</v>
      </c>
      <c r="G193" s="140" t="s">
        <v>2119</v>
      </c>
      <c r="H193" s="141">
        <v>42</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83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2120</v>
      </c>
    </row>
    <row r="194" spans="2:47" s="1" customFormat="1" ht="87.75">
      <c r="B194" s="32"/>
      <c r="D194" s="151" t="s">
        <v>248</v>
      </c>
      <c r="F194" s="152" t="s">
        <v>2121</v>
      </c>
      <c r="I194" s="153"/>
      <c r="L194" s="32"/>
      <c r="M194" s="154"/>
      <c r="T194" s="56"/>
      <c r="AT194" s="17" t="s">
        <v>248</v>
      </c>
      <c r="AU194" s="17" t="s">
        <v>83</v>
      </c>
    </row>
    <row r="195" spans="2:51" s="13" customFormat="1" ht="11.25">
      <c r="B195" s="177"/>
      <c r="D195" s="151" t="s">
        <v>1584</v>
      </c>
      <c r="E195" s="178" t="s">
        <v>1</v>
      </c>
      <c r="F195" s="179" t="s">
        <v>2122</v>
      </c>
      <c r="H195" s="178" t="s">
        <v>1</v>
      </c>
      <c r="I195" s="180"/>
      <c r="L195" s="177"/>
      <c r="M195" s="181"/>
      <c r="T195" s="182"/>
      <c r="AT195" s="178" t="s">
        <v>1584</v>
      </c>
      <c r="AU195" s="178" t="s">
        <v>83</v>
      </c>
      <c r="AV195" s="13" t="s">
        <v>81</v>
      </c>
      <c r="AW195" s="13" t="s">
        <v>30</v>
      </c>
      <c r="AX195" s="13" t="s">
        <v>73</v>
      </c>
      <c r="AY195" s="178" t="s">
        <v>241</v>
      </c>
    </row>
    <row r="196" spans="2:51" s="12" customFormat="1" ht="11.25">
      <c r="B196" s="170"/>
      <c r="D196" s="151" t="s">
        <v>1584</v>
      </c>
      <c r="E196" s="171" t="s">
        <v>1</v>
      </c>
      <c r="F196" s="172" t="s">
        <v>319</v>
      </c>
      <c r="H196" s="173">
        <v>42</v>
      </c>
      <c r="I196" s="174"/>
      <c r="L196" s="170"/>
      <c r="M196" s="175"/>
      <c r="T196" s="176"/>
      <c r="AT196" s="171" t="s">
        <v>1584</v>
      </c>
      <c r="AU196" s="171" t="s">
        <v>83</v>
      </c>
      <c r="AV196" s="12" t="s">
        <v>83</v>
      </c>
      <c r="AW196" s="12" t="s">
        <v>30</v>
      </c>
      <c r="AX196" s="12" t="s">
        <v>81</v>
      </c>
      <c r="AY196" s="171" t="s">
        <v>241</v>
      </c>
    </row>
    <row r="197" spans="2:65" s="1" customFormat="1" ht="24.2" customHeight="1">
      <c r="B197" s="32"/>
      <c r="C197" s="137" t="s">
        <v>275</v>
      </c>
      <c r="D197" s="137" t="s">
        <v>243</v>
      </c>
      <c r="E197" s="138" t="s">
        <v>2123</v>
      </c>
      <c r="F197" s="139" t="s">
        <v>2124</v>
      </c>
      <c r="G197" s="140" t="s">
        <v>2119</v>
      </c>
      <c r="H197" s="141">
        <v>12</v>
      </c>
      <c r="I197" s="142"/>
      <c r="J197" s="143">
        <f>ROUND(I197*H197,2)</f>
        <v>0</v>
      </c>
      <c r="K197" s="144"/>
      <c r="L197" s="32"/>
      <c r="M197" s="145" t="s">
        <v>1</v>
      </c>
      <c r="N197" s="146" t="s">
        <v>38</v>
      </c>
      <c r="P197" s="147">
        <f>O197*H197</f>
        <v>0</v>
      </c>
      <c r="Q197" s="147">
        <v>0</v>
      </c>
      <c r="R197" s="147">
        <f>Q197*H197</f>
        <v>0</v>
      </c>
      <c r="S197" s="147">
        <v>0</v>
      </c>
      <c r="T197" s="148">
        <f>S197*H197</f>
        <v>0</v>
      </c>
      <c r="AR197" s="149" t="s">
        <v>247</v>
      </c>
      <c r="AT197" s="149" t="s">
        <v>243</v>
      </c>
      <c r="AU197" s="149" t="s">
        <v>83</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247</v>
      </c>
      <c r="BM197" s="149" t="s">
        <v>2125</v>
      </c>
    </row>
    <row r="198" spans="2:47" s="1" customFormat="1" ht="68.25">
      <c r="B198" s="32"/>
      <c r="D198" s="151" t="s">
        <v>248</v>
      </c>
      <c r="F198" s="152" t="s">
        <v>2126</v>
      </c>
      <c r="I198" s="153"/>
      <c r="L198" s="32"/>
      <c r="M198" s="154"/>
      <c r="T198" s="56"/>
      <c r="AT198" s="17" t="s">
        <v>248</v>
      </c>
      <c r="AU198" s="17" t="s">
        <v>83</v>
      </c>
    </row>
    <row r="199" spans="2:51" s="13" customFormat="1" ht="33.75">
      <c r="B199" s="177"/>
      <c r="D199" s="151" t="s">
        <v>1584</v>
      </c>
      <c r="E199" s="178" t="s">
        <v>1</v>
      </c>
      <c r="F199" s="179" t="s">
        <v>2127</v>
      </c>
      <c r="H199" s="178" t="s">
        <v>1</v>
      </c>
      <c r="I199" s="180"/>
      <c r="L199" s="177"/>
      <c r="M199" s="181"/>
      <c r="T199" s="182"/>
      <c r="AT199" s="178" t="s">
        <v>1584</v>
      </c>
      <c r="AU199" s="178" t="s">
        <v>83</v>
      </c>
      <c r="AV199" s="13" t="s">
        <v>81</v>
      </c>
      <c r="AW199" s="13" t="s">
        <v>30</v>
      </c>
      <c r="AX199" s="13" t="s">
        <v>73</v>
      </c>
      <c r="AY199" s="178" t="s">
        <v>241</v>
      </c>
    </row>
    <row r="200" spans="2:51" s="12" customFormat="1" ht="11.25">
      <c r="B200" s="170"/>
      <c r="D200" s="151" t="s">
        <v>1584</v>
      </c>
      <c r="E200" s="171" t="s">
        <v>1</v>
      </c>
      <c r="F200" s="172" t="s">
        <v>268</v>
      </c>
      <c r="H200" s="173">
        <v>12</v>
      </c>
      <c r="I200" s="174"/>
      <c r="L200" s="170"/>
      <c r="M200" s="175"/>
      <c r="T200" s="176"/>
      <c r="AT200" s="171" t="s">
        <v>1584</v>
      </c>
      <c r="AU200" s="171" t="s">
        <v>83</v>
      </c>
      <c r="AV200" s="12" t="s">
        <v>83</v>
      </c>
      <c r="AW200" s="12" t="s">
        <v>30</v>
      </c>
      <c r="AX200" s="12" t="s">
        <v>81</v>
      </c>
      <c r="AY200" s="171" t="s">
        <v>241</v>
      </c>
    </row>
    <row r="201" spans="2:65" s="1" customFormat="1" ht="37.9" customHeight="1">
      <c r="B201" s="32"/>
      <c r="C201" s="137" t="s">
        <v>303</v>
      </c>
      <c r="D201" s="137" t="s">
        <v>243</v>
      </c>
      <c r="E201" s="138" t="s">
        <v>2128</v>
      </c>
      <c r="F201" s="139" t="s">
        <v>2129</v>
      </c>
      <c r="G201" s="140" t="s">
        <v>267</v>
      </c>
      <c r="H201" s="141">
        <v>2005.898</v>
      </c>
      <c r="I201" s="142"/>
      <c r="J201" s="143">
        <f>ROUND(I201*H201,2)</f>
        <v>0</v>
      </c>
      <c r="K201" s="144"/>
      <c r="L201" s="32"/>
      <c r="M201" s="145" t="s">
        <v>1</v>
      </c>
      <c r="N201" s="146" t="s">
        <v>38</v>
      </c>
      <c r="P201" s="147">
        <f>O201*H201</f>
        <v>0</v>
      </c>
      <c r="Q201" s="147">
        <v>0</v>
      </c>
      <c r="R201" s="147">
        <f>Q201*H201</f>
        <v>0</v>
      </c>
      <c r="S201" s="147">
        <v>0</v>
      </c>
      <c r="T201" s="148">
        <f>S201*H201</f>
        <v>0</v>
      </c>
      <c r="AR201" s="149" t="s">
        <v>247</v>
      </c>
      <c r="AT201" s="149" t="s">
        <v>243</v>
      </c>
      <c r="AU201" s="149" t="s">
        <v>83</v>
      </c>
      <c r="AY201" s="17" t="s">
        <v>241</v>
      </c>
      <c r="BE201" s="150">
        <f>IF(N201="základní",J201,0)</f>
        <v>0</v>
      </c>
      <c r="BF201" s="150">
        <f>IF(N201="snížená",J201,0)</f>
        <v>0</v>
      </c>
      <c r="BG201" s="150">
        <f>IF(N201="zákl. přenesená",J201,0)</f>
        <v>0</v>
      </c>
      <c r="BH201" s="150">
        <f>IF(N201="sníž. přenesená",J201,0)</f>
        <v>0</v>
      </c>
      <c r="BI201" s="150">
        <f>IF(N201="nulová",J201,0)</f>
        <v>0</v>
      </c>
      <c r="BJ201" s="17" t="s">
        <v>81</v>
      </c>
      <c r="BK201" s="150">
        <f>ROUND(I201*H201,2)</f>
        <v>0</v>
      </c>
      <c r="BL201" s="17" t="s">
        <v>247</v>
      </c>
      <c r="BM201" s="149" t="s">
        <v>2130</v>
      </c>
    </row>
    <row r="202" spans="2:47" s="1" customFormat="1" ht="58.5">
      <c r="B202" s="32"/>
      <c r="D202" s="151" t="s">
        <v>248</v>
      </c>
      <c r="F202" s="152" t="s">
        <v>2131</v>
      </c>
      <c r="I202" s="153"/>
      <c r="L202" s="32"/>
      <c r="M202" s="154"/>
      <c r="T202" s="56"/>
      <c r="AT202" s="17" t="s">
        <v>248</v>
      </c>
      <c r="AU202" s="17" t="s">
        <v>83</v>
      </c>
    </row>
    <row r="203" spans="2:51" s="13" customFormat="1" ht="11.25">
      <c r="B203" s="177"/>
      <c r="D203" s="151" t="s">
        <v>1584</v>
      </c>
      <c r="E203" s="178" t="s">
        <v>1</v>
      </c>
      <c r="F203" s="179" t="s">
        <v>2132</v>
      </c>
      <c r="H203" s="178" t="s">
        <v>1</v>
      </c>
      <c r="I203" s="180"/>
      <c r="L203" s="177"/>
      <c r="M203" s="181"/>
      <c r="T203" s="182"/>
      <c r="AT203" s="178" t="s">
        <v>1584</v>
      </c>
      <c r="AU203" s="178" t="s">
        <v>83</v>
      </c>
      <c r="AV203" s="13" t="s">
        <v>81</v>
      </c>
      <c r="AW203" s="13" t="s">
        <v>30</v>
      </c>
      <c r="AX203" s="13" t="s">
        <v>73</v>
      </c>
      <c r="AY203" s="178" t="s">
        <v>241</v>
      </c>
    </row>
    <row r="204" spans="2:51" s="12" customFormat="1" ht="11.25">
      <c r="B204" s="170"/>
      <c r="D204" s="151" t="s">
        <v>1584</v>
      </c>
      <c r="E204" s="171" t="s">
        <v>1</v>
      </c>
      <c r="F204" s="172" t="s">
        <v>2133</v>
      </c>
      <c r="H204" s="173">
        <v>1905.898</v>
      </c>
      <c r="I204" s="174"/>
      <c r="L204" s="170"/>
      <c r="M204" s="175"/>
      <c r="T204" s="176"/>
      <c r="AT204" s="171" t="s">
        <v>1584</v>
      </c>
      <c r="AU204" s="171" t="s">
        <v>83</v>
      </c>
      <c r="AV204" s="12" t="s">
        <v>83</v>
      </c>
      <c r="AW204" s="12" t="s">
        <v>30</v>
      </c>
      <c r="AX204" s="12" t="s">
        <v>73</v>
      </c>
      <c r="AY204" s="171" t="s">
        <v>241</v>
      </c>
    </row>
    <row r="205" spans="2:51" s="13" customFormat="1" ht="11.25">
      <c r="B205" s="177"/>
      <c r="D205" s="151" t="s">
        <v>1584</v>
      </c>
      <c r="E205" s="178" t="s">
        <v>1</v>
      </c>
      <c r="F205" s="179" t="s">
        <v>2134</v>
      </c>
      <c r="H205" s="178" t="s">
        <v>1</v>
      </c>
      <c r="I205" s="180"/>
      <c r="L205" s="177"/>
      <c r="M205" s="181"/>
      <c r="T205" s="182"/>
      <c r="AT205" s="178" t="s">
        <v>1584</v>
      </c>
      <c r="AU205" s="178" t="s">
        <v>83</v>
      </c>
      <c r="AV205" s="13" t="s">
        <v>81</v>
      </c>
      <c r="AW205" s="13" t="s">
        <v>30</v>
      </c>
      <c r="AX205" s="13" t="s">
        <v>73</v>
      </c>
      <c r="AY205" s="178" t="s">
        <v>241</v>
      </c>
    </row>
    <row r="206" spans="2:51" s="12" customFormat="1" ht="11.25">
      <c r="B206" s="170"/>
      <c r="D206" s="151" t="s">
        <v>1584</v>
      </c>
      <c r="E206" s="171" t="s">
        <v>1</v>
      </c>
      <c r="F206" s="172" t="s">
        <v>415</v>
      </c>
      <c r="H206" s="173">
        <v>100</v>
      </c>
      <c r="I206" s="174"/>
      <c r="L206" s="170"/>
      <c r="M206" s="175"/>
      <c r="T206" s="176"/>
      <c r="AT206" s="171" t="s">
        <v>1584</v>
      </c>
      <c r="AU206" s="171" t="s">
        <v>83</v>
      </c>
      <c r="AV206" s="12" t="s">
        <v>83</v>
      </c>
      <c r="AW206" s="12" t="s">
        <v>30</v>
      </c>
      <c r="AX206" s="12" t="s">
        <v>73</v>
      </c>
      <c r="AY206" s="171" t="s">
        <v>241</v>
      </c>
    </row>
    <row r="207" spans="2:51" s="14" customFormat="1" ht="11.25">
      <c r="B207" s="186"/>
      <c r="D207" s="151" t="s">
        <v>1584</v>
      </c>
      <c r="E207" s="187" t="s">
        <v>1</v>
      </c>
      <c r="F207" s="188" t="s">
        <v>2061</v>
      </c>
      <c r="H207" s="189">
        <v>2005.898</v>
      </c>
      <c r="I207" s="190"/>
      <c r="L207" s="186"/>
      <c r="M207" s="191"/>
      <c r="T207" s="192"/>
      <c r="AT207" s="187" t="s">
        <v>1584</v>
      </c>
      <c r="AU207" s="187" t="s">
        <v>83</v>
      </c>
      <c r="AV207" s="14" t="s">
        <v>247</v>
      </c>
      <c r="AW207" s="14" t="s">
        <v>30</v>
      </c>
      <c r="AX207" s="14" t="s">
        <v>81</v>
      </c>
      <c r="AY207" s="187" t="s">
        <v>241</v>
      </c>
    </row>
    <row r="208" spans="2:65" s="1" customFormat="1" ht="37.9" customHeight="1">
      <c r="B208" s="32"/>
      <c r="C208" s="137" t="s">
        <v>279</v>
      </c>
      <c r="D208" s="137" t="s">
        <v>243</v>
      </c>
      <c r="E208" s="138" t="s">
        <v>2135</v>
      </c>
      <c r="F208" s="139" t="s">
        <v>2136</v>
      </c>
      <c r="G208" s="140" t="s">
        <v>267</v>
      </c>
      <c r="H208" s="141">
        <v>2005.898</v>
      </c>
      <c r="I208" s="142"/>
      <c r="J208" s="143">
        <f>ROUND(I208*H208,2)</f>
        <v>0</v>
      </c>
      <c r="K208" s="144"/>
      <c r="L208" s="32"/>
      <c r="M208" s="145" t="s">
        <v>1</v>
      </c>
      <c r="N208" s="146" t="s">
        <v>38</v>
      </c>
      <c r="P208" s="147">
        <f>O208*H208</f>
        <v>0</v>
      </c>
      <c r="Q208" s="147">
        <v>0</v>
      </c>
      <c r="R208" s="147">
        <f>Q208*H208</f>
        <v>0</v>
      </c>
      <c r="S208" s="147">
        <v>0</v>
      </c>
      <c r="T208" s="148">
        <f>S208*H208</f>
        <v>0</v>
      </c>
      <c r="AR208" s="149" t="s">
        <v>247</v>
      </c>
      <c r="AT208" s="149" t="s">
        <v>243</v>
      </c>
      <c r="AU208" s="149" t="s">
        <v>83</v>
      </c>
      <c r="AY208" s="17" t="s">
        <v>241</v>
      </c>
      <c r="BE208" s="150">
        <f>IF(N208="základní",J208,0)</f>
        <v>0</v>
      </c>
      <c r="BF208" s="150">
        <f>IF(N208="snížená",J208,0)</f>
        <v>0</v>
      </c>
      <c r="BG208" s="150">
        <f>IF(N208="zákl. přenesená",J208,0)</f>
        <v>0</v>
      </c>
      <c r="BH208" s="150">
        <f>IF(N208="sníž. přenesená",J208,0)</f>
        <v>0</v>
      </c>
      <c r="BI208" s="150">
        <f>IF(N208="nulová",J208,0)</f>
        <v>0</v>
      </c>
      <c r="BJ208" s="17" t="s">
        <v>81</v>
      </c>
      <c r="BK208" s="150">
        <f>ROUND(I208*H208,2)</f>
        <v>0</v>
      </c>
      <c r="BL208" s="17" t="s">
        <v>247</v>
      </c>
      <c r="BM208" s="149" t="s">
        <v>2137</v>
      </c>
    </row>
    <row r="209" spans="2:47" s="1" customFormat="1" ht="58.5">
      <c r="B209" s="32"/>
      <c r="D209" s="151" t="s">
        <v>248</v>
      </c>
      <c r="F209" s="152" t="s">
        <v>2138</v>
      </c>
      <c r="I209" s="153"/>
      <c r="L209" s="32"/>
      <c r="M209" s="154"/>
      <c r="T209" s="56"/>
      <c r="AT209" s="17" t="s">
        <v>248</v>
      </c>
      <c r="AU209" s="17" t="s">
        <v>83</v>
      </c>
    </row>
    <row r="210" spans="2:51" s="13" customFormat="1" ht="11.25">
      <c r="B210" s="177"/>
      <c r="D210" s="151" t="s">
        <v>1584</v>
      </c>
      <c r="E210" s="178" t="s">
        <v>1</v>
      </c>
      <c r="F210" s="179" t="s">
        <v>2132</v>
      </c>
      <c r="H210" s="178" t="s">
        <v>1</v>
      </c>
      <c r="I210" s="180"/>
      <c r="L210" s="177"/>
      <c r="M210" s="181"/>
      <c r="T210" s="182"/>
      <c r="AT210" s="178" t="s">
        <v>1584</v>
      </c>
      <c r="AU210" s="178" t="s">
        <v>83</v>
      </c>
      <c r="AV210" s="13" t="s">
        <v>81</v>
      </c>
      <c r="AW210" s="13" t="s">
        <v>30</v>
      </c>
      <c r="AX210" s="13" t="s">
        <v>73</v>
      </c>
      <c r="AY210" s="178" t="s">
        <v>241</v>
      </c>
    </row>
    <row r="211" spans="2:51" s="12" customFormat="1" ht="11.25">
      <c r="B211" s="170"/>
      <c r="D211" s="151" t="s">
        <v>1584</v>
      </c>
      <c r="E211" s="171" t="s">
        <v>1</v>
      </c>
      <c r="F211" s="172" t="s">
        <v>2133</v>
      </c>
      <c r="H211" s="173">
        <v>1905.898</v>
      </c>
      <c r="I211" s="174"/>
      <c r="L211" s="170"/>
      <c r="M211" s="175"/>
      <c r="T211" s="176"/>
      <c r="AT211" s="171" t="s">
        <v>1584</v>
      </c>
      <c r="AU211" s="171" t="s">
        <v>83</v>
      </c>
      <c r="AV211" s="12" t="s">
        <v>83</v>
      </c>
      <c r="AW211" s="12" t="s">
        <v>30</v>
      </c>
      <c r="AX211" s="12" t="s">
        <v>73</v>
      </c>
      <c r="AY211" s="171" t="s">
        <v>241</v>
      </c>
    </row>
    <row r="212" spans="2:51" s="13" customFormat="1" ht="11.25">
      <c r="B212" s="177"/>
      <c r="D212" s="151" t="s">
        <v>1584</v>
      </c>
      <c r="E212" s="178" t="s">
        <v>1</v>
      </c>
      <c r="F212" s="179" t="s">
        <v>2134</v>
      </c>
      <c r="H212" s="178" t="s">
        <v>1</v>
      </c>
      <c r="I212" s="180"/>
      <c r="L212" s="177"/>
      <c r="M212" s="181"/>
      <c r="T212" s="182"/>
      <c r="AT212" s="178" t="s">
        <v>1584</v>
      </c>
      <c r="AU212" s="178" t="s">
        <v>83</v>
      </c>
      <c r="AV212" s="13" t="s">
        <v>81</v>
      </c>
      <c r="AW212" s="13" t="s">
        <v>30</v>
      </c>
      <c r="AX212" s="13" t="s">
        <v>73</v>
      </c>
      <c r="AY212" s="178" t="s">
        <v>241</v>
      </c>
    </row>
    <row r="213" spans="2:51" s="12" customFormat="1" ht="11.25">
      <c r="B213" s="170"/>
      <c r="D213" s="151" t="s">
        <v>1584</v>
      </c>
      <c r="E213" s="171" t="s">
        <v>1</v>
      </c>
      <c r="F213" s="172" t="s">
        <v>415</v>
      </c>
      <c r="H213" s="173">
        <v>100</v>
      </c>
      <c r="I213" s="174"/>
      <c r="L213" s="170"/>
      <c r="M213" s="175"/>
      <c r="T213" s="176"/>
      <c r="AT213" s="171" t="s">
        <v>1584</v>
      </c>
      <c r="AU213" s="171" t="s">
        <v>83</v>
      </c>
      <c r="AV213" s="12" t="s">
        <v>83</v>
      </c>
      <c r="AW213" s="12" t="s">
        <v>30</v>
      </c>
      <c r="AX213" s="12" t="s">
        <v>73</v>
      </c>
      <c r="AY213" s="171" t="s">
        <v>241</v>
      </c>
    </row>
    <row r="214" spans="2:51" s="14" customFormat="1" ht="11.25">
      <c r="B214" s="186"/>
      <c r="D214" s="151" t="s">
        <v>1584</v>
      </c>
      <c r="E214" s="187" t="s">
        <v>1</v>
      </c>
      <c r="F214" s="188" t="s">
        <v>2061</v>
      </c>
      <c r="H214" s="189">
        <v>2005.898</v>
      </c>
      <c r="I214" s="190"/>
      <c r="L214" s="186"/>
      <c r="M214" s="191"/>
      <c r="T214" s="192"/>
      <c r="AT214" s="187" t="s">
        <v>1584</v>
      </c>
      <c r="AU214" s="187" t="s">
        <v>83</v>
      </c>
      <c r="AV214" s="14" t="s">
        <v>247</v>
      </c>
      <c r="AW214" s="14" t="s">
        <v>30</v>
      </c>
      <c r="AX214" s="14" t="s">
        <v>81</v>
      </c>
      <c r="AY214" s="187" t="s">
        <v>241</v>
      </c>
    </row>
    <row r="215" spans="2:65" s="1" customFormat="1" ht="24.2" customHeight="1">
      <c r="B215" s="32"/>
      <c r="C215" s="137" t="s">
        <v>310</v>
      </c>
      <c r="D215" s="137" t="s">
        <v>243</v>
      </c>
      <c r="E215" s="138" t="s">
        <v>2139</v>
      </c>
      <c r="F215" s="139" t="s">
        <v>2140</v>
      </c>
      <c r="G215" s="140" t="s">
        <v>263</v>
      </c>
      <c r="H215" s="141">
        <v>3</v>
      </c>
      <c r="I215" s="142"/>
      <c r="J215" s="143">
        <f>ROUND(I215*H215,2)</f>
        <v>0</v>
      </c>
      <c r="K215" s="144"/>
      <c r="L215" s="32"/>
      <c r="M215" s="145" t="s">
        <v>1</v>
      </c>
      <c r="N215" s="146" t="s">
        <v>38</v>
      </c>
      <c r="P215" s="147">
        <f>O215*H215</f>
        <v>0</v>
      </c>
      <c r="Q215" s="147">
        <v>0</v>
      </c>
      <c r="R215" s="147">
        <f>Q215*H215</f>
        <v>0</v>
      </c>
      <c r="S215" s="147">
        <v>0</v>
      </c>
      <c r="T215" s="148">
        <f>S215*H215</f>
        <v>0</v>
      </c>
      <c r="AR215" s="149" t="s">
        <v>247</v>
      </c>
      <c r="AT215" s="149" t="s">
        <v>243</v>
      </c>
      <c r="AU215" s="149" t="s">
        <v>83</v>
      </c>
      <c r="AY215" s="17" t="s">
        <v>241</v>
      </c>
      <c r="BE215" s="150">
        <f>IF(N215="základní",J215,0)</f>
        <v>0</v>
      </c>
      <c r="BF215" s="150">
        <f>IF(N215="snížená",J215,0)</f>
        <v>0</v>
      </c>
      <c r="BG215" s="150">
        <f>IF(N215="zákl. přenesená",J215,0)</f>
        <v>0</v>
      </c>
      <c r="BH215" s="150">
        <f>IF(N215="sníž. přenesená",J215,0)</f>
        <v>0</v>
      </c>
      <c r="BI215" s="150">
        <f>IF(N215="nulová",J215,0)</f>
        <v>0</v>
      </c>
      <c r="BJ215" s="17" t="s">
        <v>81</v>
      </c>
      <c r="BK215" s="150">
        <f>ROUND(I215*H215,2)</f>
        <v>0</v>
      </c>
      <c r="BL215" s="17" t="s">
        <v>247</v>
      </c>
      <c r="BM215" s="149" t="s">
        <v>2141</v>
      </c>
    </row>
    <row r="216" spans="2:47" s="1" customFormat="1" ht="39">
      <c r="B216" s="32"/>
      <c r="D216" s="151" t="s">
        <v>248</v>
      </c>
      <c r="F216" s="152" t="s">
        <v>2142</v>
      </c>
      <c r="I216" s="153"/>
      <c r="L216" s="32"/>
      <c r="M216" s="154"/>
      <c r="T216" s="56"/>
      <c r="AT216" s="17" t="s">
        <v>248</v>
      </c>
      <c r="AU216" s="17" t="s">
        <v>83</v>
      </c>
    </row>
    <row r="217" spans="2:51" s="13" customFormat="1" ht="11.25">
      <c r="B217" s="177"/>
      <c r="D217" s="151" t="s">
        <v>1584</v>
      </c>
      <c r="E217" s="178" t="s">
        <v>1</v>
      </c>
      <c r="F217" s="179" t="s">
        <v>2143</v>
      </c>
      <c r="H217" s="178" t="s">
        <v>1</v>
      </c>
      <c r="I217" s="180"/>
      <c r="L217" s="177"/>
      <c r="M217" s="181"/>
      <c r="T217" s="182"/>
      <c r="AT217" s="178" t="s">
        <v>1584</v>
      </c>
      <c r="AU217" s="178" t="s">
        <v>83</v>
      </c>
      <c r="AV217" s="13" t="s">
        <v>81</v>
      </c>
      <c r="AW217" s="13" t="s">
        <v>30</v>
      </c>
      <c r="AX217" s="13" t="s">
        <v>73</v>
      </c>
      <c r="AY217" s="178" t="s">
        <v>241</v>
      </c>
    </row>
    <row r="218" spans="2:51" s="12" customFormat="1" ht="11.25">
      <c r="B218" s="170"/>
      <c r="D218" s="151" t="s">
        <v>1584</v>
      </c>
      <c r="E218" s="171" t="s">
        <v>1</v>
      </c>
      <c r="F218" s="172" t="s">
        <v>251</v>
      </c>
      <c r="H218" s="173">
        <v>3</v>
      </c>
      <c r="I218" s="174"/>
      <c r="L218" s="170"/>
      <c r="M218" s="175"/>
      <c r="T218" s="176"/>
      <c r="AT218" s="171" t="s">
        <v>1584</v>
      </c>
      <c r="AU218" s="171" t="s">
        <v>83</v>
      </c>
      <c r="AV218" s="12" t="s">
        <v>83</v>
      </c>
      <c r="AW218" s="12" t="s">
        <v>30</v>
      </c>
      <c r="AX218" s="12" t="s">
        <v>81</v>
      </c>
      <c r="AY218" s="171" t="s">
        <v>241</v>
      </c>
    </row>
    <row r="219" spans="2:65" s="1" customFormat="1" ht="21.75" customHeight="1">
      <c r="B219" s="32"/>
      <c r="C219" s="137" t="s">
        <v>282</v>
      </c>
      <c r="D219" s="137" t="s">
        <v>243</v>
      </c>
      <c r="E219" s="138" t="s">
        <v>2144</v>
      </c>
      <c r="F219" s="139" t="s">
        <v>2145</v>
      </c>
      <c r="G219" s="140" t="s">
        <v>263</v>
      </c>
      <c r="H219" s="141">
        <v>1</v>
      </c>
      <c r="I219" s="142"/>
      <c r="J219" s="143">
        <f>ROUND(I219*H219,2)</f>
        <v>0</v>
      </c>
      <c r="K219" s="144"/>
      <c r="L219" s="32"/>
      <c r="M219" s="145" t="s">
        <v>1</v>
      </c>
      <c r="N219" s="146" t="s">
        <v>38</v>
      </c>
      <c r="P219" s="147">
        <f>O219*H219</f>
        <v>0</v>
      </c>
      <c r="Q219" s="147">
        <v>0</v>
      </c>
      <c r="R219" s="147">
        <f>Q219*H219</f>
        <v>0</v>
      </c>
      <c r="S219" s="147">
        <v>0</v>
      </c>
      <c r="T219" s="148">
        <f>S219*H219</f>
        <v>0</v>
      </c>
      <c r="AR219" s="149" t="s">
        <v>247</v>
      </c>
      <c r="AT219" s="149" t="s">
        <v>243</v>
      </c>
      <c r="AU219" s="149" t="s">
        <v>83</v>
      </c>
      <c r="AY219" s="17" t="s">
        <v>241</v>
      </c>
      <c r="BE219" s="150">
        <f>IF(N219="základní",J219,0)</f>
        <v>0</v>
      </c>
      <c r="BF219" s="150">
        <f>IF(N219="snížená",J219,0)</f>
        <v>0</v>
      </c>
      <c r="BG219" s="150">
        <f>IF(N219="zákl. přenesená",J219,0)</f>
        <v>0</v>
      </c>
      <c r="BH219" s="150">
        <f>IF(N219="sníž. přenesená",J219,0)</f>
        <v>0</v>
      </c>
      <c r="BI219" s="150">
        <f>IF(N219="nulová",J219,0)</f>
        <v>0</v>
      </c>
      <c r="BJ219" s="17" t="s">
        <v>81</v>
      </c>
      <c r="BK219" s="150">
        <f>ROUND(I219*H219,2)</f>
        <v>0</v>
      </c>
      <c r="BL219" s="17" t="s">
        <v>247</v>
      </c>
      <c r="BM219" s="149" t="s">
        <v>2146</v>
      </c>
    </row>
    <row r="220" spans="2:47" s="1" customFormat="1" ht="39">
      <c r="B220" s="32"/>
      <c r="D220" s="151" t="s">
        <v>248</v>
      </c>
      <c r="F220" s="152" t="s">
        <v>2147</v>
      </c>
      <c r="I220" s="153"/>
      <c r="L220" s="32"/>
      <c r="M220" s="154"/>
      <c r="T220" s="56"/>
      <c r="AT220" s="17" t="s">
        <v>248</v>
      </c>
      <c r="AU220" s="17" t="s">
        <v>83</v>
      </c>
    </row>
    <row r="221" spans="2:51" s="12" customFormat="1" ht="11.25">
      <c r="B221" s="170"/>
      <c r="D221" s="151" t="s">
        <v>1584</v>
      </c>
      <c r="E221" s="171" t="s">
        <v>1</v>
      </c>
      <c r="F221" s="172" t="s">
        <v>81</v>
      </c>
      <c r="H221" s="173">
        <v>1</v>
      </c>
      <c r="I221" s="174"/>
      <c r="L221" s="170"/>
      <c r="M221" s="175"/>
      <c r="T221" s="176"/>
      <c r="AT221" s="171" t="s">
        <v>1584</v>
      </c>
      <c r="AU221" s="171" t="s">
        <v>83</v>
      </c>
      <c r="AV221" s="12" t="s">
        <v>83</v>
      </c>
      <c r="AW221" s="12" t="s">
        <v>30</v>
      </c>
      <c r="AX221" s="12" t="s">
        <v>81</v>
      </c>
      <c r="AY221" s="171" t="s">
        <v>241</v>
      </c>
    </row>
    <row r="222" spans="2:65" s="1" customFormat="1" ht="21.75" customHeight="1">
      <c r="B222" s="32"/>
      <c r="C222" s="155" t="s">
        <v>7</v>
      </c>
      <c r="D222" s="155" t="s">
        <v>260</v>
      </c>
      <c r="E222" s="156" t="s">
        <v>1567</v>
      </c>
      <c r="F222" s="157" t="s">
        <v>1568</v>
      </c>
      <c r="G222" s="158" t="s">
        <v>246</v>
      </c>
      <c r="H222" s="159">
        <v>0.072</v>
      </c>
      <c r="I222" s="160"/>
      <c r="J222" s="161">
        <f>ROUND(I222*H222,2)</f>
        <v>0</v>
      </c>
      <c r="K222" s="162"/>
      <c r="L222" s="163"/>
      <c r="M222" s="164" t="s">
        <v>1</v>
      </c>
      <c r="N222" s="165" t="s">
        <v>38</v>
      </c>
      <c r="P222" s="147">
        <f>O222*H222</f>
        <v>0</v>
      </c>
      <c r="Q222" s="147">
        <v>2.234</v>
      </c>
      <c r="R222" s="147">
        <f>Q222*H222</f>
        <v>0.160848</v>
      </c>
      <c r="S222" s="147">
        <v>0</v>
      </c>
      <c r="T222" s="148">
        <f>S222*H222</f>
        <v>0</v>
      </c>
      <c r="AR222" s="149" t="s">
        <v>258</v>
      </c>
      <c r="AT222" s="149" t="s">
        <v>260</v>
      </c>
      <c r="AU222" s="149" t="s">
        <v>83</v>
      </c>
      <c r="AY222" s="17" t="s">
        <v>241</v>
      </c>
      <c r="BE222" s="150">
        <f>IF(N222="základní",J222,0)</f>
        <v>0</v>
      </c>
      <c r="BF222" s="150">
        <f>IF(N222="snížená",J222,0)</f>
        <v>0</v>
      </c>
      <c r="BG222" s="150">
        <f>IF(N222="zákl. přenesená",J222,0)</f>
        <v>0</v>
      </c>
      <c r="BH222" s="150">
        <f>IF(N222="sníž. přenesená",J222,0)</f>
        <v>0</v>
      </c>
      <c r="BI222" s="150">
        <f>IF(N222="nulová",J222,0)</f>
        <v>0</v>
      </c>
      <c r="BJ222" s="17" t="s">
        <v>81</v>
      </c>
      <c r="BK222" s="150">
        <f>ROUND(I222*H222,2)</f>
        <v>0</v>
      </c>
      <c r="BL222" s="17" t="s">
        <v>247</v>
      </c>
      <c r="BM222" s="149" t="s">
        <v>2148</v>
      </c>
    </row>
    <row r="223" spans="2:47" s="1" customFormat="1" ht="11.25">
      <c r="B223" s="32"/>
      <c r="D223" s="151" t="s">
        <v>248</v>
      </c>
      <c r="F223" s="152" t="s">
        <v>1568</v>
      </c>
      <c r="I223" s="153"/>
      <c r="L223" s="32"/>
      <c r="M223" s="154"/>
      <c r="T223" s="56"/>
      <c r="AT223" s="17" t="s">
        <v>248</v>
      </c>
      <c r="AU223" s="17" t="s">
        <v>83</v>
      </c>
    </row>
    <row r="224" spans="2:51" s="12" customFormat="1" ht="11.25">
      <c r="B224" s="170"/>
      <c r="D224" s="151" t="s">
        <v>1584</v>
      </c>
      <c r="E224" s="171" t="s">
        <v>1</v>
      </c>
      <c r="F224" s="172" t="s">
        <v>2149</v>
      </c>
      <c r="H224" s="173">
        <v>0.072</v>
      </c>
      <c r="I224" s="174"/>
      <c r="L224" s="170"/>
      <c r="M224" s="175"/>
      <c r="T224" s="176"/>
      <c r="AT224" s="171" t="s">
        <v>1584</v>
      </c>
      <c r="AU224" s="171" t="s">
        <v>83</v>
      </c>
      <c r="AV224" s="12" t="s">
        <v>83</v>
      </c>
      <c r="AW224" s="12" t="s">
        <v>30</v>
      </c>
      <c r="AX224" s="12" t="s">
        <v>81</v>
      </c>
      <c r="AY224" s="171" t="s">
        <v>241</v>
      </c>
    </row>
    <row r="225" spans="2:65" s="1" customFormat="1" ht="21.75" customHeight="1">
      <c r="B225" s="32"/>
      <c r="C225" s="155" t="s">
        <v>286</v>
      </c>
      <c r="D225" s="155" t="s">
        <v>260</v>
      </c>
      <c r="E225" s="156" t="s">
        <v>2150</v>
      </c>
      <c r="F225" s="157" t="s">
        <v>2151</v>
      </c>
      <c r="G225" s="158" t="s">
        <v>263</v>
      </c>
      <c r="H225" s="159">
        <v>1</v>
      </c>
      <c r="I225" s="160"/>
      <c r="J225" s="161">
        <f>ROUND(I225*H225,2)</f>
        <v>0</v>
      </c>
      <c r="K225" s="162"/>
      <c r="L225" s="163"/>
      <c r="M225" s="164" t="s">
        <v>1</v>
      </c>
      <c r="N225" s="165" t="s">
        <v>38</v>
      </c>
      <c r="P225" s="147">
        <f>O225*H225</f>
        <v>0</v>
      </c>
      <c r="Q225" s="147">
        <v>0.0035</v>
      </c>
      <c r="R225" s="147">
        <f>Q225*H225</f>
        <v>0.0035</v>
      </c>
      <c r="S225" s="147">
        <v>0</v>
      </c>
      <c r="T225" s="148">
        <f>S225*H225</f>
        <v>0</v>
      </c>
      <c r="AR225" s="149" t="s">
        <v>258</v>
      </c>
      <c r="AT225" s="149" t="s">
        <v>260</v>
      </c>
      <c r="AU225" s="149" t="s">
        <v>83</v>
      </c>
      <c r="AY225" s="17" t="s">
        <v>241</v>
      </c>
      <c r="BE225" s="150">
        <f>IF(N225="základní",J225,0)</f>
        <v>0</v>
      </c>
      <c r="BF225" s="150">
        <f>IF(N225="snížená",J225,0)</f>
        <v>0</v>
      </c>
      <c r="BG225" s="150">
        <f>IF(N225="zákl. přenesená",J225,0)</f>
        <v>0</v>
      </c>
      <c r="BH225" s="150">
        <f>IF(N225="sníž. přenesená",J225,0)</f>
        <v>0</v>
      </c>
      <c r="BI225" s="150">
        <f>IF(N225="nulová",J225,0)</f>
        <v>0</v>
      </c>
      <c r="BJ225" s="17" t="s">
        <v>81</v>
      </c>
      <c r="BK225" s="150">
        <f>ROUND(I225*H225,2)</f>
        <v>0</v>
      </c>
      <c r="BL225" s="17" t="s">
        <v>247</v>
      </c>
      <c r="BM225" s="149" t="s">
        <v>2152</v>
      </c>
    </row>
    <row r="226" spans="2:47" s="1" customFormat="1" ht="11.25">
      <c r="B226" s="32"/>
      <c r="D226" s="151" t="s">
        <v>248</v>
      </c>
      <c r="F226" s="152" t="s">
        <v>2151</v>
      </c>
      <c r="I226" s="153"/>
      <c r="L226" s="32"/>
      <c r="M226" s="154"/>
      <c r="T226" s="56"/>
      <c r="AT226" s="17" t="s">
        <v>248</v>
      </c>
      <c r="AU226" s="17" t="s">
        <v>83</v>
      </c>
    </row>
    <row r="227" spans="2:65" s="1" customFormat="1" ht="16.5" customHeight="1">
      <c r="B227" s="32"/>
      <c r="C227" s="155" t="s">
        <v>323</v>
      </c>
      <c r="D227" s="155" t="s">
        <v>260</v>
      </c>
      <c r="E227" s="156" t="s">
        <v>2153</v>
      </c>
      <c r="F227" s="157" t="s">
        <v>2154</v>
      </c>
      <c r="G227" s="158" t="s">
        <v>263</v>
      </c>
      <c r="H227" s="159">
        <v>1</v>
      </c>
      <c r="I227" s="160"/>
      <c r="J227" s="161">
        <f>ROUND(I227*H227,2)</f>
        <v>0</v>
      </c>
      <c r="K227" s="162"/>
      <c r="L227" s="163"/>
      <c r="M227" s="164" t="s">
        <v>1</v>
      </c>
      <c r="N227" s="165" t="s">
        <v>38</v>
      </c>
      <c r="P227" s="147">
        <f>O227*H227</f>
        <v>0</v>
      </c>
      <c r="Q227" s="147">
        <v>0.00265</v>
      </c>
      <c r="R227" s="147">
        <f>Q227*H227</f>
        <v>0.00265</v>
      </c>
      <c r="S227" s="147">
        <v>0</v>
      </c>
      <c r="T227" s="148">
        <f>S227*H227</f>
        <v>0</v>
      </c>
      <c r="AR227" s="149" t="s">
        <v>258</v>
      </c>
      <c r="AT227" s="149" t="s">
        <v>260</v>
      </c>
      <c r="AU227" s="149" t="s">
        <v>83</v>
      </c>
      <c r="AY227" s="17" t="s">
        <v>241</v>
      </c>
      <c r="BE227" s="150">
        <f>IF(N227="základní",J227,0)</f>
        <v>0</v>
      </c>
      <c r="BF227" s="150">
        <f>IF(N227="snížená",J227,0)</f>
        <v>0</v>
      </c>
      <c r="BG227" s="150">
        <f>IF(N227="zákl. přenesená",J227,0)</f>
        <v>0</v>
      </c>
      <c r="BH227" s="150">
        <f>IF(N227="sníž. přenesená",J227,0)</f>
        <v>0</v>
      </c>
      <c r="BI227" s="150">
        <f>IF(N227="nulová",J227,0)</f>
        <v>0</v>
      </c>
      <c r="BJ227" s="17" t="s">
        <v>81</v>
      </c>
      <c r="BK227" s="150">
        <f>ROUND(I227*H227,2)</f>
        <v>0</v>
      </c>
      <c r="BL227" s="17" t="s">
        <v>247</v>
      </c>
      <c r="BM227" s="149" t="s">
        <v>2155</v>
      </c>
    </row>
    <row r="228" spans="2:47" s="1" customFormat="1" ht="11.25">
      <c r="B228" s="32"/>
      <c r="D228" s="151" t="s">
        <v>248</v>
      </c>
      <c r="F228" s="152" t="s">
        <v>2154</v>
      </c>
      <c r="I228" s="153"/>
      <c r="L228" s="32"/>
      <c r="M228" s="154"/>
      <c r="T228" s="56"/>
      <c r="AT228" s="17" t="s">
        <v>248</v>
      </c>
      <c r="AU228" s="17" t="s">
        <v>83</v>
      </c>
    </row>
    <row r="229" spans="2:65" s="1" customFormat="1" ht="21.75" customHeight="1">
      <c r="B229" s="32"/>
      <c r="C229" s="155" t="s">
        <v>289</v>
      </c>
      <c r="D229" s="155" t="s">
        <v>260</v>
      </c>
      <c r="E229" s="156" t="s">
        <v>2156</v>
      </c>
      <c r="F229" s="157" t="s">
        <v>2157</v>
      </c>
      <c r="G229" s="158" t="s">
        <v>263</v>
      </c>
      <c r="H229" s="159">
        <v>2</v>
      </c>
      <c r="I229" s="160"/>
      <c r="J229" s="161">
        <f>ROUND(I229*H229,2)</f>
        <v>0</v>
      </c>
      <c r="K229" s="162"/>
      <c r="L229" s="163"/>
      <c r="M229" s="164" t="s">
        <v>1</v>
      </c>
      <c r="N229" s="165" t="s">
        <v>38</v>
      </c>
      <c r="P229" s="147">
        <f>O229*H229</f>
        <v>0</v>
      </c>
      <c r="Q229" s="147">
        <v>0.00015</v>
      </c>
      <c r="R229" s="147">
        <f>Q229*H229</f>
        <v>0.0003</v>
      </c>
      <c r="S229" s="147">
        <v>0</v>
      </c>
      <c r="T229" s="148">
        <f>S229*H229</f>
        <v>0</v>
      </c>
      <c r="AR229" s="149" t="s">
        <v>258</v>
      </c>
      <c r="AT229" s="149" t="s">
        <v>260</v>
      </c>
      <c r="AU229" s="149" t="s">
        <v>83</v>
      </c>
      <c r="AY229" s="17" t="s">
        <v>241</v>
      </c>
      <c r="BE229" s="150">
        <f>IF(N229="základní",J229,0)</f>
        <v>0</v>
      </c>
      <c r="BF229" s="150">
        <f>IF(N229="snížená",J229,0)</f>
        <v>0</v>
      </c>
      <c r="BG229" s="150">
        <f>IF(N229="zákl. přenesená",J229,0)</f>
        <v>0</v>
      </c>
      <c r="BH229" s="150">
        <f>IF(N229="sníž. přenesená",J229,0)</f>
        <v>0</v>
      </c>
      <c r="BI229" s="150">
        <f>IF(N229="nulová",J229,0)</f>
        <v>0</v>
      </c>
      <c r="BJ229" s="17" t="s">
        <v>81</v>
      </c>
      <c r="BK229" s="150">
        <f>ROUND(I229*H229,2)</f>
        <v>0</v>
      </c>
      <c r="BL229" s="17" t="s">
        <v>247</v>
      </c>
      <c r="BM229" s="149" t="s">
        <v>2158</v>
      </c>
    </row>
    <row r="230" spans="2:47" s="1" customFormat="1" ht="11.25">
      <c r="B230" s="32"/>
      <c r="D230" s="151" t="s">
        <v>248</v>
      </c>
      <c r="F230" s="152" t="s">
        <v>2157</v>
      </c>
      <c r="I230" s="153"/>
      <c r="L230" s="32"/>
      <c r="M230" s="154"/>
      <c r="T230" s="56"/>
      <c r="AT230" s="17" t="s">
        <v>248</v>
      </c>
      <c r="AU230" s="17" t="s">
        <v>83</v>
      </c>
    </row>
    <row r="231" spans="2:65" s="1" customFormat="1" ht="16.5" customHeight="1">
      <c r="B231" s="32"/>
      <c r="C231" s="155" t="s">
        <v>330</v>
      </c>
      <c r="D231" s="155" t="s">
        <v>260</v>
      </c>
      <c r="E231" s="156" t="s">
        <v>2159</v>
      </c>
      <c r="F231" s="157" t="s">
        <v>2160</v>
      </c>
      <c r="G231" s="158" t="s">
        <v>263</v>
      </c>
      <c r="H231" s="159">
        <v>1</v>
      </c>
      <c r="I231" s="160"/>
      <c r="J231" s="161">
        <f>ROUND(I231*H231,2)</f>
        <v>0</v>
      </c>
      <c r="K231" s="162"/>
      <c r="L231" s="163"/>
      <c r="M231" s="164" t="s">
        <v>1</v>
      </c>
      <c r="N231" s="165" t="s">
        <v>38</v>
      </c>
      <c r="P231" s="147">
        <f>O231*H231</f>
        <v>0</v>
      </c>
      <c r="Q231" s="147">
        <v>0</v>
      </c>
      <c r="R231" s="147">
        <f>Q231*H231</f>
        <v>0</v>
      </c>
      <c r="S231" s="147">
        <v>0</v>
      </c>
      <c r="T231" s="148">
        <f>S231*H231</f>
        <v>0</v>
      </c>
      <c r="AR231" s="149" t="s">
        <v>258</v>
      </c>
      <c r="AT231" s="149" t="s">
        <v>260</v>
      </c>
      <c r="AU231" s="149" t="s">
        <v>83</v>
      </c>
      <c r="AY231" s="17" t="s">
        <v>241</v>
      </c>
      <c r="BE231" s="150">
        <f>IF(N231="základní",J231,0)</f>
        <v>0</v>
      </c>
      <c r="BF231" s="150">
        <f>IF(N231="snížená",J231,0)</f>
        <v>0</v>
      </c>
      <c r="BG231" s="150">
        <f>IF(N231="zákl. přenesená",J231,0)</f>
        <v>0</v>
      </c>
      <c r="BH231" s="150">
        <f>IF(N231="sníž. přenesená",J231,0)</f>
        <v>0</v>
      </c>
      <c r="BI231" s="150">
        <f>IF(N231="nulová",J231,0)</f>
        <v>0</v>
      </c>
      <c r="BJ231" s="17" t="s">
        <v>81</v>
      </c>
      <c r="BK231" s="150">
        <f>ROUND(I231*H231,2)</f>
        <v>0</v>
      </c>
      <c r="BL231" s="17" t="s">
        <v>247</v>
      </c>
      <c r="BM231" s="149" t="s">
        <v>2161</v>
      </c>
    </row>
    <row r="232" spans="2:47" s="1" customFormat="1" ht="11.25">
      <c r="B232" s="32"/>
      <c r="D232" s="151" t="s">
        <v>248</v>
      </c>
      <c r="F232" s="152" t="s">
        <v>2160</v>
      </c>
      <c r="I232" s="153"/>
      <c r="L232" s="32"/>
      <c r="M232" s="154"/>
      <c r="T232" s="56"/>
      <c r="AT232" s="17" t="s">
        <v>248</v>
      </c>
      <c r="AU232" s="17" t="s">
        <v>83</v>
      </c>
    </row>
    <row r="233" spans="2:65" s="1" customFormat="1" ht="21.75" customHeight="1">
      <c r="B233" s="32"/>
      <c r="C233" s="137" t="s">
        <v>293</v>
      </c>
      <c r="D233" s="137" t="s">
        <v>243</v>
      </c>
      <c r="E233" s="138" t="s">
        <v>2162</v>
      </c>
      <c r="F233" s="139" t="s">
        <v>2163</v>
      </c>
      <c r="G233" s="140" t="s">
        <v>263</v>
      </c>
      <c r="H233" s="141">
        <v>3</v>
      </c>
      <c r="I233" s="142"/>
      <c r="J233" s="143">
        <f>ROUND(I233*H233,2)</f>
        <v>0</v>
      </c>
      <c r="K233" s="144"/>
      <c r="L233" s="32"/>
      <c r="M233" s="145" t="s">
        <v>1</v>
      </c>
      <c r="N233" s="146" t="s">
        <v>38</v>
      </c>
      <c r="P233" s="147">
        <f>O233*H233</f>
        <v>0</v>
      </c>
      <c r="Q233" s="147">
        <v>0</v>
      </c>
      <c r="R233" s="147">
        <f>Q233*H233</f>
        <v>0</v>
      </c>
      <c r="S233" s="147">
        <v>0</v>
      </c>
      <c r="T233" s="148">
        <f>S233*H233</f>
        <v>0</v>
      </c>
      <c r="AR233" s="149" t="s">
        <v>247</v>
      </c>
      <c r="AT233" s="149" t="s">
        <v>243</v>
      </c>
      <c r="AU233" s="149" t="s">
        <v>83</v>
      </c>
      <c r="AY233" s="17" t="s">
        <v>241</v>
      </c>
      <c r="BE233" s="150">
        <f>IF(N233="základní",J233,0)</f>
        <v>0</v>
      </c>
      <c r="BF233" s="150">
        <f>IF(N233="snížená",J233,0)</f>
        <v>0</v>
      </c>
      <c r="BG233" s="150">
        <f>IF(N233="zákl. přenesená",J233,0)</f>
        <v>0</v>
      </c>
      <c r="BH233" s="150">
        <f>IF(N233="sníž. přenesená",J233,0)</f>
        <v>0</v>
      </c>
      <c r="BI233" s="150">
        <f>IF(N233="nulová",J233,0)</f>
        <v>0</v>
      </c>
      <c r="BJ233" s="17" t="s">
        <v>81</v>
      </c>
      <c r="BK233" s="150">
        <f>ROUND(I233*H233,2)</f>
        <v>0</v>
      </c>
      <c r="BL233" s="17" t="s">
        <v>247</v>
      </c>
      <c r="BM233" s="149" t="s">
        <v>2164</v>
      </c>
    </row>
    <row r="234" spans="2:47" s="1" customFormat="1" ht="39">
      <c r="B234" s="32"/>
      <c r="D234" s="151" t="s">
        <v>248</v>
      </c>
      <c r="F234" s="152" t="s">
        <v>2165</v>
      </c>
      <c r="I234" s="153"/>
      <c r="L234" s="32"/>
      <c r="M234" s="154"/>
      <c r="T234" s="56"/>
      <c r="AT234" s="17" t="s">
        <v>248</v>
      </c>
      <c r="AU234" s="17" t="s">
        <v>83</v>
      </c>
    </row>
    <row r="235" spans="2:65" s="1" customFormat="1" ht="21.75" customHeight="1">
      <c r="B235" s="32"/>
      <c r="C235" s="155" t="s">
        <v>337</v>
      </c>
      <c r="D235" s="155" t="s">
        <v>260</v>
      </c>
      <c r="E235" s="156" t="s">
        <v>1567</v>
      </c>
      <c r="F235" s="157" t="s">
        <v>1568</v>
      </c>
      <c r="G235" s="158" t="s">
        <v>246</v>
      </c>
      <c r="H235" s="159">
        <v>0.216</v>
      </c>
      <c r="I235" s="160"/>
      <c r="J235" s="161">
        <f>ROUND(I235*H235,2)</f>
        <v>0</v>
      </c>
      <c r="K235" s="162"/>
      <c r="L235" s="163"/>
      <c r="M235" s="164" t="s">
        <v>1</v>
      </c>
      <c r="N235" s="165" t="s">
        <v>38</v>
      </c>
      <c r="P235" s="147">
        <f>O235*H235</f>
        <v>0</v>
      </c>
      <c r="Q235" s="147">
        <v>2.234</v>
      </c>
      <c r="R235" s="147">
        <f>Q235*H235</f>
        <v>0.482544</v>
      </c>
      <c r="S235" s="147">
        <v>0</v>
      </c>
      <c r="T235" s="148">
        <f>S235*H235</f>
        <v>0</v>
      </c>
      <c r="AR235" s="149" t="s">
        <v>258</v>
      </c>
      <c r="AT235" s="149" t="s">
        <v>260</v>
      </c>
      <c r="AU235" s="149" t="s">
        <v>83</v>
      </c>
      <c r="AY235" s="17" t="s">
        <v>241</v>
      </c>
      <c r="BE235" s="150">
        <f>IF(N235="základní",J235,0)</f>
        <v>0</v>
      </c>
      <c r="BF235" s="150">
        <f>IF(N235="snížená",J235,0)</f>
        <v>0</v>
      </c>
      <c r="BG235" s="150">
        <f>IF(N235="zákl. přenesená",J235,0)</f>
        <v>0</v>
      </c>
      <c r="BH235" s="150">
        <f>IF(N235="sníž. přenesená",J235,0)</f>
        <v>0</v>
      </c>
      <c r="BI235" s="150">
        <f>IF(N235="nulová",J235,0)</f>
        <v>0</v>
      </c>
      <c r="BJ235" s="17" t="s">
        <v>81</v>
      </c>
      <c r="BK235" s="150">
        <f>ROUND(I235*H235,2)</f>
        <v>0</v>
      </c>
      <c r="BL235" s="17" t="s">
        <v>247</v>
      </c>
      <c r="BM235" s="149" t="s">
        <v>2166</v>
      </c>
    </row>
    <row r="236" spans="2:47" s="1" customFormat="1" ht="11.25">
      <c r="B236" s="32"/>
      <c r="D236" s="151" t="s">
        <v>248</v>
      </c>
      <c r="F236" s="152" t="s">
        <v>1568</v>
      </c>
      <c r="I236" s="153"/>
      <c r="L236" s="32"/>
      <c r="M236" s="154"/>
      <c r="T236" s="56"/>
      <c r="AT236" s="17" t="s">
        <v>248</v>
      </c>
      <c r="AU236" s="17" t="s">
        <v>83</v>
      </c>
    </row>
    <row r="237" spans="2:51" s="12" customFormat="1" ht="11.25">
      <c r="B237" s="170"/>
      <c r="D237" s="151" t="s">
        <v>1584</v>
      </c>
      <c r="E237" s="171" t="s">
        <v>1</v>
      </c>
      <c r="F237" s="172" t="s">
        <v>2167</v>
      </c>
      <c r="H237" s="173">
        <v>0.216</v>
      </c>
      <c r="I237" s="174"/>
      <c r="L237" s="170"/>
      <c r="M237" s="175"/>
      <c r="T237" s="176"/>
      <c r="AT237" s="171" t="s">
        <v>1584</v>
      </c>
      <c r="AU237" s="171" t="s">
        <v>83</v>
      </c>
      <c r="AV237" s="12" t="s">
        <v>83</v>
      </c>
      <c r="AW237" s="12" t="s">
        <v>30</v>
      </c>
      <c r="AX237" s="12" t="s">
        <v>81</v>
      </c>
      <c r="AY237" s="171" t="s">
        <v>241</v>
      </c>
    </row>
    <row r="238" spans="2:65" s="1" customFormat="1" ht="16.5" customHeight="1">
      <c r="B238" s="32"/>
      <c r="C238" s="155" t="s">
        <v>296</v>
      </c>
      <c r="D238" s="155" t="s">
        <v>260</v>
      </c>
      <c r="E238" s="156" t="s">
        <v>2168</v>
      </c>
      <c r="F238" s="157" t="s">
        <v>2169</v>
      </c>
      <c r="G238" s="158" t="s">
        <v>263</v>
      </c>
      <c r="H238" s="159">
        <v>3</v>
      </c>
      <c r="I238" s="160"/>
      <c r="J238" s="161">
        <f>ROUND(I238*H238,2)</f>
        <v>0</v>
      </c>
      <c r="K238" s="162"/>
      <c r="L238" s="163"/>
      <c r="M238" s="164" t="s">
        <v>1</v>
      </c>
      <c r="N238" s="165" t="s">
        <v>38</v>
      </c>
      <c r="P238" s="147">
        <f>O238*H238</f>
        <v>0</v>
      </c>
      <c r="Q238" s="147">
        <v>0.0035</v>
      </c>
      <c r="R238" s="147">
        <f>Q238*H238</f>
        <v>0.0105</v>
      </c>
      <c r="S238" s="147">
        <v>0</v>
      </c>
      <c r="T238" s="148">
        <f>S238*H238</f>
        <v>0</v>
      </c>
      <c r="AR238" s="149" t="s">
        <v>258</v>
      </c>
      <c r="AT238" s="149" t="s">
        <v>260</v>
      </c>
      <c r="AU238" s="149" t="s">
        <v>83</v>
      </c>
      <c r="AY238" s="17" t="s">
        <v>241</v>
      </c>
      <c r="BE238" s="150">
        <f>IF(N238="základní",J238,0)</f>
        <v>0</v>
      </c>
      <c r="BF238" s="150">
        <f>IF(N238="snížená",J238,0)</f>
        <v>0</v>
      </c>
      <c r="BG238" s="150">
        <f>IF(N238="zákl. přenesená",J238,0)</f>
        <v>0</v>
      </c>
      <c r="BH238" s="150">
        <f>IF(N238="sníž. přenesená",J238,0)</f>
        <v>0</v>
      </c>
      <c r="BI238" s="150">
        <f>IF(N238="nulová",J238,0)</f>
        <v>0</v>
      </c>
      <c r="BJ238" s="17" t="s">
        <v>81</v>
      </c>
      <c r="BK238" s="150">
        <f>ROUND(I238*H238,2)</f>
        <v>0</v>
      </c>
      <c r="BL238" s="17" t="s">
        <v>247</v>
      </c>
      <c r="BM238" s="149" t="s">
        <v>2170</v>
      </c>
    </row>
    <row r="239" spans="2:47" s="1" customFormat="1" ht="11.25">
      <c r="B239" s="32"/>
      <c r="D239" s="151" t="s">
        <v>248</v>
      </c>
      <c r="F239" s="152" t="s">
        <v>2169</v>
      </c>
      <c r="I239" s="153"/>
      <c r="L239" s="32"/>
      <c r="M239" s="154"/>
      <c r="T239" s="56"/>
      <c r="AT239" s="17" t="s">
        <v>248</v>
      </c>
      <c r="AU239" s="17" t="s">
        <v>83</v>
      </c>
    </row>
    <row r="240" spans="2:51" s="12" customFormat="1" ht="11.25">
      <c r="B240" s="170"/>
      <c r="D240" s="151" t="s">
        <v>1584</v>
      </c>
      <c r="E240" s="171" t="s">
        <v>1</v>
      </c>
      <c r="F240" s="172" t="s">
        <v>251</v>
      </c>
      <c r="H240" s="173">
        <v>3</v>
      </c>
      <c r="I240" s="174"/>
      <c r="L240" s="170"/>
      <c r="M240" s="175"/>
      <c r="T240" s="176"/>
      <c r="AT240" s="171" t="s">
        <v>1584</v>
      </c>
      <c r="AU240" s="171" t="s">
        <v>83</v>
      </c>
      <c r="AV240" s="12" t="s">
        <v>83</v>
      </c>
      <c r="AW240" s="12" t="s">
        <v>30</v>
      </c>
      <c r="AX240" s="12" t="s">
        <v>81</v>
      </c>
      <c r="AY240" s="171" t="s">
        <v>241</v>
      </c>
    </row>
    <row r="241" spans="2:65" s="1" customFormat="1" ht="16.5" customHeight="1">
      <c r="B241" s="32"/>
      <c r="C241" s="155" t="s">
        <v>344</v>
      </c>
      <c r="D241" s="155" t="s">
        <v>260</v>
      </c>
      <c r="E241" s="156" t="s">
        <v>2153</v>
      </c>
      <c r="F241" s="157" t="s">
        <v>2154</v>
      </c>
      <c r="G241" s="158" t="s">
        <v>263</v>
      </c>
      <c r="H241" s="159">
        <v>3</v>
      </c>
      <c r="I241" s="160"/>
      <c r="J241" s="161">
        <f>ROUND(I241*H241,2)</f>
        <v>0</v>
      </c>
      <c r="K241" s="162"/>
      <c r="L241" s="163"/>
      <c r="M241" s="164" t="s">
        <v>1</v>
      </c>
      <c r="N241" s="165" t="s">
        <v>38</v>
      </c>
      <c r="P241" s="147">
        <f>O241*H241</f>
        <v>0</v>
      </c>
      <c r="Q241" s="147">
        <v>0.00265</v>
      </c>
      <c r="R241" s="147">
        <f>Q241*H241</f>
        <v>0.00795</v>
      </c>
      <c r="S241" s="147">
        <v>0</v>
      </c>
      <c r="T241" s="148">
        <f>S241*H241</f>
        <v>0</v>
      </c>
      <c r="AR241" s="149" t="s">
        <v>258</v>
      </c>
      <c r="AT241" s="149" t="s">
        <v>260</v>
      </c>
      <c r="AU241" s="149" t="s">
        <v>83</v>
      </c>
      <c r="AY241" s="17" t="s">
        <v>241</v>
      </c>
      <c r="BE241" s="150">
        <f>IF(N241="základní",J241,0)</f>
        <v>0</v>
      </c>
      <c r="BF241" s="150">
        <f>IF(N241="snížená",J241,0)</f>
        <v>0</v>
      </c>
      <c r="BG241" s="150">
        <f>IF(N241="zákl. přenesená",J241,0)</f>
        <v>0</v>
      </c>
      <c r="BH241" s="150">
        <f>IF(N241="sníž. přenesená",J241,0)</f>
        <v>0</v>
      </c>
      <c r="BI241" s="150">
        <f>IF(N241="nulová",J241,0)</f>
        <v>0</v>
      </c>
      <c r="BJ241" s="17" t="s">
        <v>81</v>
      </c>
      <c r="BK241" s="150">
        <f>ROUND(I241*H241,2)</f>
        <v>0</v>
      </c>
      <c r="BL241" s="17" t="s">
        <v>247</v>
      </c>
      <c r="BM241" s="149" t="s">
        <v>2171</v>
      </c>
    </row>
    <row r="242" spans="2:47" s="1" customFormat="1" ht="11.25">
      <c r="B242" s="32"/>
      <c r="D242" s="151" t="s">
        <v>248</v>
      </c>
      <c r="F242" s="152" t="s">
        <v>2154</v>
      </c>
      <c r="I242" s="153"/>
      <c r="L242" s="32"/>
      <c r="M242" s="154"/>
      <c r="T242" s="56"/>
      <c r="AT242" s="17" t="s">
        <v>248</v>
      </c>
      <c r="AU242" s="17" t="s">
        <v>83</v>
      </c>
    </row>
    <row r="243" spans="2:51" s="12" customFormat="1" ht="11.25">
      <c r="B243" s="170"/>
      <c r="D243" s="151" t="s">
        <v>1584</v>
      </c>
      <c r="E243" s="171" t="s">
        <v>1</v>
      </c>
      <c r="F243" s="172" t="s">
        <v>251</v>
      </c>
      <c r="H243" s="173">
        <v>3</v>
      </c>
      <c r="I243" s="174"/>
      <c r="L243" s="170"/>
      <c r="M243" s="175"/>
      <c r="T243" s="176"/>
      <c r="AT243" s="171" t="s">
        <v>1584</v>
      </c>
      <c r="AU243" s="171" t="s">
        <v>83</v>
      </c>
      <c r="AV243" s="12" t="s">
        <v>83</v>
      </c>
      <c r="AW243" s="12" t="s">
        <v>30</v>
      </c>
      <c r="AX243" s="12" t="s">
        <v>81</v>
      </c>
      <c r="AY243" s="171" t="s">
        <v>241</v>
      </c>
    </row>
    <row r="244" spans="2:65" s="1" customFormat="1" ht="21.75" customHeight="1">
      <c r="B244" s="32"/>
      <c r="C244" s="155" t="s">
        <v>299</v>
      </c>
      <c r="D244" s="155" t="s">
        <v>260</v>
      </c>
      <c r="E244" s="156" t="s">
        <v>2156</v>
      </c>
      <c r="F244" s="157" t="s">
        <v>2157</v>
      </c>
      <c r="G244" s="158" t="s">
        <v>263</v>
      </c>
      <c r="H244" s="159">
        <v>6</v>
      </c>
      <c r="I244" s="160"/>
      <c r="J244" s="161">
        <f>ROUND(I244*H244,2)</f>
        <v>0</v>
      </c>
      <c r="K244" s="162"/>
      <c r="L244" s="163"/>
      <c r="M244" s="164" t="s">
        <v>1</v>
      </c>
      <c r="N244" s="165" t="s">
        <v>38</v>
      </c>
      <c r="P244" s="147">
        <f>O244*H244</f>
        <v>0</v>
      </c>
      <c r="Q244" s="147">
        <v>0.00015</v>
      </c>
      <c r="R244" s="147">
        <f>Q244*H244</f>
        <v>0.0009</v>
      </c>
      <c r="S244" s="147">
        <v>0</v>
      </c>
      <c r="T244" s="148">
        <f>S244*H244</f>
        <v>0</v>
      </c>
      <c r="AR244" s="149" t="s">
        <v>258</v>
      </c>
      <c r="AT244" s="149" t="s">
        <v>260</v>
      </c>
      <c r="AU244" s="149" t="s">
        <v>83</v>
      </c>
      <c r="AY244" s="17" t="s">
        <v>241</v>
      </c>
      <c r="BE244" s="150">
        <f>IF(N244="základní",J244,0)</f>
        <v>0</v>
      </c>
      <c r="BF244" s="150">
        <f>IF(N244="snížená",J244,0)</f>
        <v>0</v>
      </c>
      <c r="BG244" s="150">
        <f>IF(N244="zákl. přenesená",J244,0)</f>
        <v>0</v>
      </c>
      <c r="BH244" s="150">
        <f>IF(N244="sníž. přenesená",J244,0)</f>
        <v>0</v>
      </c>
      <c r="BI244" s="150">
        <f>IF(N244="nulová",J244,0)</f>
        <v>0</v>
      </c>
      <c r="BJ244" s="17" t="s">
        <v>81</v>
      </c>
      <c r="BK244" s="150">
        <f>ROUND(I244*H244,2)</f>
        <v>0</v>
      </c>
      <c r="BL244" s="17" t="s">
        <v>247</v>
      </c>
      <c r="BM244" s="149" t="s">
        <v>2172</v>
      </c>
    </row>
    <row r="245" spans="2:47" s="1" customFormat="1" ht="11.25">
      <c r="B245" s="32"/>
      <c r="D245" s="151" t="s">
        <v>248</v>
      </c>
      <c r="F245" s="152" t="s">
        <v>2157</v>
      </c>
      <c r="I245" s="153"/>
      <c r="L245" s="32"/>
      <c r="M245" s="154"/>
      <c r="T245" s="56"/>
      <c r="AT245" s="17" t="s">
        <v>248</v>
      </c>
      <c r="AU245" s="17" t="s">
        <v>83</v>
      </c>
    </row>
    <row r="246" spans="2:51" s="12" customFormat="1" ht="11.25">
      <c r="B246" s="170"/>
      <c r="D246" s="151" t="s">
        <v>1584</v>
      </c>
      <c r="E246" s="171" t="s">
        <v>1</v>
      </c>
      <c r="F246" s="172" t="s">
        <v>2173</v>
      </c>
      <c r="H246" s="173">
        <v>6</v>
      </c>
      <c r="I246" s="174"/>
      <c r="L246" s="170"/>
      <c r="M246" s="175"/>
      <c r="T246" s="176"/>
      <c r="AT246" s="171" t="s">
        <v>1584</v>
      </c>
      <c r="AU246" s="171" t="s">
        <v>83</v>
      </c>
      <c r="AV246" s="12" t="s">
        <v>83</v>
      </c>
      <c r="AW246" s="12" t="s">
        <v>30</v>
      </c>
      <c r="AX246" s="12" t="s">
        <v>81</v>
      </c>
      <c r="AY246" s="171" t="s">
        <v>241</v>
      </c>
    </row>
    <row r="247" spans="2:65" s="1" customFormat="1" ht="16.5" customHeight="1">
      <c r="B247" s="32"/>
      <c r="C247" s="155" t="s">
        <v>351</v>
      </c>
      <c r="D247" s="155" t="s">
        <v>260</v>
      </c>
      <c r="E247" s="156" t="s">
        <v>2159</v>
      </c>
      <c r="F247" s="157" t="s">
        <v>2160</v>
      </c>
      <c r="G247" s="158" t="s">
        <v>263</v>
      </c>
      <c r="H247" s="159">
        <v>3</v>
      </c>
      <c r="I247" s="160"/>
      <c r="J247" s="161">
        <f>ROUND(I247*H247,2)</f>
        <v>0</v>
      </c>
      <c r="K247" s="162"/>
      <c r="L247" s="163"/>
      <c r="M247" s="164" t="s">
        <v>1</v>
      </c>
      <c r="N247" s="165" t="s">
        <v>38</v>
      </c>
      <c r="P247" s="147">
        <f>O247*H247</f>
        <v>0</v>
      </c>
      <c r="Q247" s="147">
        <v>0</v>
      </c>
      <c r="R247" s="147">
        <f>Q247*H247</f>
        <v>0</v>
      </c>
      <c r="S247" s="147">
        <v>0</v>
      </c>
      <c r="T247" s="148">
        <f>S247*H247</f>
        <v>0</v>
      </c>
      <c r="AR247" s="149" t="s">
        <v>258</v>
      </c>
      <c r="AT247" s="149" t="s">
        <v>260</v>
      </c>
      <c r="AU247" s="149" t="s">
        <v>83</v>
      </c>
      <c r="AY247" s="17" t="s">
        <v>241</v>
      </c>
      <c r="BE247" s="150">
        <f>IF(N247="základní",J247,0)</f>
        <v>0</v>
      </c>
      <c r="BF247" s="150">
        <f>IF(N247="snížená",J247,0)</f>
        <v>0</v>
      </c>
      <c r="BG247" s="150">
        <f>IF(N247="zákl. přenesená",J247,0)</f>
        <v>0</v>
      </c>
      <c r="BH247" s="150">
        <f>IF(N247="sníž. přenesená",J247,0)</f>
        <v>0</v>
      </c>
      <c r="BI247" s="150">
        <f>IF(N247="nulová",J247,0)</f>
        <v>0</v>
      </c>
      <c r="BJ247" s="17" t="s">
        <v>81</v>
      </c>
      <c r="BK247" s="150">
        <f>ROUND(I247*H247,2)</f>
        <v>0</v>
      </c>
      <c r="BL247" s="17" t="s">
        <v>247</v>
      </c>
      <c r="BM247" s="149" t="s">
        <v>2174</v>
      </c>
    </row>
    <row r="248" spans="2:47" s="1" customFormat="1" ht="11.25">
      <c r="B248" s="32"/>
      <c r="D248" s="151" t="s">
        <v>248</v>
      </c>
      <c r="F248" s="152" t="s">
        <v>2160</v>
      </c>
      <c r="I248" s="153"/>
      <c r="L248" s="32"/>
      <c r="M248" s="154"/>
      <c r="T248" s="56"/>
      <c r="AT248" s="17" t="s">
        <v>248</v>
      </c>
      <c r="AU248" s="17" t="s">
        <v>83</v>
      </c>
    </row>
    <row r="249" spans="2:51" s="12" customFormat="1" ht="11.25">
      <c r="B249" s="170"/>
      <c r="D249" s="151" t="s">
        <v>1584</v>
      </c>
      <c r="E249" s="171" t="s">
        <v>1</v>
      </c>
      <c r="F249" s="172" t="s">
        <v>251</v>
      </c>
      <c r="H249" s="173">
        <v>3</v>
      </c>
      <c r="I249" s="174"/>
      <c r="L249" s="170"/>
      <c r="M249" s="175"/>
      <c r="T249" s="176"/>
      <c r="AT249" s="171" t="s">
        <v>1584</v>
      </c>
      <c r="AU249" s="171" t="s">
        <v>83</v>
      </c>
      <c r="AV249" s="12" t="s">
        <v>83</v>
      </c>
      <c r="AW249" s="12" t="s">
        <v>30</v>
      </c>
      <c r="AX249" s="12" t="s">
        <v>81</v>
      </c>
      <c r="AY249" s="171" t="s">
        <v>241</v>
      </c>
    </row>
    <row r="250" spans="2:65" s="1" customFormat="1" ht="21.75" customHeight="1">
      <c r="B250" s="32"/>
      <c r="C250" s="137" t="s">
        <v>302</v>
      </c>
      <c r="D250" s="137" t="s">
        <v>243</v>
      </c>
      <c r="E250" s="138" t="s">
        <v>2175</v>
      </c>
      <c r="F250" s="139" t="s">
        <v>2176</v>
      </c>
      <c r="G250" s="140" t="s">
        <v>263</v>
      </c>
      <c r="H250" s="141">
        <v>8</v>
      </c>
      <c r="I250" s="142"/>
      <c r="J250" s="143">
        <f>ROUND(I250*H250,2)</f>
        <v>0</v>
      </c>
      <c r="K250" s="144"/>
      <c r="L250" s="32"/>
      <c r="M250" s="145" t="s">
        <v>1</v>
      </c>
      <c r="N250" s="146" t="s">
        <v>38</v>
      </c>
      <c r="P250" s="147">
        <f>O250*H250</f>
        <v>0</v>
      </c>
      <c r="Q250" s="147">
        <v>0</v>
      </c>
      <c r="R250" s="147">
        <f>Q250*H250</f>
        <v>0</v>
      </c>
      <c r="S250" s="147">
        <v>0</v>
      </c>
      <c r="T250" s="148">
        <f>S250*H250</f>
        <v>0</v>
      </c>
      <c r="AR250" s="149" t="s">
        <v>247</v>
      </c>
      <c r="AT250" s="149" t="s">
        <v>243</v>
      </c>
      <c r="AU250" s="149" t="s">
        <v>83</v>
      </c>
      <c r="AY250" s="17" t="s">
        <v>241</v>
      </c>
      <c r="BE250" s="150">
        <f>IF(N250="základní",J250,0)</f>
        <v>0</v>
      </c>
      <c r="BF250" s="150">
        <f>IF(N250="snížená",J250,0)</f>
        <v>0</v>
      </c>
      <c r="BG250" s="150">
        <f>IF(N250="zákl. přenesená",J250,0)</f>
        <v>0</v>
      </c>
      <c r="BH250" s="150">
        <f>IF(N250="sníž. přenesená",J250,0)</f>
        <v>0</v>
      </c>
      <c r="BI250" s="150">
        <f>IF(N250="nulová",J250,0)</f>
        <v>0</v>
      </c>
      <c r="BJ250" s="17" t="s">
        <v>81</v>
      </c>
      <c r="BK250" s="150">
        <f>ROUND(I250*H250,2)</f>
        <v>0</v>
      </c>
      <c r="BL250" s="17" t="s">
        <v>247</v>
      </c>
      <c r="BM250" s="149" t="s">
        <v>2177</v>
      </c>
    </row>
    <row r="251" spans="2:47" s="1" customFormat="1" ht="39">
      <c r="B251" s="32"/>
      <c r="D251" s="151" t="s">
        <v>248</v>
      </c>
      <c r="F251" s="152" t="s">
        <v>2178</v>
      </c>
      <c r="I251" s="153"/>
      <c r="L251" s="32"/>
      <c r="M251" s="154"/>
      <c r="T251" s="56"/>
      <c r="AT251" s="17" t="s">
        <v>248</v>
      </c>
      <c r="AU251" s="17" t="s">
        <v>83</v>
      </c>
    </row>
    <row r="252" spans="2:51" s="12" customFormat="1" ht="11.25">
      <c r="B252" s="170"/>
      <c r="D252" s="151" t="s">
        <v>1584</v>
      </c>
      <c r="E252" s="171" t="s">
        <v>1</v>
      </c>
      <c r="F252" s="172" t="s">
        <v>258</v>
      </c>
      <c r="H252" s="173">
        <v>8</v>
      </c>
      <c r="I252" s="174"/>
      <c r="L252" s="170"/>
      <c r="M252" s="175"/>
      <c r="T252" s="176"/>
      <c r="AT252" s="171" t="s">
        <v>1584</v>
      </c>
      <c r="AU252" s="171" t="s">
        <v>83</v>
      </c>
      <c r="AV252" s="12" t="s">
        <v>83</v>
      </c>
      <c r="AW252" s="12" t="s">
        <v>30</v>
      </c>
      <c r="AX252" s="12" t="s">
        <v>81</v>
      </c>
      <c r="AY252" s="171" t="s">
        <v>241</v>
      </c>
    </row>
    <row r="253" spans="2:65" s="1" customFormat="1" ht="21.75" customHeight="1">
      <c r="B253" s="32"/>
      <c r="C253" s="155" t="s">
        <v>358</v>
      </c>
      <c r="D253" s="155" t="s">
        <v>260</v>
      </c>
      <c r="E253" s="156" t="s">
        <v>1567</v>
      </c>
      <c r="F253" s="157" t="s">
        <v>1568</v>
      </c>
      <c r="G253" s="158" t="s">
        <v>246</v>
      </c>
      <c r="H253" s="159">
        <v>0.36</v>
      </c>
      <c r="I253" s="160"/>
      <c r="J253" s="161">
        <f>ROUND(I253*H253,2)</f>
        <v>0</v>
      </c>
      <c r="K253" s="162"/>
      <c r="L253" s="163"/>
      <c r="M253" s="164" t="s">
        <v>1</v>
      </c>
      <c r="N253" s="165" t="s">
        <v>38</v>
      </c>
      <c r="P253" s="147">
        <f>O253*H253</f>
        <v>0</v>
      </c>
      <c r="Q253" s="147">
        <v>2.234</v>
      </c>
      <c r="R253" s="147">
        <f>Q253*H253</f>
        <v>0.80424</v>
      </c>
      <c r="S253" s="147">
        <v>0</v>
      </c>
      <c r="T253" s="148">
        <f>S253*H253</f>
        <v>0</v>
      </c>
      <c r="AR253" s="149" t="s">
        <v>258</v>
      </c>
      <c r="AT253" s="149" t="s">
        <v>260</v>
      </c>
      <c r="AU253" s="149" t="s">
        <v>83</v>
      </c>
      <c r="AY253" s="17" t="s">
        <v>241</v>
      </c>
      <c r="BE253" s="150">
        <f>IF(N253="základní",J253,0)</f>
        <v>0</v>
      </c>
      <c r="BF253" s="150">
        <f>IF(N253="snížená",J253,0)</f>
        <v>0</v>
      </c>
      <c r="BG253" s="150">
        <f>IF(N253="zákl. přenesená",J253,0)</f>
        <v>0</v>
      </c>
      <c r="BH253" s="150">
        <f>IF(N253="sníž. přenesená",J253,0)</f>
        <v>0</v>
      </c>
      <c r="BI253" s="150">
        <f>IF(N253="nulová",J253,0)</f>
        <v>0</v>
      </c>
      <c r="BJ253" s="17" t="s">
        <v>81</v>
      </c>
      <c r="BK253" s="150">
        <f>ROUND(I253*H253,2)</f>
        <v>0</v>
      </c>
      <c r="BL253" s="17" t="s">
        <v>247</v>
      </c>
      <c r="BM253" s="149" t="s">
        <v>2179</v>
      </c>
    </row>
    <row r="254" spans="2:47" s="1" customFormat="1" ht="11.25">
      <c r="B254" s="32"/>
      <c r="D254" s="151" t="s">
        <v>248</v>
      </c>
      <c r="F254" s="152" t="s">
        <v>1568</v>
      </c>
      <c r="I254" s="153"/>
      <c r="L254" s="32"/>
      <c r="M254" s="154"/>
      <c r="T254" s="56"/>
      <c r="AT254" s="17" t="s">
        <v>248</v>
      </c>
      <c r="AU254" s="17" t="s">
        <v>83</v>
      </c>
    </row>
    <row r="255" spans="2:51" s="12" customFormat="1" ht="11.25">
      <c r="B255" s="170"/>
      <c r="D255" s="151" t="s">
        <v>1584</v>
      </c>
      <c r="E255" s="171" t="s">
        <v>1</v>
      </c>
      <c r="F255" s="172" t="s">
        <v>2180</v>
      </c>
      <c r="H255" s="173">
        <v>0.36</v>
      </c>
      <c r="I255" s="174"/>
      <c r="L255" s="170"/>
      <c r="M255" s="175"/>
      <c r="T255" s="176"/>
      <c r="AT255" s="171" t="s">
        <v>1584</v>
      </c>
      <c r="AU255" s="171" t="s">
        <v>83</v>
      </c>
      <c r="AV255" s="12" t="s">
        <v>83</v>
      </c>
      <c r="AW255" s="12" t="s">
        <v>30</v>
      </c>
      <c r="AX255" s="12" t="s">
        <v>81</v>
      </c>
      <c r="AY255" s="171" t="s">
        <v>241</v>
      </c>
    </row>
    <row r="256" spans="2:65" s="1" customFormat="1" ht="16.5" customHeight="1">
      <c r="B256" s="32"/>
      <c r="C256" s="155" t="s">
        <v>306</v>
      </c>
      <c r="D256" s="155" t="s">
        <v>260</v>
      </c>
      <c r="E256" s="156" t="s">
        <v>2181</v>
      </c>
      <c r="F256" s="157" t="s">
        <v>2182</v>
      </c>
      <c r="G256" s="158" t="s">
        <v>263</v>
      </c>
      <c r="H256" s="159">
        <v>8</v>
      </c>
      <c r="I256" s="160"/>
      <c r="J256" s="161">
        <f>ROUND(I256*H256,2)</f>
        <v>0</v>
      </c>
      <c r="K256" s="162"/>
      <c r="L256" s="163"/>
      <c r="M256" s="164" t="s">
        <v>1</v>
      </c>
      <c r="N256" s="165" t="s">
        <v>38</v>
      </c>
      <c r="P256" s="147">
        <f>O256*H256</f>
        <v>0</v>
      </c>
      <c r="Q256" s="147">
        <v>0.00225</v>
      </c>
      <c r="R256" s="147">
        <f>Q256*H256</f>
        <v>0.018</v>
      </c>
      <c r="S256" s="147">
        <v>0</v>
      </c>
      <c r="T256" s="148">
        <f>S256*H256</f>
        <v>0</v>
      </c>
      <c r="AR256" s="149" t="s">
        <v>258</v>
      </c>
      <c r="AT256" s="149" t="s">
        <v>260</v>
      </c>
      <c r="AU256" s="149" t="s">
        <v>83</v>
      </c>
      <c r="AY256" s="17" t="s">
        <v>241</v>
      </c>
      <c r="BE256" s="150">
        <f>IF(N256="základní",J256,0)</f>
        <v>0</v>
      </c>
      <c r="BF256" s="150">
        <f>IF(N256="snížená",J256,0)</f>
        <v>0</v>
      </c>
      <c r="BG256" s="150">
        <f>IF(N256="zákl. přenesená",J256,0)</f>
        <v>0</v>
      </c>
      <c r="BH256" s="150">
        <f>IF(N256="sníž. přenesená",J256,0)</f>
        <v>0</v>
      </c>
      <c r="BI256" s="150">
        <f>IF(N256="nulová",J256,0)</f>
        <v>0</v>
      </c>
      <c r="BJ256" s="17" t="s">
        <v>81</v>
      </c>
      <c r="BK256" s="150">
        <f>ROUND(I256*H256,2)</f>
        <v>0</v>
      </c>
      <c r="BL256" s="17" t="s">
        <v>247</v>
      </c>
      <c r="BM256" s="149" t="s">
        <v>2183</v>
      </c>
    </row>
    <row r="257" spans="2:47" s="1" customFormat="1" ht="11.25">
      <c r="B257" s="32"/>
      <c r="D257" s="151" t="s">
        <v>248</v>
      </c>
      <c r="F257" s="152" t="s">
        <v>2182</v>
      </c>
      <c r="I257" s="153"/>
      <c r="L257" s="32"/>
      <c r="M257" s="154"/>
      <c r="T257" s="56"/>
      <c r="AT257" s="17" t="s">
        <v>248</v>
      </c>
      <c r="AU257" s="17" t="s">
        <v>83</v>
      </c>
    </row>
    <row r="258" spans="2:51" s="12" customFormat="1" ht="11.25">
      <c r="B258" s="170"/>
      <c r="D258" s="151" t="s">
        <v>1584</v>
      </c>
      <c r="E258" s="171" t="s">
        <v>1</v>
      </c>
      <c r="F258" s="172" t="s">
        <v>258</v>
      </c>
      <c r="H258" s="173">
        <v>8</v>
      </c>
      <c r="I258" s="174"/>
      <c r="L258" s="170"/>
      <c r="M258" s="175"/>
      <c r="T258" s="176"/>
      <c r="AT258" s="171" t="s">
        <v>1584</v>
      </c>
      <c r="AU258" s="171" t="s">
        <v>83</v>
      </c>
      <c r="AV258" s="12" t="s">
        <v>83</v>
      </c>
      <c r="AW258" s="12" t="s">
        <v>30</v>
      </c>
      <c r="AX258" s="12" t="s">
        <v>81</v>
      </c>
      <c r="AY258" s="171" t="s">
        <v>241</v>
      </c>
    </row>
    <row r="259" spans="2:65" s="1" customFormat="1" ht="16.5" customHeight="1">
      <c r="B259" s="32"/>
      <c r="C259" s="155" t="s">
        <v>365</v>
      </c>
      <c r="D259" s="155" t="s">
        <v>260</v>
      </c>
      <c r="E259" s="156" t="s">
        <v>2153</v>
      </c>
      <c r="F259" s="157" t="s">
        <v>2154</v>
      </c>
      <c r="G259" s="158" t="s">
        <v>263</v>
      </c>
      <c r="H259" s="159">
        <v>5</v>
      </c>
      <c r="I259" s="160"/>
      <c r="J259" s="161">
        <f>ROUND(I259*H259,2)</f>
        <v>0</v>
      </c>
      <c r="K259" s="162"/>
      <c r="L259" s="163"/>
      <c r="M259" s="164" t="s">
        <v>1</v>
      </c>
      <c r="N259" s="165" t="s">
        <v>38</v>
      </c>
      <c r="P259" s="147">
        <f>O259*H259</f>
        <v>0</v>
      </c>
      <c r="Q259" s="147">
        <v>0.00265</v>
      </c>
      <c r="R259" s="147">
        <f>Q259*H259</f>
        <v>0.01325</v>
      </c>
      <c r="S259" s="147">
        <v>0</v>
      </c>
      <c r="T259" s="148">
        <f>S259*H259</f>
        <v>0</v>
      </c>
      <c r="AR259" s="149" t="s">
        <v>258</v>
      </c>
      <c r="AT259" s="149" t="s">
        <v>260</v>
      </c>
      <c r="AU259" s="149" t="s">
        <v>83</v>
      </c>
      <c r="AY259" s="17" t="s">
        <v>241</v>
      </c>
      <c r="BE259" s="150">
        <f>IF(N259="základní",J259,0)</f>
        <v>0</v>
      </c>
      <c r="BF259" s="150">
        <f>IF(N259="snížená",J259,0)</f>
        <v>0</v>
      </c>
      <c r="BG259" s="150">
        <f>IF(N259="zákl. přenesená",J259,0)</f>
        <v>0</v>
      </c>
      <c r="BH259" s="150">
        <f>IF(N259="sníž. přenesená",J259,0)</f>
        <v>0</v>
      </c>
      <c r="BI259" s="150">
        <f>IF(N259="nulová",J259,0)</f>
        <v>0</v>
      </c>
      <c r="BJ259" s="17" t="s">
        <v>81</v>
      </c>
      <c r="BK259" s="150">
        <f>ROUND(I259*H259,2)</f>
        <v>0</v>
      </c>
      <c r="BL259" s="17" t="s">
        <v>247</v>
      </c>
      <c r="BM259" s="149" t="s">
        <v>2184</v>
      </c>
    </row>
    <row r="260" spans="2:47" s="1" customFormat="1" ht="11.25">
      <c r="B260" s="32"/>
      <c r="D260" s="151" t="s">
        <v>248</v>
      </c>
      <c r="F260" s="152" t="s">
        <v>2154</v>
      </c>
      <c r="I260" s="153"/>
      <c r="L260" s="32"/>
      <c r="M260" s="154"/>
      <c r="T260" s="56"/>
      <c r="AT260" s="17" t="s">
        <v>248</v>
      </c>
      <c r="AU260" s="17" t="s">
        <v>83</v>
      </c>
    </row>
    <row r="261" spans="2:65" s="1" customFormat="1" ht="21.75" customHeight="1">
      <c r="B261" s="32"/>
      <c r="C261" s="155" t="s">
        <v>309</v>
      </c>
      <c r="D261" s="155" t="s">
        <v>260</v>
      </c>
      <c r="E261" s="156" t="s">
        <v>2156</v>
      </c>
      <c r="F261" s="157" t="s">
        <v>2157</v>
      </c>
      <c r="G261" s="158" t="s">
        <v>263</v>
      </c>
      <c r="H261" s="159">
        <v>16</v>
      </c>
      <c r="I261" s="160"/>
      <c r="J261" s="161">
        <f>ROUND(I261*H261,2)</f>
        <v>0</v>
      </c>
      <c r="K261" s="162"/>
      <c r="L261" s="163"/>
      <c r="M261" s="164" t="s">
        <v>1</v>
      </c>
      <c r="N261" s="165" t="s">
        <v>38</v>
      </c>
      <c r="P261" s="147">
        <f>O261*H261</f>
        <v>0</v>
      </c>
      <c r="Q261" s="147">
        <v>0.00015</v>
      </c>
      <c r="R261" s="147">
        <f>Q261*H261</f>
        <v>0.0024</v>
      </c>
      <c r="S261" s="147">
        <v>0</v>
      </c>
      <c r="T261" s="148">
        <f>S261*H261</f>
        <v>0</v>
      </c>
      <c r="AR261" s="149" t="s">
        <v>258</v>
      </c>
      <c r="AT261" s="149" t="s">
        <v>260</v>
      </c>
      <c r="AU261" s="149" t="s">
        <v>83</v>
      </c>
      <c r="AY261" s="17" t="s">
        <v>241</v>
      </c>
      <c r="BE261" s="150">
        <f>IF(N261="základní",J261,0)</f>
        <v>0</v>
      </c>
      <c r="BF261" s="150">
        <f>IF(N261="snížená",J261,0)</f>
        <v>0</v>
      </c>
      <c r="BG261" s="150">
        <f>IF(N261="zákl. přenesená",J261,0)</f>
        <v>0</v>
      </c>
      <c r="BH261" s="150">
        <f>IF(N261="sníž. přenesená",J261,0)</f>
        <v>0</v>
      </c>
      <c r="BI261" s="150">
        <f>IF(N261="nulová",J261,0)</f>
        <v>0</v>
      </c>
      <c r="BJ261" s="17" t="s">
        <v>81</v>
      </c>
      <c r="BK261" s="150">
        <f>ROUND(I261*H261,2)</f>
        <v>0</v>
      </c>
      <c r="BL261" s="17" t="s">
        <v>247</v>
      </c>
      <c r="BM261" s="149" t="s">
        <v>2185</v>
      </c>
    </row>
    <row r="262" spans="2:47" s="1" customFormat="1" ht="11.25">
      <c r="B262" s="32"/>
      <c r="D262" s="151" t="s">
        <v>248</v>
      </c>
      <c r="F262" s="152" t="s">
        <v>2157</v>
      </c>
      <c r="I262" s="153"/>
      <c r="L262" s="32"/>
      <c r="M262" s="154"/>
      <c r="T262" s="56"/>
      <c r="AT262" s="17" t="s">
        <v>248</v>
      </c>
      <c r="AU262" s="17" t="s">
        <v>83</v>
      </c>
    </row>
    <row r="263" spans="2:65" s="1" customFormat="1" ht="16.5" customHeight="1">
      <c r="B263" s="32"/>
      <c r="C263" s="155" t="s">
        <v>372</v>
      </c>
      <c r="D263" s="155" t="s">
        <v>260</v>
      </c>
      <c r="E263" s="156" t="s">
        <v>2159</v>
      </c>
      <c r="F263" s="157" t="s">
        <v>2160</v>
      </c>
      <c r="G263" s="158" t="s">
        <v>263</v>
      </c>
      <c r="H263" s="159">
        <v>5</v>
      </c>
      <c r="I263" s="160"/>
      <c r="J263" s="161">
        <f>ROUND(I263*H263,2)</f>
        <v>0</v>
      </c>
      <c r="K263" s="162"/>
      <c r="L263" s="163"/>
      <c r="M263" s="164" t="s">
        <v>1</v>
      </c>
      <c r="N263" s="165" t="s">
        <v>38</v>
      </c>
      <c r="P263" s="147">
        <f>O263*H263</f>
        <v>0</v>
      </c>
      <c r="Q263" s="147">
        <v>0</v>
      </c>
      <c r="R263" s="147">
        <f>Q263*H263</f>
        <v>0</v>
      </c>
      <c r="S263" s="147">
        <v>0</v>
      </c>
      <c r="T263" s="148">
        <f>S263*H263</f>
        <v>0</v>
      </c>
      <c r="AR263" s="149" t="s">
        <v>258</v>
      </c>
      <c r="AT263" s="149" t="s">
        <v>260</v>
      </c>
      <c r="AU263" s="149" t="s">
        <v>83</v>
      </c>
      <c r="AY263" s="17" t="s">
        <v>241</v>
      </c>
      <c r="BE263" s="150">
        <f>IF(N263="základní",J263,0)</f>
        <v>0</v>
      </c>
      <c r="BF263" s="150">
        <f>IF(N263="snížená",J263,0)</f>
        <v>0</v>
      </c>
      <c r="BG263" s="150">
        <f>IF(N263="zákl. přenesená",J263,0)</f>
        <v>0</v>
      </c>
      <c r="BH263" s="150">
        <f>IF(N263="sníž. přenesená",J263,0)</f>
        <v>0</v>
      </c>
      <c r="BI263" s="150">
        <f>IF(N263="nulová",J263,0)</f>
        <v>0</v>
      </c>
      <c r="BJ263" s="17" t="s">
        <v>81</v>
      </c>
      <c r="BK263" s="150">
        <f>ROUND(I263*H263,2)</f>
        <v>0</v>
      </c>
      <c r="BL263" s="17" t="s">
        <v>247</v>
      </c>
      <c r="BM263" s="149" t="s">
        <v>2186</v>
      </c>
    </row>
    <row r="264" spans="2:47" s="1" customFormat="1" ht="11.25">
      <c r="B264" s="32"/>
      <c r="D264" s="151" t="s">
        <v>248</v>
      </c>
      <c r="F264" s="152" t="s">
        <v>2160</v>
      </c>
      <c r="I264" s="153"/>
      <c r="L264" s="32"/>
      <c r="M264" s="154"/>
      <c r="T264" s="56"/>
      <c r="AT264" s="17" t="s">
        <v>248</v>
      </c>
      <c r="AU264" s="17" t="s">
        <v>83</v>
      </c>
    </row>
    <row r="265" spans="2:65" s="1" customFormat="1" ht="16.5" customHeight="1">
      <c r="B265" s="32"/>
      <c r="C265" s="137" t="s">
        <v>313</v>
      </c>
      <c r="D265" s="137" t="s">
        <v>243</v>
      </c>
      <c r="E265" s="138" t="s">
        <v>2187</v>
      </c>
      <c r="F265" s="139" t="s">
        <v>2188</v>
      </c>
      <c r="G265" s="140" t="s">
        <v>263</v>
      </c>
      <c r="H265" s="141">
        <v>22</v>
      </c>
      <c r="I265" s="142"/>
      <c r="J265" s="143">
        <f>ROUND(I265*H265,2)</f>
        <v>0</v>
      </c>
      <c r="K265" s="144"/>
      <c r="L265" s="32"/>
      <c r="M265" s="145" t="s">
        <v>1</v>
      </c>
      <c r="N265" s="146" t="s">
        <v>38</v>
      </c>
      <c r="P265" s="147">
        <f>O265*H265</f>
        <v>0</v>
      </c>
      <c r="Q265" s="147">
        <v>0</v>
      </c>
      <c r="R265" s="147">
        <f>Q265*H265</f>
        <v>0</v>
      </c>
      <c r="S265" s="147">
        <v>0</v>
      </c>
      <c r="T265" s="148">
        <f>S265*H265</f>
        <v>0</v>
      </c>
      <c r="AR265" s="149" t="s">
        <v>247</v>
      </c>
      <c r="AT265" s="149" t="s">
        <v>243</v>
      </c>
      <c r="AU265" s="149" t="s">
        <v>83</v>
      </c>
      <c r="AY265" s="17" t="s">
        <v>241</v>
      </c>
      <c r="BE265" s="150">
        <f>IF(N265="základní",J265,0)</f>
        <v>0</v>
      </c>
      <c r="BF265" s="150">
        <f>IF(N265="snížená",J265,0)</f>
        <v>0</v>
      </c>
      <c r="BG265" s="150">
        <f>IF(N265="zákl. přenesená",J265,0)</f>
        <v>0</v>
      </c>
      <c r="BH265" s="150">
        <f>IF(N265="sníž. přenesená",J265,0)</f>
        <v>0</v>
      </c>
      <c r="BI265" s="150">
        <f>IF(N265="nulová",J265,0)</f>
        <v>0</v>
      </c>
      <c r="BJ265" s="17" t="s">
        <v>81</v>
      </c>
      <c r="BK265" s="150">
        <f>ROUND(I265*H265,2)</f>
        <v>0</v>
      </c>
      <c r="BL265" s="17" t="s">
        <v>247</v>
      </c>
      <c r="BM265" s="149" t="s">
        <v>2189</v>
      </c>
    </row>
    <row r="266" spans="2:47" s="1" customFormat="1" ht="39">
      <c r="B266" s="32"/>
      <c r="D266" s="151" t="s">
        <v>248</v>
      </c>
      <c r="F266" s="152" t="s">
        <v>2190</v>
      </c>
      <c r="I266" s="153"/>
      <c r="L266" s="32"/>
      <c r="M266" s="154"/>
      <c r="T266" s="56"/>
      <c r="AT266" s="17" t="s">
        <v>248</v>
      </c>
      <c r="AU266" s="17" t="s">
        <v>83</v>
      </c>
    </row>
    <row r="267" spans="2:51" s="13" customFormat="1" ht="22.5">
      <c r="B267" s="177"/>
      <c r="D267" s="151" t="s">
        <v>1584</v>
      </c>
      <c r="E267" s="178" t="s">
        <v>1</v>
      </c>
      <c r="F267" s="179" t="s">
        <v>2191</v>
      </c>
      <c r="H267" s="178" t="s">
        <v>1</v>
      </c>
      <c r="I267" s="180"/>
      <c r="L267" s="177"/>
      <c r="M267" s="181"/>
      <c r="T267" s="182"/>
      <c r="AT267" s="178" t="s">
        <v>1584</v>
      </c>
      <c r="AU267" s="178" t="s">
        <v>83</v>
      </c>
      <c r="AV267" s="13" t="s">
        <v>81</v>
      </c>
      <c r="AW267" s="13" t="s">
        <v>30</v>
      </c>
      <c r="AX267" s="13" t="s">
        <v>73</v>
      </c>
      <c r="AY267" s="178" t="s">
        <v>241</v>
      </c>
    </row>
    <row r="268" spans="2:51" s="12" customFormat="1" ht="11.25">
      <c r="B268" s="170"/>
      <c r="D268" s="151" t="s">
        <v>1584</v>
      </c>
      <c r="E268" s="171" t="s">
        <v>1</v>
      </c>
      <c r="F268" s="172" t="s">
        <v>286</v>
      </c>
      <c r="H268" s="173">
        <v>22</v>
      </c>
      <c r="I268" s="174"/>
      <c r="L268" s="170"/>
      <c r="M268" s="175"/>
      <c r="T268" s="176"/>
      <c r="AT268" s="171" t="s">
        <v>1584</v>
      </c>
      <c r="AU268" s="171" t="s">
        <v>83</v>
      </c>
      <c r="AV268" s="12" t="s">
        <v>83</v>
      </c>
      <c r="AW268" s="12" t="s">
        <v>30</v>
      </c>
      <c r="AX268" s="12" t="s">
        <v>81</v>
      </c>
      <c r="AY268" s="171" t="s">
        <v>241</v>
      </c>
    </row>
    <row r="269" spans="2:65" s="1" customFormat="1" ht="16.5" customHeight="1">
      <c r="B269" s="32"/>
      <c r="C269" s="155" t="s">
        <v>379</v>
      </c>
      <c r="D269" s="155" t="s">
        <v>260</v>
      </c>
      <c r="E269" s="156" t="s">
        <v>2192</v>
      </c>
      <c r="F269" s="157" t="s">
        <v>2193</v>
      </c>
      <c r="G269" s="158" t="s">
        <v>2194</v>
      </c>
      <c r="H269" s="159">
        <v>5</v>
      </c>
      <c r="I269" s="160"/>
      <c r="J269" s="161">
        <f>ROUND(I269*H269,2)</f>
        <v>0</v>
      </c>
      <c r="K269" s="162"/>
      <c r="L269" s="163"/>
      <c r="M269" s="164" t="s">
        <v>1</v>
      </c>
      <c r="N269" s="165" t="s">
        <v>38</v>
      </c>
      <c r="P269" s="147">
        <f>O269*H269</f>
        <v>0</v>
      </c>
      <c r="Q269" s="147">
        <v>0</v>
      </c>
      <c r="R269" s="147">
        <f>Q269*H269</f>
        <v>0</v>
      </c>
      <c r="S269" s="147">
        <v>0</v>
      </c>
      <c r="T269" s="148">
        <f>S269*H269</f>
        <v>0</v>
      </c>
      <c r="AR269" s="149" t="s">
        <v>258</v>
      </c>
      <c r="AT269" s="149" t="s">
        <v>260</v>
      </c>
      <c r="AU269" s="149" t="s">
        <v>83</v>
      </c>
      <c r="AY269" s="17" t="s">
        <v>241</v>
      </c>
      <c r="BE269" s="150">
        <f>IF(N269="základní",J269,0)</f>
        <v>0</v>
      </c>
      <c r="BF269" s="150">
        <f>IF(N269="snížená",J269,0)</f>
        <v>0</v>
      </c>
      <c r="BG269" s="150">
        <f>IF(N269="zákl. přenesená",J269,0)</f>
        <v>0</v>
      </c>
      <c r="BH269" s="150">
        <f>IF(N269="sníž. přenesená",J269,0)</f>
        <v>0</v>
      </c>
      <c r="BI269" s="150">
        <f>IF(N269="nulová",J269,0)</f>
        <v>0</v>
      </c>
      <c r="BJ269" s="17" t="s">
        <v>81</v>
      </c>
      <c r="BK269" s="150">
        <f>ROUND(I269*H269,2)</f>
        <v>0</v>
      </c>
      <c r="BL269" s="17" t="s">
        <v>247</v>
      </c>
      <c r="BM269" s="149" t="s">
        <v>2195</v>
      </c>
    </row>
    <row r="270" spans="2:47" s="1" customFormat="1" ht="11.25">
      <c r="B270" s="32"/>
      <c r="D270" s="151" t="s">
        <v>248</v>
      </c>
      <c r="F270" s="152" t="s">
        <v>2193</v>
      </c>
      <c r="I270" s="153"/>
      <c r="L270" s="32"/>
      <c r="M270" s="154"/>
      <c r="T270" s="56"/>
      <c r="AT270" s="17" t="s">
        <v>248</v>
      </c>
      <c r="AU270" s="17" t="s">
        <v>83</v>
      </c>
    </row>
    <row r="271" spans="2:65" s="1" customFormat="1" ht="24.2" customHeight="1">
      <c r="B271" s="32"/>
      <c r="C271" s="137" t="s">
        <v>316</v>
      </c>
      <c r="D271" s="137" t="s">
        <v>243</v>
      </c>
      <c r="E271" s="138" t="s">
        <v>2196</v>
      </c>
      <c r="F271" s="139" t="s">
        <v>2197</v>
      </c>
      <c r="G271" s="140" t="s">
        <v>257</v>
      </c>
      <c r="H271" s="141">
        <v>98.366</v>
      </c>
      <c r="I271" s="142"/>
      <c r="J271" s="143">
        <f>ROUND(I271*H271,2)</f>
        <v>0</v>
      </c>
      <c r="K271" s="144"/>
      <c r="L271" s="32"/>
      <c r="M271" s="145" t="s">
        <v>1</v>
      </c>
      <c r="N271" s="146" t="s">
        <v>38</v>
      </c>
      <c r="P271" s="147">
        <f>O271*H271</f>
        <v>0</v>
      </c>
      <c r="Q271" s="147">
        <v>0</v>
      </c>
      <c r="R271" s="147">
        <f>Q271*H271</f>
        <v>0</v>
      </c>
      <c r="S271" s="147">
        <v>0</v>
      </c>
      <c r="T271" s="148">
        <f>S271*H271</f>
        <v>0</v>
      </c>
      <c r="AR271" s="149" t="s">
        <v>247</v>
      </c>
      <c r="AT271" s="149" t="s">
        <v>243</v>
      </c>
      <c r="AU271" s="149" t="s">
        <v>83</v>
      </c>
      <c r="AY271" s="17" t="s">
        <v>241</v>
      </c>
      <c r="BE271" s="150">
        <f>IF(N271="základní",J271,0)</f>
        <v>0</v>
      </c>
      <c r="BF271" s="150">
        <f>IF(N271="snížená",J271,0)</f>
        <v>0</v>
      </c>
      <c r="BG271" s="150">
        <f>IF(N271="zákl. přenesená",J271,0)</f>
        <v>0</v>
      </c>
      <c r="BH271" s="150">
        <f>IF(N271="sníž. přenesená",J271,0)</f>
        <v>0</v>
      </c>
      <c r="BI271" s="150">
        <f>IF(N271="nulová",J271,0)</f>
        <v>0</v>
      </c>
      <c r="BJ271" s="17" t="s">
        <v>81</v>
      </c>
      <c r="BK271" s="150">
        <f>ROUND(I271*H271,2)</f>
        <v>0</v>
      </c>
      <c r="BL271" s="17" t="s">
        <v>247</v>
      </c>
      <c r="BM271" s="149" t="s">
        <v>2198</v>
      </c>
    </row>
    <row r="272" spans="2:47" s="1" customFormat="1" ht="48.75">
      <c r="B272" s="32"/>
      <c r="D272" s="151" t="s">
        <v>248</v>
      </c>
      <c r="F272" s="152" t="s">
        <v>2199</v>
      </c>
      <c r="I272" s="153"/>
      <c r="L272" s="32"/>
      <c r="M272" s="154"/>
      <c r="T272" s="56"/>
      <c r="AT272" s="17" t="s">
        <v>248</v>
      </c>
      <c r="AU272" s="17" t="s">
        <v>83</v>
      </c>
    </row>
    <row r="273" spans="2:51" s="13" customFormat="1" ht="11.25">
      <c r="B273" s="177"/>
      <c r="D273" s="151" t="s">
        <v>1584</v>
      </c>
      <c r="E273" s="178" t="s">
        <v>1</v>
      </c>
      <c r="F273" s="179" t="s">
        <v>2200</v>
      </c>
      <c r="H273" s="178" t="s">
        <v>1</v>
      </c>
      <c r="I273" s="180"/>
      <c r="L273" s="177"/>
      <c r="M273" s="181"/>
      <c r="T273" s="182"/>
      <c r="AT273" s="178" t="s">
        <v>1584</v>
      </c>
      <c r="AU273" s="178" t="s">
        <v>83</v>
      </c>
      <c r="AV273" s="13" t="s">
        <v>81</v>
      </c>
      <c r="AW273" s="13" t="s">
        <v>30</v>
      </c>
      <c r="AX273" s="13" t="s">
        <v>73</v>
      </c>
      <c r="AY273" s="178" t="s">
        <v>241</v>
      </c>
    </row>
    <row r="274" spans="2:51" s="12" customFormat="1" ht="11.25">
      <c r="B274" s="170"/>
      <c r="D274" s="151" t="s">
        <v>1584</v>
      </c>
      <c r="E274" s="171" t="s">
        <v>1</v>
      </c>
      <c r="F274" s="172" t="s">
        <v>2201</v>
      </c>
      <c r="H274" s="173">
        <v>98.366</v>
      </c>
      <c r="I274" s="174"/>
      <c r="L274" s="170"/>
      <c r="M274" s="175"/>
      <c r="T274" s="176"/>
      <c r="AT274" s="171" t="s">
        <v>1584</v>
      </c>
      <c r="AU274" s="171" t="s">
        <v>83</v>
      </c>
      <c r="AV274" s="12" t="s">
        <v>83</v>
      </c>
      <c r="AW274" s="12" t="s">
        <v>30</v>
      </c>
      <c r="AX274" s="12" t="s">
        <v>81</v>
      </c>
      <c r="AY274" s="171" t="s">
        <v>241</v>
      </c>
    </row>
    <row r="275" spans="2:65" s="1" customFormat="1" ht="24.2" customHeight="1">
      <c r="B275" s="32"/>
      <c r="C275" s="137" t="s">
        <v>386</v>
      </c>
      <c r="D275" s="137" t="s">
        <v>243</v>
      </c>
      <c r="E275" s="138" t="s">
        <v>2202</v>
      </c>
      <c r="F275" s="139" t="s">
        <v>2203</v>
      </c>
      <c r="G275" s="140" t="s">
        <v>246</v>
      </c>
      <c r="H275" s="141">
        <v>2489</v>
      </c>
      <c r="I275" s="142"/>
      <c r="J275" s="143">
        <f>ROUND(I275*H275,2)</f>
        <v>0</v>
      </c>
      <c r="K275" s="144"/>
      <c r="L275" s="32"/>
      <c r="M275" s="145" t="s">
        <v>1</v>
      </c>
      <c r="N275" s="146" t="s">
        <v>38</v>
      </c>
      <c r="P275" s="147">
        <f>O275*H275</f>
        <v>0</v>
      </c>
      <c r="Q275" s="147">
        <v>0</v>
      </c>
      <c r="R275" s="147">
        <f>Q275*H275</f>
        <v>0</v>
      </c>
      <c r="S275" s="147">
        <v>0</v>
      </c>
      <c r="T275" s="148">
        <f>S275*H275</f>
        <v>0</v>
      </c>
      <c r="AR275" s="149" t="s">
        <v>247</v>
      </c>
      <c r="AT275" s="149" t="s">
        <v>243</v>
      </c>
      <c r="AU275" s="149" t="s">
        <v>83</v>
      </c>
      <c r="AY275" s="17" t="s">
        <v>241</v>
      </c>
      <c r="BE275" s="150">
        <f>IF(N275="základní",J275,0)</f>
        <v>0</v>
      </c>
      <c r="BF275" s="150">
        <f>IF(N275="snížená",J275,0)</f>
        <v>0</v>
      </c>
      <c r="BG275" s="150">
        <f>IF(N275="zákl. přenesená",J275,0)</f>
        <v>0</v>
      </c>
      <c r="BH275" s="150">
        <f>IF(N275="sníž. přenesená",J275,0)</f>
        <v>0</v>
      </c>
      <c r="BI275" s="150">
        <f>IF(N275="nulová",J275,0)</f>
        <v>0</v>
      </c>
      <c r="BJ275" s="17" t="s">
        <v>81</v>
      </c>
      <c r="BK275" s="150">
        <f>ROUND(I275*H275,2)</f>
        <v>0</v>
      </c>
      <c r="BL275" s="17" t="s">
        <v>247</v>
      </c>
      <c r="BM275" s="149" t="s">
        <v>2204</v>
      </c>
    </row>
    <row r="276" spans="2:47" s="1" customFormat="1" ht="48.75">
      <c r="B276" s="32"/>
      <c r="D276" s="151" t="s">
        <v>248</v>
      </c>
      <c r="F276" s="152" t="s">
        <v>2205</v>
      </c>
      <c r="I276" s="153"/>
      <c r="L276" s="32"/>
      <c r="M276" s="154"/>
      <c r="T276" s="56"/>
      <c r="AT276" s="17" t="s">
        <v>248</v>
      </c>
      <c r="AU276" s="17" t="s">
        <v>83</v>
      </c>
    </row>
    <row r="277" spans="2:51" s="13" customFormat="1" ht="11.25">
      <c r="B277" s="177"/>
      <c r="D277" s="151" t="s">
        <v>1584</v>
      </c>
      <c r="E277" s="178" t="s">
        <v>1</v>
      </c>
      <c r="F277" s="179" t="s">
        <v>2206</v>
      </c>
      <c r="H277" s="178" t="s">
        <v>1</v>
      </c>
      <c r="I277" s="180"/>
      <c r="L277" s="177"/>
      <c r="M277" s="181"/>
      <c r="T277" s="182"/>
      <c r="AT277" s="178" t="s">
        <v>1584</v>
      </c>
      <c r="AU277" s="178" t="s">
        <v>83</v>
      </c>
      <c r="AV277" s="13" t="s">
        <v>81</v>
      </c>
      <c r="AW277" s="13" t="s">
        <v>30</v>
      </c>
      <c r="AX277" s="13" t="s">
        <v>73</v>
      </c>
      <c r="AY277" s="178" t="s">
        <v>241</v>
      </c>
    </row>
    <row r="278" spans="2:51" s="12" customFormat="1" ht="11.25">
      <c r="B278" s="170"/>
      <c r="D278" s="151" t="s">
        <v>1584</v>
      </c>
      <c r="E278" s="171" t="s">
        <v>1</v>
      </c>
      <c r="F278" s="172" t="s">
        <v>2207</v>
      </c>
      <c r="H278" s="173">
        <v>2489</v>
      </c>
      <c r="I278" s="174"/>
      <c r="L278" s="170"/>
      <c r="M278" s="175"/>
      <c r="T278" s="176"/>
      <c r="AT278" s="171" t="s">
        <v>1584</v>
      </c>
      <c r="AU278" s="171" t="s">
        <v>83</v>
      </c>
      <c r="AV278" s="12" t="s">
        <v>83</v>
      </c>
      <c r="AW278" s="12" t="s">
        <v>30</v>
      </c>
      <c r="AX278" s="12" t="s">
        <v>81</v>
      </c>
      <c r="AY278" s="171" t="s">
        <v>241</v>
      </c>
    </row>
    <row r="279" spans="2:65" s="1" customFormat="1" ht="24.2" customHeight="1">
      <c r="B279" s="32"/>
      <c r="C279" s="137" t="s">
        <v>319</v>
      </c>
      <c r="D279" s="137" t="s">
        <v>243</v>
      </c>
      <c r="E279" s="138" t="s">
        <v>2208</v>
      </c>
      <c r="F279" s="139" t="s">
        <v>2209</v>
      </c>
      <c r="G279" s="140" t="s">
        <v>257</v>
      </c>
      <c r="H279" s="141">
        <v>795</v>
      </c>
      <c r="I279" s="142"/>
      <c r="J279" s="143">
        <f>ROUND(I279*H279,2)</f>
        <v>0</v>
      </c>
      <c r="K279" s="144"/>
      <c r="L279" s="32"/>
      <c r="M279" s="145" t="s">
        <v>1</v>
      </c>
      <c r="N279" s="146" t="s">
        <v>38</v>
      </c>
      <c r="P279" s="147">
        <f>O279*H279</f>
        <v>0</v>
      </c>
      <c r="Q279" s="147">
        <v>0</v>
      </c>
      <c r="R279" s="147">
        <f>Q279*H279</f>
        <v>0</v>
      </c>
      <c r="S279" s="147">
        <v>0</v>
      </c>
      <c r="T279" s="148">
        <f>S279*H279</f>
        <v>0</v>
      </c>
      <c r="AR279" s="149" t="s">
        <v>247</v>
      </c>
      <c r="AT279" s="149" t="s">
        <v>243</v>
      </c>
      <c r="AU279" s="149" t="s">
        <v>83</v>
      </c>
      <c r="AY279" s="17" t="s">
        <v>241</v>
      </c>
      <c r="BE279" s="150">
        <f>IF(N279="základní",J279,0)</f>
        <v>0</v>
      </c>
      <c r="BF279" s="150">
        <f>IF(N279="snížená",J279,0)</f>
        <v>0</v>
      </c>
      <c r="BG279" s="150">
        <f>IF(N279="zákl. přenesená",J279,0)</f>
        <v>0</v>
      </c>
      <c r="BH279" s="150">
        <f>IF(N279="sníž. přenesená",J279,0)</f>
        <v>0</v>
      </c>
      <c r="BI279" s="150">
        <f>IF(N279="nulová",J279,0)</f>
        <v>0</v>
      </c>
      <c r="BJ279" s="17" t="s">
        <v>81</v>
      </c>
      <c r="BK279" s="150">
        <f>ROUND(I279*H279,2)</f>
        <v>0</v>
      </c>
      <c r="BL279" s="17" t="s">
        <v>247</v>
      </c>
      <c r="BM279" s="149" t="s">
        <v>2210</v>
      </c>
    </row>
    <row r="280" spans="2:47" s="1" customFormat="1" ht="39">
      <c r="B280" s="32"/>
      <c r="D280" s="151" t="s">
        <v>248</v>
      </c>
      <c r="F280" s="152" t="s">
        <v>2211</v>
      </c>
      <c r="I280" s="153"/>
      <c r="L280" s="32"/>
      <c r="M280" s="154"/>
      <c r="T280" s="56"/>
      <c r="AT280" s="17" t="s">
        <v>248</v>
      </c>
      <c r="AU280" s="17" t="s">
        <v>83</v>
      </c>
    </row>
    <row r="281" spans="2:51" s="13" customFormat="1" ht="22.5">
      <c r="B281" s="177"/>
      <c r="D281" s="151" t="s">
        <v>1584</v>
      </c>
      <c r="E281" s="178" t="s">
        <v>1</v>
      </c>
      <c r="F281" s="179" t="s">
        <v>2212</v>
      </c>
      <c r="H281" s="178" t="s">
        <v>1</v>
      </c>
      <c r="I281" s="180"/>
      <c r="L281" s="177"/>
      <c r="M281" s="181"/>
      <c r="T281" s="182"/>
      <c r="AT281" s="178" t="s">
        <v>1584</v>
      </c>
      <c r="AU281" s="178" t="s">
        <v>83</v>
      </c>
      <c r="AV281" s="13" t="s">
        <v>81</v>
      </c>
      <c r="AW281" s="13" t="s">
        <v>30</v>
      </c>
      <c r="AX281" s="13" t="s">
        <v>73</v>
      </c>
      <c r="AY281" s="178" t="s">
        <v>241</v>
      </c>
    </row>
    <row r="282" spans="2:51" s="13" customFormat="1" ht="11.25">
      <c r="B282" s="177"/>
      <c r="D282" s="151" t="s">
        <v>1584</v>
      </c>
      <c r="E282" s="178" t="s">
        <v>1</v>
      </c>
      <c r="F282" s="179" t="s">
        <v>2213</v>
      </c>
      <c r="H282" s="178" t="s">
        <v>1</v>
      </c>
      <c r="I282" s="180"/>
      <c r="L282" s="177"/>
      <c r="M282" s="181"/>
      <c r="T282" s="182"/>
      <c r="AT282" s="178" t="s">
        <v>1584</v>
      </c>
      <c r="AU282" s="178" t="s">
        <v>83</v>
      </c>
      <c r="AV282" s="13" t="s">
        <v>81</v>
      </c>
      <c r="AW282" s="13" t="s">
        <v>30</v>
      </c>
      <c r="AX282" s="13" t="s">
        <v>73</v>
      </c>
      <c r="AY282" s="178" t="s">
        <v>241</v>
      </c>
    </row>
    <row r="283" spans="2:51" s="12" customFormat="1" ht="11.25">
      <c r="B283" s="170"/>
      <c r="D283" s="151" t="s">
        <v>1584</v>
      </c>
      <c r="E283" s="171" t="s">
        <v>1</v>
      </c>
      <c r="F283" s="172" t="s">
        <v>2214</v>
      </c>
      <c r="H283" s="173">
        <v>30</v>
      </c>
      <c r="I283" s="174"/>
      <c r="L283" s="170"/>
      <c r="M283" s="175"/>
      <c r="T283" s="176"/>
      <c r="AT283" s="171" t="s">
        <v>1584</v>
      </c>
      <c r="AU283" s="171" t="s">
        <v>83</v>
      </c>
      <c r="AV283" s="12" t="s">
        <v>83</v>
      </c>
      <c r="AW283" s="12" t="s">
        <v>30</v>
      </c>
      <c r="AX283" s="12" t="s">
        <v>73</v>
      </c>
      <c r="AY283" s="171" t="s">
        <v>241</v>
      </c>
    </row>
    <row r="284" spans="2:51" s="13" customFormat="1" ht="11.25">
      <c r="B284" s="177"/>
      <c r="D284" s="151" t="s">
        <v>1584</v>
      </c>
      <c r="E284" s="178" t="s">
        <v>1</v>
      </c>
      <c r="F284" s="179" t="s">
        <v>2215</v>
      </c>
      <c r="H284" s="178" t="s">
        <v>1</v>
      </c>
      <c r="I284" s="180"/>
      <c r="L284" s="177"/>
      <c r="M284" s="181"/>
      <c r="T284" s="182"/>
      <c r="AT284" s="178" t="s">
        <v>1584</v>
      </c>
      <c r="AU284" s="178" t="s">
        <v>83</v>
      </c>
      <c r="AV284" s="13" t="s">
        <v>81</v>
      </c>
      <c r="AW284" s="13" t="s">
        <v>30</v>
      </c>
      <c r="AX284" s="13" t="s">
        <v>73</v>
      </c>
      <c r="AY284" s="178" t="s">
        <v>241</v>
      </c>
    </row>
    <row r="285" spans="2:51" s="12" customFormat="1" ht="11.25">
      <c r="B285" s="170"/>
      <c r="D285" s="151" t="s">
        <v>1584</v>
      </c>
      <c r="E285" s="171" t="s">
        <v>1</v>
      </c>
      <c r="F285" s="172" t="s">
        <v>2216</v>
      </c>
      <c r="H285" s="173">
        <v>240</v>
      </c>
      <c r="I285" s="174"/>
      <c r="L285" s="170"/>
      <c r="M285" s="175"/>
      <c r="T285" s="176"/>
      <c r="AT285" s="171" t="s">
        <v>1584</v>
      </c>
      <c r="AU285" s="171" t="s">
        <v>83</v>
      </c>
      <c r="AV285" s="12" t="s">
        <v>83</v>
      </c>
      <c r="AW285" s="12" t="s">
        <v>30</v>
      </c>
      <c r="AX285" s="12" t="s">
        <v>73</v>
      </c>
      <c r="AY285" s="171" t="s">
        <v>241</v>
      </c>
    </row>
    <row r="286" spans="2:51" s="13" customFormat="1" ht="11.25">
      <c r="B286" s="177"/>
      <c r="D286" s="151" t="s">
        <v>1584</v>
      </c>
      <c r="E286" s="178" t="s">
        <v>1</v>
      </c>
      <c r="F286" s="179" t="s">
        <v>2217</v>
      </c>
      <c r="H286" s="178" t="s">
        <v>1</v>
      </c>
      <c r="I286" s="180"/>
      <c r="L286" s="177"/>
      <c r="M286" s="181"/>
      <c r="T286" s="182"/>
      <c r="AT286" s="178" t="s">
        <v>1584</v>
      </c>
      <c r="AU286" s="178" t="s">
        <v>83</v>
      </c>
      <c r="AV286" s="13" t="s">
        <v>81</v>
      </c>
      <c r="AW286" s="13" t="s">
        <v>30</v>
      </c>
      <c r="AX286" s="13" t="s">
        <v>73</v>
      </c>
      <c r="AY286" s="178" t="s">
        <v>241</v>
      </c>
    </row>
    <row r="287" spans="2:51" s="12" customFormat="1" ht="11.25">
      <c r="B287" s="170"/>
      <c r="D287" s="151" t="s">
        <v>1584</v>
      </c>
      <c r="E287" s="171" t="s">
        <v>1</v>
      </c>
      <c r="F287" s="172" t="s">
        <v>2218</v>
      </c>
      <c r="H287" s="173">
        <v>525</v>
      </c>
      <c r="I287" s="174"/>
      <c r="L287" s="170"/>
      <c r="M287" s="175"/>
      <c r="T287" s="176"/>
      <c r="AT287" s="171" t="s">
        <v>1584</v>
      </c>
      <c r="AU287" s="171" t="s">
        <v>83</v>
      </c>
      <c r="AV287" s="12" t="s">
        <v>83</v>
      </c>
      <c r="AW287" s="12" t="s">
        <v>30</v>
      </c>
      <c r="AX287" s="12" t="s">
        <v>73</v>
      </c>
      <c r="AY287" s="171" t="s">
        <v>241</v>
      </c>
    </row>
    <row r="288" spans="2:51" s="14" customFormat="1" ht="11.25">
      <c r="B288" s="186"/>
      <c r="D288" s="151" t="s">
        <v>1584</v>
      </c>
      <c r="E288" s="187" t="s">
        <v>1</v>
      </c>
      <c r="F288" s="188" t="s">
        <v>2061</v>
      </c>
      <c r="H288" s="189">
        <v>795</v>
      </c>
      <c r="I288" s="190"/>
      <c r="L288" s="186"/>
      <c r="M288" s="191"/>
      <c r="T288" s="192"/>
      <c r="AT288" s="187" t="s">
        <v>1584</v>
      </c>
      <c r="AU288" s="187" t="s">
        <v>83</v>
      </c>
      <c r="AV288" s="14" t="s">
        <v>247</v>
      </c>
      <c r="AW288" s="14" t="s">
        <v>30</v>
      </c>
      <c r="AX288" s="14" t="s">
        <v>81</v>
      </c>
      <c r="AY288" s="187" t="s">
        <v>241</v>
      </c>
    </row>
    <row r="289" spans="2:65" s="1" customFormat="1" ht="24.2" customHeight="1">
      <c r="B289" s="32"/>
      <c r="C289" s="137" t="s">
        <v>391</v>
      </c>
      <c r="D289" s="137" t="s">
        <v>243</v>
      </c>
      <c r="E289" s="138" t="s">
        <v>1178</v>
      </c>
      <c r="F289" s="139" t="s">
        <v>2219</v>
      </c>
      <c r="G289" s="140" t="s">
        <v>2220</v>
      </c>
      <c r="H289" s="141">
        <v>1</v>
      </c>
      <c r="I289" s="142"/>
      <c r="J289" s="143">
        <f>ROUND(I289*H289,2)</f>
        <v>0</v>
      </c>
      <c r="K289" s="144"/>
      <c r="L289" s="32"/>
      <c r="M289" s="145" t="s">
        <v>1</v>
      </c>
      <c r="N289" s="146" t="s">
        <v>38</v>
      </c>
      <c r="P289" s="147">
        <f>O289*H289</f>
        <v>0</v>
      </c>
      <c r="Q289" s="147">
        <v>0</v>
      </c>
      <c r="R289" s="147">
        <f>Q289*H289</f>
        <v>0</v>
      </c>
      <c r="S289" s="147">
        <v>0</v>
      </c>
      <c r="T289" s="148">
        <f>S289*H289</f>
        <v>0</v>
      </c>
      <c r="AR289" s="149" t="s">
        <v>247</v>
      </c>
      <c r="AT289" s="149" t="s">
        <v>243</v>
      </c>
      <c r="AU289" s="149" t="s">
        <v>83</v>
      </c>
      <c r="AY289" s="17" t="s">
        <v>241</v>
      </c>
      <c r="BE289" s="150">
        <f>IF(N289="základní",J289,0)</f>
        <v>0</v>
      </c>
      <c r="BF289" s="150">
        <f>IF(N289="snížená",J289,0)</f>
        <v>0</v>
      </c>
      <c r="BG289" s="150">
        <f>IF(N289="zákl. přenesená",J289,0)</f>
        <v>0</v>
      </c>
      <c r="BH289" s="150">
        <f>IF(N289="sníž. přenesená",J289,0)</f>
        <v>0</v>
      </c>
      <c r="BI289" s="150">
        <f>IF(N289="nulová",J289,0)</f>
        <v>0</v>
      </c>
      <c r="BJ289" s="17" t="s">
        <v>81</v>
      </c>
      <c r="BK289" s="150">
        <f>ROUND(I289*H289,2)</f>
        <v>0</v>
      </c>
      <c r="BL289" s="17" t="s">
        <v>247</v>
      </c>
      <c r="BM289" s="149" t="s">
        <v>2221</v>
      </c>
    </row>
    <row r="290" spans="2:47" s="1" customFormat="1" ht="29.25">
      <c r="B290" s="32"/>
      <c r="D290" s="151" t="s">
        <v>248</v>
      </c>
      <c r="F290" s="152" t="s">
        <v>2222</v>
      </c>
      <c r="I290" s="153"/>
      <c r="L290" s="32"/>
      <c r="M290" s="154"/>
      <c r="T290" s="56"/>
      <c r="AT290" s="17" t="s">
        <v>248</v>
      </c>
      <c r="AU290" s="17" t="s">
        <v>83</v>
      </c>
    </row>
    <row r="291" spans="2:51" s="13" customFormat="1" ht="22.5">
      <c r="B291" s="177"/>
      <c r="D291" s="151" t="s">
        <v>1584</v>
      </c>
      <c r="E291" s="178" t="s">
        <v>1</v>
      </c>
      <c r="F291" s="179" t="s">
        <v>2223</v>
      </c>
      <c r="H291" s="178" t="s">
        <v>1</v>
      </c>
      <c r="I291" s="180"/>
      <c r="L291" s="177"/>
      <c r="M291" s="181"/>
      <c r="T291" s="182"/>
      <c r="AT291" s="178" t="s">
        <v>1584</v>
      </c>
      <c r="AU291" s="178" t="s">
        <v>83</v>
      </c>
      <c r="AV291" s="13" t="s">
        <v>81</v>
      </c>
      <c r="AW291" s="13" t="s">
        <v>30</v>
      </c>
      <c r="AX291" s="13" t="s">
        <v>73</v>
      </c>
      <c r="AY291" s="178" t="s">
        <v>241</v>
      </c>
    </row>
    <row r="292" spans="2:51" s="12" customFormat="1" ht="11.25">
      <c r="B292" s="170"/>
      <c r="D292" s="151" t="s">
        <v>1584</v>
      </c>
      <c r="E292" s="171" t="s">
        <v>1</v>
      </c>
      <c r="F292" s="172" t="s">
        <v>81</v>
      </c>
      <c r="H292" s="173">
        <v>1</v>
      </c>
      <c r="I292" s="174"/>
      <c r="L292" s="170"/>
      <c r="M292" s="175"/>
      <c r="T292" s="176"/>
      <c r="AT292" s="171" t="s">
        <v>1584</v>
      </c>
      <c r="AU292" s="171" t="s">
        <v>83</v>
      </c>
      <c r="AV292" s="12" t="s">
        <v>83</v>
      </c>
      <c r="AW292" s="12" t="s">
        <v>30</v>
      </c>
      <c r="AX292" s="12" t="s">
        <v>81</v>
      </c>
      <c r="AY292" s="171" t="s">
        <v>241</v>
      </c>
    </row>
    <row r="293" spans="2:65" s="1" customFormat="1" ht="16.5" customHeight="1">
      <c r="B293" s="32"/>
      <c r="C293" s="137" t="s">
        <v>322</v>
      </c>
      <c r="D293" s="137" t="s">
        <v>243</v>
      </c>
      <c r="E293" s="138" t="s">
        <v>2224</v>
      </c>
      <c r="F293" s="139" t="s">
        <v>2225</v>
      </c>
      <c r="G293" s="140" t="s">
        <v>563</v>
      </c>
      <c r="H293" s="141">
        <v>188.16</v>
      </c>
      <c r="I293" s="142"/>
      <c r="J293" s="143">
        <f>ROUND(I293*H293,2)</f>
        <v>0</v>
      </c>
      <c r="K293" s="144"/>
      <c r="L293" s="32"/>
      <c r="M293" s="145" t="s">
        <v>1</v>
      </c>
      <c r="N293" s="146" t="s">
        <v>38</v>
      </c>
      <c r="P293" s="147">
        <f>O293*H293</f>
        <v>0</v>
      </c>
      <c r="Q293" s="147">
        <v>0</v>
      </c>
      <c r="R293" s="147">
        <f>Q293*H293</f>
        <v>0</v>
      </c>
      <c r="S293" s="147">
        <v>0</v>
      </c>
      <c r="T293" s="148">
        <f>S293*H293</f>
        <v>0</v>
      </c>
      <c r="AR293" s="149" t="s">
        <v>247</v>
      </c>
      <c r="AT293" s="149" t="s">
        <v>243</v>
      </c>
      <c r="AU293" s="149" t="s">
        <v>83</v>
      </c>
      <c r="AY293" s="17" t="s">
        <v>241</v>
      </c>
      <c r="BE293" s="150">
        <f>IF(N293="základní",J293,0)</f>
        <v>0</v>
      </c>
      <c r="BF293" s="150">
        <f>IF(N293="snížená",J293,0)</f>
        <v>0</v>
      </c>
      <c r="BG293" s="150">
        <f>IF(N293="zákl. přenesená",J293,0)</f>
        <v>0</v>
      </c>
      <c r="BH293" s="150">
        <f>IF(N293="sníž. přenesená",J293,0)</f>
        <v>0</v>
      </c>
      <c r="BI293" s="150">
        <f>IF(N293="nulová",J293,0)</f>
        <v>0</v>
      </c>
      <c r="BJ293" s="17" t="s">
        <v>81</v>
      </c>
      <c r="BK293" s="150">
        <f>ROUND(I293*H293,2)</f>
        <v>0</v>
      </c>
      <c r="BL293" s="17" t="s">
        <v>247</v>
      </c>
      <c r="BM293" s="149" t="s">
        <v>2226</v>
      </c>
    </row>
    <row r="294" spans="2:47" s="1" customFormat="1" ht="19.5">
      <c r="B294" s="32"/>
      <c r="D294" s="151" t="s">
        <v>248</v>
      </c>
      <c r="F294" s="152" t="s">
        <v>2227</v>
      </c>
      <c r="I294" s="153"/>
      <c r="L294" s="32"/>
      <c r="M294" s="154"/>
      <c r="T294" s="56"/>
      <c r="AT294" s="17" t="s">
        <v>248</v>
      </c>
      <c r="AU294" s="17" t="s">
        <v>83</v>
      </c>
    </row>
    <row r="295" spans="2:51" s="13" customFormat="1" ht="33.75">
      <c r="B295" s="177"/>
      <c r="D295" s="151" t="s">
        <v>1584</v>
      </c>
      <c r="E295" s="178" t="s">
        <v>1</v>
      </c>
      <c r="F295" s="179" t="s">
        <v>2228</v>
      </c>
      <c r="H295" s="178" t="s">
        <v>1</v>
      </c>
      <c r="I295" s="180"/>
      <c r="L295" s="177"/>
      <c r="M295" s="181"/>
      <c r="T295" s="182"/>
      <c r="AT295" s="178" t="s">
        <v>1584</v>
      </c>
      <c r="AU295" s="178" t="s">
        <v>83</v>
      </c>
      <c r="AV295" s="13" t="s">
        <v>81</v>
      </c>
      <c r="AW295" s="13" t="s">
        <v>30</v>
      </c>
      <c r="AX295" s="13" t="s">
        <v>73</v>
      </c>
      <c r="AY295" s="178" t="s">
        <v>241</v>
      </c>
    </row>
    <row r="296" spans="2:51" s="12" customFormat="1" ht="11.25">
      <c r="B296" s="170"/>
      <c r="D296" s="151" t="s">
        <v>1584</v>
      </c>
      <c r="E296" s="171" t="s">
        <v>1</v>
      </c>
      <c r="F296" s="172" t="s">
        <v>2229</v>
      </c>
      <c r="H296" s="173">
        <v>7.35</v>
      </c>
      <c r="I296" s="174"/>
      <c r="L296" s="170"/>
      <c r="M296" s="175"/>
      <c r="T296" s="176"/>
      <c r="AT296" s="171" t="s">
        <v>1584</v>
      </c>
      <c r="AU296" s="171" t="s">
        <v>83</v>
      </c>
      <c r="AV296" s="12" t="s">
        <v>83</v>
      </c>
      <c r="AW296" s="12" t="s">
        <v>30</v>
      </c>
      <c r="AX296" s="12" t="s">
        <v>73</v>
      </c>
      <c r="AY296" s="171" t="s">
        <v>241</v>
      </c>
    </row>
    <row r="297" spans="2:51" s="13" customFormat="1" ht="33.75">
      <c r="B297" s="177"/>
      <c r="D297" s="151" t="s">
        <v>1584</v>
      </c>
      <c r="E297" s="178" t="s">
        <v>1</v>
      </c>
      <c r="F297" s="179" t="s">
        <v>2230</v>
      </c>
      <c r="H297" s="178" t="s">
        <v>1</v>
      </c>
      <c r="I297" s="180"/>
      <c r="L297" s="177"/>
      <c r="M297" s="181"/>
      <c r="T297" s="182"/>
      <c r="AT297" s="178" t="s">
        <v>1584</v>
      </c>
      <c r="AU297" s="178" t="s">
        <v>83</v>
      </c>
      <c r="AV297" s="13" t="s">
        <v>81</v>
      </c>
      <c r="AW297" s="13" t="s">
        <v>30</v>
      </c>
      <c r="AX297" s="13" t="s">
        <v>73</v>
      </c>
      <c r="AY297" s="178" t="s">
        <v>241</v>
      </c>
    </row>
    <row r="298" spans="2:51" s="12" customFormat="1" ht="11.25">
      <c r="B298" s="170"/>
      <c r="D298" s="151" t="s">
        <v>1584</v>
      </c>
      <c r="E298" s="171" t="s">
        <v>1</v>
      </c>
      <c r="F298" s="172" t="s">
        <v>2231</v>
      </c>
      <c r="H298" s="173">
        <v>180.81</v>
      </c>
      <c r="I298" s="174"/>
      <c r="L298" s="170"/>
      <c r="M298" s="175"/>
      <c r="T298" s="176"/>
      <c r="AT298" s="171" t="s">
        <v>1584</v>
      </c>
      <c r="AU298" s="171" t="s">
        <v>83</v>
      </c>
      <c r="AV298" s="12" t="s">
        <v>83</v>
      </c>
      <c r="AW298" s="12" t="s">
        <v>30</v>
      </c>
      <c r="AX298" s="12" t="s">
        <v>73</v>
      </c>
      <c r="AY298" s="171" t="s">
        <v>241</v>
      </c>
    </row>
    <row r="299" spans="2:51" s="14" customFormat="1" ht="11.25">
      <c r="B299" s="186"/>
      <c r="D299" s="151" t="s">
        <v>1584</v>
      </c>
      <c r="E299" s="187" t="s">
        <v>1</v>
      </c>
      <c r="F299" s="188" t="s">
        <v>2061</v>
      </c>
      <c r="H299" s="189">
        <v>188.16</v>
      </c>
      <c r="I299" s="190"/>
      <c r="L299" s="186"/>
      <c r="M299" s="191"/>
      <c r="T299" s="192"/>
      <c r="AT299" s="187" t="s">
        <v>1584</v>
      </c>
      <c r="AU299" s="187" t="s">
        <v>83</v>
      </c>
      <c r="AV299" s="14" t="s">
        <v>247</v>
      </c>
      <c r="AW299" s="14" t="s">
        <v>30</v>
      </c>
      <c r="AX299" s="14" t="s">
        <v>81</v>
      </c>
      <c r="AY299" s="187" t="s">
        <v>241</v>
      </c>
    </row>
    <row r="300" spans="2:65" s="1" customFormat="1" ht="24.2" customHeight="1">
      <c r="B300" s="32"/>
      <c r="C300" s="137" t="s">
        <v>396</v>
      </c>
      <c r="D300" s="137" t="s">
        <v>243</v>
      </c>
      <c r="E300" s="138" t="s">
        <v>2232</v>
      </c>
      <c r="F300" s="139" t="s">
        <v>2233</v>
      </c>
      <c r="G300" s="140" t="s">
        <v>563</v>
      </c>
      <c r="H300" s="141">
        <v>34.131</v>
      </c>
      <c r="I300" s="142"/>
      <c r="J300" s="143">
        <f>ROUND(I300*H300,2)</f>
        <v>0</v>
      </c>
      <c r="K300" s="144"/>
      <c r="L300" s="32"/>
      <c r="M300" s="145" t="s">
        <v>1</v>
      </c>
      <c r="N300" s="146" t="s">
        <v>38</v>
      </c>
      <c r="P300" s="147">
        <f>O300*H300</f>
        <v>0</v>
      </c>
      <c r="Q300" s="147">
        <v>0</v>
      </c>
      <c r="R300" s="147">
        <f>Q300*H300</f>
        <v>0</v>
      </c>
      <c r="S300" s="147">
        <v>0</v>
      </c>
      <c r="T300" s="148">
        <f>S300*H300</f>
        <v>0</v>
      </c>
      <c r="AR300" s="149" t="s">
        <v>247</v>
      </c>
      <c r="AT300" s="149" t="s">
        <v>243</v>
      </c>
      <c r="AU300" s="149" t="s">
        <v>83</v>
      </c>
      <c r="AY300" s="17" t="s">
        <v>241</v>
      </c>
      <c r="BE300" s="150">
        <f>IF(N300="základní",J300,0)</f>
        <v>0</v>
      </c>
      <c r="BF300" s="150">
        <f>IF(N300="snížená",J300,0)</f>
        <v>0</v>
      </c>
      <c r="BG300" s="150">
        <f>IF(N300="zákl. přenesená",J300,0)</f>
        <v>0</v>
      </c>
      <c r="BH300" s="150">
        <f>IF(N300="sníž. přenesená",J300,0)</f>
        <v>0</v>
      </c>
      <c r="BI300" s="150">
        <f>IF(N300="nulová",J300,0)</f>
        <v>0</v>
      </c>
      <c r="BJ300" s="17" t="s">
        <v>81</v>
      </c>
      <c r="BK300" s="150">
        <f>ROUND(I300*H300,2)</f>
        <v>0</v>
      </c>
      <c r="BL300" s="17" t="s">
        <v>247</v>
      </c>
      <c r="BM300" s="149" t="s">
        <v>2234</v>
      </c>
    </row>
    <row r="301" spans="2:47" s="1" customFormat="1" ht="48.75">
      <c r="B301" s="32"/>
      <c r="D301" s="151" t="s">
        <v>248</v>
      </c>
      <c r="F301" s="152" t="s">
        <v>2235</v>
      </c>
      <c r="I301" s="153"/>
      <c r="L301" s="32"/>
      <c r="M301" s="154"/>
      <c r="T301" s="56"/>
      <c r="AT301" s="17" t="s">
        <v>248</v>
      </c>
      <c r="AU301" s="17" t="s">
        <v>83</v>
      </c>
    </row>
    <row r="302" spans="2:51" s="13" customFormat="1" ht="22.5">
      <c r="B302" s="177"/>
      <c r="D302" s="151" t="s">
        <v>1584</v>
      </c>
      <c r="E302" s="178" t="s">
        <v>1</v>
      </c>
      <c r="F302" s="179" t="s">
        <v>2093</v>
      </c>
      <c r="H302" s="178" t="s">
        <v>1</v>
      </c>
      <c r="I302" s="180"/>
      <c r="L302" s="177"/>
      <c r="M302" s="181"/>
      <c r="T302" s="182"/>
      <c r="AT302" s="178" t="s">
        <v>1584</v>
      </c>
      <c r="AU302" s="178" t="s">
        <v>83</v>
      </c>
      <c r="AV302" s="13" t="s">
        <v>81</v>
      </c>
      <c r="AW302" s="13" t="s">
        <v>30</v>
      </c>
      <c r="AX302" s="13" t="s">
        <v>73</v>
      </c>
      <c r="AY302" s="178" t="s">
        <v>241</v>
      </c>
    </row>
    <row r="303" spans="2:51" s="12" customFormat="1" ht="11.25">
      <c r="B303" s="170"/>
      <c r="D303" s="151" t="s">
        <v>1584</v>
      </c>
      <c r="E303" s="171" t="s">
        <v>1</v>
      </c>
      <c r="F303" s="172" t="s">
        <v>2236</v>
      </c>
      <c r="H303" s="173">
        <v>34.131</v>
      </c>
      <c r="I303" s="174"/>
      <c r="L303" s="170"/>
      <c r="M303" s="175"/>
      <c r="T303" s="176"/>
      <c r="AT303" s="171" t="s">
        <v>1584</v>
      </c>
      <c r="AU303" s="171" t="s">
        <v>83</v>
      </c>
      <c r="AV303" s="12" t="s">
        <v>83</v>
      </c>
      <c r="AW303" s="12" t="s">
        <v>30</v>
      </c>
      <c r="AX303" s="12" t="s">
        <v>81</v>
      </c>
      <c r="AY303" s="171" t="s">
        <v>241</v>
      </c>
    </row>
    <row r="304" spans="2:63" s="11" customFormat="1" ht="25.9" customHeight="1">
      <c r="B304" s="125"/>
      <c r="D304" s="126" t="s">
        <v>72</v>
      </c>
      <c r="E304" s="127" t="s">
        <v>636</v>
      </c>
      <c r="F304" s="127" t="s">
        <v>637</v>
      </c>
      <c r="I304" s="128"/>
      <c r="J304" s="129">
        <f>BK304</f>
        <v>0</v>
      </c>
      <c r="L304" s="125"/>
      <c r="M304" s="130"/>
      <c r="P304" s="131">
        <f>SUM(P305:P437)</f>
        <v>0</v>
      </c>
      <c r="R304" s="131">
        <f>SUM(R305:R437)</f>
        <v>0</v>
      </c>
      <c r="T304" s="132">
        <f>SUM(T305:T437)</f>
        <v>0</v>
      </c>
      <c r="AR304" s="126" t="s">
        <v>247</v>
      </c>
      <c r="AT304" s="133" t="s">
        <v>72</v>
      </c>
      <c r="AU304" s="133" t="s">
        <v>73</v>
      </c>
      <c r="AY304" s="126" t="s">
        <v>241</v>
      </c>
      <c r="BK304" s="134">
        <f>SUM(BK305:BK437)</f>
        <v>0</v>
      </c>
    </row>
    <row r="305" spans="2:65" s="1" customFormat="1" ht="62.65" customHeight="1">
      <c r="B305" s="32"/>
      <c r="C305" s="137" t="s">
        <v>326</v>
      </c>
      <c r="D305" s="137" t="s">
        <v>243</v>
      </c>
      <c r="E305" s="138" t="s">
        <v>2237</v>
      </c>
      <c r="F305" s="139" t="s">
        <v>2238</v>
      </c>
      <c r="G305" s="140" t="s">
        <v>263</v>
      </c>
      <c r="H305" s="141">
        <v>1</v>
      </c>
      <c r="I305" s="142"/>
      <c r="J305" s="143">
        <f>ROUND(I305*H305,2)</f>
        <v>0</v>
      </c>
      <c r="K305" s="144"/>
      <c r="L305" s="32"/>
      <c r="M305" s="145" t="s">
        <v>1</v>
      </c>
      <c r="N305" s="146" t="s">
        <v>38</v>
      </c>
      <c r="P305" s="147">
        <f>O305*H305</f>
        <v>0</v>
      </c>
      <c r="Q305" s="147">
        <v>0</v>
      </c>
      <c r="R305" s="147">
        <f>Q305*H305</f>
        <v>0</v>
      </c>
      <c r="S305" s="147">
        <v>0</v>
      </c>
      <c r="T305" s="148">
        <f>S305*H305</f>
        <v>0</v>
      </c>
      <c r="AR305" s="149" t="s">
        <v>1164</v>
      </c>
      <c r="AT305" s="149" t="s">
        <v>243</v>
      </c>
      <c r="AU305" s="149" t="s">
        <v>81</v>
      </c>
      <c r="AY305" s="17" t="s">
        <v>241</v>
      </c>
      <c r="BE305" s="150">
        <f>IF(N305="základní",J305,0)</f>
        <v>0</v>
      </c>
      <c r="BF305" s="150">
        <f>IF(N305="snížená",J305,0)</f>
        <v>0</v>
      </c>
      <c r="BG305" s="150">
        <f>IF(N305="zákl. přenesená",J305,0)</f>
        <v>0</v>
      </c>
      <c r="BH305" s="150">
        <f>IF(N305="sníž. přenesená",J305,0)</f>
        <v>0</v>
      </c>
      <c r="BI305" s="150">
        <f>IF(N305="nulová",J305,0)</f>
        <v>0</v>
      </c>
      <c r="BJ305" s="17" t="s">
        <v>81</v>
      </c>
      <c r="BK305" s="150">
        <f>ROUND(I305*H305,2)</f>
        <v>0</v>
      </c>
      <c r="BL305" s="17" t="s">
        <v>1164</v>
      </c>
      <c r="BM305" s="149" t="s">
        <v>2239</v>
      </c>
    </row>
    <row r="306" spans="2:47" s="1" customFormat="1" ht="78">
      <c r="B306" s="32"/>
      <c r="D306" s="151" t="s">
        <v>248</v>
      </c>
      <c r="F306" s="152" t="s">
        <v>2240</v>
      </c>
      <c r="I306" s="153"/>
      <c r="L306" s="32"/>
      <c r="M306" s="154"/>
      <c r="T306" s="56"/>
      <c r="AT306" s="17" t="s">
        <v>248</v>
      </c>
      <c r="AU306" s="17" t="s">
        <v>81</v>
      </c>
    </row>
    <row r="307" spans="2:51" s="13" customFormat="1" ht="22.5">
      <c r="B307" s="177"/>
      <c r="D307" s="151" t="s">
        <v>1584</v>
      </c>
      <c r="E307" s="178" t="s">
        <v>1</v>
      </c>
      <c r="F307" s="179" t="s">
        <v>2241</v>
      </c>
      <c r="H307" s="178" t="s">
        <v>1</v>
      </c>
      <c r="I307" s="180"/>
      <c r="L307" s="177"/>
      <c r="M307" s="181"/>
      <c r="T307" s="182"/>
      <c r="AT307" s="178" t="s">
        <v>1584</v>
      </c>
      <c r="AU307" s="178" t="s">
        <v>81</v>
      </c>
      <c r="AV307" s="13" t="s">
        <v>81</v>
      </c>
      <c r="AW307" s="13" t="s">
        <v>30</v>
      </c>
      <c r="AX307" s="13" t="s">
        <v>73</v>
      </c>
      <c r="AY307" s="178" t="s">
        <v>241</v>
      </c>
    </row>
    <row r="308" spans="2:51" s="13" customFormat="1" ht="22.5">
      <c r="B308" s="177"/>
      <c r="D308" s="151" t="s">
        <v>1584</v>
      </c>
      <c r="E308" s="178" t="s">
        <v>1</v>
      </c>
      <c r="F308" s="179" t="s">
        <v>2242</v>
      </c>
      <c r="H308" s="178" t="s">
        <v>1</v>
      </c>
      <c r="I308" s="180"/>
      <c r="L308" s="177"/>
      <c r="M308" s="181"/>
      <c r="T308" s="182"/>
      <c r="AT308" s="178" t="s">
        <v>1584</v>
      </c>
      <c r="AU308" s="178" t="s">
        <v>81</v>
      </c>
      <c r="AV308" s="13" t="s">
        <v>81</v>
      </c>
      <c r="AW308" s="13" t="s">
        <v>30</v>
      </c>
      <c r="AX308" s="13" t="s">
        <v>73</v>
      </c>
      <c r="AY308" s="178" t="s">
        <v>241</v>
      </c>
    </row>
    <row r="309" spans="2:51" s="12" customFormat="1" ht="11.25">
      <c r="B309" s="170"/>
      <c r="D309" s="151" t="s">
        <v>1584</v>
      </c>
      <c r="E309" s="171" t="s">
        <v>1</v>
      </c>
      <c r="F309" s="172" t="s">
        <v>81</v>
      </c>
      <c r="H309" s="173">
        <v>1</v>
      </c>
      <c r="I309" s="174"/>
      <c r="L309" s="170"/>
      <c r="M309" s="175"/>
      <c r="T309" s="176"/>
      <c r="AT309" s="171" t="s">
        <v>1584</v>
      </c>
      <c r="AU309" s="171" t="s">
        <v>81</v>
      </c>
      <c r="AV309" s="12" t="s">
        <v>83</v>
      </c>
      <c r="AW309" s="12" t="s">
        <v>30</v>
      </c>
      <c r="AX309" s="12" t="s">
        <v>81</v>
      </c>
      <c r="AY309" s="171" t="s">
        <v>241</v>
      </c>
    </row>
    <row r="310" spans="2:65" s="1" customFormat="1" ht="62.65" customHeight="1">
      <c r="B310" s="32"/>
      <c r="C310" s="137" t="s">
        <v>402</v>
      </c>
      <c r="D310" s="137" t="s">
        <v>243</v>
      </c>
      <c r="E310" s="138" t="s">
        <v>2243</v>
      </c>
      <c r="F310" s="139" t="s">
        <v>2244</v>
      </c>
      <c r="G310" s="140" t="s">
        <v>263</v>
      </c>
      <c r="H310" s="141">
        <v>1</v>
      </c>
      <c r="I310" s="142"/>
      <c r="J310" s="143">
        <f>ROUND(I310*H310,2)</f>
        <v>0</v>
      </c>
      <c r="K310" s="144"/>
      <c r="L310" s="32"/>
      <c r="M310" s="145" t="s">
        <v>1</v>
      </c>
      <c r="N310" s="146" t="s">
        <v>38</v>
      </c>
      <c r="P310" s="147">
        <f>O310*H310</f>
        <v>0</v>
      </c>
      <c r="Q310" s="147">
        <v>0</v>
      </c>
      <c r="R310" s="147">
        <f>Q310*H310</f>
        <v>0</v>
      </c>
      <c r="S310" s="147">
        <v>0</v>
      </c>
      <c r="T310" s="148">
        <f>S310*H310</f>
        <v>0</v>
      </c>
      <c r="AR310" s="149" t="s">
        <v>1164</v>
      </c>
      <c r="AT310" s="149" t="s">
        <v>243</v>
      </c>
      <c r="AU310" s="149" t="s">
        <v>81</v>
      </c>
      <c r="AY310" s="17" t="s">
        <v>241</v>
      </c>
      <c r="BE310" s="150">
        <f>IF(N310="základní",J310,0)</f>
        <v>0</v>
      </c>
      <c r="BF310" s="150">
        <f>IF(N310="snížená",J310,0)</f>
        <v>0</v>
      </c>
      <c r="BG310" s="150">
        <f>IF(N310="zákl. přenesená",J310,0)</f>
        <v>0</v>
      </c>
      <c r="BH310" s="150">
        <f>IF(N310="sníž. přenesená",J310,0)</f>
        <v>0</v>
      </c>
      <c r="BI310" s="150">
        <f>IF(N310="nulová",J310,0)</f>
        <v>0</v>
      </c>
      <c r="BJ310" s="17" t="s">
        <v>81</v>
      </c>
      <c r="BK310" s="150">
        <f>ROUND(I310*H310,2)</f>
        <v>0</v>
      </c>
      <c r="BL310" s="17" t="s">
        <v>1164</v>
      </c>
      <c r="BM310" s="149" t="s">
        <v>2245</v>
      </c>
    </row>
    <row r="311" spans="2:47" s="1" customFormat="1" ht="78">
      <c r="B311" s="32"/>
      <c r="D311" s="151" t="s">
        <v>248</v>
      </c>
      <c r="F311" s="152" t="s">
        <v>2246</v>
      </c>
      <c r="I311" s="153"/>
      <c r="L311" s="32"/>
      <c r="M311" s="154"/>
      <c r="T311" s="56"/>
      <c r="AT311" s="17" t="s">
        <v>248</v>
      </c>
      <c r="AU311" s="17" t="s">
        <v>81</v>
      </c>
    </row>
    <row r="312" spans="2:51" s="13" customFormat="1" ht="22.5">
      <c r="B312" s="177"/>
      <c r="D312" s="151" t="s">
        <v>1584</v>
      </c>
      <c r="E312" s="178" t="s">
        <v>1</v>
      </c>
      <c r="F312" s="179" t="s">
        <v>2247</v>
      </c>
      <c r="H312" s="178" t="s">
        <v>1</v>
      </c>
      <c r="I312" s="180"/>
      <c r="L312" s="177"/>
      <c r="M312" s="181"/>
      <c r="T312" s="182"/>
      <c r="AT312" s="178" t="s">
        <v>1584</v>
      </c>
      <c r="AU312" s="178" t="s">
        <v>81</v>
      </c>
      <c r="AV312" s="13" t="s">
        <v>81</v>
      </c>
      <c r="AW312" s="13" t="s">
        <v>30</v>
      </c>
      <c r="AX312" s="13" t="s">
        <v>73</v>
      </c>
      <c r="AY312" s="178" t="s">
        <v>241</v>
      </c>
    </row>
    <row r="313" spans="2:51" s="13" customFormat="1" ht="22.5">
      <c r="B313" s="177"/>
      <c r="D313" s="151" t="s">
        <v>1584</v>
      </c>
      <c r="E313" s="178" t="s">
        <v>1</v>
      </c>
      <c r="F313" s="179" t="s">
        <v>2248</v>
      </c>
      <c r="H313" s="178" t="s">
        <v>1</v>
      </c>
      <c r="I313" s="180"/>
      <c r="L313" s="177"/>
      <c r="M313" s="181"/>
      <c r="T313" s="182"/>
      <c r="AT313" s="178" t="s">
        <v>1584</v>
      </c>
      <c r="AU313" s="178" t="s">
        <v>81</v>
      </c>
      <c r="AV313" s="13" t="s">
        <v>81</v>
      </c>
      <c r="AW313" s="13" t="s">
        <v>30</v>
      </c>
      <c r="AX313" s="13" t="s">
        <v>73</v>
      </c>
      <c r="AY313" s="178" t="s">
        <v>241</v>
      </c>
    </row>
    <row r="314" spans="2:51" s="12" customFormat="1" ht="11.25">
      <c r="B314" s="170"/>
      <c r="D314" s="151" t="s">
        <v>1584</v>
      </c>
      <c r="E314" s="171" t="s">
        <v>1</v>
      </c>
      <c r="F314" s="172" t="s">
        <v>81</v>
      </c>
      <c r="H314" s="173">
        <v>1</v>
      </c>
      <c r="I314" s="174"/>
      <c r="L314" s="170"/>
      <c r="M314" s="175"/>
      <c r="T314" s="176"/>
      <c r="AT314" s="171" t="s">
        <v>1584</v>
      </c>
      <c r="AU314" s="171" t="s">
        <v>81</v>
      </c>
      <c r="AV314" s="12" t="s">
        <v>83</v>
      </c>
      <c r="AW314" s="12" t="s">
        <v>30</v>
      </c>
      <c r="AX314" s="12" t="s">
        <v>81</v>
      </c>
      <c r="AY314" s="171" t="s">
        <v>241</v>
      </c>
    </row>
    <row r="315" spans="2:65" s="1" customFormat="1" ht="55.5" customHeight="1">
      <c r="B315" s="32"/>
      <c r="C315" s="137" t="s">
        <v>329</v>
      </c>
      <c r="D315" s="137" t="s">
        <v>243</v>
      </c>
      <c r="E315" s="138" t="s">
        <v>2249</v>
      </c>
      <c r="F315" s="139" t="s">
        <v>2250</v>
      </c>
      <c r="G315" s="140" t="s">
        <v>563</v>
      </c>
      <c r="H315" s="141">
        <v>6226.054</v>
      </c>
      <c r="I315" s="142"/>
      <c r="J315" s="143">
        <f>ROUND(I315*H315,2)</f>
        <v>0</v>
      </c>
      <c r="K315" s="144"/>
      <c r="L315" s="32"/>
      <c r="M315" s="145" t="s">
        <v>1</v>
      </c>
      <c r="N315" s="146" t="s">
        <v>38</v>
      </c>
      <c r="P315" s="147">
        <f>O315*H315</f>
        <v>0</v>
      </c>
      <c r="Q315" s="147">
        <v>0</v>
      </c>
      <c r="R315" s="147">
        <f>Q315*H315</f>
        <v>0</v>
      </c>
      <c r="S315" s="147">
        <v>0</v>
      </c>
      <c r="T315" s="148">
        <f>S315*H315</f>
        <v>0</v>
      </c>
      <c r="AR315" s="149" t="s">
        <v>1164</v>
      </c>
      <c r="AT315" s="149" t="s">
        <v>243</v>
      </c>
      <c r="AU315" s="149" t="s">
        <v>81</v>
      </c>
      <c r="AY315" s="17" t="s">
        <v>241</v>
      </c>
      <c r="BE315" s="150">
        <f>IF(N315="základní",J315,0)</f>
        <v>0</v>
      </c>
      <c r="BF315" s="150">
        <f>IF(N315="snížená",J315,0)</f>
        <v>0</v>
      </c>
      <c r="BG315" s="150">
        <f>IF(N315="zákl. přenesená",J315,0)</f>
        <v>0</v>
      </c>
      <c r="BH315" s="150">
        <f>IF(N315="sníž. přenesená",J315,0)</f>
        <v>0</v>
      </c>
      <c r="BI315" s="150">
        <f>IF(N315="nulová",J315,0)</f>
        <v>0</v>
      </c>
      <c r="BJ315" s="17" t="s">
        <v>81</v>
      </c>
      <c r="BK315" s="150">
        <f>ROUND(I315*H315,2)</f>
        <v>0</v>
      </c>
      <c r="BL315" s="17" t="s">
        <v>1164</v>
      </c>
      <c r="BM315" s="149" t="s">
        <v>2251</v>
      </c>
    </row>
    <row r="316" spans="2:47" s="1" customFormat="1" ht="78">
      <c r="B316" s="32"/>
      <c r="D316" s="151" t="s">
        <v>248</v>
      </c>
      <c r="F316" s="152" t="s">
        <v>2252</v>
      </c>
      <c r="I316" s="153"/>
      <c r="L316" s="32"/>
      <c r="M316" s="154"/>
      <c r="T316" s="56"/>
      <c r="AT316" s="17" t="s">
        <v>248</v>
      </c>
      <c r="AU316" s="17" t="s">
        <v>81</v>
      </c>
    </row>
    <row r="317" spans="2:51" s="13" customFormat="1" ht="22.5">
      <c r="B317" s="177"/>
      <c r="D317" s="151" t="s">
        <v>1584</v>
      </c>
      <c r="E317" s="178" t="s">
        <v>1</v>
      </c>
      <c r="F317" s="179" t="s">
        <v>2253</v>
      </c>
      <c r="H317" s="178" t="s">
        <v>1</v>
      </c>
      <c r="I317" s="180"/>
      <c r="L317" s="177"/>
      <c r="M317" s="181"/>
      <c r="T317" s="182"/>
      <c r="AT317" s="178" t="s">
        <v>1584</v>
      </c>
      <c r="AU317" s="178" t="s">
        <v>81</v>
      </c>
      <c r="AV317" s="13" t="s">
        <v>81</v>
      </c>
      <c r="AW317" s="13" t="s">
        <v>30</v>
      </c>
      <c r="AX317" s="13" t="s">
        <v>73</v>
      </c>
      <c r="AY317" s="178" t="s">
        <v>241</v>
      </c>
    </row>
    <row r="318" spans="2:51" s="12" customFormat="1" ht="11.25">
      <c r="B318" s="170"/>
      <c r="D318" s="151" t="s">
        <v>1584</v>
      </c>
      <c r="E318" s="171" t="s">
        <v>1</v>
      </c>
      <c r="F318" s="172" t="s">
        <v>2254</v>
      </c>
      <c r="H318" s="173">
        <v>4480.2</v>
      </c>
      <c r="I318" s="174"/>
      <c r="L318" s="170"/>
      <c r="M318" s="175"/>
      <c r="T318" s="176"/>
      <c r="AT318" s="171" t="s">
        <v>1584</v>
      </c>
      <c r="AU318" s="171" t="s">
        <v>81</v>
      </c>
      <c r="AV318" s="12" t="s">
        <v>83</v>
      </c>
      <c r="AW318" s="12" t="s">
        <v>30</v>
      </c>
      <c r="AX318" s="12" t="s">
        <v>73</v>
      </c>
      <c r="AY318" s="171" t="s">
        <v>241</v>
      </c>
    </row>
    <row r="319" spans="2:51" s="13" customFormat="1" ht="22.5">
      <c r="B319" s="177"/>
      <c r="D319" s="151" t="s">
        <v>1584</v>
      </c>
      <c r="E319" s="178" t="s">
        <v>1</v>
      </c>
      <c r="F319" s="179" t="s">
        <v>2255</v>
      </c>
      <c r="H319" s="178" t="s">
        <v>1</v>
      </c>
      <c r="I319" s="180"/>
      <c r="L319" s="177"/>
      <c r="M319" s="181"/>
      <c r="T319" s="182"/>
      <c r="AT319" s="178" t="s">
        <v>1584</v>
      </c>
      <c r="AU319" s="178" t="s">
        <v>81</v>
      </c>
      <c r="AV319" s="13" t="s">
        <v>81</v>
      </c>
      <c r="AW319" s="13" t="s">
        <v>30</v>
      </c>
      <c r="AX319" s="13" t="s">
        <v>73</v>
      </c>
      <c r="AY319" s="178" t="s">
        <v>241</v>
      </c>
    </row>
    <row r="320" spans="2:51" s="12" customFormat="1" ht="11.25">
      <c r="B320" s="170"/>
      <c r="D320" s="151" t="s">
        <v>1584</v>
      </c>
      <c r="E320" s="171" t="s">
        <v>1</v>
      </c>
      <c r="F320" s="172" t="s">
        <v>2256</v>
      </c>
      <c r="H320" s="173">
        <v>-252</v>
      </c>
      <c r="I320" s="174"/>
      <c r="L320" s="170"/>
      <c r="M320" s="175"/>
      <c r="T320" s="176"/>
      <c r="AT320" s="171" t="s">
        <v>1584</v>
      </c>
      <c r="AU320" s="171" t="s">
        <v>81</v>
      </c>
      <c r="AV320" s="12" t="s">
        <v>83</v>
      </c>
      <c r="AW320" s="12" t="s">
        <v>30</v>
      </c>
      <c r="AX320" s="12" t="s">
        <v>73</v>
      </c>
      <c r="AY320" s="171" t="s">
        <v>241</v>
      </c>
    </row>
    <row r="321" spans="2:51" s="13" customFormat="1" ht="33.75">
      <c r="B321" s="177"/>
      <c r="D321" s="151" t="s">
        <v>1584</v>
      </c>
      <c r="E321" s="178" t="s">
        <v>1</v>
      </c>
      <c r="F321" s="179" t="s">
        <v>2257</v>
      </c>
      <c r="H321" s="178" t="s">
        <v>1</v>
      </c>
      <c r="I321" s="180"/>
      <c r="L321" s="177"/>
      <c r="M321" s="181"/>
      <c r="T321" s="182"/>
      <c r="AT321" s="178" t="s">
        <v>1584</v>
      </c>
      <c r="AU321" s="178" t="s">
        <v>81</v>
      </c>
      <c r="AV321" s="13" t="s">
        <v>81</v>
      </c>
      <c r="AW321" s="13" t="s">
        <v>30</v>
      </c>
      <c r="AX321" s="13" t="s">
        <v>73</v>
      </c>
      <c r="AY321" s="178" t="s">
        <v>241</v>
      </c>
    </row>
    <row r="322" spans="2:51" s="12" customFormat="1" ht="11.25">
      <c r="B322" s="170"/>
      <c r="D322" s="151" t="s">
        <v>1584</v>
      </c>
      <c r="E322" s="171" t="s">
        <v>1</v>
      </c>
      <c r="F322" s="172" t="s">
        <v>2258</v>
      </c>
      <c r="H322" s="173">
        <v>217.977</v>
      </c>
      <c r="I322" s="174"/>
      <c r="L322" s="170"/>
      <c r="M322" s="175"/>
      <c r="T322" s="176"/>
      <c r="AT322" s="171" t="s">
        <v>1584</v>
      </c>
      <c r="AU322" s="171" t="s">
        <v>81</v>
      </c>
      <c r="AV322" s="12" t="s">
        <v>83</v>
      </c>
      <c r="AW322" s="12" t="s">
        <v>30</v>
      </c>
      <c r="AX322" s="12" t="s">
        <v>73</v>
      </c>
      <c r="AY322" s="171" t="s">
        <v>241</v>
      </c>
    </row>
    <row r="323" spans="2:51" s="13" customFormat="1" ht="33.75">
      <c r="B323" s="177"/>
      <c r="D323" s="151" t="s">
        <v>1584</v>
      </c>
      <c r="E323" s="178" t="s">
        <v>1</v>
      </c>
      <c r="F323" s="179" t="s">
        <v>2259</v>
      </c>
      <c r="H323" s="178" t="s">
        <v>1</v>
      </c>
      <c r="I323" s="180"/>
      <c r="L323" s="177"/>
      <c r="M323" s="181"/>
      <c r="T323" s="182"/>
      <c r="AT323" s="178" t="s">
        <v>1584</v>
      </c>
      <c r="AU323" s="178" t="s">
        <v>81</v>
      </c>
      <c r="AV323" s="13" t="s">
        <v>81</v>
      </c>
      <c r="AW323" s="13" t="s">
        <v>30</v>
      </c>
      <c r="AX323" s="13" t="s">
        <v>73</v>
      </c>
      <c r="AY323" s="178" t="s">
        <v>241</v>
      </c>
    </row>
    <row r="324" spans="2:51" s="12" customFormat="1" ht="11.25">
      <c r="B324" s="170"/>
      <c r="D324" s="151" t="s">
        <v>1584</v>
      </c>
      <c r="E324" s="171" t="s">
        <v>1</v>
      </c>
      <c r="F324" s="172" t="s">
        <v>2260</v>
      </c>
      <c r="H324" s="173">
        <v>1778.451</v>
      </c>
      <c r="I324" s="174"/>
      <c r="L324" s="170"/>
      <c r="M324" s="175"/>
      <c r="T324" s="176"/>
      <c r="AT324" s="171" t="s">
        <v>1584</v>
      </c>
      <c r="AU324" s="171" t="s">
        <v>81</v>
      </c>
      <c r="AV324" s="12" t="s">
        <v>83</v>
      </c>
      <c r="AW324" s="12" t="s">
        <v>30</v>
      </c>
      <c r="AX324" s="12" t="s">
        <v>73</v>
      </c>
      <c r="AY324" s="171" t="s">
        <v>241</v>
      </c>
    </row>
    <row r="325" spans="2:51" s="13" customFormat="1" ht="11.25">
      <c r="B325" s="177"/>
      <c r="D325" s="151" t="s">
        <v>1584</v>
      </c>
      <c r="E325" s="178" t="s">
        <v>1</v>
      </c>
      <c r="F325" s="179" t="s">
        <v>2261</v>
      </c>
      <c r="H325" s="178" t="s">
        <v>1</v>
      </c>
      <c r="I325" s="180"/>
      <c r="L325" s="177"/>
      <c r="M325" s="181"/>
      <c r="T325" s="182"/>
      <c r="AT325" s="178" t="s">
        <v>1584</v>
      </c>
      <c r="AU325" s="178" t="s">
        <v>81</v>
      </c>
      <c r="AV325" s="13" t="s">
        <v>81</v>
      </c>
      <c r="AW325" s="13" t="s">
        <v>30</v>
      </c>
      <c r="AX325" s="13" t="s">
        <v>73</v>
      </c>
      <c r="AY325" s="178" t="s">
        <v>241</v>
      </c>
    </row>
    <row r="326" spans="2:51" s="12" customFormat="1" ht="11.25">
      <c r="B326" s="170"/>
      <c r="D326" s="151" t="s">
        <v>1584</v>
      </c>
      <c r="E326" s="171" t="s">
        <v>1</v>
      </c>
      <c r="F326" s="172" t="s">
        <v>2262</v>
      </c>
      <c r="H326" s="173">
        <v>1.426</v>
      </c>
      <c r="I326" s="174"/>
      <c r="L326" s="170"/>
      <c r="M326" s="175"/>
      <c r="T326" s="176"/>
      <c r="AT326" s="171" t="s">
        <v>1584</v>
      </c>
      <c r="AU326" s="171" t="s">
        <v>81</v>
      </c>
      <c r="AV326" s="12" t="s">
        <v>83</v>
      </c>
      <c r="AW326" s="12" t="s">
        <v>30</v>
      </c>
      <c r="AX326" s="12" t="s">
        <v>73</v>
      </c>
      <c r="AY326" s="171" t="s">
        <v>241</v>
      </c>
    </row>
    <row r="327" spans="2:51" s="14" customFormat="1" ht="11.25">
      <c r="B327" s="186"/>
      <c r="D327" s="151" t="s">
        <v>1584</v>
      </c>
      <c r="E327" s="187" t="s">
        <v>1</v>
      </c>
      <c r="F327" s="188" t="s">
        <v>2061</v>
      </c>
      <c r="H327" s="189">
        <v>6226.054</v>
      </c>
      <c r="I327" s="190"/>
      <c r="L327" s="186"/>
      <c r="M327" s="191"/>
      <c r="T327" s="192"/>
      <c r="AT327" s="187" t="s">
        <v>1584</v>
      </c>
      <c r="AU327" s="187" t="s">
        <v>81</v>
      </c>
      <c r="AV327" s="14" t="s">
        <v>247</v>
      </c>
      <c r="AW327" s="14" t="s">
        <v>30</v>
      </c>
      <c r="AX327" s="14" t="s">
        <v>81</v>
      </c>
      <c r="AY327" s="187" t="s">
        <v>241</v>
      </c>
    </row>
    <row r="328" spans="2:65" s="1" customFormat="1" ht="55.5" customHeight="1">
      <c r="B328" s="32"/>
      <c r="C328" s="137" t="s">
        <v>409</v>
      </c>
      <c r="D328" s="137" t="s">
        <v>243</v>
      </c>
      <c r="E328" s="138" t="s">
        <v>2263</v>
      </c>
      <c r="F328" s="139" t="s">
        <v>2264</v>
      </c>
      <c r="G328" s="140" t="s">
        <v>563</v>
      </c>
      <c r="H328" s="141">
        <v>6224.628</v>
      </c>
      <c r="I328" s="142"/>
      <c r="J328" s="143">
        <f>ROUND(I328*H328,2)</f>
        <v>0</v>
      </c>
      <c r="K328" s="144"/>
      <c r="L328" s="32"/>
      <c r="M328" s="145" t="s">
        <v>1</v>
      </c>
      <c r="N328" s="146" t="s">
        <v>38</v>
      </c>
      <c r="P328" s="147">
        <f>O328*H328</f>
        <v>0</v>
      </c>
      <c r="Q328" s="147">
        <v>0</v>
      </c>
      <c r="R328" s="147">
        <f>Q328*H328</f>
        <v>0</v>
      </c>
      <c r="S328" s="147">
        <v>0</v>
      </c>
      <c r="T328" s="148">
        <f>S328*H328</f>
        <v>0</v>
      </c>
      <c r="AR328" s="149" t="s">
        <v>1164</v>
      </c>
      <c r="AT328" s="149" t="s">
        <v>243</v>
      </c>
      <c r="AU328" s="149" t="s">
        <v>81</v>
      </c>
      <c r="AY328" s="17" t="s">
        <v>241</v>
      </c>
      <c r="BE328" s="150">
        <f>IF(N328="základní",J328,0)</f>
        <v>0</v>
      </c>
      <c r="BF328" s="150">
        <f>IF(N328="snížená",J328,0)</f>
        <v>0</v>
      </c>
      <c r="BG328" s="150">
        <f>IF(N328="zákl. přenesená",J328,0)</f>
        <v>0</v>
      </c>
      <c r="BH328" s="150">
        <f>IF(N328="sníž. přenesená",J328,0)</f>
        <v>0</v>
      </c>
      <c r="BI328" s="150">
        <f>IF(N328="nulová",J328,0)</f>
        <v>0</v>
      </c>
      <c r="BJ328" s="17" t="s">
        <v>81</v>
      </c>
      <c r="BK328" s="150">
        <f>ROUND(I328*H328,2)</f>
        <v>0</v>
      </c>
      <c r="BL328" s="17" t="s">
        <v>1164</v>
      </c>
      <c r="BM328" s="149" t="s">
        <v>2265</v>
      </c>
    </row>
    <row r="329" spans="2:47" s="1" customFormat="1" ht="78">
      <c r="B329" s="32"/>
      <c r="D329" s="151" t="s">
        <v>248</v>
      </c>
      <c r="F329" s="152" t="s">
        <v>2266</v>
      </c>
      <c r="I329" s="153"/>
      <c r="L329" s="32"/>
      <c r="M329" s="154"/>
      <c r="T329" s="56"/>
      <c r="AT329" s="17" t="s">
        <v>248</v>
      </c>
      <c r="AU329" s="17" t="s">
        <v>81</v>
      </c>
    </row>
    <row r="330" spans="2:51" s="13" customFormat="1" ht="22.5">
      <c r="B330" s="177"/>
      <c r="D330" s="151" t="s">
        <v>1584</v>
      </c>
      <c r="E330" s="178" t="s">
        <v>1</v>
      </c>
      <c r="F330" s="179" t="s">
        <v>2267</v>
      </c>
      <c r="H330" s="178" t="s">
        <v>1</v>
      </c>
      <c r="I330" s="180"/>
      <c r="L330" s="177"/>
      <c r="M330" s="181"/>
      <c r="T330" s="182"/>
      <c r="AT330" s="178" t="s">
        <v>1584</v>
      </c>
      <c r="AU330" s="178" t="s">
        <v>81</v>
      </c>
      <c r="AV330" s="13" t="s">
        <v>81</v>
      </c>
      <c r="AW330" s="13" t="s">
        <v>30</v>
      </c>
      <c r="AX330" s="13" t="s">
        <v>73</v>
      </c>
      <c r="AY330" s="178" t="s">
        <v>241</v>
      </c>
    </row>
    <row r="331" spans="2:51" s="12" customFormat="1" ht="11.25">
      <c r="B331" s="170"/>
      <c r="D331" s="151" t="s">
        <v>1584</v>
      </c>
      <c r="E331" s="171" t="s">
        <v>1</v>
      </c>
      <c r="F331" s="172" t="s">
        <v>2254</v>
      </c>
      <c r="H331" s="173">
        <v>4480.2</v>
      </c>
      <c r="I331" s="174"/>
      <c r="L331" s="170"/>
      <c r="M331" s="175"/>
      <c r="T331" s="176"/>
      <c r="AT331" s="171" t="s">
        <v>1584</v>
      </c>
      <c r="AU331" s="171" t="s">
        <v>81</v>
      </c>
      <c r="AV331" s="12" t="s">
        <v>83</v>
      </c>
      <c r="AW331" s="12" t="s">
        <v>30</v>
      </c>
      <c r="AX331" s="12" t="s">
        <v>73</v>
      </c>
      <c r="AY331" s="171" t="s">
        <v>241</v>
      </c>
    </row>
    <row r="332" spans="2:51" s="13" customFormat="1" ht="22.5">
      <c r="B332" s="177"/>
      <c r="D332" s="151" t="s">
        <v>1584</v>
      </c>
      <c r="E332" s="178" t="s">
        <v>1</v>
      </c>
      <c r="F332" s="179" t="s">
        <v>2255</v>
      </c>
      <c r="H332" s="178" t="s">
        <v>1</v>
      </c>
      <c r="I332" s="180"/>
      <c r="L332" s="177"/>
      <c r="M332" s="181"/>
      <c r="T332" s="182"/>
      <c r="AT332" s="178" t="s">
        <v>1584</v>
      </c>
      <c r="AU332" s="178" t="s">
        <v>81</v>
      </c>
      <c r="AV332" s="13" t="s">
        <v>81</v>
      </c>
      <c r="AW332" s="13" t="s">
        <v>30</v>
      </c>
      <c r="AX332" s="13" t="s">
        <v>73</v>
      </c>
      <c r="AY332" s="178" t="s">
        <v>241</v>
      </c>
    </row>
    <row r="333" spans="2:51" s="12" customFormat="1" ht="11.25">
      <c r="B333" s="170"/>
      <c r="D333" s="151" t="s">
        <v>1584</v>
      </c>
      <c r="E333" s="171" t="s">
        <v>1</v>
      </c>
      <c r="F333" s="172" t="s">
        <v>2256</v>
      </c>
      <c r="H333" s="173">
        <v>-252</v>
      </c>
      <c r="I333" s="174"/>
      <c r="L333" s="170"/>
      <c r="M333" s="175"/>
      <c r="T333" s="176"/>
      <c r="AT333" s="171" t="s">
        <v>1584</v>
      </c>
      <c r="AU333" s="171" t="s">
        <v>81</v>
      </c>
      <c r="AV333" s="12" t="s">
        <v>83</v>
      </c>
      <c r="AW333" s="12" t="s">
        <v>30</v>
      </c>
      <c r="AX333" s="12" t="s">
        <v>73</v>
      </c>
      <c r="AY333" s="171" t="s">
        <v>241</v>
      </c>
    </row>
    <row r="334" spans="2:51" s="13" customFormat="1" ht="22.5">
      <c r="B334" s="177"/>
      <c r="D334" s="151" t="s">
        <v>1584</v>
      </c>
      <c r="E334" s="178" t="s">
        <v>1</v>
      </c>
      <c r="F334" s="179" t="s">
        <v>2268</v>
      </c>
      <c r="H334" s="178" t="s">
        <v>1</v>
      </c>
      <c r="I334" s="180"/>
      <c r="L334" s="177"/>
      <c r="M334" s="181"/>
      <c r="T334" s="182"/>
      <c r="AT334" s="178" t="s">
        <v>1584</v>
      </c>
      <c r="AU334" s="178" t="s">
        <v>81</v>
      </c>
      <c r="AV334" s="13" t="s">
        <v>81</v>
      </c>
      <c r="AW334" s="13" t="s">
        <v>30</v>
      </c>
      <c r="AX334" s="13" t="s">
        <v>73</v>
      </c>
      <c r="AY334" s="178" t="s">
        <v>241</v>
      </c>
    </row>
    <row r="335" spans="2:51" s="12" customFormat="1" ht="11.25">
      <c r="B335" s="170"/>
      <c r="D335" s="151" t="s">
        <v>1584</v>
      </c>
      <c r="E335" s="171" t="s">
        <v>1</v>
      </c>
      <c r="F335" s="172" t="s">
        <v>2258</v>
      </c>
      <c r="H335" s="173">
        <v>217.977</v>
      </c>
      <c r="I335" s="174"/>
      <c r="L335" s="170"/>
      <c r="M335" s="175"/>
      <c r="T335" s="176"/>
      <c r="AT335" s="171" t="s">
        <v>1584</v>
      </c>
      <c r="AU335" s="171" t="s">
        <v>81</v>
      </c>
      <c r="AV335" s="12" t="s">
        <v>83</v>
      </c>
      <c r="AW335" s="12" t="s">
        <v>30</v>
      </c>
      <c r="AX335" s="12" t="s">
        <v>73</v>
      </c>
      <c r="AY335" s="171" t="s">
        <v>241</v>
      </c>
    </row>
    <row r="336" spans="2:51" s="13" customFormat="1" ht="33.75">
      <c r="B336" s="177"/>
      <c r="D336" s="151" t="s">
        <v>1584</v>
      </c>
      <c r="E336" s="178" t="s">
        <v>1</v>
      </c>
      <c r="F336" s="179" t="s">
        <v>2269</v>
      </c>
      <c r="H336" s="178" t="s">
        <v>1</v>
      </c>
      <c r="I336" s="180"/>
      <c r="L336" s="177"/>
      <c r="M336" s="181"/>
      <c r="T336" s="182"/>
      <c r="AT336" s="178" t="s">
        <v>1584</v>
      </c>
      <c r="AU336" s="178" t="s">
        <v>81</v>
      </c>
      <c r="AV336" s="13" t="s">
        <v>81</v>
      </c>
      <c r="AW336" s="13" t="s">
        <v>30</v>
      </c>
      <c r="AX336" s="13" t="s">
        <v>73</v>
      </c>
      <c r="AY336" s="178" t="s">
        <v>241</v>
      </c>
    </row>
    <row r="337" spans="2:51" s="12" customFormat="1" ht="11.25">
      <c r="B337" s="170"/>
      <c r="D337" s="151" t="s">
        <v>1584</v>
      </c>
      <c r="E337" s="171" t="s">
        <v>1</v>
      </c>
      <c r="F337" s="172" t="s">
        <v>2260</v>
      </c>
      <c r="H337" s="173">
        <v>1778.451</v>
      </c>
      <c r="I337" s="174"/>
      <c r="L337" s="170"/>
      <c r="M337" s="175"/>
      <c r="T337" s="176"/>
      <c r="AT337" s="171" t="s">
        <v>1584</v>
      </c>
      <c r="AU337" s="171" t="s">
        <v>81</v>
      </c>
      <c r="AV337" s="12" t="s">
        <v>83</v>
      </c>
      <c r="AW337" s="12" t="s">
        <v>30</v>
      </c>
      <c r="AX337" s="12" t="s">
        <v>73</v>
      </c>
      <c r="AY337" s="171" t="s">
        <v>241</v>
      </c>
    </row>
    <row r="338" spans="2:51" s="14" customFormat="1" ht="11.25">
      <c r="B338" s="186"/>
      <c r="D338" s="151" t="s">
        <v>1584</v>
      </c>
      <c r="E338" s="187" t="s">
        <v>1</v>
      </c>
      <c r="F338" s="188" t="s">
        <v>2061</v>
      </c>
      <c r="H338" s="189">
        <v>6224.628</v>
      </c>
      <c r="I338" s="190"/>
      <c r="L338" s="186"/>
      <c r="M338" s="191"/>
      <c r="T338" s="192"/>
      <c r="AT338" s="187" t="s">
        <v>1584</v>
      </c>
      <c r="AU338" s="187" t="s">
        <v>81</v>
      </c>
      <c r="AV338" s="14" t="s">
        <v>247</v>
      </c>
      <c r="AW338" s="14" t="s">
        <v>30</v>
      </c>
      <c r="AX338" s="14" t="s">
        <v>81</v>
      </c>
      <c r="AY338" s="187" t="s">
        <v>241</v>
      </c>
    </row>
    <row r="339" spans="2:65" s="1" customFormat="1" ht="55.5" customHeight="1">
      <c r="B339" s="32"/>
      <c r="C339" s="137" t="s">
        <v>333</v>
      </c>
      <c r="D339" s="137" t="s">
        <v>243</v>
      </c>
      <c r="E339" s="138" t="s">
        <v>2270</v>
      </c>
      <c r="F339" s="139" t="s">
        <v>2271</v>
      </c>
      <c r="G339" s="140" t="s">
        <v>563</v>
      </c>
      <c r="H339" s="141">
        <v>4061.431</v>
      </c>
      <c r="I339" s="142"/>
      <c r="J339" s="143">
        <f>ROUND(I339*H339,2)</f>
        <v>0</v>
      </c>
      <c r="K339" s="144"/>
      <c r="L339" s="32"/>
      <c r="M339" s="145" t="s">
        <v>1</v>
      </c>
      <c r="N339" s="146" t="s">
        <v>38</v>
      </c>
      <c r="P339" s="147">
        <f>O339*H339</f>
        <v>0</v>
      </c>
      <c r="Q339" s="147">
        <v>0</v>
      </c>
      <c r="R339" s="147">
        <f>Q339*H339</f>
        <v>0</v>
      </c>
      <c r="S339" s="147">
        <v>0</v>
      </c>
      <c r="T339" s="148">
        <f>S339*H339</f>
        <v>0</v>
      </c>
      <c r="AR339" s="149" t="s">
        <v>1164</v>
      </c>
      <c r="AT339" s="149" t="s">
        <v>243</v>
      </c>
      <c r="AU339" s="149" t="s">
        <v>81</v>
      </c>
      <c r="AY339" s="17" t="s">
        <v>241</v>
      </c>
      <c r="BE339" s="150">
        <f>IF(N339="základní",J339,0)</f>
        <v>0</v>
      </c>
      <c r="BF339" s="150">
        <f>IF(N339="snížená",J339,0)</f>
        <v>0</v>
      </c>
      <c r="BG339" s="150">
        <f>IF(N339="zákl. přenesená",J339,0)</f>
        <v>0</v>
      </c>
      <c r="BH339" s="150">
        <f>IF(N339="sníž. přenesená",J339,0)</f>
        <v>0</v>
      </c>
      <c r="BI339" s="150">
        <f>IF(N339="nulová",J339,0)</f>
        <v>0</v>
      </c>
      <c r="BJ339" s="17" t="s">
        <v>81</v>
      </c>
      <c r="BK339" s="150">
        <f>ROUND(I339*H339,2)</f>
        <v>0</v>
      </c>
      <c r="BL339" s="17" t="s">
        <v>1164</v>
      </c>
      <c r="BM339" s="149" t="s">
        <v>2272</v>
      </c>
    </row>
    <row r="340" spans="2:47" s="1" customFormat="1" ht="78">
      <c r="B340" s="32"/>
      <c r="D340" s="151" t="s">
        <v>248</v>
      </c>
      <c r="F340" s="152" t="s">
        <v>2273</v>
      </c>
      <c r="I340" s="153"/>
      <c r="L340" s="32"/>
      <c r="M340" s="154"/>
      <c r="T340" s="56"/>
      <c r="AT340" s="17" t="s">
        <v>248</v>
      </c>
      <c r="AU340" s="17" t="s">
        <v>81</v>
      </c>
    </row>
    <row r="341" spans="2:51" s="13" customFormat="1" ht="11.25">
      <c r="B341" s="177"/>
      <c r="D341" s="151" t="s">
        <v>1584</v>
      </c>
      <c r="E341" s="178" t="s">
        <v>1</v>
      </c>
      <c r="F341" s="179" t="s">
        <v>2274</v>
      </c>
      <c r="H341" s="178" t="s">
        <v>1</v>
      </c>
      <c r="I341" s="180"/>
      <c r="L341" s="177"/>
      <c r="M341" s="181"/>
      <c r="T341" s="182"/>
      <c r="AT341" s="178" t="s">
        <v>1584</v>
      </c>
      <c r="AU341" s="178" t="s">
        <v>81</v>
      </c>
      <c r="AV341" s="13" t="s">
        <v>81</v>
      </c>
      <c r="AW341" s="13" t="s">
        <v>30</v>
      </c>
      <c r="AX341" s="13" t="s">
        <v>73</v>
      </c>
      <c r="AY341" s="178" t="s">
        <v>241</v>
      </c>
    </row>
    <row r="342" spans="2:51" s="12" customFormat="1" ht="11.25">
      <c r="B342" s="170"/>
      <c r="D342" s="151" t="s">
        <v>1584</v>
      </c>
      <c r="E342" s="171" t="s">
        <v>1</v>
      </c>
      <c r="F342" s="172" t="s">
        <v>2275</v>
      </c>
      <c r="H342" s="173">
        <v>4061.431</v>
      </c>
      <c r="I342" s="174"/>
      <c r="L342" s="170"/>
      <c r="M342" s="175"/>
      <c r="T342" s="176"/>
      <c r="AT342" s="171" t="s">
        <v>1584</v>
      </c>
      <c r="AU342" s="171" t="s">
        <v>81</v>
      </c>
      <c r="AV342" s="12" t="s">
        <v>83</v>
      </c>
      <c r="AW342" s="12" t="s">
        <v>30</v>
      </c>
      <c r="AX342" s="12" t="s">
        <v>73</v>
      </c>
      <c r="AY342" s="171" t="s">
        <v>241</v>
      </c>
    </row>
    <row r="343" spans="2:51" s="14" customFormat="1" ht="11.25">
      <c r="B343" s="186"/>
      <c r="D343" s="151" t="s">
        <v>1584</v>
      </c>
      <c r="E343" s="187" t="s">
        <v>1</v>
      </c>
      <c r="F343" s="188" t="s">
        <v>2061</v>
      </c>
      <c r="H343" s="189">
        <v>4061.431</v>
      </c>
      <c r="I343" s="190"/>
      <c r="L343" s="186"/>
      <c r="M343" s="191"/>
      <c r="T343" s="192"/>
      <c r="AT343" s="187" t="s">
        <v>1584</v>
      </c>
      <c r="AU343" s="187" t="s">
        <v>81</v>
      </c>
      <c r="AV343" s="14" t="s">
        <v>247</v>
      </c>
      <c r="AW343" s="14" t="s">
        <v>30</v>
      </c>
      <c r="AX343" s="14" t="s">
        <v>81</v>
      </c>
      <c r="AY343" s="187" t="s">
        <v>241</v>
      </c>
    </row>
    <row r="344" spans="2:65" s="1" customFormat="1" ht="66.75" customHeight="1">
      <c r="B344" s="32"/>
      <c r="C344" s="137" t="s">
        <v>416</v>
      </c>
      <c r="D344" s="137" t="s">
        <v>243</v>
      </c>
      <c r="E344" s="138" t="s">
        <v>2276</v>
      </c>
      <c r="F344" s="139" t="s">
        <v>2277</v>
      </c>
      <c r="G344" s="140" t="s">
        <v>563</v>
      </c>
      <c r="H344" s="141">
        <v>958.529</v>
      </c>
      <c r="I344" s="142"/>
      <c r="J344" s="143">
        <f>ROUND(I344*H344,2)</f>
        <v>0</v>
      </c>
      <c r="K344" s="144"/>
      <c r="L344" s="32"/>
      <c r="M344" s="145" t="s">
        <v>1</v>
      </c>
      <c r="N344" s="146" t="s">
        <v>38</v>
      </c>
      <c r="P344" s="147">
        <f>O344*H344</f>
        <v>0</v>
      </c>
      <c r="Q344" s="147">
        <v>0</v>
      </c>
      <c r="R344" s="147">
        <f>Q344*H344</f>
        <v>0</v>
      </c>
      <c r="S344" s="147">
        <v>0</v>
      </c>
      <c r="T344" s="148">
        <f>S344*H344</f>
        <v>0</v>
      </c>
      <c r="AR344" s="149" t="s">
        <v>1164</v>
      </c>
      <c r="AT344" s="149" t="s">
        <v>243</v>
      </c>
      <c r="AU344" s="149" t="s">
        <v>81</v>
      </c>
      <c r="AY344" s="17" t="s">
        <v>241</v>
      </c>
      <c r="BE344" s="150">
        <f>IF(N344="základní",J344,0)</f>
        <v>0</v>
      </c>
      <c r="BF344" s="150">
        <f>IF(N344="snížená",J344,0)</f>
        <v>0</v>
      </c>
      <c r="BG344" s="150">
        <f>IF(N344="zákl. přenesená",J344,0)</f>
        <v>0</v>
      </c>
      <c r="BH344" s="150">
        <f>IF(N344="sníž. přenesená",J344,0)</f>
        <v>0</v>
      </c>
      <c r="BI344" s="150">
        <f>IF(N344="nulová",J344,0)</f>
        <v>0</v>
      </c>
      <c r="BJ344" s="17" t="s">
        <v>81</v>
      </c>
      <c r="BK344" s="150">
        <f>ROUND(I344*H344,2)</f>
        <v>0</v>
      </c>
      <c r="BL344" s="17" t="s">
        <v>1164</v>
      </c>
      <c r="BM344" s="149" t="s">
        <v>2278</v>
      </c>
    </row>
    <row r="345" spans="2:47" s="1" customFormat="1" ht="78">
      <c r="B345" s="32"/>
      <c r="D345" s="151" t="s">
        <v>248</v>
      </c>
      <c r="F345" s="152" t="s">
        <v>2279</v>
      </c>
      <c r="I345" s="153"/>
      <c r="L345" s="32"/>
      <c r="M345" s="154"/>
      <c r="T345" s="56"/>
      <c r="AT345" s="17" t="s">
        <v>248</v>
      </c>
      <c r="AU345" s="17" t="s">
        <v>81</v>
      </c>
    </row>
    <row r="346" spans="2:51" s="13" customFormat="1" ht="33.75">
      <c r="B346" s="177"/>
      <c r="D346" s="151" t="s">
        <v>1584</v>
      </c>
      <c r="E346" s="178" t="s">
        <v>1</v>
      </c>
      <c r="F346" s="179" t="s">
        <v>2280</v>
      </c>
      <c r="H346" s="178" t="s">
        <v>1</v>
      </c>
      <c r="I346" s="180"/>
      <c r="L346" s="177"/>
      <c r="M346" s="181"/>
      <c r="T346" s="182"/>
      <c r="AT346" s="178" t="s">
        <v>1584</v>
      </c>
      <c r="AU346" s="178" t="s">
        <v>81</v>
      </c>
      <c r="AV346" s="13" t="s">
        <v>81</v>
      </c>
      <c r="AW346" s="13" t="s">
        <v>30</v>
      </c>
      <c r="AX346" s="13" t="s">
        <v>73</v>
      </c>
      <c r="AY346" s="178" t="s">
        <v>241</v>
      </c>
    </row>
    <row r="347" spans="2:51" s="12" customFormat="1" ht="11.25">
      <c r="B347" s="170"/>
      <c r="D347" s="151" t="s">
        <v>1584</v>
      </c>
      <c r="E347" s="171" t="s">
        <v>1</v>
      </c>
      <c r="F347" s="172" t="s">
        <v>2236</v>
      </c>
      <c r="H347" s="173">
        <v>34.131</v>
      </c>
      <c r="I347" s="174"/>
      <c r="L347" s="170"/>
      <c r="M347" s="175"/>
      <c r="T347" s="176"/>
      <c r="AT347" s="171" t="s">
        <v>1584</v>
      </c>
      <c r="AU347" s="171" t="s">
        <v>81</v>
      </c>
      <c r="AV347" s="12" t="s">
        <v>83</v>
      </c>
      <c r="AW347" s="12" t="s">
        <v>30</v>
      </c>
      <c r="AX347" s="12" t="s">
        <v>73</v>
      </c>
      <c r="AY347" s="171" t="s">
        <v>241</v>
      </c>
    </row>
    <row r="348" spans="2:51" s="13" customFormat="1" ht="22.5">
      <c r="B348" s="177"/>
      <c r="D348" s="151" t="s">
        <v>1584</v>
      </c>
      <c r="E348" s="178" t="s">
        <v>1</v>
      </c>
      <c r="F348" s="179" t="s">
        <v>2281</v>
      </c>
      <c r="H348" s="178" t="s">
        <v>1</v>
      </c>
      <c r="I348" s="180"/>
      <c r="L348" s="177"/>
      <c r="M348" s="181"/>
      <c r="T348" s="182"/>
      <c r="AT348" s="178" t="s">
        <v>1584</v>
      </c>
      <c r="AU348" s="178" t="s">
        <v>81</v>
      </c>
      <c r="AV348" s="13" t="s">
        <v>81</v>
      </c>
      <c r="AW348" s="13" t="s">
        <v>30</v>
      </c>
      <c r="AX348" s="13" t="s">
        <v>73</v>
      </c>
      <c r="AY348" s="178" t="s">
        <v>241</v>
      </c>
    </row>
    <row r="349" spans="2:51" s="12" customFormat="1" ht="11.25">
      <c r="B349" s="170"/>
      <c r="D349" s="151" t="s">
        <v>1584</v>
      </c>
      <c r="E349" s="171" t="s">
        <v>1</v>
      </c>
      <c r="F349" s="172" t="s">
        <v>2282</v>
      </c>
      <c r="H349" s="173">
        <v>743.376</v>
      </c>
      <c r="I349" s="174"/>
      <c r="L349" s="170"/>
      <c r="M349" s="175"/>
      <c r="T349" s="176"/>
      <c r="AT349" s="171" t="s">
        <v>1584</v>
      </c>
      <c r="AU349" s="171" t="s">
        <v>81</v>
      </c>
      <c r="AV349" s="12" t="s">
        <v>83</v>
      </c>
      <c r="AW349" s="12" t="s">
        <v>30</v>
      </c>
      <c r="AX349" s="12" t="s">
        <v>73</v>
      </c>
      <c r="AY349" s="171" t="s">
        <v>241</v>
      </c>
    </row>
    <row r="350" spans="2:51" s="13" customFormat="1" ht="33.75">
      <c r="B350" s="177"/>
      <c r="D350" s="151" t="s">
        <v>1584</v>
      </c>
      <c r="E350" s="178" t="s">
        <v>1</v>
      </c>
      <c r="F350" s="179" t="s">
        <v>2283</v>
      </c>
      <c r="H350" s="178" t="s">
        <v>1</v>
      </c>
      <c r="I350" s="180"/>
      <c r="L350" s="177"/>
      <c r="M350" s="181"/>
      <c r="T350" s="182"/>
      <c r="AT350" s="178" t="s">
        <v>1584</v>
      </c>
      <c r="AU350" s="178" t="s">
        <v>81</v>
      </c>
      <c r="AV350" s="13" t="s">
        <v>81</v>
      </c>
      <c r="AW350" s="13" t="s">
        <v>30</v>
      </c>
      <c r="AX350" s="13" t="s">
        <v>73</v>
      </c>
      <c r="AY350" s="178" t="s">
        <v>241</v>
      </c>
    </row>
    <row r="351" spans="2:51" s="13" customFormat="1" ht="11.25">
      <c r="B351" s="177"/>
      <c r="D351" s="151" t="s">
        <v>1584</v>
      </c>
      <c r="E351" s="178" t="s">
        <v>1</v>
      </c>
      <c r="F351" s="179" t="s">
        <v>2284</v>
      </c>
      <c r="H351" s="178" t="s">
        <v>1</v>
      </c>
      <c r="I351" s="180"/>
      <c r="L351" s="177"/>
      <c r="M351" s="181"/>
      <c r="T351" s="182"/>
      <c r="AT351" s="178" t="s">
        <v>1584</v>
      </c>
      <c r="AU351" s="178" t="s">
        <v>81</v>
      </c>
      <c r="AV351" s="13" t="s">
        <v>81</v>
      </c>
      <c r="AW351" s="13" t="s">
        <v>30</v>
      </c>
      <c r="AX351" s="13" t="s">
        <v>73</v>
      </c>
      <c r="AY351" s="178" t="s">
        <v>241</v>
      </c>
    </row>
    <row r="352" spans="2:51" s="12" customFormat="1" ht="11.25">
      <c r="B352" s="170"/>
      <c r="D352" s="151" t="s">
        <v>1584</v>
      </c>
      <c r="E352" s="171" t="s">
        <v>1</v>
      </c>
      <c r="F352" s="172" t="s">
        <v>2285</v>
      </c>
      <c r="H352" s="173">
        <v>181.022</v>
      </c>
      <c r="I352" s="174"/>
      <c r="L352" s="170"/>
      <c r="M352" s="175"/>
      <c r="T352" s="176"/>
      <c r="AT352" s="171" t="s">
        <v>1584</v>
      </c>
      <c r="AU352" s="171" t="s">
        <v>81</v>
      </c>
      <c r="AV352" s="12" t="s">
        <v>83</v>
      </c>
      <c r="AW352" s="12" t="s">
        <v>30</v>
      </c>
      <c r="AX352" s="12" t="s">
        <v>73</v>
      </c>
      <c r="AY352" s="171" t="s">
        <v>241</v>
      </c>
    </row>
    <row r="353" spans="2:51" s="14" customFormat="1" ht="11.25">
      <c r="B353" s="186"/>
      <c r="D353" s="151" t="s">
        <v>1584</v>
      </c>
      <c r="E353" s="187" t="s">
        <v>1</v>
      </c>
      <c r="F353" s="188" t="s">
        <v>2061</v>
      </c>
      <c r="H353" s="189">
        <v>958.529</v>
      </c>
      <c r="I353" s="190"/>
      <c r="L353" s="186"/>
      <c r="M353" s="191"/>
      <c r="T353" s="192"/>
      <c r="AT353" s="187" t="s">
        <v>1584</v>
      </c>
      <c r="AU353" s="187" t="s">
        <v>81</v>
      </c>
      <c r="AV353" s="14" t="s">
        <v>247</v>
      </c>
      <c r="AW353" s="14" t="s">
        <v>30</v>
      </c>
      <c r="AX353" s="14" t="s">
        <v>81</v>
      </c>
      <c r="AY353" s="187" t="s">
        <v>241</v>
      </c>
    </row>
    <row r="354" spans="2:65" s="1" customFormat="1" ht="66.75" customHeight="1">
      <c r="B354" s="32"/>
      <c r="C354" s="137" t="s">
        <v>336</v>
      </c>
      <c r="D354" s="137" t="s">
        <v>243</v>
      </c>
      <c r="E354" s="138" t="s">
        <v>2286</v>
      </c>
      <c r="F354" s="139" t="s">
        <v>2287</v>
      </c>
      <c r="G354" s="140" t="s">
        <v>563</v>
      </c>
      <c r="H354" s="141">
        <v>1880.664</v>
      </c>
      <c r="I354" s="142"/>
      <c r="J354" s="143">
        <f>ROUND(I354*H354,2)</f>
        <v>0</v>
      </c>
      <c r="K354" s="144"/>
      <c r="L354" s="32"/>
      <c r="M354" s="145" t="s">
        <v>1</v>
      </c>
      <c r="N354" s="146" t="s">
        <v>38</v>
      </c>
      <c r="P354" s="147">
        <f>O354*H354</f>
        <v>0</v>
      </c>
      <c r="Q354" s="147">
        <v>0</v>
      </c>
      <c r="R354" s="147">
        <f>Q354*H354</f>
        <v>0</v>
      </c>
      <c r="S354" s="147">
        <v>0</v>
      </c>
      <c r="T354" s="148">
        <f>S354*H354</f>
        <v>0</v>
      </c>
      <c r="AR354" s="149" t="s">
        <v>1164</v>
      </c>
      <c r="AT354" s="149" t="s">
        <v>243</v>
      </c>
      <c r="AU354" s="149" t="s">
        <v>81</v>
      </c>
      <c r="AY354" s="17" t="s">
        <v>241</v>
      </c>
      <c r="BE354" s="150">
        <f>IF(N354="základní",J354,0)</f>
        <v>0</v>
      </c>
      <c r="BF354" s="150">
        <f>IF(N354="snížená",J354,0)</f>
        <v>0</v>
      </c>
      <c r="BG354" s="150">
        <f>IF(N354="zákl. přenesená",J354,0)</f>
        <v>0</v>
      </c>
      <c r="BH354" s="150">
        <f>IF(N354="sníž. přenesená",J354,0)</f>
        <v>0</v>
      </c>
      <c r="BI354" s="150">
        <f>IF(N354="nulová",J354,0)</f>
        <v>0</v>
      </c>
      <c r="BJ354" s="17" t="s">
        <v>81</v>
      </c>
      <c r="BK354" s="150">
        <f>ROUND(I354*H354,2)</f>
        <v>0</v>
      </c>
      <c r="BL354" s="17" t="s">
        <v>1164</v>
      </c>
      <c r="BM354" s="149" t="s">
        <v>2288</v>
      </c>
    </row>
    <row r="355" spans="2:47" s="1" customFormat="1" ht="78">
      <c r="B355" s="32"/>
      <c r="D355" s="151" t="s">
        <v>248</v>
      </c>
      <c r="F355" s="152" t="s">
        <v>2289</v>
      </c>
      <c r="I355" s="153"/>
      <c r="L355" s="32"/>
      <c r="M355" s="154"/>
      <c r="T355" s="56"/>
      <c r="AT355" s="17" t="s">
        <v>248</v>
      </c>
      <c r="AU355" s="17" t="s">
        <v>81</v>
      </c>
    </row>
    <row r="356" spans="2:51" s="13" customFormat="1" ht="22.5">
      <c r="B356" s="177"/>
      <c r="D356" s="151" t="s">
        <v>1584</v>
      </c>
      <c r="E356" s="178" t="s">
        <v>1</v>
      </c>
      <c r="F356" s="179" t="s">
        <v>2290</v>
      </c>
      <c r="H356" s="178" t="s">
        <v>1</v>
      </c>
      <c r="I356" s="180"/>
      <c r="L356" s="177"/>
      <c r="M356" s="181"/>
      <c r="T356" s="182"/>
      <c r="AT356" s="178" t="s">
        <v>1584</v>
      </c>
      <c r="AU356" s="178" t="s">
        <v>81</v>
      </c>
      <c r="AV356" s="13" t="s">
        <v>81</v>
      </c>
      <c r="AW356" s="13" t="s">
        <v>30</v>
      </c>
      <c r="AX356" s="13" t="s">
        <v>73</v>
      </c>
      <c r="AY356" s="178" t="s">
        <v>241</v>
      </c>
    </row>
    <row r="357" spans="2:51" s="12" customFormat="1" ht="11.25">
      <c r="B357" s="170"/>
      <c r="D357" s="151" t="s">
        <v>1584</v>
      </c>
      <c r="E357" s="171" t="s">
        <v>1</v>
      </c>
      <c r="F357" s="172" t="s">
        <v>2291</v>
      </c>
      <c r="H357" s="173">
        <v>768.672</v>
      </c>
      <c r="I357" s="174"/>
      <c r="L357" s="170"/>
      <c r="M357" s="175"/>
      <c r="T357" s="176"/>
      <c r="AT357" s="171" t="s">
        <v>1584</v>
      </c>
      <c r="AU357" s="171" t="s">
        <v>81</v>
      </c>
      <c r="AV357" s="12" t="s">
        <v>83</v>
      </c>
      <c r="AW357" s="12" t="s">
        <v>30</v>
      </c>
      <c r="AX357" s="12" t="s">
        <v>73</v>
      </c>
      <c r="AY357" s="171" t="s">
        <v>241</v>
      </c>
    </row>
    <row r="358" spans="2:51" s="13" customFormat="1" ht="33.75">
      <c r="B358" s="177"/>
      <c r="D358" s="151" t="s">
        <v>1584</v>
      </c>
      <c r="E358" s="178" t="s">
        <v>1</v>
      </c>
      <c r="F358" s="179" t="s">
        <v>2292</v>
      </c>
      <c r="H358" s="178" t="s">
        <v>1</v>
      </c>
      <c r="I358" s="180"/>
      <c r="L358" s="177"/>
      <c r="M358" s="181"/>
      <c r="T358" s="182"/>
      <c r="AT358" s="178" t="s">
        <v>1584</v>
      </c>
      <c r="AU358" s="178" t="s">
        <v>81</v>
      </c>
      <c r="AV358" s="13" t="s">
        <v>81</v>
      </c>
      <c r="AW358" s="13" t="s">
        <v>30</v>
      </c>
      <c r="AX358" s="13" t="s">
        <v>73</v>
      </c>
      <c r="AY358" s="178" t="s">
        <v>241</v>
      </c>
    </row>
    <row r="359" spans="2:51" s="13" customFormat="1" ht="11.25">
      <c r="B359" s="177"/>
      <c r="D359" s="151" t="s">
        <v>1584</v>
      </c>
      <c r="E359" s="178" t="s">
        <v>1</v>
      </c>
      <c r="F359" s="179" t="s">
        <v>2293</v>
      </c>
      <c r="H359" s="178" t="s">
        <v>1</v>
      </c>
      <c r="I359" s="180"/>
      <c r="L359" s="177"/>
      <c r="M359" s="181"/>
      <c r="T359" s="182"/>
      <c r="AT359" s="178" t="s">
        <v>1584</v>
      </c>
      <c r="AU359" s="178" t="s">
        <v>81</v>
      </c>
      <c r="AV359" s="13" t="s">
        <v>81</v>
      </c>
      <c r="AW359" s="13" t="s">
        <v>30</v>
      </c>
      <c r="AX359" s="13" t="s">
        <v>73</v>
      </c>
      <c r="AY359" s="178" t="s">
        <v>241</v>
      </c>
    </row>
    <row r="360" spans="2:51" s="12" customFormat="1" ht="11.25">
      <c r="B360" s="170"/>
      <c r="D360" s="151" t="s">
        <v>1584</v>
      </c>
      <c r="E360" s="171" t="s">
        <v>1</v>
      </c>
      <c r="F360" s="172" t="s">
        <v>2294</v>
      </c>
      <c r="H360" s="173">
        <v>7.365</v>
      </c>
      <c r="I360" s="174"/>
      <c r="L360" s="170"/>
      <c r="M360" s="175"/>
      <c r="T360" s="176"/>
      <c r="AT360" s="171" t="s">
        <v>1584</v>
      </c>
      <c r="AU360" s="171" t="s">
        <v>81</v>
      </c>
      <c r="AV360" s="12" t="s">
        <v>83</v>
      </c>
      <c r="AW360" s="12" t="s">
        <v>30</v>
      </c>
      <c r="AX360" s="12" t="s">
        <v>73</v>
      </c>
      <c r="AY360" s="171" t="s">
        <v>241</v>
      </c>
    </row>
    <row r="361" spans="2:51" s="13" customFormat="1" ht="33.75">
      <c r="B361" s="177"/>
      <c r="D361" s="151" t="s">
        <v>1584</v>
      </c>
      <c r="E361" s="178" t="s">
        <v>1</v>
      </c>
      <c r="F361" s="179" t="s">
        <v>2295</v>
      </c>
      <c r="H361" s="178" t="s">
        <v>1</v>
      </c>
      <c r="I361" s="180"/>
      <c r="L361" s="177"/>
      <c r="M361" s="181"/>
      <c r="T361" s="182"/>
      <c r="AT361" s="178" t="s">
        <v>1584</v>
      </c>
      <c r="AU361" s="178" t="s">
        <v>81</v>
      </c>
      <c r="AV361" s="13" t="s">
        <v>81</v>
      </c>
      <c r="AW361" s="13" t="s">
        <v>30</v>
      </c>
      <c r="AX361" s="13" t="s">
        <v>73</v>
      </c>
      <c r="AY361" s="178" t="s">
        <v>241</v>
      </c>
    </row>
    <row r="362" spans="2:51" s="13" customFormat="1" ht="11.25">
      <c r="B362" s="177"/>
      <c r="D362" s="151" t="s">
        <v>1584</v>
      </c>
      <c r="E362" s="178" t="s">
        <v>1</v>
      </c>
      <c r="F362" s="179" t="s">
        <v>2293</v>
      </c>
      <c r="H362" s="178" t="s">
        <v>1</v>
      </c>
      <c r="I362" s="180"/>
      <c r="L362" s="177"/>
      <c r="M362" s="181"/>
      <c r="T362" s="182"/>
      <c r="AT362" s="178" t="s">
        <v>1584</v>
      </c>
      <c r="AU362" s="178" t="s">
        <v>81</v>
      </c>
      <c r="AV362" s="13" t="s">
        <v>81</v>
      </c>
      <c r="AW362" s="13" t="s">
        <v>30</v>
      </c>
      <c r="AX362" s="13" t="s">
        <v>73</v>
      </c>
      <c r="AY362" s="178" t="s">
        <v>241</v>
      </c>
    </row>
    <row r="363" spans="2:51" s="12" customFormat="1" ht="11.25">
      <c r="B363" s="170"/>
      <c r="D363" s="151" t="s">
        <v>1584</v>
      </c>
      <c r="E363" s="171" t="s">
        <v>1</v>
      </c>
      <c r="F363" s="172" t="s">
        <v>2296</v>
      </c>
      <c r="H363" s="173">
        <v>181.179</v>
      </c>
      <c r="I363" s="174"/>
      <c r="L363" s="170"/>
      <c r="M363" s="175"/>
      <c r="T363" s="176"/>
      <c r="AT363" s="171" t="s">
        <v>1584</v>
      </c>
      <c r="AU363" s="171" t="s">
        <v>81</v>
      </c>
      <c r="AV363" s="12" t="s">
        <v>83</v>
      </c>
      <c r="AW363" s="12" t="s">
        <v>30</v>
      </c>
      <c r="AX363" s="12" t="s">
        <v>73</v>
      </c>
      <c r="AY363" s="171" t="s">
        <v>241</v>
      </c>
    </row>
    <row r="364" spans="2:51" s="13" customFormat="1" ht="33.75">
      <c r="B364" s="177"/>
      <c r="D364" s="151" t="s">
        <v>1584</v>
      </c>
      <c r="E364" s="178" t="s">
        <v>1</v>
      </c>
      <c r="F364" s="179" t="s">
        <v>2297</v>
      </c>
      <c r="H364" s="178" t="s">
        <v>1</v>
      </c>
      <c r="I364" s="180"/>
      <c r="L364" s="177"/>
      <c r="M364" s="181"/>
      <c r="T364" s="182"/>
      <c r="AT364" s="178" t="s">
        <v>1584</v>
      </c>
      <c r="AU364" s="178" t="s">
        <v>81</v>
      </c>
      <c r="AV364" s="13" t="s">
        <v>81</v>
      </c>
      <c r="AW364" s="13" t="s">
        <v>30</v>
      </c>
      <c r="AX364" s="13" t="s">
        <v>73</v>
      </c>
      <c r="AY364" s="178" t="s">
        <v>241</v>
      </c>
    </row>
    <row r="365" spans="2:51" s="13" customFormat="1" ht="11.25">
      <c r="B365" s="177"/>
      <c r="D365" s="151" t="s">
        <v>1584</v>
      </c>
      <c r="E365" s="178" t="s">
        <v>1</v>
      </c>
      <c r="F365" s="179" t="s">
        <v>2293</v>
      </c>
      <c r="H365" s="178" t="s">
        <v>1</v>
      </c>
      <c r="I365" s="180"/>
      <c r="L365" s="177"/>
      <c r="M365" s="181"/>
      <c r="T365" s="182"/>
      <c r="AT365" s="178" t="s">
        <v>1584</v>
      </c>
      <c r="AU365" s="178" t="s">
        <v>81</v>
      </c>
      <c r="AV365" s="13" t="s">
        <v>81</v>
      </c>
      <c r="AW365" s="13" t="s">
        <v>30</v>
      </c>
      <c r="AX365" s="13" t="s">
        <v>73</v>
      </c>
      <c r="AY365" s="178" t="s">
        <v>241</v>
      </c>
    </row>
    <row r="366" spans="2:51" s="12" customFormat="1" ht="11.25">
      <c r="B366" s="170"/>
      <c r="D366" s="151" t="s">
        <v>1584</v>
      </c>
      <c r="E366" s="171" t="s">
        <v>1</v>
      </c>
      <c r="F366" s="172" t="s">
        <v>2298</v>
      </c>
      <c r="H366" s="173">
        <v>893.037</v>
      </c>
      <c r="I366" s="174"/>
      <c r="L366" s="170"/>
      <c r="M366" s="175"/>
      <c r="T366" s="176"/>
      <c r="AT366" s="171" t="s">
        <v>1584</v>
      </c>
      <c r="AU366" s="171" t="s">
        <v>81</v>
      </c>
      <c r="AV366" s="12" t="s">
        <v>83</v>
      </c>
      <c r="AW366" s="12" t="s">
        <v>30</v>
      </c>
      <c r="AX366" s="12" t="s">
        <v>73</v>
      </c>
      <c r="AY366" s="171" t="s">
        <v>241</v>
      </c>
    </row>
    <row r="367" spans="2:51" s="13" customFormat="1" ht="22.5">
      <c r="B367" s="177"/>
      <c r="D367" s="151" t="s">
        <v>1584</v>
      </c>
      <c r="E367" s="178" t="s">
        <v>1</v>
      </c>
      <c r="F367" s="179" t="s">
        <v>2299</v>
      </c>
      <c r="H367" s="178" t="s">
        <v>1</v>
      </c>
      <c r="I367" s="180"/>
      <c r="L367" s="177"/>
      <c r="M367" s="181"/>
      <c r="T367" s="182"/>
      <c r="AT367" s="178" t="s">
        <v>1584</v>
      </c>
      <c r="AU367" s="178" t="s">
        <v>81</v>
      </c>
      <c r="AV367" s="13" t="s">
        <v>81</v>
      </c>
      <c r="AW367" s="13" t="s">
        <v>30</v>
      </c>
      <c r="AX367" s="13" t="s">
        <v>73</v>
      </c>
      <c r="AY367" s="178" t="s">
        <v>241</v>
      </c>
    </row>
    <row r="368" spans="2:51" s="12" customFormat="1" ht="11.25">
      <c r="B368" s="170"/>
      <c r="D368" s="151" t="s">
        <v>1584</v>
      </c>
      <c r="E368" s="171" t="s">
        <v>1</v>
      </c>
      <c r="F368" s="172" t="s">
        <v>2300</v>
      </c>
      <c r="H368" s="173">
        <v>30.411</v>
      </c>
      <c r="I368" s="174"/>
      <c r="L368" s="170"/>
      <c r="M368" s="175"/>
      <c r="T368" s="176"/>
      <c r="AT368" s="171" t="s">
        <v>1584</v>
      </c>
      <c r="AU368" s="171" t="s">
        <v>81</v>
      </c>
      <c r="AV368" s="12" t="s">
        <v>83</v>
      </c>
      <c r="AW368" s="12" t="s">
        <v>30</v>
      </c>
      <c r="AX368" s="12" t="s">
        <v>73</v>
      </c>
      <c r="AY368" s="171" t="s">
        <v>241</v>
      </c>
    </row>
    <row r="369" spans="2:51" s="14" customFormat="1" ht="11.25">
      <c r="B369" s="186"/>
      <c r="D369" s="151" t="s">
        <v>1584</v>
      </c>
      <c r="E369" s="187" t="s">
        <v>1</v>
      </c>
      <c r="F369" s="188" t="s">
        <v>2061</v>
      </c>
      <c r="H369" s="189">
        <v>1880.664</v>
      </c>
      <c r="I369" s="190"/>
      <c r="L369" s="186"/>
      <c r="M369" s="191"/>
      <c r="T369" s="192"/>
      <c r="AT369" s="187" t="s">
        <v>1584</v>
      </c>
      <c r="AU369" s="187" t="s">
        <v>81</v>
      </c>
      <c r="AV369" s="14" t="s">
        <v>247</v>
      </c>
      <c r="AW369" s="14" t="s">
        <v>30</v>
      </c>
      <c r="AX369" s="14" t="s">
        <v>81</v>
      </c>
      <c r="AY369" s="187" t="s">
        <v>241</v>
      </c>
    </row>
    <row r="370" spans="2:65" s="1" customFormat="1" ht="21.75" customHeight="1">
      <c r="B370" s="32"/>
      <c r="C370" s="137" t="s">
        <v>431</v>
      </c>
      <c r="D370" s="137" t="s">
        <v>243</v>
      </c>
      <c r="E370" s="138" t="s">
        <v>2301</v>
      </c>
      <c r="F370" s="139" t="s">
        <v>2302</v>
      </c>
      <c r="G370" s="140" t="s">
        <v>563</v>
      </c>
      <c r="H370" s="141">
        <v>6006.522</v>
      </c>
      <c r="I370" s="142"/>
      <c r="J370" s="143">
        <f>ROUND(I370*H370,2)</f>
        <v>0</v>
      </c>
      <c r="K370" s="144"/>
      <c r="L370" s="32"/>
      <c r="M370" s="145" t="s">
        <v>1</v>
      </c>
      <c r="N370" s="146" t="s">
        <v>38</v>
      </c>
      <c r="P370" s="147">
        <f>O370*H370</f>
        <v>0</v>
      </c>
      <c r="Q370" s="147">
        <v>0</v>
      </c>
      <c r="R370" s="147">
        <f>Q370*H370</f>
        <v>0</v>
      </c>
      <c r="S370" s="147">
        <v>0</v>
      </c>
      <c r="T370" s="148">
        <f>S370*H370</f>
        <v>0</v>
      </c>
      <c r="AR370" s="149" t="s">
        <v>1164</v>
      </c>
      <c r="AT370" s="149" t="s">
        <v>243</v>
      </c>
      <c r="AU370" s="149" t="s">
        <v>81</v>
      </c>
      <c r="AY370" s="17" t="s">
        <v>241</v>
      </c>
      <c r="BE370" s="150">
        <f>IF(N370="základní",J370,0)</f>
        <v>0</v>
      </c>
      <c r="BF370" s="150">
        <f>IF(N370="snížená",J370,0)</f>
        <v>0</v>
      </c>
      <c r="BG370" s="150">
        <f>IF(N370="zákl. přenesená",J370,0)</f>
        <v>0</v>
      </c>
      <c r="BH370" s="150">
        <f>IF(N370="sníž. přenesená",J370,0)</f>
        <v>0</v>
      </c>
      <c r="BI370" s="150">
        <f>IF(N370="nulová",J370,0)</f>
        <v>0</v>
      </c>
      <c r="BJ370" s="17" t="s">
        <v>81</v>
      </c>
      <c r="BK370" s="150">
        <f>ROUND(I370*H370,2)</f>
        <v>0</v>
      </c>
      <c r="BL370" s="17" t="s">
        <v>1164</v>
      </c>
      <c r="BM370" s="149" t="s">
        <v>2303</v>
      </c>
    </row>
    <row r="371" spans="2:47" s="1" customFormat="1" ht="48.75">
      <c r="B371" s="32"/>
      <c r="D371" s="151" t="s">
        <v>248</v>
      </c>
      <c r="F371" s="152" t="s">
        <v>2304</v>
      </c>
      <c r="I371" s="153"/>
      <c r="L371" s="32"/>
      <c r="M371" s="154"/>
      <c r="T371" s="56"/>
      <c r="AT371" s="17" t="s">
        <v>248</v>
      </c>
      <c r="AU371" s="17" t="s">
        <v>81</v>
      </c>
    </row>
    <row r="372" spans="2:51" s="13" customFormat="1" ht="22.5">
      <c r="B372" s="177"/>
      <c r="D372" s="151" t="s">
        <v>1584</v>
      </c>
      <c r="E372" s="178" t="s">
        <v>1</v>
      </c>
      <c r="F372" s="179" t="s">
        <v>2305</v>
      </c>
      <c r="H372" s="178" t="s">
        <v>1</v>
      </c>
      <c r="I372" s="180"/>
      <c r="L372" s="177"/>
      <c r="M372" s="181"/>
      <c r="T372" s="182"/>
      <c r="AT372" s="178" t="s">
        <v>1584</v>
      </c>
      <c r="AU372" s="178" t="s">
        <v>81</v>
      </c>
      <c r="AV372" s="13" t="s">
        <v>81</v>
      </c>
      <c r="AW372" s="13" t="s">
        <v>30</v>
      </c>
      <c r="AX372" s="13" t="s">
        <v>73</v>
      </c>
      <c r="AY372" s="178" t="s">
        <v>241</v>
      </c>
    </row>
    <row r="373" spans="2:51" s="12" customFormat="1" ht="11.25">
      <c r="B373" s="170"/>
      <c r="D373" s="151" t="s">
        <v>1584</v>
      </c>
      <c r="E373" s="171" t="s">
        <v>1</v>
      </c>
      <c r="F373" s="172" t="s">
        <v>2254</v>
      </c>
      <c r="H373" s="173">
        <v>4480.2</v>
      </c>
      <c r="I373" s="174"/>
      <c r="L373" s="170"/>
      <c r="M373" s="175"/>
      <c r="T373" s="176"/>
      <c r="AT373" s="171" t="s">
        <v>1584</v>
      </c>
      <c r="AU373" s="171" t="s">
        <v>81</v>
      </c>
      <c r="AV373" s="12" t="s">
        <v>83</v>
      </c>
      <c r="AW373" s="12" t="s">
        <v>30</v>
      </c>
      <c r="AX373" s="12" t="s">
        <v>73</v>
      </c>
      <c r="AY373" s="171" t="s">
        <v>241</v>
      </c>
    </row>
    <row r="374" spans="2:51" s="13" customFormat="1" ht="22.5">
      <c r="B374" s="177"/>
      <c r="D374" s="151" t="s">
        <v>1584</v>
      </c>
      <c r="E374" s="178" t="s">
        <v>1</v>
      </c>
      <c r="F374" s="179" t="s">
        <v>2255</v>
      </c>
      <c r="H374" s="178" t="s">
        <v>1</v>
      </c>
      <c r="I374" s="180"/>
      <c r="L374" s="177"/>
      <c r="M374" s="181"/>
      <c r="T374" s="182"/>
      <c r="AT374" s="178" t="s">
        <v>1584</v>
      </c>
      <c r="AU374" s="178" t="s">
        <v>81</v>
      </c>
      <c r="AV374" s="13" t="s">
        <v>81</v>
      </c>
      <c r="AW374" s="13" t="s">
        <v>30</v>
      </c>
      <c r="AX374" s="13" t="s">
        <v>73</v>
      </c>
      <c r="AY374" s="178" t="s">
        <v>241</v>
      </c>
    </row>
    <row r="375" spans="2:51" s="12" customFormat="1" ht="11.25">
      <c r="B375" s="170"/>
      <c r="D375" s="151" t="s">
        <v>1584</v>
      </c>
      <c r="E375" s="171" t="s">
        <v>1</v>
      </c>
      <c r="F375" s="172" t="s">
        <v>2256</v>
      </c>
      <c r="H375" s="173">
        <v>-252</v>
      </c>
      <c r="I375" s="174"/>
      <c r="L375" s="170"/>
      <c r="M375" s="175"/>
      <c r="T375" s="176"/>
      <c r="AT375" s="171" t="s">
        <v>1584</v>
      </c>
      <c r="AU375" s="171" t="s">
        <v>81</v>
      </c>
      <c r="AV375" s="12" t="s">
        <v>83</v>
      </c>
      <c r="AW375" s="12" t="s">
        <v>30</v>
      </c>
      <c r="AX375" s="12" t="s">
        <v>73</v>
      </c>
      <c r="AY375" s="171" t="s">
        <v>241</v>
      </c>
    </row>
    <row r="376" spans="2:51" s="13" customFormat="1" ht="33.75">
      <c r="B376" s="177"/>
      <c r="D376" s="151" t="s">
        <v>1584</v>
      </c>
      <c r="E376" s="178" t="s">
        <v>1</v>
      </c>
      <c r="F376" s="179" t="s">
        <v>2306</v>
      </c>
      <c r="H376" s="178" t="s">
        <v>1</v>
      </c>
      <c r="I376" s="180"/>
      <c r="L376" s="177"/>
      <c r="M376" s="181"/>
      <c r="T376" s="182"/>
      <c r="AT376" s="178" t="s">
        <v>1584</v>
      </c>
      <c r="AU376" s="178" t="s">
        <v>81</v>
      </c>
      <c r="AV376" s="13" t="s">
        <v>81</v>
      </c>
      <c r="AW376" s="13" t="s">
        <v>30</v>
      </c>
      <c r="AX376" s="13" t="s">
        <v>73</v>
      </c>
      <c r="AY376" s="178" t="s">
        <v>241</v>
      </c>
    </row>
    <row r="377" spans="2:51" s="12" customFormat="1" ht="11.25">
      <c r="B377" s="170"/>
      <c r="D377" s="151" t="s">
        <v>1584</v>
      </c>
      <c r="E377" s="171" t="s">
        <v>1</v>
      </c>
      <c r="F377" s="172" t="s">
        <v>2307</v>
      </c>
      <c r="H377" s="173">
        <v>1778.322</v>
      </c>
      <c r="I377" s="174"/>
      <c r="L377" s="170"/>
      <c r="M377" s="175"/>
      <c r="T377" s="176"/>
      <c r="AT377" s="171" t="s">
        <v>1584</v>
      </c>
      <c r="AU377" s="171" t="s">
        <v>81</v>
      </c>
      <c r="AV377" s="12" t="s">
        <v>83</v>
      </c>
      <c r="AW377" s="12" t="s">
        <v>30</v>
      </c>
      <c r="AX377" s="12" t="s">
        <v>73</v>
      </c>
      <c r="AY377" s="171" t="s">
        <v>241</v>
      </c>
    </row>
    <row r="378" spans="2:51" s="14" customFormat="1" ht="11.25">
      <c r="B378" s="186"/>
      <c r="D378" s="151" t="s">
        <v>1584</v>
      </c>
      <c r="E378" s="187" t="s">
        <v>1</v>
      </c>
      <c r="F378" s="188" t="s">
        <v>2061</v>
      </c>
      <c r="H378" s="189">
        <v>6006.522</v>
      </c>
      <c r="I378" s="190"/>
      <c r="L378" s="186"/>
      <c r="M378" s="191"/>
      <c r="T378" s="192"/>
      <c r="AT378" s="187" t="s">
        <v>1584</v>
      </c>
      <c r="AU378" s="187" t="s">
        <v>81</v>
      </c>
      <c r="AV378" s="14" t="s">
        <v>247</v>
      </c>
      <c r="AW378" s="14" t="s">
        <v>30</v>
      </c>
      <c r="AX378" s="14" t="s">
        <v>81</v>
      </c>
      <c r="AY378" s="187" t="s">
        <v>241</v>
      </c>
    </row>
    <row r="379" spans="2:65" s="1" customFormat="1" ht="24.2" customHeight="1">
      <c r="B379" s="32"/>
      <c r="C379" s="137" t="s">
        <v>343</v>
      </c>
      <c r="D379" s="137" t="s">
        <v>243</v>
      </c>
      <c r="E379" s="138" t="s">
        <v>2308</v>
      </c>
      <c r="F379" s="139" t="s">
        <v>2309</v>
      </c>
      <c r="G379" s="140" t="s">
        <v>563</v>
      </c>
      <c r="H379" s="141">
        <v>1692.12</v>
      </c>
      <c r="I379" s="142"/>
      <c r="J379" s="143">
        <f>ROUND(I379*H379,2)</f>
        <v>0</v>
      </c>
      <c r="K379" s="144"/>
      <c r="L379" s="32"/>
      <c r="M379" s="145" t="s">
        <v>1</v>
      </c>
      <c r="N379" s="146" t="s">
        <v>38</v>
      </c>
      <c r="P379" s="147">
        <f>O379*H379</f>
        <v>0</v>
      </c>
      <c r="Q379" s="147">
        <v>0</v>
      </c>
      <c r="R379" s="147">
        <f>Q379*H379</f>
        <v>0</v>
      </c>
      <c r="S379" s="147">
        <v>0</v>
      </c>
      <c r="T379" s="148">
        <f>S379*H379</f>
        <v>0</v>
      </c>
      <c r="AR379" s="149" t="s">
        <v>1164</v>
      </c>
      <c r="AT379" s="149" t="s">
        <v>243</v>
      </c>
      <c r="AU379" s="149" t="s">
        <v>81</v>
      </c>
      <c r="AY379" s="17" t="s">
        <v>241</v>
      </c>
      <c r="BE379" s="150">
        <f>IF(N379="základní",J379,0)</f>
        <v>0</v>
      </c>
      <c r="BF379" s="150">
        <f>IF(N379="snížená",J379,0)</f>
        <v>0</v>
      </c>
      <c r="BG379" s="150">
        <f>IF(N379="zákl. přenesená",J379,0)</f>
        <v>0</v>
      </c>
      <c r="BH379" s="150">
        <f>IF(N379="sníž. přenesená",J379,0)</f>
        <v>0</v>
      </c>
      <c r="BI379" s="150">
        <f>IF(N379="nulová",J379,0)</f>
        <v>0</v>
      </c>
      <c r="BJ379" s="17" t="s">
        <v>81</v>
      </c>
      <c r="BK379" s="150">
        <f>ROUND(I379*H379,2)</f>
        <v>0</v>
      </c>
      <c r="BL379" s="17" t="s">
        <v>1164</v>
      </c>
      <c r="BM379" s="149" t="s">
        <v>2310</v>
      </c>
    </row>
    <row r="380" spans="2:47" s="1" customFormat="1" ht="48.75">
      <c r="B380" s="32"/>
      <c r="D380" s="151" t="s">
        <v>248</v>
      </c>
      <c r="F380" s="152" t="s">
        <v>2311</v>
      </c>
      <c r="I380" s="153"/>
      <c r="L380" s="32"/>
      <c r="M380" s="154"/>
      <c r="T380" s="56"/>
      <c r="AT380" s="17" t="s">
        <v>248</v>
      </c>
      <c r="AU380" s="17" t="s">
        <v>81</v>
      </c>
    </row>
    <row r="381" spans="2:51" s="13" customFormat="1" ht="22.5">
      <c r="B381" s="177"/>
      <c r="D381" s="151" t="s">
        <v>1584</v>
      </c>
      <c r="E381" s="178" t="s">
        <v>1</v>
      </c>
      <c r="F381" s="179" t="s">
        <v>2290</v>
      </c>
      <c r="H381" s="178" t="s">
        <v>1</v>
      </c>
      <c r="I381" s="180"/>
      <c r="L381" s="177"/>
      <c r="M381" s="181"/>
      <c r="T381" s="182"/>
      <c r="AT381" s="178" t="s">
        <v>1584</v>
      </c>
      <c r="AU381" s="178" t="s">
        <v>81</v>
      </c>
      <c r="AV381" s="13" t="s">
        <v>81</v>
      </c>
      <c r="AW381" s="13" t="s">
        <v>30</v>
      </c>
      <c r="AX381" s="13" t="s">
        <v>73</v>
      </c>
      <c r="AY381" s="178" t="s">
        <v>241</v>
      </c>
    </row>
    <row r="382" spans="2:51" s="12" customFormat="1" ht="11.25">
      <c r="B382" s="170"/>
      <c r="D382" s="151" t="s">
        <v>1584</v>
      </c>
      <c r="E382" s="171" t="s">
        <v>1</v>
      </c>
      <c r="F382" s="172" t="s">
        <v>2291</v>
      </c>
      <c r="H382" s="173">
        <v>768.672</v>
      </c>
      <c r="I382" s="174"/>
      <c r="L382" s="170"/>
      <c r="M382" s="175"/>
      <c r="T382" s="176"/>
      <c r="AT382" s="171" t="s">
        <v>1584</v>
      </c>
      <c r="AU382" s="171" t="s">
        <v>81</v>
      </c>
      <c r="AV382" s="12" t="s">
        <v>83</v>
      </c>
      <c r="AW382" s="12" t="s">
        <v>30</v>
      </c>
      <c r="AX382" s="12" t="s">
        <v>73</v>
      </c>
      <c r="AY382" s="171" t="s">
        <v>241</v>
      </c>
    </row>
    <row r="383" spans="2:51" s="13" customFormat="1" ht="33.75">
      <c r="B383" s="177"/>
      <c r="D383" s="151" t="s">
        <v>1584</v>
      </c>
      <c r="E383" s="178" t="s">
        <v>1</v>
      </c>
      <c r="F383" s="179" t="s">
        <v>2297</v>
      </c>
      <c r="H383" s="178" t="s">
        <v>1</v>
      </c>
      <c r="I383" s="180"/>
      <c r="L383" s="177"/>
      <c r="M383" s="181"/>
      <c r="T383" s="182"/>
      <c r="AT383" s="178" t="s">
        <v>1584</v>
      </c>
      <c r="AU383" s="178" t="s">
        <v>81</v>
      </c>
      <c r="AV383" s="13" t="s">
        <v>81</v>
      </c>
      <c r="AW383" s="13" t="s">
        <v>30</v>
      </c>
      <c r="AX383" s="13" t="s">
        <v>73</v>
      </c>
      <c r="AY383" s="178" t="s">
        <v>241</v>
      </c>
    </row>
    <row r="384" spans="2:51" s="13" customFormat="1" ht="11.25">
      <c r="B384" s="177"/>
      <c r="D384" s="151" t="s">
        <v>1584</v>
      </c>
      <c r="E384" s="178" t="s">
        <v>1</v>
      </c>
      <c r="F384" s="179" t="s">
        <v>2312</v>
      </c>
      <c r="H384" s="178" t="s">
        <v>1</v>
      </c>
      <c r="I384" s="180"/>
      <c r="L384" s="177"/>
      <c r="M384" s="181"/>
      <c r="T384" s="182"/>
      <c r="AT384" s="178" t="s">
        <v>1584</v>
      </c>
      <c r="AU384" s="178" t="s">
        <v>81</v>
      </c>
      <c r="AV384" s="13" t="s">
        <v>81</v>
      </c>
      <c r="AW384" s="13" t="s">
        <v>30</v>
      </c>
      <c r="AX384" s="13" t="s">
        <v>73</v>
      </c>
      <c r="AY384" s="178" t="s">
        <v>241</v>
      </c>
    </row>
    <row r="385" spans="2:51" s="12" customFormat="1" ht="11.25">
      <c r="B385" s="170"/>
      <c r="D385" s="151" t="s">
        <v>1584</v>
      </c>
      <c r="E385" s="171" t="s">
        <v>1</v>
      </c>
      <c r="F385" s="172" t="s">
        <v>2298</v>
      </c>
      <c r="H385" s="173">
        <v>893.037</v>
      </c>
      <c r="I385" s="174"/>
      <c r="L385" s="170"/>
      <c r="M385" s="175"/>
      <c r="T385" s="176"/>
      <c r="AT385" s="171" t="s">
        <v>1584</v>
      </c>
      <c r="AU385" s="171" t="s">
        <v>81</v>
      </c>
      <c r="AV385" s="12" t="s">
        <v>83</v>
      </c>
      <c r="AW385" s="12" t="s">
        <v>30</v>
      </c>
      <c r="AX385" s="12" t="s">
        <v>73</v>
      </c>
      <c r="AY385" s="171" t="s">
        <v>241</v>
      </c>
    </row>
    <row r="386" spans="2:51" s="13" customFormat="1" ht="22.5">
      <c r="B386" s="177"/>
      <c r="D386" s="151" t="s">
        <v>1584</v>
      </c>
      <c r="E386" s="178" t="s">
        <v>1</v>
      </c>
      <c r="F386" s="179" t="s">
        <v>2313</v>
      </c>
      <c r="H386" s="178" t="s">
        <v>1</v>
      </c>
      <c r="I386" s="180"/>
      <c r="L386" s="177"/>
      <c r="M386" s="181"/>
      <c r="T386" s="182"/>
      <c r="AT386" s="178" t="s">
        <v>1584</v>
      </c>
      <c r="AU386" s="178" t="s">
        <v>81</v>
      </c>
      <c r="AV386" s="13" t="s">
        <v>81</v>
      </c>
      <c r="AW386" s="13" t="s">
        <v>30</v>
      </c>
      <c r="AX386" s="13" t="s">
        <v>73</v>
      </c>
      <c r="AY386" s="178" t="s">
        <v>241</v>
      </c>
    </row>
    <row r="387" spans="2:51" s="12" customFormat="1" ht="11.25">
      <c r="B387" s="170"/>
      <c r="D387" s="151" t="s">
        <v>1584</v>
      </c>
      <c r="E387" s="171" t="s">
        <v>1</v>
      </c>
      <c r="F387" s="172" t="s">
        <v>2300</v>
      </c>
      <c r="H387" s="173">
        <v>30.411</v>
      </c>
      <c r="I387" s="174"/>
      <c r="L387" s="170"/>
      <c r="M387" s="175"/>
      <c r="T387" s="176"/>
      <c r="AT387" s="171" t="s">
        <v>1584</v>
      </c>
      <c r="AU387" s="171" t="s">
        <v>81</v>
      </c>
      <c r="AV387" s="12" t="s">
        <v>83</v>
      </c>
      <c r="AW387" s="12" t="s">
        <v>30</v>
      </c>
      <c r="AX387" s="12" t="s">
        <v>73</v>
      </c>
      <c r="AY387" s="171" t="s">
        <v>241</v>
      </c>
    </row>
    <row r="388" spans="2:51" s="14" customFormat="1" ht="11.25">
      <c r="B388" s="186"/>
      <c r="D388" s="151" t="s">
        <v>1584</v>
      </c>
      <c r="E388" s="187" t="s">
        <v>1</v>
      </c>
      <c r="F388" s="188" t="s">
        <v>2061</v>
      </c>
      <c r="H388" s="189">
        <v>1692.12</v>
      </c>
      <c r="I388" s="190"/>
      <c r="L388" s="186"/>
      <c r="M388" s="191"/>
      <c r="T388" s="192"/>
      <c r="AT388" s="187" t="s">
        <v>1584</v>
      </c>
      <c r="AU388" s="187" t="s">
        <v>81</v>
      </c>
      <c r="AV388" s="14" t="s">
        <v>247</v>
      </c>
      <c r="AW388" s="14" t="s">
        <v>30</v>
      </c>
      <c r="AX388" s="14" t="s">
        <v>81</v>
      </c>
      <c r="AY388" s="187" t="s">
        <v>241</v>
      </c>
    </row>
    <row r="389" spans="2:65" s="1" customFormat="1" ht="24.2" customHeight="1">
      <c r="B389" s="32"/>
      <c r="C389" s="137" t="s">
        <v>463</v>
      </c>
      <c r="D389" s="137" t="s">
        <v>243</v>
      </c>
      <c r="E389" s="138" t="s">
        <v>2314</v>
      </c>
      <c r="F389" s="139" t="s">
        <v>2315</v>
      </c>
      <c r="G389" s="140" t="s">
        <v>563</v>
      </c>
      <c r="H389" s="141">
        <v>923.448</v>
      </c>
      <c r="I389" s="142"/>
      <c r="J389" s="143">
        <f>ROUND(I389*H389,2)</f>
        <v>0</v>
      </c>
      <c r="K389" s="144"/>
      <c r="L389" s="32"/>
      <c r="M389" s="145" t="s">
        <v>1</v>
      </c>
      <c r="N389" s="146" t="s">
        <v>38</v>
      </c>
      <c r="P389" s="147">
        <f>O389*H389</f>
        <v>0</v>
      </c>
      <c r="Q389" s="147">
        <v>0</v>
      </c>
      <c r="R389" s="147">
        <f>Q389*H389</f>
        <v>0</v>
      </c>
      <c r="S389" s="147">
        <v>0</v>
      </c>
      <c r="T389" s="148">
        <f>S389*H389</f>
        <v>0</v>
      </c>
      <c r="AR389" s="149" t="s">
        <v>1164</v>
      </c>
      <c r="AT389" s="149" t="s">
        <v>243</v>
      </c>
      <c r="AU389" s="149" t="s">
        <v>81</v>
      </c>
      <c r="AY389" s="17" t="s">
        <v>241</v>
      </c>
      <c r="BE389" s="150">
        <f>IF(N389="základní",J389,0)</f>
        <v>0</v>
      </c>
      <c r="BF389" s="150">
        <f>IF(N389="snížená",J389,0)</f>
        <v>0</v>
      </c>
      <c r="BG389" s="150">
        <f>IF(N389="zákl. přenesená",J389,0)</f>
        <v>0</v>
      </c>
      <c r="BH389" s="150">
        <f>IF(N389="sníž. přenesená",J389,0)</f>
        <v>0</v>
      </c>
      <c r="BI389" s="150">
        <f>IF(N389="nulová",J389,0)</f>
        <v>0</v>
      </c>
      <c r="BJ389" s="17" t="s">
        <v>81</v>
      </c>
      <c r="BK389" s="150">
        <f>ROUND(I389*H389,2)</f>
        <v>0</v>
      </c>
      <c r="BL389" s="17" t="s">
        <v>1164</v>
      </c>
      <c r="BM389" s="149" t="s">
        <v>2316</v>
      </c>
    </row>
    <row r="390" spans="2:47" s="1" customFormat="1" ht="29.25">
      <c r="B390" s="32"/>
      <c r="D390" s="151" t="s">
        <v>248</v>
      </c>
      <c r="F390" s="152" t="s">
        <v>2317</v>
      </c>
      <c r="I390" s="153"/>
      <c r="L390" s="32"/>
      <c r="M390" s="154"/>
      <c r="T390" s="56"/>
      <c r="AT390" s="17" t="s">
        <v>248</v>
      </c>
      <c r="AU390" s="17" t="s">
        <v>81</v>
      </c>
    </row>
    <row r="391" spans="2:51" s="13" customFormat="1" ht="33.75">
      <c r="B391" s="177"/>
      <c r="D391" s="151" t="s">
        <v>1584</v>
      </c>
      <c r="E391" s="178" t="s">
        <v>1</v>
      </c>
      <c r="F391" s="179" t="s">
        <v>2297</v>
      </c>
      <c r="H391" s="178" t="s">
        <v>1</v>
      </c>
      <c r="I391" s="180"/>
      <c r="L391" s="177"/>
      <c r="M391" s="181"/>
      <c r="T391" s="182"/>
      <c r="AT391" s="178" t="s">
        <v>1584</v>
      </c>
      <c r="AU391" s="178" t="s">
        <v>81</v>
      </c>
      <c r="AV391" s="13" t="s">
        <v>81</v>
      </c>
      <c r="AW391" s="13" t="s">
        <v>30</v>
      </c>
      <c r="AX391" s="13" t="s">
        <v>73</v>
      </c>
      <c r="AY391" s="178" t="s">
        <v>241</v>
      </c>
    </row>
    <row r="392" spans="2:51" s="13" customFormat="1" ht="11.25">
      <c r="B392" s="177"/>
      <c r="D392" s="151" t="s">
        <v>1584</v>
      </c>
      <c r="E392" s="178" t="s">
        <v>1</v>
      </c>
      <c r="F392" s="179" t="s">
        <v>2318</v>
      </c>
      <c r="H392" s="178" t="s">
        <v>1</v>
      </c>
      <c r="I392" s="180"/>
      <c r="L392" s="177"/>
      <c r="M392" s="181"/>
      <c r="T392" s="182"/>
      <c r="AT392" s="178" t="s">
        <v>1584</v>
      </c>
      <c r="AU392" s="178" t="s">
        <v>81</v>
      </c>
      <c r="AV392" s="13" t="s">
        <v>81</v>
      </c>
      <c r="AW392" s="13" t="s">
        <v>30</v>
      </c>
      <c r="AX392" s="13" t="s">
        <v>73</v>
      </c>
      <c r="AY392" s="178" t="s">
        <v>241</v>
      </c>
    </row>
    <row r="393" spans="2:51" s="12" customFormat="1" ht="11.25">
      <c r="B393" s="170"/>
      <c r="D393" s="151" t="s">
        <v>1584</v>
      </c>
      <c r="E393" s="171" t="s">
        <v>1</v>
      </c>
      <c r="F393" s="172" t="s">
        <v>2298</v>
      </c>
      <c r="H393" s="173">
        <v>893.037</v>
      </c>
      <c r="I393" s="174"/>
      <c r="L393" s="170"/>
      <c r="M393" s="175"/>
      <c r="T393" s="176"/>
      <c r="AT393" s="171" t="s">
        <v>1584</v>
      </c>
      <c r="AU393" s="171" t="s">
        <v>81</v>
      </c>
      <c r="AV393" s="12" t="s">
        <v>83</v>
      </c>
      <c r="AW393" s="12" t="s">
        <v>30</v>
      </c>
      <c r="AX393" s="12" t="s">
        <v>73</v>
      </c>
      <c r="AY393" s="171" t="s">
        <v>241</v>
      </c>
    </row>
    <row r="394" spans="2:51" s="13" customFormat="1" ht="22.5">
      <c r="B394" s="177"/>
      <c r="D394" s="151" t="s">
        <v>1584</v>
      </c>
      <c r="E394" s="178" t="s">
        <v>1</v>
      </c>
      <c r="F394" s="179" t="s">
        <v>2319</v>
      </c>
      <c r="H394" s="178" t="s">
        <v>1</v>
      </c>
      <c r="I394" s="180"/>
      <c r="L394" s="177"/>
      <c r="M394" s="181"/>
      <c r="T394" s="182"/>
      <c r="AT394" s="178" t="s">
        <v>1584</v>
      </c>
      <c r="AU394" s="178" t="s">
        <v>81</v>
      </c>
      <c r="AV394" s="13" t="s">
        <v>81</v>
      </c>
      <c r="AW394" s="13" t="s">
        <v>30</v>
      </c>
      <c r="AX394" s="13" t="s">
        <v>73</v>
      </c>
      <c r="AY394" s="178" t="s">
        <v>241</v>
      </c>
    </row>
    <row r="395" spans="2:51" s="12" customFormat="1" ht="11.25">
      <c r="B395" s="170"/>
      <c r="D395" s="151" t="s">
        <v>1584</v>
      </c>
      <c r="E395" s="171" t="s">
        <v>1</v>
      </c>
      <c r="F395" s="172" t="s">
        <v>2300</v>
      </c>
      <c r="H395" s="173">
        <v>30.411</v>
      </c>
      <c r="I395" s="174"/>
      <c r="L395" s="170"/>
      <c r="M395" s="175"/>
      <c r="T395" s="176"/>
      <c r="AT395" s="171" t="s">
        <v>1584</v>
      </c>
      <c r="AU395" s="171" t="s">
        <v>81</v>
      </c>
      <c r="AV395" s="12" t="s">
        <v>83</v>
      </c>
      <c r="AW395" s="12" t="s">
        <v>30</v>
      </c>
      <c r="AX395" s="12" t="s">
        <v>73</v>
      </c>
      <c r="AY395" s="171" t="s">
        <v>241</v>
      </c>
    </row>
    <row r="396" spans="2:51" s="14" customFormat="1" ht="11.25">
      <c r="B396" s="186"/>
      <c r="D396" s="151" t="s">
        <v>1584</v>
      </c>
      <c r="E396" s="187" t="s">
        <v>1</v>
      </c>
      <c r="F396" s="188" t="s">
        <v>2061</v>
      </c>
      <c r="H396" s="189">
        <v>923.448</v>
      </c>
      <c r="I396" s="190"/>
      <c r="L396" s="186"/>
      <c r="M396" s="191"/>
      <c r="T396" s="192"/>
      <c r="AT396" s="187" t="s">
        <v>1584</v>
      </c>
      <c r="AU396" s="187" t="s">
        <v>81</v>
      </c>
      <c r="AV396" s="14" t="s">
        <v>247</v>
      </c>
      <c r="AW396" s="14" t="s">
        <v>30</v>
      </c>
      <c r="AX396" s="14" t="s">
        <v>81</v>
      </c>
      <c r="AY396" s="187" t="s">
        <v>241</v>
      </c>
    </row>
    <row r="397" spans="2:65" s="1" customFormat="1" ht="33" customHeight="1">
      <c r="B397" s="32"/>
      <c r="C397" s="137" t="s">
        <v>440</v>
      </c>
      <c r="D397" s="137" t="s">
        <v>243</v>
      </c>
      <c r="E397" s="138" t="s">
        <v>2320</v>
      </c>
      <c r="F397" s="139" t="s">
        <v>2321</v>
      </c>
      <c r="G397" s="140" t="s">
        <v>263</v>
      </c>
      <c r="H397" s="141">
        <v>6</v>
      </c>
      <c r="I397" s="142"/>
      <c r="J397" s="143">
        <f>ROUND(I397*H397,2)</f>
        <v>0</v>
      </c>
      <c r="K397" s="144"/>
      <c r="L397" s="32"/>
      <c r="M397" s="145" t="s">
        <v>1</v>
      </c>
      <c r="N397" s="146" t="s">
        <v>38</v>
      </c>
      <c r="P397" s="147">
        <f>O397*H397</f>
        <v>0</v>
      </c>
      <c r="Q397" s="147">
        <v>0</v>
      </c>
      <c r="R397" s="147">
        <f>Q397*H397</f>
        <v>0</v>
      </c>
      <c r="S397" s="147">
        <v>0</v>
      </c>
      <c r="T397" s="148">
        <f>S397*H397</f>
        <v>0</v>
      </c>
      <c r="AR397" s="149" t="s">
        <v>1164</v>
      </c>
      <c r="AT397" s="149" t="s">
        <v>243</v>
      </c>
      <c r="AU397" s="149" t="s">
        <v>81</v>
      </c>
      <c r="AY397" s="17" t="s">
        <v>241</v>
      </c>
      <c r="BE397" s="150">
        <f>IF(N397="základní",J397,0)</f>
        <v>0</v>
      </c>
      <c r="BF397" s="150">
        <f>IF(N397="snížená",J397,0)</f>
        <v>0</v>
      </c>
      <c r="BG397" s="150">
        <f>IF(N397="zákl. přenesená",J397,0)</f>
        <v>0</v>
      </c>
      <c r="BH397" s="150">
        <f>IF(N397="sníž. přenesená",J397,0)</f>
        <v>0</v>
      </c>
      <c r="BI397" s="150">
        <f>IF(N397="nulová",J397,0)</f>
        <v>0</v>
      </c>
      <c r="BJ397" s="17" t="s">
        <v>81</v>
      </c>
      <c r="BK397" s="150">
        <f>ROUND(I397*H397,2)</f>
        <v>0</v>
      </c>
      <c r="BL397" s="17" t="s">
        <v>1164</v>
      </c>
      <c r="BM397" s="149" t="s">
        <v>2322</v>
      </c>
    </row>
    <row r="398" spans="2:47" s="1" customFormat="1" ht="58.5">
      <c r="B398" s="32"/>
      <c r="D398" s="151" t="s">
        <v>248</v>
      </c>
      <c r="F398" s="152" t="s">
        <v>2323</v>
      </c>
      <c r="I398" s="153"/>
      <c r="L398" s="32"/>
      <c r="M398" s="154"/>
      <c r="T398" s="56"/>
      <c r="AT398" s="17" t="s">
        <v>248</v>
      </c>
      <c r="AU398" s="17" t="s">
        <v>81</v>
      </c>
    </row>
    <row r="399" spans="2:51" s="13" customFormat="1" ht="11.25">
      <c r="B399" s="177"/>
      <c r="D399" s="151" t="s">
        <v>1584</v>
      </c>
      <c r="E399" s="178" t="s">
        <v>1</v>
      </c>
      <c r="F399" s="179" t="s">
        <v>2324</v>
      </c>
      <c r="H399" s="178" t="s">
        <v>1</v>
      </c>
      <c r="I399" s="180"/>
      <c r="L399" s="177"/>
      <c r="M399" s="181"/>
      <c r="T399" s="182"/>
      <c r="AT399" s="178" t="s">
        <v>1584</v>
      </c>
      <c r="AU399" s="178" t="s">
        <v>81</v>
      </c>
      <c r="AV399" s="13" t="s">
        <v>81</v>
      </c>
      <c r="AW399" s="13" t="s">
        <v>30</v>
      </c>
      <c r="AX399" s="13" t="s">
        <v>73</v>
      </c>
      <c r="AY399" s="178" t="s">
        <v>241</v>
      </c>
    </row>
    <row r="400" spans="2:51" s="12" customFormat="1" ht="11.25">
      <c r="B400" s="170"/>
      <c r="D400" s="151" t="s">
        <v>1584</v>
      </c>
      <c r="E400" s="171" t="s">
        <v>1</v>
      </c>
      <c r="F400" s="172" t="s">
        <v>254</v>
      </c>
      <c r="H400" s="173">
        <v>6</v>
      </c>
      <c r="I400" s="174"/>
      <c r="L400" s="170"/>
      <c r="M400" s="175"/>
      <c r="T400" s="176"/>
      <c r="AT400" s="171" t="s">
        <v>1584</v>
      </c>
      <c r="AU400" s="171" t="s">
        <v>81</v>
      </c>
      <c r="AV400" s="12" t="s">
        <v>83</v>
      </c>
      <c r="AW400" s="12" t="s">
        <v>30</v>
      </c>
      <c r="AX400" s="12" t="s">
        <v>81</v>
      </c>
      <c r="AY400" s="171" t="s">
        <v>241</v>
      </c>
    </row>
    <row r="401" spans="2:65" s="1" customFormat="1" ht="24.2" customHeight="1">
      <c r="B401" s="32"/>
      <c r="C401" s="137" t="s">
        <v>347</v>
      </c>
      <c r="D401" s="137" t="s">
        <v>243</v>
      </c>
      <c r="E401" s="138" t="s">
        <v>2325</v>
      </c>
      <c r="F401" s="139" t="s">
        <v>2326</v>
      </c>
      <c r="G401" s="140" t="s">
        <v>263</v>
      </c>
      <c r="H401" s="141">
        <v>4</v>
      </c>
      <c r="I401" s="142"/>
      <c r="J401" s="143">
        <f>ROUND(I401*H401,2)</f>
        <v>0</v>
      </c>
      <c r="K401" s="144"/>
      <c r="L401" s="32"/>
      <c r="M401" s="145" t="s">
        <v>1</v>
      </c>
      <c r="N401" s="146" t="s">
        <v>38</v>
      </c>
      <c r="P401" s="147">
        <f>O401*H401</f>
        <v>0</v>
      </c>
      <c r="Q401" s="147">
        <v>0</v>
      </c>
      <c r="R401" s="147">
        <f>Q401*H401</f>
        <v>0</v>
      </c>
      <c r="S401" s="147">
        <v>0</v>
      </c>
      <c r="T401" s="148">
        <f>S401*H401</f>
        <v>0</v>
      </c>
      <c r="AR401" s="149" t="s">
        <v>247</v>
      </c>
      <c r="AT401" s="149" t="s">
        <v>243</v>
      </c>
      <c r="AU401" s="149" t="s">
        <v>81</v>
      </c>
      <c r="AY401" s="17" t="s">
        <v>241</v>
      </c>
      <c r="BE401" s="150">
        <f>IF(N401="základní",J401,0)</f>
        <v>0</v>
      </c>
      <c r="BF401" s="150">
        <f>IF(N401="snížená",J401,0)</f>
        <v>0</v>
      </c>
      <c r="BG401" s="150">
        <f>IF(N401="zákl. přenesená",J401,0)</f>
        <v>0</v>
      </c>
      <c r="BH401" s="150">
        <f>IF(N401="sníž. přenesená",J401,0)</f>
        <v>0</v>
      </c>
      <c r="BI401" s="150">
        <f>IF(N401="nulová",J401,0)</f>
        <v>0</v>
      </c>
      <c r="BJ401" s="17" t="s">
        <v>81</v>
      </c>
      <c r="BK401" s="150">
        <f>ROUND(I401*H401,2)</f>
        <v>0</v>
      </c>
      <c r="BL401" s="17" t="s">
        <v>247</v>
      </c>
      <c r="BM401" s="149" t="s">
        <v>2327</v>
      </c>
    </row>
    <row r="402" spans="2:47" s="1" customFormat="1" ht="48.75">
      <c r="B402" s="32"/>
      <c r="D402" s="151" t="s">
        <v>248</v>
      </c>
      <c r="F402" s="152" t="s">
        <v>2328</v>
      </c>
      <c r="I402" s="153"/>
      <c r="L402" s="32"/>
      <c r="M402" s="154"/>
      <c r="T402" s="56"/>
      <c r="AT402" s="17" t="s">
        <v>248</v>
      </c>
      <c r="AU402" s="17" t="s">
        <v>81</v>
      </c>
    </row>
    <row r="403" spans="2:51" s="13" customFormat="1" ht="11.25">
      <c r="B403" s="177"/>
      <c r="D403" s="151" t="s">
        <v>1584</v>
      </c>
      <c r="E403" s="178" t="s">
        <v>1</v>
      </c>
      <c r="F403" s="179" t="s">
        <v>2329</v>
      </c>
      <c r="H403" s="178" t="s">
        <v>1</v>
      </c>
      <c r="I403" s="180"/>
      <c r="L403" s="177"/>
      <c r="M403" s="181"/>
      <c r="T403" s="182"/>
      <c r="AT403" s="178" t="s">
        <v>1584</v>
      </c>
      <c r="AU403" s="178" t="s">
        <v>81</v>
      </c>
      <c r="AV403" s="13" t="s">
        <v>81</v>
      </c>
      <c r="AW403" s="13" t="s">
        <v>30</v>
      </c>
      <c r="AX403" s="13" t="s">
        <v>73</v>
      </c>
      <c r="AY403" s="178" t="s">
        <v>241</v>
      </c>
    </row>
    <row r="404" spans="2:51" s="12" customFormat="1" ht="11.25">
      <c r="B404" s="170"/>
      <c r="D404" s="151" t="s">
        <v>1584</v>
      </c>
      <c r="E404" s="171" t="s">
        <v>1</v>
      </c>
      <c r="F404" s="172" t="s">
        <v>81</v>
      </c>
      <c r="H404" s="173">
        <v>1</v>
      </c>
      <c r="I404" s="174"/>
      <c r="L404" s="170"/>
      <c r="M404" s="175"/>
      <c r="T404" s="176"/>
      <c r="AT404" s="171" t="s">
        <v>1584</v>
      </c>
      <c r="AU404" s="171" t="s">
        <v>81</v>
      </c>
      <c r="AV404" s="12" t="s">
        <v>83</v>
      </c>
      <c r="AW404" s="12" t="s">
        <v>30</v>
      </c>
      <c r="AX404" s="12" t="s">
        <v>73</v>
      </c>
      <c r="AY404" s="171" t="s">
        <v>241</v>
      </c>
    </row>
    <row r="405" spans="2:51" s="13" customFormat="1" ht="11.25">
      <c r="B405" s="177"/>
      <c r="D405" s="151" t="s">
        <v>1584</v>
      </c>
      <c r="E405" s="178" t="s">
        <v>1</v>
      </c>
      <c r="F405" s="179" t="s">
        <v>2330</v>
      </c>
      <c r="H405" s="178" t="s">
        <v>1</v>
      </c>
      <c r="I405" s="180"/>
      <c r="L405" s="177"/>
      <c r="M405" s="181"/>
      <c r="T405" s="182"/>
      <c r="AT405" s="178" t="s">
        <v>1584</v>
      </c>
      <c r="AU405" s="178" t="s">
        <v>81</v>
      </c>
      <c r="AV405" s="13" t="s">
        <v>81</v>
      </c>
      <c r="AW405" s="13" t="s">
        <v>30</v>
      </c>
      <c r="AX405" s="13" t="s">
        <v>73</v>
      </c>
      <c r="AY405" s="178" t="s">
        <v>241</v>
      </c>
    </row>
    <row r="406" spans="2:51" s="12" customFormat="1" ht="11.25">
      <c r="B406" s="170"/>
      <c r="D406" s="151" t="s">
        <v>1584</v>
      </c>
      <c r="E406" s="171" t="s">
        <v>1</v>
      </c>
      <c r="F406" s="172" t="s">
        <v>81</v>
      </c>
      <c r="H406" s="173">
        <v>1</v>
      </c>
      <c r="I406" s="174"/>
      <c r="L406" s="170"/>
      <c r="M406" s="175"/>
      <c r="T406" s="176"/>
      <c r="AT406" s="171" t="s">
        <v>1584</v>
      </c>
      <c r="AU406" s="171" t="s">
        <v>81</v>
      </c>
      <c r="AV406" s="12" t="s">
        <v>83</v>
      </c>
      <c r="AW406" s="12" t="s">
        <v>30</v>
      </c>
      <c r="AX406" s="12" t="s">
        <v>73</v>
      </c>
      <c r="AY406" s="171" t="s">
        <v>241</v>
      </c>
    </row>
    <row r="407" spans="2:51" s="13" customFormat="1" ht="11.25">
      <c r="B407" s="177"/>
      <c r="D407" s="151" t="s">
        <v>1584</v>
      </c>
      <c r="E407" s="178" t="s">
        <v>1</v>
      </c>
      <c r="F407" s="179" t="s">
        <v>2331</v>
      </c>
      <c r="H407" s="178" t="s">
        <v>1</v>
      </c>
      <c r="I407" s="180"/>
      <c r="L407" s="177"/>
      <c r="M407" s="181"/>
      <c r="T407" s="182"/>
      <c r="AT407" s="178" t="s">
        <v>1584</v>
      </c>
      <c r="AU407" s="178" t="s">
        <v>81</v>
      </c>
      <c r="AV407" s="13" t="s">
        <v>81</v>
      </c>
      <c r="AW407" s="13" t="s">
        <v>30</v>
      </c>
      <c r="AX407" s="13" t="s">
        <v>73</v>
      </c>
      <c r="AY407" s="178" t="s">
        <v>241</v>
      </c>
    </row>
    <row r="408" spans="2:51" s="12" customFormat="1" ht="11.25">
      <c r="B408" s="170"/>
      <c r="D408" s="151" t="s">
        <v>1584</v>
      </c>
      <c r="E408" s="171" t="s">
        <v>1</v>
      </c>
      <c r="F408" s="172" t="s">
        <v>81</v>
      </c>
      <c r="H408" s="173">
        <v>1</v>
      </c>
      <c r="I408" s="174"/>
      <c r="L408" s="170"/>
      <c r="M408" s="175"/>
      <c r="T408" s="176"/>
      <c r="AT408" s="171" t="s">
        <v>1584</v>
      </c>
      <c r="AU408" s="171" t="s">
        <v>81</v>
      </c>
      <c r="AV408" s="12" t="s">
        <v>83</v>
      </c>
      <c r="AW408" s="12" t="s">
        <v>30</v>
      </c>
      <c r="AX408" s="12" t="s">
        <v>73</v>
      </c>
      <c r="AY408" s="171" t="s">
        <v>241</v>
      </c>
    </row>
    <row r="409" spans="2:51" s="13" customFormat="1" ht="11.25">
      <c r="B409" s="177"/>
      <c r="D409" s="151" t="s">
        <v>1584</v>
      </c>
      <c r="E409" s="178" t="s">
        <v>1</v>
      </c>
      <c r="F409" s="179" t="s">
        <v>2332</v>
      </c>
      <c r="H409" s="178" t="s">
        <v>1</v>
      </c>
      <c r="I409" s="180"/>
      <c r="L409" s="177"/>
      <c r="M409" s="181"/>
      <c r="T409" s="182"/>
      <c r="AT409" s="178" t="s">
        <v>1584</v>
      </c>
      <c r="AU409" s="178" t="s">
        <v>81</v>
      </c>
      <c r="AV409" s="13" t="s">
        <v>81</v>
      </c>
      <c r="AW409" s="13" t="s">
        <v>30</v>
      </c>
      <c r="AX409" s="13" t="s">
        <v>73</v>
      </c>
      <c r="AY409" s="178" t="s">
        <v>241</v>
      </c>
    </row>
    <row r="410" spans="2:51" s="12" customFormat="1" ht="11.25">
      <c r="B410" s="170"/>
      <c r="D410" s="151" t="s">
        <v>1584</v>
      </c>
      <c r="E410" s="171" t="s">
        <v>1</v>
      </c>
      <c r="F410" s="172" t="s">
        <v>81</v>
      </c>
      <c r="H410" s="173">
        <v>1</v>
      </c>
      <c r="I410" s="174"/>
      <c r="L410" s="170"/>
      <c r="M410" s="175"/>
      <c r="T410" s="176"/>
      <c r="AT410" s="171" t="s">
        <v>1584</v>
      </c>
      <c r="AU410" s="171" t="s">
        <v>81</v>
      </c>
      <c r="AV410" s="12" t="s">
        <v>83</v>
      </c>
      <c r="AW410" s="12" t="s">
        <v>30</v>
      </c>
      <c r="AX410" s="12" t="s">
        <v>73</v>
      </c>
      <c r="AY410" s="171" t="s">
        <v>241</v>
      </c>
    </row>
    <row r="411" spans="2:51" s="14" customFormat="1" ht="11.25">
      <c r="B411" s="186"/>
      <c r="D411" s="151" t="s">
        <v>1584</v>
      </c>
      <c r="E411" s="187" t="s">
        <v>1</v>
      </c>
      <c r="F411" s="188" t="s">
        <v>2061</v>
      </c>
      <c r="H411" s="189">
        <v>4</v>
      </c>
      <c r="I411" s="190"/>
      <c r="L411" s="186"/>
      <c r="M411" s="191"/>
      <c r="T411" s="192"/>
      <c r="AT411" s="187" t="s">
        <v>1584</v>
      </c>
      <c r="AU411" s="187" t="s">
        <v>81</v>
      </c>
      <c r="AV411" s="14" t="s">
        <v>247</v>
      </c>
      <c r="AW411" s="14" t="s">
        <v>30</v>
      </c>
      <c r="AX411" s="14" t="s">
        <v>81</v>
      </c>
      <c r="AY411" s="187" t="s">
        <v>241</v>
      </c>
    </row>
    <row r="412" spans="2:65" s="1" customFormat="1" ht="21.75" customHeight="1">
      <c r="B412" s="32"/>
      <c r="C412" s="137" t="s">
        <v>447</v>
      </c>
      <c r="D412" s="137" t="s">
        <v>243</v>
      </c>
      <c r="E412" s="138" t="s">
        <v>2333</v>
      </c>
      <c r="F412" s="139" t="s">
        <v>2334</v>
      </c>
      <c r="G412" s="140" t="s">
        <v>563</v>
      </c>
      <c r="H412" s="141">
        <v>4228.2</v>
      </c>
      <c r="I412" s="142"/>
      <c r="J412" s="143">
        <f>ROUND(I412*H412,2)</f>
        <v>0</v>
      </c>
      <c r="K412" s="144"/>
      <c r="L412" s="32"/>
      <c r="M412" s="145" t="s">
        <v>1</v>
      </c>
      <c r="N412" s="146" t="s">
        <v>38</v>
      </c>
      <c r="P412" s="147">
        <f>O412*H412</f>
        <v>0</v>
      </c>
      <c r="Q412" s="147">
        <v>0</v>
      </c>
      <c r="R412" s="147">
        <f>Q412*H412</f>
        <v>0</v>
      </c>
      <c r="S412" s="147">
        <v>0</v>
      </c>
      <c r="T412" s="148">
        <f>S412*H412</f>
        <v>0</v>
      </c>
      <c r="AR412" s="149" t="s">
        <v>1164</v>
      </c>
      <c r="AT412" s="149" t="s">
        <v>243</v>
      </c>
      <c r="AU412" s="149" t="s">
        <v>81</v>
      </c>
      <c r="AY412" s="17" t="s">
        <v>241</v>
      </c>
      <c r="BE412" s="150">
        <f>IF(N412="základní",J412,0)</f>
        <v>0</v>
      </c>
      <c r="BF412" s="150">
        <f>IF(N412="snížená",J412,0)</f>
        <v>0</v>
      </c>
      <c r="BG412" s="150">
        <f>IF(N412="zákl. přenesená",J412,0)</f>
        <v>0</v>
      </c>
      <c r="BH412" s="150">
        <f>IF(N412="sníž. přenesená",J412,0)</f>
        <v>0</v>
      </c>
      <c r="BI412" s="150">
        <f>IF(N412="nulová",J412,0)</f>
        <v>0</v>
      </c>
      <c r="BJ412" s="17" t="s">
        <v>81</v>
      </c>
      <c r="BK412" s="150">
        <f>ROUND(I412*H412,2)</f>
        <v>0</v>
      </c>
      <c r="BL412" s="17" t="s">
        <v>1164</v>
      </c>
      <c r="BM412" s="149" t="s">
        <v>2335</v>
      </c>
    </row>
    <row r="413" spans="2:47" s="1" customFormat="1" ht="58.5">
      <c r="B413" s="32"/>
      <c r="D413" s="151" t="s">
        <v>248</v>
      </c>
      <c r="F413" s="152" t="s">
        <v>2336</v>
      </c>
      <c r="I413" s="153"/>
      <c r="L413" s="32"/>
      <c r="M413" s="154"/>
      <c r="T413" s="56"/>
      <c r="AT413" s="17" t="s">
        <v>248</v>
      </c>
      <c r="AU413" s="17" t="s">
        <v>81</v>
      </c>
    </row>
    <row r="414" spans="2:51" s="13" customFormat="1" ht="22.5">
      <c r="B414" s="177"/>
      <c r="D414" s="151" t="s">
        <v>1584</v>
      </c>
      <c r="E414" s="178" t="s">
        <v>1</v>
      </c>
      <c r="F414" s="179" t="s">
        <v>1806</v>
      </c>
      <c r="H414" s="178" t="s">
        <v>1</v>
      </c>
      <c r="I414" s="180"/>
      <c r="L414" s="177"/>
      <c r="M414" s="181"/>
      <c r="T414" s="182"/>
      <c r="AT414" s="178" t="s">
        <v>1584</v>
      </c>
      <c r="AU414" s="178" t="s">
        <v>81</v>
      </c>
      <c r="AV414" s="13" t="s">
        <v>81</v>
      </c>
      <c r="AW414" s="13" t="s">
        <v>30</v>
      </c>
      <c r="AX414" s="13" t="s">
        <v>73</v>
      </c>
      <c r="AY414" s="178" t="s">
        <v>241</v>
      </c>
    </row>
    <row r="415" spans="2:51" s="13" customFormat="1" ht="22.5">
      <c r="B415" s="177"/>
      <c r="D415" s="151" t="s">
        <v>1584</v>
      </c>
      <c r="E415" s="178" t="s">
        <v>1</v>
      </c>
      <c r="F415" s="179" t="s">
        <v>2337</v>
      </c>
      <c r="H415" s="178" t="s">
        <v>1</v>
      </c>
      <c r="I415" s="180"/>
      <c r="L415" s="177"/>
      <c r="M415" s="181"/>
      <c r="T415" s="182"/>
      <c r="AT415" s="178" t="s">
        <v>1584</v>
      </c>
      <c r="AU415" s="178" t="s">
        <v>81</v>
      </c>
      <c r="AV415" s="13" t="s">
        <v>81</v>
      </c>
      <c r="AW415" s="13" t="s">
        <v>30</v>
      </c>
      <c r="AX415" s="13" t="s">
        <v>73</v>
      </c>
      <c r="AY415" s="178" t="s">
        <v>241</v>
      </c>
    </row>
    <row r="416" spans="2:51" s="12" customFormat="1" ht="11.25">
      <c r="B416" s="170"/>
      <c r="D416" s="151" t="s">
        <v>1584</v>
      </c>
      <c r="E416" s="171" t="s">
        <v>1</v>
      </c>
      <c r="F416" s="172" t="s">
        <v>2338</v>
      </c>
      <c r="H416" s="173">
        <v>4228.2</v>
      </c>
      <c r="I416" s="174"/>
      <c r="L416" s="170"/>
      <c r="M416" s="175"/>
      <c r="T416" s="176"/>
      <c r="AT416" s="171" t="s">
        <v>1584</v>
      </c>
      <c r="AU416" s="171" t="s">
        <v>81</v>
      </c>
      <c r="AV416" s="12" t="s">
        <v>83</v>
      </c>
      <c r="AW416" s="12" t="s">
        <v>30</v>
      </c>
      <c r="AX416" s="12" t="s">
        <v>81</v>
      </c>
      <c r="AY416" s="171" t="s">
        <v>241</v>
      </c>
    </row>
    <row r="417" spans="2:65" s="1" customFormat="1" ht="24.2" customHeight="1">
      <c r="B417" s="32"/>
      <c r="C417" s="137" t="s">
        <v>350</v>
      </c>
      <c r="D417" s="137" t="s">
        <v>243</v>
      </c>
      <c r="E417" s="138" t="s">
        <v>2339</v>
      </c>
      <c r="F417" s="139" t="s">
        <v>2340</v>
      </c>
      <c r="G417" s="140" t="s">
        <v>563</v>
      </c>
      <c r="H417" s="141">
        <v>1996.299</v>
      </c>
      <c r="I417" s="142"/>
      <c r="J417" s="143">
        <f>ROUND(I417*H417,2)</f>
        <v>0</v>
      </c>
      <c r="K417" s="144"/>
      <c r="L417" s="32"/>
      <c r="M417" s="145" t="s">
        <v>1</v>
      </c>
      <c r="N417" s="146" t="s">
        <v>38</v>
      </c>
      <c r="P417" s="147">
        <f>O417*H417</f>
        <v>0</v>
      </c>
      <c r="Q417" s="147">
        <v>0</v>
      </c>
      <c r="R417" s="147">
        <f>Q417*H417</f>
        <v>0</v>
      </c>
      <c r="S417" s="147">
        <v>0</v>
      </c>
      <c r="T417" s="148">
        <f>S417*H417</f>
        <v>0</v>
      </c>
      <c r="AR417" s="149" t="s">
        <v>1164</v>
      </c>
      <c r="AT417" s="149" t="s">
        <v>243</v>
      </c>
      <c r="AU417" s="149" t="s">
        <v>81</v>
      </c>
      <c r="AY417" s="17" t="s">
        <v>241</v>
      </c>
      <c r="BE417" s="150">
        <f>IF(N417="základní",J417,0)</f>
        <v>0</v>
      </c>
      <c r="BF417" s="150">
        <f>IF(N417="snížená",J417,0)</f>
        <v>0</v>
      </c>
      <c r="BG417" s="150">
        <f>IF(N417="zákl. přenesená",J417,0)</f>
        <v>0</v>
      </c>
      <c r="BH417" s="150">
        <f>IF(N417="sníž. přenesená",J417,0)</f>
        <v>0</v>
      </c>
      <c r="BI417" s="150">
        <f>IF(N417="nulová",J417,0)</f>
        <v>0</v>
      </c>
      <c r="BJ417" s="17" t="s">
        <v>81</v>
      </c>
      <c r="BK417" s="150">
        <f>ROUND(I417*H417,2)</f>
        <v>0</v>
      </c>
      <c r="BL417" s="17" t="s">
        <v>1164</v>
      </c>
      <c r="BM417" s="149" t="s">
        <v>2341</v>
      </c>
    </row>
    <row r="418" spans="2:47" s="1" customFormat="1" ht="58.5">
      <c r="B418" s="32"/>
      <c r="D418" s="151" t="s">
        <v>248</v>
      </c>
      <c r="F418" s="152" t="s">
        <v>2342</v>
      </c>
      <c r="I418" s="153"/>
      <c r="L418" s="32"/>
      <c r="M418" s="154"/>
      <c r="T418" s="56"/>
      <c r="AT418" s="17" t="s">
        <v>248</v>
      </c>
      <c r="AU418" s="17" t="s">
        <v>81</v>
      </c>
    </row>
    <row r="419" spans="2:51" s="13" customFormat="1" ht="22.5">
      <c r="B419" s="177"/>
      <c r="D419" s="151" t="s">
        <v>1584</v>
      </c>
      <c r="E419" s="178" t="s">
        <v>1</v>
      </c>
      <c r="F419" s="179" t="s">
        <v>1806</v>
      </c>
      <c r="H419" s="178" t="s">
        <v>1</v>
      </c>
      <c r="I419" s="180"/>
      <c r="L419" s="177"/>
      <c r="M419" s="181"/>
      <c r="T419" s="182"/>
      <c r="AT419" s="178" t="s">
        <v>1584</v>
      </c>
      <c r="AU419" s="178" t="s">
        <v>81</v>
      </c>
      <c r="AV419" s="13" t="s">
        <v>81</v>
      </c>
      <c r="AW419" s="13" t="s">
        <v>30</v>
      </c>
      <c r="AX419" s="13" t="s">
        <v>73</v>
      </c>
      <c r="AY419" s="178" t="s">
        <v>241</v>
      </c>
    </row>
    <row r="420" spans="2:51" s="13" customFormat="1" ht="22.5">
      <c r="B420" s="177"/>
      <c r="D420" s="151" t="s">
        <v>1584</v>
      </c>
      <c r="E420" s="178" t="s">
        <v>1</v>
      </c>
      <c r="F420" s="179" t="s">
        <v>2343</v>
      </c>
      <c r="H420" s="178" t="s">
        <v>1</v>
      </c>
      <c r="I420" s="180"/>
      <c r="L420" s="177"/>
      <c r="M420" s="181"/>
      <c r="T420" s="182"/>
      <c r="AT420" s="178" t="s">
        <v>1584</v>
      </c>
      <c r="AU420" s="178" t="s">
        <v>81</v>
      </c>
      <c r="AV420" s="13" t="s">
        <v>81</v>
      </c>
      <c r="AW420" s="13" t="s">
        <v>30</v>
      </c>
      <c r="AX420" s="13" t="s">
        <v>73</v>
      </c>
      <c r="AY420" s="178" t="s">
        <v>241</v>
      </c>
    </row>
    <row r="421" spans="2:51" s="12" customFormat="1" ht="11.25">
      <c r="B421" s="170"/>
      <c r="D421" s="151" t="s">
        <v>1584</v>
      </c>
      <c r="E421" s="171" t="s">
        <v>1</v>
      </c>
      <c r="F421" s="172" t="s">
        <v>2258</v>
      </c>
      <c r="H421" s="173">
        <v>217.977</v>
      </c>
      <c r="I421" s="174"/>
      <c r="L421" s="170"/>
      <c r="M421" s="175"/>
      <c r="T421" s="176"/>
      <c r="AT421" s="171" t="s">
        <v>1584</v>
      </c>
      <c r="AU421" s="171" t="s">
        <v>81</v>
      </c>
      <c r="AV421" s="12" t="s">
        <v>83</v>
      </c>
      <c r="AW421" s="12" t="s">
        <v>30</v>
      </c>
      <c r="AX421" s="12" t="s">
        <v>73</v>
      </c>
      <c r="AY421" s="171" t="s">
        <v>241</v>
      </c>
    </row>
    <row r="422" spans="2:51" s="13" customFormat="1" ht="33.75">
      <c r="B422" s="177"/>
      <c r="D422" s="151" t="s">
        <v>1584</v>
      </c>
      <c r="E422" s="178" t="s">
        <v>1</v>
      </c>
      <c r="F422" s="179" t="s">
        <v>2344</v>
      </c>
      <c r="H422" s="178" t="s">
        <v>1</v>
      </c>
      <c r="I422" s="180"/>
      <c r="L422" s="177"/>
      <c r="M422" s="181"/>
      <c r="T422" s="182"/>
      <c r="AT422" s="178" t="s">
        <v>1584</v>
      </c>
      <c r="AU422" s="178" t="s">
        <v>81</v>
      </c>
      <c r="AV422" s="13" t="s">
        <v>81</v>
      </c>
      <c r="AW422" s="13" t="s">
        <v>30</v>
      </c>
      <c r="AX422" s="13" t="s">
        <v>73</v>
      </c>
      <c r="AY422" s="178" t="s">
        <v>241</v>
      </c>
    </row>
    <row r="423" spans="2:51" s="12" customFormat="1" ht="11.25">
      <c r="B423" s="170"/>
      <c r="D423" s="151" t="s">
        <v>1584</v>
      </c>
      <c r="E423" s="171" t="s">
        <v>1</v>
      </c>
      <c r="F423" s="172" t="s">
        <v>2307</v>
      </c>
      <c r="H423" s="173">
        <v>1778.322</v>
      </c>
      <c r="I423" s="174"/>
      <c r="L423" s="170"/>
      <c r="M423" s="175"/>
      <c r="T423" s="176"/>
      <c r="AT423" s="171" t="s">
        <v>1584</v>
      </c>
      <c r="AU423" s="171" t="s">
        <v>81</v>
      </c>
      <c r="AV423" s="12" t="s">
        <v>83</v>
      </c>
      <c r="AW423" s="12" t="s">
        <v>30</v>
      </c>
      <c r="AX423" s="12" t="s">
        <v>73</v>
      </c>
      <c r="AY423" s="171" t="s">
        <v>241</v>
      </c>
    </row>
    <row r="424" spans="2:51" s="14" customFormat="1" ht="11.25">
      <c r="B424" s="186"/>
      <c r="D424" s="151" t="s">
        <v>1584</v>
      </c>
      <c r="E424" s="187" t="s">
        <v>1</v>
      </c>
      <c r="F424" s="188" t="s">
        <v>2061</v>
      </c>
      <c r="H424" s="189">
        <v>1996.299</v>
      </c>
      <c r="I424" s="190"/>
      <c r="L424" s="186"/>
      <c r="M424" s="191"/>
      <c r="T424" s="192"/>
      <c r="AT424" s="187" t="s">
        <v>1584</v>
      </c>
      <c r="AU424" s="187" t="s">
        <v>81</v>
      </c>
      <c r="AV424" s="14" t="s">
        <v>247</v>
      </c>
      <c r="AW424" s="14" t="s">
        <v>30</v>
      </c>
      <c r="AX424" s="14" t="s">
        <v>81</v>
      </c>
      <c r="AY424" s="187" t="s">
        <v>241</v>
      </c>
    </row>
    <row r="425" spans="2:65" s="1" customFormat="1" ht="16.5" customHeight="1">
      <c r="B425" s="32"/>
      <c r="C425" s="137" t="s">
        <v>454</v>
      </c>
      <c r="D425" s="137" t="s">
        <v>243</v>
      </c>
      <c r="E425" s="138" t="s">
        <v>2345</v>
      </c>
      <c r="F425" s="139" t="s">
        <v>2346</v>
      </c>
      <c r="G425" s="140" t="s">
        <v>563</v>
      </c>
      <c r="H425" s="141">
        <v>1.538</v>
      </c>
      <c r="I425" s="142"/>
      <c r="J425" s="143">
        <f>ROUND(I425*H425,2)</f>
        <v>0</v>
      </c>
      <c r="K425" s="144"/>
      <c r="L425" s="32"/>
      <c r="M425" s="145" t="s">
        <v>1</v>
      </c>
      <c r="N425" s="146" t="s">
        <v>38</v>
      </c>
      <c r="P425" s="147">
        <f>O425*H425</f>
        <v>0</v>
      </c>
      <c r="Q425" s="147">
        <v>0</v>
      </c>
      <c r="R425" s="147">
        <f>Q425*H425</f>
        <v>0</v>
      </c>
      <c r="S425" s="147">
        <v>0</v>
      </c>
      <c r="T425" s="148">
        <f>S425*H425</f>
        <v>0</v>
      </c>
      <c r="AR425" s="149" t="s">
        <v>1164</v>
      </c>
      <c r="AT425" s="149" t="s">
        <v>243</v>
      </c>
      <c r="AU425" s="149" t="s">
        <v>81</v>
      </c>
      <c r="AY425" s="17" t="s">
        <v>241</v>
      </c>
      <c r="BE425" s="150">
        <f>IF(N425="základní",J425,0)</f>
        <v>0</v>
      </c>
      <c r="BF425" s="150">
        <f>IF(N425="snížená",J425,0)</f>
        <v>0</v>
      </c>
      <c r="BG425" s="150">
        <f>IF(N425="zákl. přenesená",J425,0)</f>
        <v>0</v>
      </c>
      <c r="BH425" s="150">
        <f>IF(N425="sníž. přenesená",J425,0)</f>
        <v>0</v>
      </c>
      <c r="BI425" s="150">
        <f>IF(N425="nulová",J425,0)</f>
        <v>0</v>
      </c>
      <c r="BJ425" s="17" t="s">
        <v>81</v>
      </c>
      <c r="BK425" s="150">
        <f>ROUND(I425*H425,2)</f>
        <v>0</v>
      </c>
      <c r="BL425" s="17" t="s">
        <v>1164</v>
      </c>
      <c r="BM425" s="149" t="s">
        <v>2347</v>
      </c>
    </row>
    <row r="426" spans="2:47" s="1" customFormat="1" ht="48.75">
      <c r="B426" s="32"/>
      <c r="D426" s="151" t="s">
        <v>248</v>
      </c>
      <c r="F426" s="152" t="s">
        <v>2348</v>
      </c>
      <c r="I426" s="153"/>
      <c r="L426" s="32"/>
      <c r="M426" s="154"/>
      <c r="T426" s="56"/>
      <c r="AT426" s="17" t="s">
        <v>248</v>
      </c>
      <c r="AU426" s="17" t="s">
        <v>81</v>
      </c>
    </row>
    <row r="427" spans="2:51" s="13" customFormat="1" ht="22.5">
      <c r="B427" s="177"/>
      <c r="D427" s="151" t="s">
        <v>1584</v>
      </c>
      <c r="E427" s="178" t="s">
        <v>1</v>
      </c>
      <c r="F427" s="179" t="s">
        <v>1806</v>
      </c>
      <c r="H427" s="178" t="s">
        <v>1</v>
      </c>
      <c r="I427" s="180"/>
      <c r="L427" s="177"/>
      <c r="M427" s="181"/>
      <c r="T427" s="182"/>
      <c r="AT427" s="178" t="s">
        <v>1584</v>
      </c>
      <c r="AU427" s="178" t="s">
        <v>81</v>
      </c>
      <c r="AV427" s="13" t="s">
        <v>81</v>
      </c>
      <c r="AW427" s="13" t="s">
        <v>30</v>
      </c>
      <c r="AX427" s="13" t="s">
        <v>73</v>
      </c>
      <c r="AY427" s="178" t="s">
        <v>241</v>
      </c>
    </row>
    <row r="428" spans="2:51" s="13" customFormat="1" ht="22.5">
      <c r="B428" s="177"/>
      <c r="D428" s="151" t="s">
        <v>1584</v>
      </c>
      <c r="E428" s="178" t="s">
        <v>1</v>
      </c>
      <c r="F428" s="179" t="s">
        <v>2349</v>
      </c>
      <c r="H428" s="178" t="s">
        <v>1</v>
      </c>
      <c r="I428" s="180"/>
      <c r="L428" s="177"/>
      <c r="M428" s="181"/>
      <c r="T428" s="182"/>
      <c r="AT428" s="178" t="s">
        <v>1584</v>
      </c>
      <c r="AU428" s="178" t="s">
        <v>81</v>
      </c>
      <c r="AV428" s="13" t="s">
        <v>81</v>
      </c>
      <c r="AW428" s="13" t="s">
        <v>30</v>
      </c>
      <c r="AX428" s="13" t="s">
        <v>73</v>
      </c>
      <c r="AY428" s="178" t="s">
        <v>241</v>
      </c>
    </row>
    <row r="429" spans="2:51" s="12" customFormat="1" ht="11.25">
      <c r="B429" s="170"/>
      <c r="D429" s="151" t="s">
        <v>1584</v>
      </c>
      <c r="E429" s="171" t="s">
        <v>1</v>
      </c>
      <c r="F429" s="172" t="s">
        <v>2350</v>
      </c>
      <c r="H429" s="173">
        <v>1.029</v>
      </c>
      <c r="I429" s="174"/>
      <c r="L429" s="170"/>
      <c r="M429" s="175"/>
      <c r="T429" s="176"/>
      <c r="AT429" s="171" t="s">
        <v>1584</v>
      </c>
      <c r="AU429" s="171" t="s">
        <v>81</v>
      </c>
      <c r="AV429" s="12" t="s">
        <v>83</v>
      </c>
      <c r="AW429" s="12" t="s">
        <v>30</v>
      </c>
      <c r="AX429" s="12" t="s">
        <v>73</v>
      </c>
      <c r="AY429" s="171" t="s">
        <v>241</v>
      </c>
    </row>
    <row r="430" spans="2:51" s="13" customFormat="1" ht="22.5">
      <c r="B430" s="177"/>
      <c r="D430" s="151" t="s">
        <v>1584</v>
      </c>
      <c r="E430" s="178" t="s">
        <v>1</v>
      </c>
      <c r="F430" s="179" t="s">
        <v>2351</v>
      </c>
      <c r="H430" s="178" t="s">
        <v>1</v>
      </c>
      <c r="I430" s="180"/>
      <c r="L430" s="177"/>
      <c r="M430" s="181"/>
      <c r="T430" s="182"/>
      <c r="AT430" s="178" t="s">
        <v>1584</v>
      </c>
      <c r="AU430" s="178" t="s">
        <v>81</v>
      </c>
      <c r="AV430" s="13" t="s">
        <v>81</v>
      </c>
      <c r="AW430" s="13" t="s">
        <v>30</v>
      </c>
      <c r="AX430" s="13" t="s">
        <v>73</v>
      </c>
      <c r="AY430" s="178" t="s">
        <v>241</v>
      </c>
    </row>
    <row r="431" spans="2:51" s="12" customFormat="1" ht="11.25">
      <c r="B431" s="170"/>
      <c r="D431" s="151" t="s">
        <v>1584</v>
      </c>
      <c r="E431" s="171" t="s">
        <v>1</v>
      </c>
      <c r="F431" s="172" t="s">
        <v>2352</v>
      </c>
      <c r="H431" s="173">
        <v>0.509</v>
      </c>
      <c r="I431" s="174"/>
      <c r="L431" s="170"/>
      <c r="M431" s="175"/>
      <c r="T431" s="176"/>
      <c r="AT431" s="171" t="s">
        <v>1584</v>
      </c>
      <c r="AU431" s="171" t="s">
        <v>81</v>
      </c>
      <c r="AV431" s="12" t="s">
        <v>83</v>
      </c>
      <c r="AW431" s="12" t="s">
        <v>30</v>
      </c>
      <c r="AX431" s="12" t="s">
        <v>73</v>
      </c>
      <c r="AY431" s="171" t="s">
        <v>241</v>
      </c>
    </row>
    <row r="432" spans="2:51" s="14" customFormat="1" ht="11.25">
      <c r="B432" s="186"/>
      <c r="D432" s="151" t="s">
        <v>1584</v>
      </c>
      <c r="E432" s="187" t="s">
        <v>1</v>
      </c>
      <c r="F432" s="188" t="s">
        <v>2061</v>
      </c>
      <c r="H432" s="189">
        <v>1.538</v>
      </c>
      <c r="I432" s="190"/>
      <c r="L432" s="186"/>
      <c r="M432" s="191"/>
      <c r="T432" s="192"/>
      <c r="AT432" s="187" t="s">
        <v>1584</v>
      </c>
      <c r="AU432" s="187" t="s">
        <v>81</v>
      </c>
      <c r="AV432" s="14" t="s">
        <v>247</v>
      </c>
      <c r="AW432" s="14" t="s">
        <v>30</v>
      </c>
      <c r="AX432" s="14" t="s">
        <v>81</v>
      </c>
      <c r="AY432" s="187" t="s">
        <v>241</v>
      </c>
    </row>
    <row r="433" spans="2:65" s="1" customFormat="1" ht="16.5" customHeight="1">
      <c r="B433" s="32"/>
      <c r="C433" s="137" t="s">
        <v>354</v>
      </c>
      <c r="D433" s="137" t="s">
        <v>243</v>
      </c>
      <c r="E433" s="138" t="s">
        <v>2353</v>
      </c>
      <c r="F433" s="139" t="s">
        <v>2354</v>
      </c>
      <c r="G433" s="140" t="s">
        <v>563</v>
      </c>
      <c r="H433" s="141">
        <v>768.672</v>
      </c>
      <c r="I433" s="142"/>
      <c r="J433" s="143">
        <f>ROUND(I433*H433,2)</f>
        <v>0</v>
      </c>
      <c r="K433" s="144"/>
      <c r="L433" s="32"/>
      <c r="M433" s="145" t="s">
        <v>1</v>
      </c>
      <c r="N433" s="146" t="s">
        <v>38</v>
      </c>
      <c r="P433" s="147">
        <f>O433*H433</f>
        <v>0</v>
      </c>
      <c r="Q433" s="147">
        <v>0</v>
      </c>
      <c r="R433" s="147">
        <f>Q433*H433</f>
        <v>0</v>
      </c>
      <c r="S433" s="147">
        <v>0</v>
      </c>
      <c r="T433" s="148">
        <f>S433*H433</f>
        <v>0</v>
      </c>
      <c r="AR433" s="149" t="s">
        <v>1164</v>
      </c>
      <c r="AT433" s="149" t="s">
        <v>243</v>
      </c>
      <c r="AU433" s="149" t="s">
        <v>81</v>
      </c>
      <c r="AY433" s="17" t="s">
        <v>241</v>
      </c>
      <c r="BE433" s="150">
        <f>IF(N433="základní",J433,0)</f>
        <v>0</v>
      </c>
      <c r="BF433" s="150">
        <f>IF(N433="snížená",J433,0)</f>
        <v>0</v>
      </c>
      <c r="BG433" s="150">
        <f>IF(N433="zákl. přenesená",J433,0)</f>
        <v>0</v>
      </c>
      <c r="BH433" s="150">
        <f>IF(N433="sníž. přenesená",J433,0)</f>
        <v>0</v>
      </c>
      <c r="BI433" s="150">
        <f>IF(N433="nulová",J433,0)</f>
        <v>0</v>
      </c>
      <c r="BJ433" s="17" t="s">
        <v>81</v>
      </c>
      <c r="BK433" s="150">
        <f>ROUND(I433*H433,2)</f>
        <v>0</v>
      </c>
      <c r="BL433" s="17" t="s">
        <v>1164</v>
      </c>
      <c r="BM433" s="149" t="s">
        <v>2355</v>
      </c>
    </row>
    <row r="434" spans="2:47" s="1" customFormat="1" ht="58.5">
      <c r="B434" s="32"/>
      <c r="D434" s="151" t="s">
        <v>248</v>
      </c>
      <c r="F434" s="152" t="s">
        <v>2356</v>
      </c>
      <c r="I434" s="153"/>
      <c r="L434" s="32"/>
      <c r="M434" s="154"/>
      <c r="T434" s="56"/>
      <c r="AT434" s="17" t="s">
        <v>248</v>
      </c>
      <c r="AU434" s="17" t="s">
        <v>81</v>
      </c>
    </row>
    <row r="435" spans="2:51" s="13" customFormat="1" ht="22.5">
      <c r="B435" s="177"/>
      <c r="D435" s="151" t="s">
        <v>1584</v>
      </c>
      <c r="E435" s="178" t="s">
        <v>1</v>
      </c>
      <c r="F435" s="179" t="s">
        <v>1806</v>
      </c>
      <c r="H435" s="178" t="s">
        <v>1</v>
      </c>
      <c r="I435" s="180"/>
      <c r="L435" s="177"/>
      <c r="M435" s="181"/>
      <c r="T435" s="182"/>
      <c r="AT435" s="178" t="s">
        <v>1584</v>
      </c>
      <c r="AU435" s="178" t="s">
        <v>81</v>
      </c>
      <c r="AV435" s="13" t="s">
        <v>81</v>
      </c>
      <c r="AW435" s="13" t="s">
        <v>30</v>
      </c>
      <c r="AX435" s="13" t="s">
        <v>73</v>
      </c>
      <c r="AY435" s="178" t="s">
        <v>241</v>
      </c>
    </row>
    <row r="436" spans="2:51" s="13" customFormat="1" ht="22.5">
      <c r="B436" s="177"/>
      <c r="D436" s="151" t="s">
        <v>1584</v>
      </c>
      <c r="E436" s="178" t="s">
        <v>1</v>
      </c>
      <c r="F436" s="179" t="s">
        <v>2357</v>
      </c>
      <c r="H436" s="178" t="s">
        <v>1</v>
      </c>
      <c r="I436" s="180"/>
      <c r="L436" s="177"/>
      <c r="M436" s="181"/>
      <c r="T436" s="182"/>
      <c r="AT436" s="178" t="s">
        <v>1584</v>
      </c>
      <c r="AU436" s="178" t="s">
        <v>81</v>
      </c>
      <c r="AV436" s="13" t="s">
        <v>81</v>
      </c>
      <c r="AW436" s="13" t="s">
        <v>30</v>
      </c>
      <c r="AX436" s="13" t="s">
        <v>73</v>
      </c>
      <c r="AY436" s="178" t="s">
        <v>241</v>
      </c>
    </row>
    <row r="437" spans="2:51" s="12" customFormat="1" ht="11.25">
      <c r="B437" s="170"/>
      <c r="D437" s="151" t="s">
        <v>1584</v>
      </c>
      <c r="E437" s="171" t="s">
        <v>1</v>
      </c>
      <c r="F437" s="172" t="s">
        <v>2291</v>
      </c>
      <c r="H437" s="173">
        <v>768.672</v>
      </c>
      <c r="I437" s="174"/>
      <c r="L437" s="170"/>
      <c r="M437" s="183"/>
      <c r="N437" s="184"/>
      <c r="O437" s="184"/>
      <c r="P437" s="184"/>
      <c r="Q437" s="184"/>
      <c r="R437" s="184"/>
      <c r="S437" s="184"/>
      <c r="T437" s="185"/>
      <c r="AT437" s="171" t="s">
        <v>1584</v>
      </c>
      <c r="AU437" s="171" t="s">
        <v>81</v>
      </c>
      <c r="AV437" s="12" t="s">
        <v>83</v>
      </c>
      <c r="AW437" s="12" t="s">
        <v>30</v>
      </c>
      <c r="AX437" s="12" t="s">
        <v>81</v>
      </c>
      <c r="AY437" s="171" t="s">
        <v>241</v>
      </c>
    </row>
    <row r="438" spans="2:12" s="1" customFormat="1" ht="6.95" customHeight="1">
      <c r="B438" s="44"/>
      <c r="C438" s="45"/>
      <c r="D438" s="45"/>
      <c r="E438" s="45"/>
      <c r="F438" s="45"/>
      <c r="G438" s="45"/>
      <c r="H438" s="45"/>
      <c r="I438" s="45"/>
      <c r="J438" s="45"/>
      <c r="K438" s="45"/>
      <c r="L438" s="32"/>
    </row>
  </sheetData>
  <sheetProtection algorithmName="SHA-512" hashValue="CTXGXm7N5A/yPWAnDx4CMcOtJU1pdfanes65r/9RYwDQwGDHv1FBKnXaLtPLhj22G1w/YZV9c45ke2W7VbV2Rw==" saltValue="BYqRKLrQGRgnE4UYMSk5SiHvS+mAE4ewiQKgXCFtInNOm3xgxtxqqzGRXWfEaH/f6zv+xZsRqeovfQhxnG28Ig==" spinCount="100000" sheet="1" objects="1" scenarios="1" formatColumns="0" formatRows="0" autoFilter="0"/>
  <autoFilter ref="C118:K437"/>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16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128</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2358</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ROUND((SUM(BE119:BE164)),2)</f>
        <v>0</v>
      </c>
      <c r="I33" s="96">
        <v>0.21</v>
      </c>
      <c r="J33" s="86">
        <f>ROUND(((SUM(BE119:BE164))*I33),2)</f>
        <v>0</v>
      </c>
      <c r="L33" s="32"/>
    </row>
    <row r="34" spans="2:12" s="1" customFormat="1" ht="14.45" customHeight="1">
      <c r="B34" s="32"/>
      <c r="E34" s="27" t="s">
        <v>39</v>
      </c>
      <c r="F34" s="86">
        <f>ROUND((SUM(BF119:BF164)),2)</f>
        <v>0</v>
      </c>
      <c r="I34" s="96">
        <v>0.15</v>
      </c>
      <c r="J34" s="86">
        <f>ROUND(((SUM(BF119:BF164))*I34),2)</f>
        <v>0</v>
      </c>
      <c r="L34" s="32"/>
    </row>
    <row r="35" spans="2:12" s="1" customFormat="1" ht="14.45" customHeight="1" hidden="1">
      <c r="B35" s="32"/>
      <c r="E35" s="27" t="s">
        <v>40</v>
      </c>
      <c r="F35" s="86">
        <f>ROUND((SUM(BG119:BG164)),2)</f>
        <v>0</v>
      </c>
      <c r="I35" s="96">
        <v>0.21</v>
      </c>
      <c r="J35" s="86">
        <f>0</f>
        <v>0</v>
      </c>
      <c r="L35" s="32"/>
    </row>
    <row r="36" spans="2:12" s="1" customFormat="1" ht="14.45" customHeight="1" hidden="1">
      <c r="B36" s="32"/>
      <c r="E36" s="27" t="s">
        <v>41</v>
      </c>
      <c r="F36" s="86">
        <f>ROUND((SUM(BH119:BH164)),2)</f>
        <v>0</v>
      </c>
      <c r="I36" s="96">
        <v>0.15</v>
      </c>
      <c r="J36" s="86">
        <f>0</f>
        <v>0</v>
      </c>
      <c r="L36" s="32"/>
    </row>
    <row r="37" spans="2:12" s="1" customFormat="1" ht="14.45" customHeight="1" hidden="1">
      <c r="B37" s="32"/>
      <c r="E37" s="27" t="s">
        <v>42</v>
      </c>
      <c r="F37" s="86">
        <f>ROUND((SUM(BI119:BI164)),2)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10-01.1 -  Liberec – Mníšek u L., železniční svršek - následné podbití</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J154</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30" customHeight="1">
      <c r="B111" s="32"/>
      <c r="E111" s="241" t="str">
        <f>E9</f>
        <v>SO 10-01.1 -  Liberec – Mníšek u L., železniční svršek - následné podbití</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P120+P154</f>
        <v>0</v>
      </c>
      <c r="Q119" s="53"/>
      <c r="R119" s="122">
        <f>R120+R154</f>
        <v>248.224</v>
      </c>
      <c r="S119" s="53"/>
      <c r="T119" s="123">
        <f>T120+T154</f>
        <v>0</v>
      </c>
      <c r="AT119" s="17" t="s">
        <v>72</v>
      </c>
      <c r="AU119" s="17" t="s">
        <v>212</v>
      </c>
      <c r="BK119" s="124">
        <f>BK120+BK154</f>
        <v>0</v>
      </c>
    </row>
    <row r="120" spans="2:63" s="11" customFormat="1" ht="25.9" customHeight="1">
      <c r="B120" s="125"/>
      <c r="D120" s="126" t="s">
        <v>72</v>
      </c>
      <c r="E120" s="127" t="s">
        <v>239</v>
      </c>
      <c r="F120" s="127" t="s">
        <v>2037</v>
      </c>
      <c r="I120" s="128"/>
      <c r="J120" s="129">
        <f>BK120</f>
        <v>0</v>
      </c>
      <c r="L120" s="125"/>
      <c r="M120" s="130"/>
      <c r="P120" s="131">
        <f>P121</f>
        <v>0</v>
      </c>
      <c r="R120" s="131">
        <f>R121</f>
        <v>248.224</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SUM(P122:P153)</f>
        <v>0</v>
      </c>
      <c r="R121" s="131">
        <f>SUM(R122:R153)</f>
        <v>248.224</v>
      </c>
      <c r="T121" s="132">
        <f>SUM(T122:T153)</f>
        <v>0</v>
      </c>
      <c r="AR121" s="126" t="s">
        <v>81</v>
      </c>
      <c r="AT121" s="133" t="s">
        <v>72</v>
      </c>
      <c r="AU121" s="133" t="s">
        <v>81</v>
      </c>
      <c r="AY121" s="126" t="s">
        <v>241</v>
      </c>
      <c r="BK121" s="134">
        <f>SUM(BK122:BK153)</f>
        <v>0</v>
      </c>
    </row>
    <row r="122" spans="2:65" s="1" customFormat="1" ht="16.5" customHeight="1">
      <c r="B122" s="32"/>
      <c r="C122" s="137" t="s">
        <v>81</v>
      </c>
      <c r="D122" s="137" t="s">
        <v>243</v>
      </c>
      <c r="E122" s="138" t="s">
        <v>2053</v>
      </c>
      <c r="F122" s="139" t="s">
        <v>2054</v>
      </c>
      <c r="G122" s="140" t="s">
        <v>246</v>
      </c>
      <c r="H122" s="141">
        <v>121.977</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2359</v>
      </c>
    </row>
    <row r="123" spans="2:47" s="1" customFormat="1" ht="48.75">
      <c r="B123" s="32"/>
      <c r="D123" s="151" t="s">
        <v>248</v>
      </c>
      <c r="F123" s="152" t="s">
        <v>2056</v>
      </c>
      <c r="I123" s="153"/>
      <c r="L123" s="32"/>
      <c r="M123" s="154"/>
      <c r="T123" s="56"/>
      <c r="AT123" s="17" t="s">
        <v>248</v>
      </c>
      <c r="AU123" s="17" t="s">
        <v>83</v>
      </c>
    </row>
    <row r="124" spans="2:51" s="12" customFormat="1" ht="11.25">
      <c r="B124" s="170"/>
      <c r="D124" s="151" t="s">
        <v>1584</v>
      </c>
      <c r="E124" s="171" t="s">
        <v>1</v>
      </c>
      <c r="F124" s="172" t="s">
        <v>2360</v>
      </c>
      <c r="H124" s="173">
        <v>121.977</v>
      </c>
      <c r="I124" s="174"/>
      <c r="L124" s="170"/>
      <c r="M124" s="175"/>
      <c r="T124" s="176"/>
      <c r="AT124" s="171" t="s">
        <v>1584</v>
      </c>
      <c r="AU124" s="171" t="s">
        <v>83</v>
      </c>
      <c r="AV124" s="12" t="s">
        <v>83</v>
      </c>
      <c r="AW124" s="12" t="s">
        <v>30</v>
      </c>
      <c r="AX124" s="12" t="s">
        <v>81</v>
      </c>
      <c r="AY124" s="171" t="s">
        <v>241</v>
      </c>
    </row>
    <row r="125" spans="2:65" s="1" customFormat="1" ht="16.5" customHeight="1">
      <c r="B125" s="32"/>
      <c r="C125" s="155" t="s">
        <v>83</v>
      </c>
      <c r="D125" s="155" t="s">
        <v>260</v>
      </c>
      <c r="E125" s="156" t="s">
        <v>2044</v>
      </c>
      <c r="F125" s="157" t="s">
        <v>2045</v>
      </c>
      <c r="G125" s="158" t="s">
        <v>563</v>
      </c>
      <c r="H125" s="159">
        <v>248.224</v>
      </c>
      <c r="I125" s="160"/>
      <c r="J125" s="161">
        <f>ROUND(I125*H125,2)</f>
        <v>0</v>
      </c>
      <c r="K125" s="162"/>
      <c r="L125" s="163"/>
      <c r="M125" s="164" t="s">
        <v>1</v>
      </c>
      <c r="N125" s="165" t="s">
        <v>38</v>
      </c>
      <c r="P125" s="147">
        <f>O125*H125</f>
        <v>0</v>
      </c>
      <c r="Q125" s="147">
        <v>1</v>
      </c>
      <c r="R125" s="147">
        <f>Q125*H125</f>
        <v>248.224</v>
      </c>
      <c r="S125" s="147">
        <v>0</v>
      </c>
      <c r="T125" s="148">
        <f>S125*H125</f>
        <v>0</v>
      </c>
      <c r="AR125" s="149" t="s">
        <v>258</v>
      </c>
      <c r="AT125" s="149" t="s">
        <v>260</v>
      </c>
      <c r="AU125" s="149" t="s">
        <v>83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2361</v>
      </c>
    </row>
    <row r="126" spans="2:47" s="1" customFormat="1" ht="11.25">
      <c r="B126" s="32"/>
      <c r="D126" s="151" t="s">
        <v>248</v>
      </c>
      <c r="F126" s="152" t="s">
        <v>2045</v>
      </c>
      <c r="I126" s="153"/>
      <c r="L126" s="32"/>
      <c r="M126" s="154"/>
      <c r="T126" s="56"/>
      <c r="AT126" s="17" t="s">
        <v>248</v>
      </c>
      <c r="AU126" s="17" t="s">
        <v>83</v>
      </c>
    </row>
    <row r="127" spans="2:51" s="12" customFormat="1" ht="11.25">
      <c r="B127" s="170"/>
      <c r="D127" s="151" t="s">
        <v>1584</v>
      </c>
      <c r="E127" s="171" t="s">
        <v>1</v>
      </c>
      <c r="F127" s="172" t="s">
        <v>2362</v>
      </c>
      <c r="H127" s="173">
        <v>248.224</v>
      </c>
      <c r="I127" s="174"/>
      <c r="L127" s="170"/>
      <c r="M127" s="175"/>
      <c r="T127" s="176"/>
      <c r="AT127" s="171" t="s">
        <v>1584</v>
      </c>
      <c r="AU127" s="171" t="s">
        <v>83</v>
      </c>
      <c r="AV127" s="12" t="s">
        <v>83</v>
      </c>
      <c r="AW127" s="12" t="s">
        <v>30</v>
      </c>
      <c r="AX127" s="12" t="s">
        <v>81</v>
      </c>
      <c r="AY127" s="171" t="s">
        <v>241</v>
      </c>
    </row>
    <row r="128" spans="2:65" s="1" customFormat="1" ht="24.2" customHeight="1">
      <c r="B128" s="32"/>
      <c r="C128" s="137" t="s">
        <v>251</v>
      </c>
      <c r="D128" s="137" t="s">
        <v>243</v>
      </c>
      <c r="E128" s="138" t="s">
        <v>2363</v>
      </c>
      <c r="F128" s="139" t="s">
        <v>2364</v>
      </c>
      <c r="G128" s="140" t="s">
        <v>609</v>
      </c>
      <c r="H128" s="141">
        <v>1.906</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2365</v>
      </c>
    </row>
    <row r="129" spans="2:47" s="1" customFormat="1" ht="78">
      <c r="B129" s="32"/>
      <c r="D129" s="151" t="s">
        <v>248</v>
      </c>
      <c r="F129" s="152" t="s">
        <v>2366</v>
      </c>
      <c r="I129" s="153"/>
      <c r="L129" s="32"/>
      <c r="M129" s="154"/>
      <c r="T129" s="56"/>
      <c r="AT129" s="17" t="s">
        <v>248</v>
      </c>
      <c r="AU129" s="17" t="s">
        <v>83</v>
      </c>
    </row>
    <row r="130" spans="2:51" s="13" customFormat="1" ht="11.25">
      <c r="B130" s="177"/>
      <c r="D130" s="151" t="s">
        <v>1584</v>
      </c>
      <c r="E130" s="178" t="s">
        <v>1</v>
      </c>
      <c r="F130" s="179" t="s">
        <v>2367</v>
      </c>
      <c r="H130" s="178" t="s">
        <v>1</v>
      </c>
      <c r="I130" s="180"/>
      <c r="L130" s="177"/>
      <c r="M130" s="181"/>
      <c r="T130" s="182"/>
      <c r="AT130" s="178" t="s">
        <v>1584</v>
      </c>
      <c r="AU130" s="178" t="s">
        <v>83</v>
      </c>
      <c r="AV130" s="13" t="s">
        <v>81</v>
      </c>
      <c r="AW130" s="13" t="s">
        <v>30</v>
      </c>
      <c r="AX130" s="13" t="s">
        <v>73</v>
      </c>
      <c r="AY130" s="178" t="s">
        <v>241</v>
      </c>
    </row>
    <row r="131" spans="2:51" s="12" customFormat="1" ht="11.25">
      <c r="B131" s="170"/>
      <c r="D131" s="151" t="s">
        <v>1584</v>
      </c>
      <c r="E131" s="171" t="s">
        <v>1</v>
      </c>
      <c r="F131" s="172" t="s">
        <v>2368</v>
      </c>
      <c r="H131" s="173">
        <v>1.906</v>
      </c>
      <c r="I131" s="174"/>
      <c r="L131" s="170"/>
      <c r="M131" s="175"/>
      <c r="T131" s="176"/>
      <c r="AT131" s="171" t="s">
        <v>1584</v>
      </c>
      <c r="AU131" s="171" t="s">
        <v>83</v>
      </c>
      <c r="AV131" s="12" t="s">
        <v>83</v>
      </c>
      <c r="AW131" s="12" t="s">
        <v>30</v>
      </c>
      <c r="AX131" s="12" t="s">
        <v>81</v>
      </c>
      <c r="AY131" s="171" t="s">
        <v>241</v>
      </c>
    </row>
    <row r="132" spans="2:65" s="1" customFormat="1" ht="33" customHeight="1">
      <c r="B132" s="32"/>
      <c r="C132" s="137" t="s">
        <v>247</v>
      </c>
      <c r="D132" s="137" t="s">
        <v>243</v>
      </c>
      <c r="E132" s="138" t="s">
        <v>2369</v>
      </c>
      <c r="F132" s="139" t="s">
        <v>2370</v>
      </c>
      <c r="G132" s="140" t="s">
        <v>267</v>
      </c>
      <c r="H132" s="141">
        <v>22.5</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2371</v>
      </c>
    </row>
    <row r="133" spans="2:47" s="1" customFormat="1" ht="39">
      <c r="B133" s="32"/>
      <c r="D133" s="151" t="s">
        <v>248</v>
      </c>
      <c r="F133" s="152" t="s">
        <v>2372</v>
      </c>
      <c r="I133" s="153"/>
      <c r="L133" s="32"/>
      <c r="M133" s="154"/>
      <c r="T133" s="56"/>
      <c r="AT133" s="17" t="s">
        <v>248</v>
      </c>
      <c r="AU133" s="17" t="s">
        <v>83</v>
      </c>
    </row>
    <row r="134" spans="2:51" s="13" customFormat="1" ht="11.25">
      <c r="B134" s="177"/>
      <c r="D134" s="151" t="s">
        <v>1584</v>
      </c>
      <c r="E134" s="178" t="s">
        <v>1</v>
      </c>
      <c r="F134" s="179" t="s">
        <v>138</v>
      </c>
      <c r="H134" s="178" t="s">
        <v>1</v>
      </c>
      <c r="I134" s="180"/>
      <c r="L134" s="177"/>
      <c r="M134" s="181"/>
      <c r="T134" s="182"/>
      <c r="AT134" s="178" t="s">
        <v>1584</v>
      </c>
      <c r="AU134" s="178" t="s">
        <v>83</v>
      </c>
      <c r="AV134" s="13" t="s">
        <v>81</v>
      </c>
      <c r="AW134" s="13" t="s">
        <v>30</v>
      </c>
      <c r="AX134" s="13" t="s">
        <v>73</v>
      </c>
      <c r="AY134" s="178" t="s">
        <v>241</v>
      </c>
    </row>
    <row r="135" spans="2:51" s="12" customFormat="1" ht="11.25">
      <c r="B135" s="170"/>
      <c r="D135" s="151" t="s">
        <v>1584</v>
      </c>
      <c r="E135" s="171" t="s">
        <v>1</v>
      </c>
      <c r="F135" s="172" t="s">
        <v>2373</v>
      </c>
      <c r="H135" s="173">
        <v>4.5</v>
      </c>
      <c r="I135" s="174"/>
      <c r="L135" s="170"/>
      <c r="M135" s="175"/>
      <c r="T135" s="176"/>
      <c r="AT135" s="171" t="s">
        <v>1584</v>
      </c>
      <c r="AU135" s="171" t="s">
        <v>83</v>
      </c>
      <c r="AV135" s="12" t="s">
        <v>83</v>
      </c>
      <c r="AW135" s="12" t="s">
        <v>30</v>
      </c>
      <c r="AX135" s="12" t="s">
        <v>73</v>
      </c>
      <c r="AY135" s="171" t="s">
        <v>241</v>
      </c>
    </row>
    <row r="136" spans="2:51" s="13" customFormat="1" ht="11.25">
      <c r="B136" s="177"/>
      <c r="D136" s="151" t="s">
        <v>1584</v>
      </c>
      <c r="E136" s="178" t="s">
        <v>1</v>
      </c>
      <c r="F136" s="179" t="s">
        <v>141</v>
      </c>
      <c r="H136" s="178" t="s">
        <v>1</v>
      </c>
      <c r="I136" s="180"/>
      <c r="L136" s="177"/>
      <c r="M136" s="181"/>
      <c r="T136" s="182"/>
      <c r="AT136" s="178" t="s">
        <v>1584</v>
      </c>
      <c r="AU136" s="178" t="s">
        <v>83</v>
      </c>
      <c r="AV136" s="13" t="s">
        <v>81</v>
      </c>
      <c r="AW136" s="13" t="s">
        <v>30</v>
      </c>
      <c r="AX136" s="13" t="s">
        <v>73</v>
      </c>
      <c r="AY136" s="178" t="s">
        <v>241</v>
      </c>
    </row>
    <row r="137" spans="2:51" s="12" customFormat="1" ht="11.25">
      <c r="B137" s="170"/>
      <c r="D137" s="151" t="s">
        <v>1584</v>
      </c>
      <c r="E137" s="171" t="s">
        <v>1</v>
      </c>
      <c r="F137" s="172" t="s">
        <v>2374</v>
      </c>
      <c r="H137" s="173">
        <v>5.4</v>
      </c>
      <c r="I137" s="174"/>
      <c r="L137" s="170"/>
      <c r="M137" s="175"/>
      <c r="T137" s="176"/>
      <c r="AT137" s="171" t="s">
        <v>1584</v>
      </c>
      <c r="AU137" s="171" t="s">
        <v>83</v>
      </c>
      <c r="AV137" s="12" t="s">
        <v>83</v>
      </c>
      <c r="AW137" s="12" t="s">
        <v>30</v>
      </c>
      <c r="AX137" s="12" t="s">
        <v>73</v>
      </c>
      <c r="AY137" s="171" t="s">
        <v>241</v>
      </c>
    </row>
    <row r="138" spans="2:51" s="13" customFormat="1" ht="11.25">
      <c r="B138" s="177"/>
      <c r="D138" s="151" t="s">
        <v>1584</v>
      </c>
      <c r="E138" s="178" t="s">
        <v>1</v>
      </c>
      <c r="F138" s="179" t="s">
        <v>144</v>
      </c>
      <c r="H138" s="178" t="s">
        <v>1</v>
      </c>
      <c r="I138" s="180"/>
      <c r="L138" s="177"/>
      <c r="M138" s="181"/>
      <c r="T138" s="182"/>
      <c r="AT138" s="178" t="s">
        <v>1584</v>
      </c>
      <c r="AU138" s="178" t="s">
        <v>83</v>
      </c>
      <c r="AV138" s="13" t="s">
        <v>81</v>
      </c>
      <c r="AW138" s="13" t="s">
        <v>30</v>
      </c>
      <c r="AX138" s="13" t="s">
        <v>73</v>
      </c>
      <c r="AY138" s="178" t="s">
        <v>241</v>
      </c>
    </row>
    <row r="139" spans="2:51" s="12" customFormat="1" ht="11.25">
      <c r="B139" s="170"/>
      <c r="D139" s="151" t="s">
        <v>1584</v>
      </c>
      <c r="E139" s="171" t="s">
        <v>1</v>
      </c>
      <c r="F139" s="172" t="s">
        <v>2374</v>
      </c>
      <c r="H139" s="173">
        <v>5.4</v>
      </c>
      <c r="I139" s="174"/>
      <c r="L139" s="170"/>
      <c r="M139" s="175"/>
      <c r="T139" s="176"/>
      <c r="AT139" s="171" t="s">
        <v>1584</v>
      </c>
      <c r="AU139" s="171" t="s">
        <v>83</v>
      </c>
      <c r="AV139" s="12" t="s">
        <v>83</v>
      </c>
      <c r="AW139" s="12" t="s">
        <v>30</v>
      </c>
      <c r="AX139" s="12" t="s">
        <v>73</v>
      </c>
      <c r="AY139" s="171" t="s">
        <v>241</v>
      </c>
    </row>
    <row r="140" spans="2:51" s="13" customFormat="1" ht="11.25">
      <c r="B140" s="177"/>
      <c r="D140" s="151" t="s">
        <v>1584</v>
      </c>
      <c r="E140" s="178" t="s">
        <v>1</v>
      </c>
      <c r="F140" s="179" t="s">
        <v>147</v>
      </c>
      <c r="H140" s="178" t="s">
        <v>1</v>
      </c>
      <c r="I140" s="180"/>
      <c r="L140" s="177"/>
      <c r="M140" s="181"/>
      <c r="T140" s="182"/>
      <c r="AT140" s="178" t="s">
        <v>1584</v>
      </c>
      <c r="AU140" s="178" t="s">
        <v>83</v>
      </c>
      <c r="AV140" s="13" t="s">
        <v>81</v>
      </c>
      <c r="AW140" s="13" t="s">
        <v>30</v>
      </c>
      <c r="AX140" s="13" t="s">
        <v>73</v>
      </c>
      <c r="AY140" s="178" t="s">
        <v>241</v>
      </c>
    </row>
    <row r="141" spans="2:51" s="12" customFormat="1" ht="11.25">
      <c r="B141" s="170"/>
      <c r="D141" s="151" t="s">
        <v>1584</v>
      </c>
      <c r="E141" s="171" t="s">
        <v>1</v>
      </c>
      <c r="F141" s="172" t="s">
        <v>2375</v>
      </c>
      <c r="H141" s="173">
        <v>7.2</v>
      </c>
      <c r="I141" s="174"/>
      <c r="L141" s="170"/>
      <c r="M141" s="175"/>
      <c r="T141" s="176"/>
      <c r="AT141" s="171" t="s">
        <v>1584</v>
      </c>
      <c r="AU141" s="171" t="s">
        <v>83</v>
      </c>
      <c r="AV141" s="12" t="s">
        <v>83</v>
      </c>
      <c r="AW141" s="12" t="s">
        <v>30</v>
      </c>
      <c r="AX141" s="12" t="s">
        <v>73</v>
      </c>
      <c r="AY141" s="171" t="s">
        <v>241</v>
      </c>
    </row>
    <row r="142" spans="2:51" s="14" customFormat="1" ht="11.25">
      <c r="B142" s="186"/>
      <c r="D142" s="151" t="s">
        <v>1584</v>
      </c>
      <c r="E142" s="187" t="s">
        <v>1</v>
      </c>
      <c r="F142" s="188" t="s">
        <v>2061</v>
      </c>
      <c r="H142" s="189">
        <v>22.5</v>
      </c>
      <c r="I142" s="190"/>
      <c r="L142" s="186"/>
      <c r="M142" s="191"/>
      <c r="T142" s="192"/>
      <c r="AT142" s="187" t="s">
        <v>1584</v>
      </c>
      <c r="AU142" s="187" t="s">
        <v>83</v>
      </c>
      <c r="AV142" s="14" t="s">
        <v>247</v>
      </c>
      <c r="AW142" s="14" t="s">
        <v>30</v>
      </c>
      <c r="AX142" s="14" t="s">
        <v>81</v>
      </c>
      <c r="AY142" s="187" t="s">
        <v>241</v>
      </c>
    </row>
    <row r="143" spans="2:65" s="1" customFormat="1" ht="33" customHeight="1">
      <c r="B143" s="32"/>
      <c r="C143" s="137" t="s">
        <v>259</v>
      </c>
      <c r="D143" s="137" t="s">
        <v>243</v>
      </c>
      <c r="E143" s="138" t="s">
        <v>2376</v>
      </c>
      <c r="F143" s="139" t="s">
        <v>2377</v>
      </c>
      <c r="G143" s="140" t="s">
        <v>267</v>
      </c>
      <c r="H143" s="141">
        <v>22.5</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83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2378</v>
      </c>
    </row>
    <row r="144" spans="2:47" s="1" customFormat="1" ht="39">
      <c r="B144" s="32"/>
      <c r="D144" s="151" t="s">
        <v>248</v>
      </c>
      <c r="F144" s="152" t="s">
        <v>2379</v>
      </c>
      <c r="I144" s="153"/>
      <c r="L144" s="32"/>
      <c r="M144" s="154"/>
      <c r="T144" s="56"/>
      <c r="AT144" s="17" t="s">
        <v>248</v>
      </c>
      <c r="AU144" s="17" t="s">
        <v>83</v>
      </c>
    </row>
    <row r="145" spans="2:51" s="13" customFormat="1" ht="11.25">
      <c r="B145" s="177"/>
      <c r="D145" s="151" t="s">
        <v>1584</v>
      </c>
      <c r="E145" s="178" t="s">
        <v>1</v>
      </c>
      <c r="F145" s="179" t="s">
        <v>138</v>
      </c>
      <c r="H145" s="178" t="s">
        <v>1</v>
      </c>
      <c r="I145" s="180"/>
      <c r="L145" s="177"/>
      <c r="M145" s="181"/>
      <c r="T145" s="182"/>
      <c r="AT145" s="178" t="s">
        <v>1584</v>
      </c>
      <c r="AU145" s="178" t="s">
        <v>83</v>
      </c>
      <c r="AV145" s="13" t="s">
        <v>81</v>
      </c>
      <c r="AW145" s="13" t="s">
        <v>30</v>
      </c>
      <c r="AX145" s="13" t="s">
        <v>73</v>
      </c>
      <c r="AY145" s="178" t="s">
        <v>241</v>
      </c>
    </row>
    <row r="146" spans="2:51" s="12" customFormat="1" ht="11.25">
      <c r="B146" s="170"/>
      <c r="D146" s="151" t="s">
        <v>1584</v>
      </c>
      <c r="E146" s="171" t="s">
        <v>1</v>
      </c>
      <c r="F146" s="172" t="s">
        <v>2373</v>
      </c>
      <c r="H146" s="173">
        <v>4.5</v>
      </c>
      <c r="I146" s="174"/>
      <c r="L146" s="170"/>
      <c r="M146" s="175"/>
      <c r="T146" s="176"/>
      <c r="AT146" s="171" t="s">
        <v>1584</v>
      </c>
      <c r="AU146" s="171" t="s">
        <v>83</v>
      </c>
      <c r="AV146" s="12" t="s">
        <v>83</v>
      </c>
      <c r="AW146" s="12" t="s">
        <v>30</v>
      </c>
      <c r="AX146" s="12" t="s">
        <v>73</v>
      </c>
      <c r="AY146" s="171" t="s">
        <v>241</v>
      </c>
    </row>
    <row r="147" spans="2:51" s="13" customFormat="1" ht="11.25">
      <c r="B147" s="177"/>
      <c r="D147" s="151" t="s">
        <v>1584</v>
      </c>
      <c r="E147" s="178" t="s">
        <v>1</v>
      </c>
      <c r="F147" s="179" t="s">
        <v>141</v>
      </c>
      <c r="H147" s="178" t="s">
        <v>1</v>
      </c>
      <c r="I147" s="180"/>
      <c r="L147" s="177"/>
      <c r="M147" s="181"/>
      <c r="T147" s="182"/>
      <c r="AT147" s="178" t="s">
        <v>1584</v>
      </c>
      <c r="AU147" s="178" t="s">
        <v>83</v>
      </c>
      <c r="AV147" s="13" t="s">
        <v>81</v>
      </c>
      <c r="AW147" s="13" t="s">
        <v>30</v>
      </c>
      <c r="AX147" s="13" t="s">
        <v>73</v>
      </c>
      <c r="AY147" s="178" t="s">
        <v>241</v>
      </c>
    </row>
    <row r="148" spans="2:51" s="12" customFormat="1" ht="11.25">
      <c r="B148" s="170"/>
      <c r="D148" s="151" t="s">
        <v>1584</v>
      </c>
      <c r="E148" s="171" t="s">
        <v>1</v>
      </c>
      <c r="F148" s="172" t="s">
        <v>2374</v>
      </c>
      <c r="H148" s="173">
        <v>5.4</v>
      </c>
      <c r="I148" s="174"/>
      <c r="L148" s="170"/>
      <c r="M148" s="175"/>
      <c r="T148" s="176"/>
      <c r="AT148" s="171" t="s">
        <v>1584</v>
      </c>
      <c r="AU148" s="171" t="s">
        <v>83</v>
      </c>
      <c r="AV148" s="12" t="s">
        <v>83</v>
      </c>
      <c r="AW148" s="12" t="s">
        <v>30</v>
      </c>
      <c r="AX148" s="12" t="s">
        <v>73</v>
      </c>
      <c r="AY148" s="171" t="s">
        <v>241</v>
      </c>
    </row>
    <row r="149" spans="2:51" s="13" customFormat="1" ht="11.25">
      <c r="B149" s="177"/>
      <c r="D149" s="151" t="s">
        <v>1584</v>
      </c>
      <c r="E149" s="178" t="s">
        <v>1</v>
      </c>
      <c r="F149" s="179" t="s">
        <v>144</v>
      </c>
      <c r="H149" s="178" t="s">
        <v>1</v>
      </c>
      <c r="I149" s="180"/>
      <c r="L149" s="177"/>
      <c r="M149" s="181"/>
      <c r="T149" s="182"/>
      <c r="AT149" s="178" t="s">
        <v>1584</v>
      </c>
      <c r="AU149" s="178" t="s">
        <v>83</v>
      </c>
      <c r="AV149" s="13" t="s">
        <v>81</v>
      </c>
      <c r="AW149" s="13" t="s">
        <v>30</v>
      </c>
      <c r="AX149" s="13" t="s">
        <v>73</v>
      </c>
      <c r="AY149" s="178" t="s">
        <v>241</v>
      </c>
    </row>
    <row r="150" spans="2:51" s="12" customFormat="1" ht="11.25">
      <c r="B150" s="170"/>
      <c r="D150" s="151" t="s">
        <v>1584</v>
      </c>
      <c r="E150" s="171" t="s">
        <v>1</v>
      </c>
      <c r="F150" s="172" t="s">
        <v>2374</v>
      </c>
      <c r="H150" s="173">
        <v>5.4</v>
      </c>
      <c r="I150" s="174"/>
      <c r="L150" s="170"/>
      <c r="M150" s="175"/>
      <c r="T150" s="176"/>
      <c r="AT150" s="171" t="s">
        <v>1584</v>
      </c>
      <c r="AU150" s="171" t="s">
        <v>83</v>
      </c>
      <c r="AV150" s="12" t="s">
        <v>83</v>
      </c>
      <c r="AW150" s="12" t="s">
        <v>30</v>
      </c>
      <c r="AX150" s="12" t="s">
        <v>73</v>
      </c>
      <c r="AY150" s="171" t="s">
        <v>241</v>
      </c>
    </row>
    <row r="151" spans="2:51" s="13" customFormat="1" ht="11.25">
      <c r="B151" s="177"/>
      <c r="D151" s="151" t="s">
        <v>1584</v>
      </c>
      <c r="E151" s="178" t="s">
        <v>1</v>
      </c>
      <c r="F151" s="179" t="s">
        <v>147</v>
      </c>
      <c r="H151" s="178" t="s">
        <v>1</v>
      </c>
      <c r="I151" s="180"/>
      <c r="L151" s="177"/>
      <c r="M151" s="181"/>
      <c r="T151" s="182"/>
      <c r="AT151" s="178" t="s">
        <v>1584</v>
      </c>
      <c r="AU151" s="178" t="s">
        <v>83</v>
      </c>
      <c r="AV151" s="13" t="s">
        <v>81</v>
      </c>
      <c r="AW151" s="13" t="s">
        <v>30</v>
      </c>
      <c r="AX151" s="13" t="s">
        <v>73</v>
      </c>
      <c r="AY151" s="178" t="s">
        <v>241</v>
      </c>
    </row>
    <row r="152" spans="2:51" s="12" customFormat="1" ht="11.25">
      <c r="B152" s="170"/>
      <c r="D152" s="151" t="s">
        <v>1584</v>
      </c>
      <c r="E152" s="171" t="s">
        <v>1</v>
      </c>
      <c r="F152" s="172" t="s">
        <v>2375</v>
      </c>
      <c r="H152" s="173">
        <v>7.2</v>
      </c>
      <c r="I152" s="174"/>
      <c r="L152" s="170"/>
      <c r="M152" s="175"/>
      <c r="T152" s="176"/>
      <c r="AT152" s="171" t="s">
        <v>1584</v>
      </c>
      <c r="AU152" s="171" t="s">
        <v>83</v>
      </c>
      <c r="AV152" s="12" t="s">
        <v>83</v>
      </c>
      <c r="AW152" s="12" t="s">
        <v>30</v>
      </c>
      <c r="AX152" s="12" t="s">
        <v>73</v>
      </c>
      <c r="AY152" s="171" t="s">
        <v>241</v>
      </c>
    </row>
    <row r="153" spans="2:51" s="14" customFormat="1" ht="11.25">
      <c r="B153" s="186"/>
      <c r="D153" s="151" t="s">
        <v>1584</v>
      </c>
      <c r="E153" s="187" t="s">
        <v>1</v>
      </c>
      <c r="F153" s="188" t="s">
        <v>2061</v>
      </c>
      <c r="H153" s="189">
        <v>22.5</v>
      </c>
      <c r="I153" s="190"/>
      <c r="L153" s="186"/>
      <c r="M153" s="191"/>
      <c r="T153" s="192"/>
      <c r="AT153" s="187" t="s">
        <v>1584</v>
      </c>
      <c r="AU153" s="187" t="s">
        <v>83</v>
      </c>
      <c r="AV153" s="14" t="s">
        <v>247</v>
      </c>
      <c r="AW153" s="14" t="s">
        <v>30</v>
      </c>
      <c r="AX153" s="14" t="s">
        <v>81</v>
      </c>
      <c r="AY153" s="187" t="s">
        <v>241</v>
      </c>
    </row>
    <row r="154" spans="2:63" s="11" customFormat="1" ht="25.9" customHeight="1">
      <c r="B154" s="125"/>
      <c r="D154" s="126" t="s">
        <v>72</v>
      </c>
      <c r="E154" s="127" t="s">
        <v>636</v>
      </c>
      <c r="F154" s="127" t="s">
        <v>637</v>
      </c>
      <c r="I154" s="128"/>
      <c r="J154" s="129">
        <f>BK154</f>
        <v>0</v>
      </c>
      <c r="L154" s="125"/>
      <c r="M154" s="130"/>
      <c r="P154" s="131">
        <f>SUM(P155:P164)</f>
        <v>0</v>
      </c>
      <c r="R154" s="131">
        <f>SUM(R155:R164)</f>
        <v>0</v>
      </c>
      <c r="T154" s="132">
        <f>SUM(T155:T164)</f>
        <v>0</v>
      </c>
      <c r="AR154" s="126" t="s">
        <v>247</v>
      </c>
      <c r="AT154" s="133" t="s">
        <v>72</v>
      </c>
      <c r="AU154" s="133" t="s">
        <v>73</v>
      </c>
      <c r="AY154" s="126" t="s">
        <v>241</v>
      </c>
      <c r="BK154" s="134">
        <f>SUM(BK155:BK164)</f>
        <v>0</v>
      </c>
    </row>
    <row r="155" spans="2:65" s="1" customFormat="1" ht="55.5" customHeight="1">
      <c r="B155" s="32"/>
      <c r="C155" s="137" t="s">
        <v>254</v>
      </c>
      <c r="D155" s="137" t="s">
        <v>243</v>
      </c>
      <c r="E155" s="138" t="s">
        <v>2270</v>
      </c>
      <c r="F155" s="139" t="s">
        <v>2271</v>
      </c>
      <c r="G155" s="140" t="s">
        <v>563</v>
      </c>
      <c r="H155" s="141">
        <v>248.224</v>
      </c>
      <c r="I155" s="142"/>
      <c r="J155" s="143">
        <f>ROUND(I155*H155,2)</f>
        <v>0</v>
      </c>
      <c r="K155" s="144"/>
      <c r="L155" s="32"/>
      <c r="M155" s="145" t="s">
        <v>1</v>
      </c>
      <c r="N155" s="146" t="s">
        <v>38</v>
      </c>
      <c r="P155" s="147">
        <f>O155*H155</f>
        <v>0</v>
      </c>
      <c r="Q155" s="147">
        <v>0</v>
      </c>
      <c r="R155" s="147">
        <f>Q155*H155</f>
        <v>0</v>
      </c>
      <c r="S155" s="147">
        <v>0</v>
      </c>
      <c r="T155" s="148">
        <f>S155*H155</f>
        <v>0</v>
      </c>
      <c r="AR155" s="149" t="s">
        <v>1164</v>
      </c>
      <c r="AT155" s="149" t="s">
        <v>243</v>
      </c>
      <c r="AU155" s="149" t="s">
        <v>81</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1164</v>
      </c>
      <c r="BM155" s="149" t="s">
        <v>2380</v>
      </c>
    </row>
    <row r="156" spans="2:47" s="1" customFormat="1" ht="78">
      <c r="B156" s="32"/>
      <c r="D156" s="151" t="s">
        <v>248</v>
      </c>
      <c r="F156" s="152" t="s">
        <v>2273</v>
      </c>
      <c r="I156" s="153"/>
      <c r="L156" s="32"/>
      <c r="M156" s="154"/>
      <c r="T156" s="56"/>
      <c r="AT156" s="17" t="s">
        <v>248</v>
      </c>
      <c r="AU156" s="17" t="s">
        <v>81</v>
      </c>
    </row>
    <row r="157" spans="2:51" s="12" customFormat="1" ht="11.25">
      <c r="B157" s="170"/>
      <c r="D157" s="151" t="s">
        <v>1584</v>
      </c>
      <c r="E157" s="171" t="s">
        <v>1</v>
      </c>
      <c r="F157" s="172" t="s">
        <v>2362</v>
      </c>
      <c r="H157" s="173">
        <v>248.224</v>
      </c>
      <c r="I157" s="174"/>
      <c r="L157" s="170"/>
      <c r="M157" s="175"/>
      <c r="T157" s="176"/>
      <c r="AT157" s="171" t="s">
        <v>1584</v>
      </c>
      <c r="AU157" s="171" t="s">
        <v>81</v>
      </c>
      <c r="AV157" s="12" t="s">
        <v>83</v>
      </c>
      <c r="AW157" s="12" t="s">
        <v>30</v>
      </c>
      <c r="AX157" s="12" t="s">
        <v>81</v>
      </c>
      <c r="AY157" s="171" t="s">
        <v>241</v>
      </c>
    </row>
    <row r="158" spans="2:65" s="1" customFormat="1" ht="24.2" customHeight="1">
      <c r="B158" s="32"/>
      <c r="C158" s="137" t="s">
        <v>269</v>
      </c>
      <c r="D158" s="137" t="s">
        <v>243</v>
      </c>
      <c r="E158" s="138" t="s">
        <v>2325</v>
      </c>
      <c r="F158" s="139" t="s">
        <v>2326</v>
      </c>
      <c r="G158" s="140" t="s">
        <v>263</v>
      </c>
      <c r="H158" s="141">
        <v>2</v>
      </c>
      <c r="I158" s="142"/>
      <c r="J158" s="143">
        <f>ROUND(I158*H158,2)</f>
        <v>0</v>
      </c>
      <c r="K158" s="144"/>
      <c r="L158" s="32"/>
      <c r="M158" s="145" t="s">
        <v>1</v>
      </c>
      <c r="N158" s="146" t="s">
        <v>38</v>
      </c>
      <c r="P158" s="147">
        <f>O158*H158</f>
        <v>0</v>
      </c>
      <c r="Q158" s="147">
        <v>0</v>
      </c>
      <c r="R158" s="147">
        <f>Q158*H158</f>
        <v>0</v>
      </c>
      <c r="S158" s="147">
        <v>0</v>
      </c>
      <c r="T158" s="148">
        <f>S158*H158</f>
        <v>0</v>
      </c>
      <c r="AR158" s="149" t="s">
        <v>1164</v>
      </c>
      <c r="AT158" s="149" t="s">
        <v>243</v>
      </c>
      <c r="AU158" s="149" t="s">
        <v>81</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1164</v>
      </c>
      <c r="BM158" s="149" t="s">
        <v>2381</v>
      </c>
    </row>
    <row r="159" spans="2:47" s="1" customFormat="1" ht="48.75">
      <c r="B159" s="32"/>
      <c r="D159" s="151" t="s">
        <v>248</v>
      </c>
      <c r="F159" s="152" t="s">
        <v>2328</v>
      </c>
      <c r="I159" s="153"/>
      <c r="L159" s="32"/>
      <c r="M159" s="154"/>
      <c r="T159" s="56"/>
      <c r="AT159" s="17" t="s">
        <v>248</v>
      </c>
      <c r="AU159" s="17" t="s">
        <v>81</v>
      </c>
    </row>
    <row r="160" spans="2:51" s="13" customFormat="1" ht="11.25">
      <c r="B160" s="177"/>
      <c r="D160" s="151" t="s">
        <v>1584</v>
      </c>
      <c r="E160" s="178" t="s">
        <v>1</v>
      </c>
      <c r="F160" s="179" t="s">
        <v>2329</v>
      </c>
      <c r="H160" s="178" t="s">
        <v>1</v>
      </c>
      <c r="I160" s="180"/>
      <c r="L160" s="177"/>
      <c r="M160" s="181"/>
      <c r="T160" s="182"/>
      <c r="AT160" s="178" t="s">
        <v>1584</v>
      </c>
      <c r="AU160" s="178" t="s">
        <v>81</v>
      </c>
      <c r="AV160" s="13" t="s">
        <v>81</v>
      </c>
      <c r="AW160" s="13" t="s">
        <v>30</v>
      </c>
      <c r="AX160" s="13" t="s">
        <v>73</v>
      </c>
      <c r="AY160" s="178" t="s">
        <v>241</v>
      </c>
    </row>
    <row r="161" spans="2:51" s="12" customFormat="1" ht="11.25">
      <c r="B161" s="170"/>
      <c r="D161" s="151" t="s">
        <v>1584</v>
      </c>
      <c r="E161" s="171" t="s">
        <v>1</v>
      </c>
      <c r="F161" s="172" t="s">
        <v>81</v>
      </c>
      <c r="H161" s="173">
        <v>1</v>
      </c>
      <c r="I161" s="174"/>
      <c r="L161" s="170"/>
      <c r="M161" s="175"/>
      <c r="T161" s="176"/>
      <c r="AT161" s="171" t="s">
        <v>1584</v>
      </c>
      <c r="AU161" s="171" t="s">
        <v>81</v>
      </c>
      <c r="AV161" s="12" t="s">
        <v>83</v>
      </c>
      <c r="AW161" s="12" t="s">
        <v>30</v>
      </c>
      <c r="AX161" s="12" t="s">
        <v>73</v>
      </c>
      <c r="AY161" s="171" t="s">
        <v>241</v>
      </c>
    </row>
    <row r="162" spans="2:51" s="13" customFormat="1" ht="11.25">
      <c r="B162" s="177"/>
      <c r="D162" s="151" t="s">
        <v>1584</v>
      </c>
      <c r="E162" s="178" t="s">
        <v>1</v>
      </c>
      <c r="F162" s="179" t="s">
        <v>2332</v>
      </c>
      <c r="H162" s="178" t="s">
        <v>1</v>
      </c>
      <c r="I162" s="180"/>
      <c r="L162" s="177"/>
      <c r="M162" s="181"/>
      <c r="T162" s="182"/>
      <c r="AT162" s="178" t="s">
        <v>1584</v>
      </c>
      <c r="AU162" s="178" t="s">
        <v>81</v>
      </c>
      <c r="AV162" s="13" t="s">
        <v>81</v>
      </c>
      <c r="AW162" s="13" t="s">
        <v>30</v>
      </c>
      <c r="AX162" s="13" t="s">
        <v>73</v>
      </c>
      <c r="AY162" s="178" t="s">
        <v>241</v>
      </c>
    </row>
    <row r="163" spans="2:51" s="12" customFormat="1" ht="11.25">
      <c r="B163" s="170"/>
      <c r="D163" s="151" t="s">
        <v>1584</v>
      </c>
      <c r="E163" s="171" t="s">
        <v>1</v>
      </c>
      <c r="F163" s="172" t="s">
        <v>81</v>
      </c>
      <c r="H163" s="173">
        <v>1</v>
      </c>
      <c r="I163" s="174"/>
      <c r="L163" s="170"/>
      <c r="M163" s="175"/>
      <c r="T163" s="176"/>
      <c r="AT163" s="171" t="s">
        <v>1584</v>
      </c>
      <c r="AU163" s="171" t="s">
        <v>81</v>
      </c>
      <c r="AV163" s="12" t="s">
        <v>83</v>
      </c>
      <c r="AW163" s="12" t="s">
        <v>30</v>
      </c>
      <c r="AX163" s="12" t="s">
        <v>73</v>
      </c>
      <c r="AY163" s="171" t="s">
        <v>241</v>
      </c>
    </row>
    <row r="164" spans="2:51" s="14" customFormat="1" ht="11.25">
      <c r="B164" s="186"/>
      <c r="D164" s="151" t="s">
        <v>1584</v>
      </c>
      <c r="E164" s="187" t="s">
        <v>1</v>
      </c>
      <c r="F164" s="188" t="s">
        <v>2061</v>
      </c>
      <c r="H164" s="189">
        <v>2</v>
      </c>
      <c r="I164" s="190"/>
      <c r="L164" s="186"/>
      <c r="M164" s="193"/>
      <c r="N164" s="194"/>
      <c r="O164" s="194"/>
      <c r="P164" s="194"/>
      <c r="Q164" s="194"/>
      <c r="R164" s="194"/>
      <c r="S164" s="194"/>
      <c r="T164" s="195"/>
      <c r="AT164" s="187" t="s">
        <v>1584</v>
      </c>
      <c r="AU164" s="187" t="s">
        <v>81</v>
      </c>
      <c r="AV164" s="14" t="s">
        <v>247</v>
      </c>
      <c r="AW164" s="14" t="s">
        <v>30</v>
      </c>
      <c r="AX164" s="14" t="s">
        <v>81</v>
      </c>
      <c r="AY164" s="187" t="s">
        <v>241</v>
      </c>
    </row>
    <row r="165" spans="2:12" s="1" customFormat="1" ht="6.95" customHeight="1">
      <c r="B165" s="44"/>
      <c r="C165" s="45"/>
      <c r="D165" s="45"/>
      <c r="E165" s="45"/>
      <c r="F165" s="45"/>
      <c r="G165" s="45"/>
      <c r="H165" s="45"/>
      <c r="I165" s="45"/>
      <c r="J165" s="45"/>
      <c r="K165" s="45"/>
      <c r="L165" s="32"/>
    </row>
  </sheetData>
  <sheetProtection algorithmName="SHA-512" hashValue="af2sJ5CeNvd6pBstzYHTJYy9oi/85F4AHX/Gd2l+nFSC6J3hmLtcNOBAJ0wf0FSa7sd+qJ135M9zN/PUiUymng==" saltValue="UrqfbSqEztumDdlawIzAxkSWGn4c04wzZzTcHCUmE/CxS6LDh62o8Xn/hLJgfsb6TL0d5WuX2ANzNVNbt46X0A==" spinCount="100000" sheet="1" objects="1" scenarios="1" formatColumns="0" formatRows="0" autoFilter="0"/>
  <autoFilter ref="C118:K16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8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131</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2382</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ROUND((SUM(BE119:BE870)),2)</f>
        <v>0</v>
      </c>
      <c r="I33" s="96">
        <v>0.21</v>
      </c>
      <c r="J33" s="86">
        <f>ROUND(((SUM(BE119:BE870))*I33),2)</f>
        <v>0</v>
      </c>
      <c r="L33" s="32"/>
    </row>
    <row r="34" spans="2:12" s="1" customFormat="1" ht="14.45" customHeight="1">
      <c r="B34" s="32"/>
      <c r="E34" s="27" t="s">
        <v>39</v>
      </c>
      <c r="F34" s="86">
        <f>ROUND((SUM(BF119:BF870)),2)</f>
        <v>0</v>
      </c>
      <c r="I34" s="96">
        <v>0.15</v>
      </c>
      <c r="J34" s="86">
        <f>ROUND(((SUM(BF119:BF870))*I34),2)</f>
        <v>0</v>
      </c>
      <c r="L34" s="32"/>
    </row>
    <row r="35" spans="2:12" s="1" customFormat="1" ht="14.45" customHeight="1" hidden="1">
      <c r="B35" s="32"/>
      <c r="E35" s="27" t="s">
        <v>40</v>
      </c>
      <c r="F35" s="86">
        <f>ROUND((SUM(BG119:BG870)),2)</f>
        <v>0</v>
      </c>
      <c r="I35" s="96">
        <v>0.21</v>
      </c>
      <c r="J35" s="86">
        <f>0</f>
        <v>0</v>
      </c>
      <c r="L35" s="32"/>
    </row>
    <row r="36" spans="2:12" s="1" customFormat="1" ht="14.45" customHeight="1" hidden="1">
      <c r="B36" s="32"/>
      <c r="E36" s="27" t="s">
        <v>41</v>
      </c>
      <c r="F36" s="86">
        <f>ROUND((SUM(BH119:BH870)),2)</f>
        <v>0</v>
      </c>
      <c r="I36" s="96">
        <v>0.15</v>
      </c>
      <c r="J36" s="86">
        <f>0</f>
        <v>0</v>
      </c>
      <c r="L36" s="32"/>
    </row>
    <row r="37" spans="2:12" s="1" customFormat="1" ht="14.45" customHeight="1" hidden="1">
      <c r="B37" s="32"/>
      <c r="E37" s="27" t="s">
        <v>42</v>
      </c>
      <c r="F37" s="86">
        <f>ROUND((SUM(BI119:BI870)),2)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SO 10-02 - ŽST Mníšek u Liberce, železniční svršek</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J716</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16.5" customHeight="1">
      <c r="B111" s="32"/>
      <c r="E111" s="241" t="str">
        <f>E9</f>
        <v>SO 10-02 - ŽST Mníšek u Liberce, železniční svršek</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P120+P716</f>
        <v>0</v>
      </c>
      <c r="Q119" s="53"/>
      <c r="R119" s="122">
        <f>R120+R716</f>
        <v>7748.281352000001</v>
      </c>
      <c r="S119" s="53"/>
      <c r="T119" s="123">
        <f>T120+T716</f>
        <v>0</v>
      </c>
      <c r="AT119" s="17" t="s">
        <v>72</v>
      </c>
      <c r="AU119" s="17" t="s">
        <v>212</v>
      </c>
      <c r="BK119" s="124">
        <f>BK120+BK716</f>
        <v>0</v>
      </c>
    </row>
    <row r="120" spans="2:63" s="11" customFormat="1" ht="25.9" customHeight="1">
      <c r="B120" s="125"/>
      <c r="D120" s="126" t="s">
        <v>72</v>
      </c>
      <c r="E120" s="127" t="s">
        <v>239</v>
      </c>
      <c r="F120" s="127" t="s">
        <v>2037</v>
      </c>
      <c r="I120" s="128"/>
      <c r="J120" s="129">
        <f>BK120</f>
        <v>0</v>
      </c>
      <c r="L120" s="125"/>
      <c r="M120" s="130"/>
      <c r="P120" s="131">
        <f>P121</f>
        <v>0</v>
      </c>
      <c r="R120" s="131">
        <f>R121</f>
        <v>7748.281352000001</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SUM(P122:P715)</f>
        <v>0</v>
      </c>
      <c r="R121" s="131">
        <f>SUM(R122:R715)</f>
        <v>7748.281352000001</v>
      </c>
      <c r="T121" s="132">
        <f>SUM(T122:T715)</f>
        <v>0</v>
      </c>
      <c r="AR121" s="126" t="s">
        <v>81</v>
      </c>
      <c r="AT121" s="133" t="s">
        <v>72</v>
      </c>
      <c r="AU121" s="133" t="s">
        <v>81</v>
      </c>
      <c r="AY121" s="126" t="s">
        <v>241</v>
      </c>
      <c r="BK121" s="134">
        <f>SUM(BK122:BK715)</f>
        <v>0</v>
      </c>
    </row>
    <row r="122" spans="2:65" s="1" customFormat="1" ht="24.2" customHeight="1">
      <c r="B122" s="32"/>
      <c r="C122" s="137" t="s">
        <v>81</v>
      </c>
      <c r="D122" s="137" t="s">
        <v>243</v>
      </c>
      <c r="E122" s="138" t="s">
        <v>2383</v>
      </c>
      <c r="F122" s="139" t="s">
        <v>2384</v>
      </c>
      <c r="G122" s="140" t="s">
        <v>257</v>
      </c>
      <c r="H122" s="141">
        <v>2392</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2385</v>
      </c>
    </row>
    <row r="123" spans="2:47" s="1" customFormat="1" ht="48.75">
      <c r="B123" s="32"/>
      <c r="D123" s="151" t="s">
        <v>248</v>
      </c>
      <c r="F123" s="152" t="s">
        <v>2386</v>
      </c>
      <c r="I123" s="153"/>
      <c r="L123" s="32"/>
      <c r="M123" s="154"/>
      <c r="T123" s="56"/>
      <c r="AT123" s="17" t="s">
        <v>248</v>
      </c>
      <c r="AU123" s="17" t="s">
        <v>83</v>
      </c>
    </row>
    <row r="124" spans="2:65" s="1" customFormat="1" ht="16.5" customHeight="1">
      <c r="B124" s="32"/>
      <c r="C124" s="155" t="s">
        <v>83</v>
      </c>
      <c r="D124" s="155" t="s">
        <v>260</v>
      </c>
      <c r="E124" s="156" t="s">
        <v>2387</v>
      </c>
      <c r="F124" s="157" t="s">
        <v>1077</v>
      </c>
      <c r="G124" s="158" t="s">
        <v>563</v>
      </c>
      <c r="H124" s="159">
        <v>389.418</v>
      </c>
      <c r="I124" s="160"/>
      <c r="J124" s="161">
        <f>ROUND(I124*H124,2)</f>
        <v>0</v>
      </c>
      <c r="K124" s="162"/>
      <c r="L124" s="163"/>
      <c r="M124" s="164" t="s">
        <v>1</v>
      </c>
      <c r="N124" s="165" t="s">
        <v>38</v>
      </c>
      <c r="P124" s="147">
        <f>O124*H124</f>
        <v>0</v>
      </c>
      <c r="Q124" s="147">
        <v>1</v>
      </c>
      <c r="R124" s="147">
        <f>Q124*H124</f>
        <v>389.418</v>
      </c>
      <c r="S124" s="147">
        <v>0</v>
      </c>
      <c r="T124" s="148">
        <f>S124*H124</f>
        <v>0</v>
      </c>
      <c r="AR124" s="149" t="s">
        <v>258</v>
      </c>
      <c r="AT124" s="149" t="s">
        <v>260</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2388</v>
      </c>
    </row>
    <row r="125" spans="2:47" s="1" customFormat="1" ht="11.25">
      <c r="B125" s="32"/>
      <c r="D125" s="151" t="s">
        <v>248</v>
      </c>
      <c r="F125" s="152" t="s">
        <v>1077</v>
      </c>
      <c r="I125" s="153"/>
      <c r="L125" s="32"/>
      <c r="M125" s="154"/>
      <c r="T125" s="56"/>
      <c r="AT125" s="17" t="s">
        <v>248</v>
      </c>
      <c r="AU125" s="17" t="s">
        <v>83</v>
      </c>
    </row>
    <row r="126" spans="2:51" s="13" customFormat="1" ht="22.5">
      <c r="B126" s="177"/>
      <c r="D126" s="151" t="s">
        <v>1584</v>
      </c>
      <c r="E126" s="178" t="s">
        <v>1</v>
      </c>
      <c r="F126" s="179" t="s">
        <v>2389</v>
      </c>
      <c r="H126" s="178" t="s">
        <v>1</v>
      </c>
      <c r="I126" s="180"/>
      <c r="L126" s="177"/>
      <c r="M126" s="181"/>
      <c r="T126" s="182"/>
      <c r="AT126" s="178" t="s">
        <v>1584</v>
      </c>
      <c r="AU126" s="178" t="s">
        <v>83</v>
      </c>
      <c r="AV126" s="13" t="s">
        <v>81</v>
      </c>
      <c r="AW126" s="13" t="s">
        <v>30</v>
      </c>
      <c r="AX126" s="13" t="s">
        <v>73</v>
      </c>
      <c r="AY126" s="178" t="s">
        <v>241</v>
      </c>
    </row>
    <row r="127" spans="2:51" s="12" customFormat="1" ht="11.25">
      <c r="B127" s="170"/>
      <c r="D127" s="151" t="s">
        <v>1584</v>
      </c>
      <c r="E127" s="171" t="s">
        <v>1</v>
      </c>
      <c r="F127" s="172" t="s">
        <v>2390</v>
      </c>
      <c r="H127" s="173">
        <v>389.418</v>
      </c>
      <c r="I127" s="174"/>
      <c r="L127" s="170"/>
      <c r="M127" s="175"/>
      <c r="T127" s="176"/>
      <c r="AT127" s="171" t="s">
        <v>1584</v>
      </c>
      <c r="AU127" s="171" t="s">
        <v>83</v>
      </c>
      <c r="AV127" s="12" t="s">
        <v>83</v>
      </c>
      <c r="AW127" s="12" t="s">
        <v>30</v>
      </c>
      <c r="AX127" s="12" t="s">
        <v>81</v>
      </c>
      <c r="AY127" s="171" t="s">
        <v>241</v>
      </c>
    </row>
    <row r="128" spans="2:65" s="1" customFormat="1" ht="24.2" customHeight="1">
      <c r="B128" s="32"/>
      <c r="C128" s="137" t="s">
        <v>251</v>
      </c>
      <c r="D128" s="137" t="s">
        <v>243</v>
      </c>
      <c r="E128" s="138" t="s">
        <v>2391</v>
      </c>
      <c r="F128" s="139" t="s">
        <v>2392</v>
      </c>
      <c r="G128" s="140" t="s">
        <v>246</v>
      </c>
      <c r="H128" s="141">
        <v>2669.526</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2393</v>
      </c>
    </row>
    <row r="129" spans="2:47" s="1" customFormat="1" ht="48.75">
      <c r="B129" s="32"/>
      <c r="D129" s="151" t="s">
        <v>248</v>
      </c>
      <c r="F129" s="152" t="s">
        <v>2394</v>
      </c>
      <c r="I129" s="153"/>
      <c r="L129" s="32"/>
      <c r="M129" s="154"/>
      <c r="T129" s="56"/>
      <c r="AT129" s="17" t="s">
        <v>248</v>
      </c>
      <c r="AU129" s="17" t="s">
        <v>83</v>
      </c>
    </row>
    <row r="130" spans="2:51" s="13" customFormat="1" ht="11.25">
      <c r="B130" s="177"/>
      <c r="D130" s="151" t="s">
        <v>1584</v>
      </c>
      <c r="E130" s="178" t="s">
        <v>1</v>
      </c>
      <c r="F130" s="179" t="s">
        <v>2395</v>
      </c>
      <c r="H130" s="178" t="s">
        <v>1</v>
      </c>
      <c r="I130" s="180"/>
      <c r="L130" s="177"/>
      <c r="M130" s="181"/>
      <c r="T130" s="182"/>
      <c r="AT130" s="178" t="s">
        <v>1584</v>
      </c>
      <c r="AU130" s="178" t="s">
        <v>83</v>
      </c>
      <c r="AV130" s="13" t="s">
        <v>81</v>
      </c>
      <c r="AW130" s="13" t="s">
        <v>30</v>
      </c>
      <c r="AX130" s="13" t="s">
        <v>73</v>
      </c>
      <c r="AY130" s="178" t="s">
        <v>241</v>
      </c>
    </row>
    <row r="131" spans="2:51" s="12" customFormat="1" ht="11.25">
      <c r="B131" s="170"/>
      <c r="D131" s="151" t="s">
        <v>1584</v>
      </c>
      <c r="E131" s="171" t="s">
        <v>1</v>
      </c>
      <c r="F131" s="172" t="s">
        <v>2396</v>
      </c>
      <c r="H131" s="173">
        <v>2669.526</v>
      </c>
      <c r="I131" s="174"/>
      <c r="L131" s="170"/>
      <c r="M131" s="175"/>
      <c r="T131" s="176"/>
      <c r="AT131" s="171" t="s">
        <v>1584</v>
      </c>
      <c r="AU131" s="171" t="s">
        <v>83</v>
      </c>
      <c r="AV131" s="12" t="s">
        <v>83</v>
      </c>
      <c r="AW131" s="12" t="s">
        <v>30</v>
      </c>
      <c r="AX131" s="12" t="s">
        <v>81</v>
      </c>
      <c r="AY131" s="171" t="s">
        <v>241</v>
      </c>
    </row>
    <row r="132" spans="2:65" s="1" customFormat="1" ht="24.2" customHeight="1">
      <c r="B132" s="32"/>
      <c r="C132" s="137" t="s">
        <v>247</v>
      </c>
      <c r="D132" s="137" t="s">
        <v>243</v>
      </c>
      <c r="E132" s="138" t="s">
        <v>2397</v>
      </c>
      <c r="F132" s="139" t="s">
        <v>2398</v>
      </c>
      <c r="G132" s="140" t="s">
        <v>246</v>
      </c>
      <c r="H132" s="141">
        <v>337</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2399</v>
      </c>
    </row>
    <row r="133" spans="2:47" s="1" customFormat="1" ht="48.75">
      <c r="B133" s="32"/>
      <c r="D133" s="151" t="s">
        <v>248</v>
      </c>
      <c r="F133" s="152" t="s">
        <v>2400</v>
      </c>
      <c r="I133" s="153"/>
      <c r="L133" s="32"/>
      <c r="M133" s="154"/>
      <c r="T133" s="56"/>
      <c r="AT133" s="17" t="s">
        <v>248</v>
      </c>
      <c r="AU133" s="17" t="s">
        <v>83</v>
      </c>
    </row>
    <row r="134" spans="2:51" s="13" customFormat="1" ht="11.25">
      <c r="B134" s="177"/>
      <c r="D134" s="151" t="s">
        <v>1584</v>
      </c>
      <c r="E134" s="178" t="s">
        <v>1</v>
      </c>
      <c r="F134" s="179" t="s">
        <v>2401</v>
      </c>
      <c r="H134" s="178" t="s">
        <v>1</v>
      </c>
      <c r="I134" s="180"/>
      <c r="L134" s="177"/>
      <c r="M134" s="181"/>
      <c r="T134" s="182"/>
      <c r="AT134" s="178" t="s">
        <v>1584</v>
      </c>
      <c r="AU134" s="178" t="s">
        <v>83</v>
      </c>
      <c r="AV134" s="13" t="s">
        <v>81</v>
      </c>
      <c r="AW134" s="13" t="s">
        <v>30</v>
      </c>
      <c r="AX134" s="13" t="s">
        <v>73</v>
      </c>
      <c r="AY134" s="178" t="s">
        <v>241</v>
      </c>
    </row>
    <row r="135" spans="2:51" s="13" customFormat="1" ht="11.25">
      <c r="B135" s="177"/>
      <c r="D135" s="151" t="s">
        <v>1584</v>
      </c>
      <c r="E135" s="178" t="s">
        <v>1</v>
      </c>
      <c r="F135" s="179" t="s">
        <v>2402</v>
      </c>
      <c r="H135" s="178" t="s">
        <v>1</v>
      </c>
      <c r="I135" s="180"/>
      <c r="L135" s="177"/>
      <c r="M135" s="181"/>
      <c r="T135" s="182"/>
      <c r="AT135" s="178" t="s">
        <v>1584</v>
      </c>
      <c r="AU135" s="178" t="s">
        <v>83</v>
      </c>
      <c r="AV135" s="13" t="s">
        <v>81</v>
      </c>
      <c r="AW135" s="13" t="s">
        <v>30</v>
      </c>
      <c r="AX135" s="13" t="s">
        <v>73</v>
      </c>
      <c r="AY135" s="178" t="s">
        <v>241</v>
      </c>
    </row>
    <row r="136" spans="2:51" s="12" customFormat="1" ht="11.25">
      <c r="B136" s="170"/>
      <c r="D136" s="151" t="s">
        <v>1584</v>
      </c>
      <c r="E136" s="171" t="s">
        <v>1</v>
      </c>
      <c r="F136" s="172" t="s">
        <v>596</v>
      </c>
      <c r="H136" s="173">
        <v>97</v>
      </c>
      <c r="I136" s="174"/>
      <c r="L136" s="170"/>
      <c r="M136" s="175"/>
      <c r="T136" s="176"/>
      <c r="AT136" s="171" t="s">
        <v>1584</v>
      </c>
      <c r="AU136" s="171" t="s">
        <v>83</v>
      </c>
      <c r="AV136" s="12" t="s">
        <v>83</v>
      </c>
      <c r="AW136" s="12" t="s">
        <v>30</v>
      </c>
      <c r="AX136" s="12" t="s">
        <v>73</v>
      </c>
      <c r="AY136" s="171" t="s">
        <v>241</v>
      </c>
    </row>
    <row r="137" spans="2:51" s="13" customFormat="1" ht="11.25">
      <c r="B137" s="177"/>
      <c r="D137" s="151" t="s">
        <v>1584</v>
      </c>
      <c r="E137" s="178" t="s">
        <v>1</v>
      </c>
      <c r="F137" s="179" t="s">
        <v>2403</v>
      </c>
      <c r="H137" s="178" t="s">
        <v>1</v>
      </c>
      <c r="I137" s="180"/>
      <c r="L137" s="177"/>
      <c r="M137" s="181"/>
      <c r="T137" s="182"/>
      <c r="AT137" s="178" t="s">
        <v>1584</v>
      </c>
      <c r="AU137" s="178" t="s">
        <v>83</v>
      </c>
      <c r="AV137" s="13" t="s">
        <v>81</v>
      </c>
      <c r="AW137" s="13" t="s">
        <v>30</v>
      </c>
      <c r="AX137" s="13" t="s">
        <v>73</v>
      </c>
      <c r="AY137" s="178" t="s">
        <v>241</v>
      </c>
    </row>
    <row r="138" spans="2:51" s="12" customFormat="1" ht="11.25">
      <c r="B138" s="170"/>
      <c r="D138" s="151" t="s">
        <v>1584</v>
      </c>
      <c r="E138" s="171" t="s">
        <v>1</v>
      </c>
      <c r="F138" s="172" t="s">
        <v>2404</v>
      </c>
      <c r="H138" s="173">
        <v>174</v>
      </c>
      <c r="I138" s="174"/>
      <c r="L138" s="170"/>
      <c r="M138" s="175"/>
      <c r="T138" s="176"/>
      <c r="AT138" s="171" t="s">
        <v>1584</v>
      </c>
      <c r="AU138" s="171" t="s">
        <v>83</v>
      </c>
      <c r="AV138" s="12" t="s">
        <v>83</v>
      </c>
      <c r="AW138" s="12" t="s">
        <v>30</v>
      </c>
      <c r="AX138" s="12" t="s">
        <v>73</v>
      </c>
      <c r="AY138" s="171" t="s">
        <v>241</v>
      </c>
    </row>
    <row r="139" spans="2:51" s="13" customFormat="1" ht="11.25">
      <c r="B139" s="177"/>
      <c r="D139" s="151" t="s">
        <v>1584</v>
      </c>
      <c r="E139" s="178" t="s">
        <v>1</v>
      </c>
      <c r="F139" s="179" t="s">
        <v>2405</v>
      </c>
      <c r="H139" s="178" t="s">
        <v>1</v>
      </c>
      <c r="I139" s="180"/>
      <c r="L139" s="177"/>
      <c r="M139" s="181"/>
      <c r="T139" s="182"/>
      <c r="AT139" s="178" t="s">
        <v>1584</v>
      </c>
      <c r="AU139" s="178" t="s">
        <v>83</v>
      </c>
      <c r="AV139" s="13" t="s">
        <v>81</v>
      </c>
      <c r="AW139" s="13" t="s">
        <v>30</v>
      </c>
      <c r="AX139" s="13" t="s">
        <v>73</v>
      </c>
      <c r="AY139" s="178" t="s">
        <v>241</v>
      </c>
    </row>
    <row r="140" spans="2:51" s="12" customFormat="1" ht="11.25">
      <c r="B140" s="170"/>
      <c r="D140" s="151" t="s">
        <v>1584</v>
      </c>
      <c r="E140" s="171" t="s">
        <v>1</v>
      </c>
      <c r="F140" s="172" t="s">
        <v>361</v>
      </c>
      <c r="H140" s="173">
        <v>66</v>
      </c>
      <c r="I140" s="174"/>
      <c r="L140" s="170"/>
      <c r="M140" s="175"/>
      <c r="T140" s="176"/>
      <c r="AT140" s="171" t="s">
        <v>1584</v>
      </c>
      <c r="AU140" s="171" t="s">
        <v>83</v>
      </c>
      <c r="AV140" s="12" t="s">
        <v>83</v>
      </c>
      <c r="AW140" s="12" t="s">
        <v>30</v>
      </c>
      <c r="AX140" s="12" t="s">
        <v>73</v>
      </c>
      <c r="AY140" s="171" t="s">
        <v>241</v>
      </c>
    </row>
    <row r="141" spans="2:51" s="14" customFormat="1" ht="11.25">
      <c r="B141" s="186"/>
      <c r="D141" s="151" t="s">
        <v>1584</v>
      </c>
      <c r="E141" s="187" t="s">
        <v>1</v>
      </c>
      <c r="F141" s="188" t="s">
        <v>2061</v>
      </c>
      <c r="H141" s="189">
        <v>337</v>
      </c>
      <c r="I141" s="190"/>
      <c r="L141" s="186"/>
      <c r="M141" s="191"/>
      <c r="T141" s="192"/>
      <c r="AT141" s="187" t="s">
        <v>1584</v>
      </c>
      <c r="AU141" s="187" t="s">
        <v>83</v>
      </c>
      <c r="AV141" s="14" t="s">
        <v>247</v>
      </c>
      <c r="AW141" s="14" t="s">
        <v>30</v>
      </c>
      <c r="AX141" s="14" t="s">
        <v>81</v>
      </c>
      <c r="AY141" s="187" t="s">
        <v>241</v>
      </c>
    </row>
    <row r="142" spans="2:65" s="1" customFormat="1" ht="16.5" customHeight="1">
      <c r="B142" s="32"/>
      <c r="C142" s="137" t="s">
        <v>259</v>
      </c>
      <c r="D142" s="137" t="s">
        <v>243</v>
      </c>
      <c r="E142" s="138" t="s">
        <v>2406</v>
      </c>
      <c r="F142" s="139" t="s">
        <v>2407</v>
      </c>
      <c r="G142" s="140" t="s">
        <v>246</v>
      </c>
      <c r="H142" s="141">
        <v>4443.288</v>
      </c>
      <c r="I142" s="142"/>
      <c r="J142" s="143">
        <f>ROUND(I142*H142,2)</f>
        <v>0</v>
      </c>
      <c r="K142" s="144"/>
      <c r="L142" s="32"/>
      <c r="M142" s="145" t="s">
        <v>1</v>
      </c>
      <c r="N142" s="146" t="s">
        <v>38</v>
      </c>
      <c r="P142" s="147">
        <f>O142*H142</f>
        <v>0</v>
      </c>
      <c r="Q142" s="147">
        <v>0</v>
      </c>
      <c r="R142" s="147">
        <f>Q142*H142</f>
        <v>0</v>
      </c>
      <c r="S142" s="147">
        <v>0</v>
      </c>
      <c r="T142" s="148">
        <f>S142*H142</f>
        <v>0</v>
      </c>
      <c r="AR142" s="149" t="s">
        <v>247</v>
      </c>
      <c r="AT142" s="149" t="s">
        <v>243</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2408</v>
      </c>
    </row>
    <row r="143" spans="2:47" s="1" customFormat="1" ht="78">
      <c r="B143" s="32"/>
      <c r="D143" s="151" t="s">
        <v>248</v>
      </c>
      <c r="F143" s="152" t="s">
        <v>2409</v>
      </c>
      <c r="I143" s="153"/>
      <c r="L143" s="32"/>
      <c r="M143" s="154"/>
      <c r="T143" s="56"/>
      <c r="AT143" s="17" t="s">
        <v>248</v>
      </c>
      <c r="AU143" s="17" t="s">
        <v>83</v>
      </c>
    </row>
    <row r="144" spans="2:51" s="13" customFormat="1" ht="22.5">
      <c r="B144" s="177"/>
      <c r="D144" s="151" t="s">
        <v>1584</v>
      </c>
      <c r="E144" s="178" t="s">
        <v>1</v>
      </c>
      <c r="F144" s="179" t="s">
        <v>2410</v>
      </c>
      <c r="H144" s="178" t="s">
        <v>1</v>
      </c>
      <c r="I144" s="180"/>
      <c r="L144" s="177"/>
      <c r="M144" s="181"/>
      <c r="T144" s="182"/>
      <c r="AT144" s="178" t="s">
        <v>1584</v>
      </c>
      <c r="AU144" s="178" t="s">
        <v>83</v>
      </c>
      <c r="AV144" s="13" t="s">
        <v>81</v>
      </c>
      <c r="AW144" s="13" t="s">
        <v>30</v>
      </c>
      <c r="AX144" s="13" t="s">
        <v>73</v>
      </c>
      <c r="AY144" s="178" t="s">
        <v>241</v>
      </c>
    </row>
    <row r="145" spans="2:51" s="12" customFormat="1" ht="11.25">
      <c r="B145" s="170"/>
      <c r="D145" s="151" t="s">
        <v>1584</v>
      </c>
      <c r="E145" s="171" t="s">
        <v>1</v>
      </c>
      <c r="F145" s="172" t="s">
        <v>2411</v>
      </c>
      <c r="H145" s="173">
        <v>2548.426</v>
      </c>
      <c r="I145" s="174"/>
      <c r="L145" s="170"/>
      <c r="M145" s="175"/>
      <c r="T145" s="176"/>
      <c r="AT145" s="171" t="s">
        <v>1584</v>
      </c>
      <c r="AU145" s="171" t="s">
        <v>83</v>
      </c>
      <c r="AV145" s="12" t="s">
        <v>83</v>
      </c>
      <c r="AW145" s="12" t="s">
        <v>30</v>
      </c>
      <c r="AX145" s="12" t="s">
        <v>73</v>
      </c>
      <c r="AY145" s="171" t="s">
        <v>241</v>
      </c>
    </row>
    <row r="146" spans="2:51" s="13" customFormat="1" ht="22.5">
      <c r="B146" s="177"/>
      <c r="D146" s="151" t="s">
        <v>1584</v>
      </c>
      <c r="E146" s="178" t="s">
        <v>1</v>
      </c>
      <c r="F146" s="179" t="s">
        <v>2412</v>
      </c>
      <c r="H146" s="178" t="s">
        <v>1</v>
      </c>
      <c r="I146" s="180"/>
      <c r="L146" s="177"/>
      <c r="M146" s="181"/>
      <c r="T146" s="182"/>
      <c r="AT146" s="178" t="s">
        <v>1584</v>
      </c>
      <c r="AU146" s="178" t="s">
        <v>83</v>
      </c>
      <c r="AV146" s="13" t="s">
        <v>81</v>
      </c>
      <c r="AW146" s="13" t="s">
        <v>30</v>
      </c>
      <c r="AX146" s="13" t="s">
        <v>73</v>
      </c>
      <c r="AY146" s="178" t="s">
        <v>241</v>
      </c>
    </row>
    <row r="147" spans="2:51" s="12" customFormat="1" ht="11.25">
      <c r="B147" s="170"/>
      <c r="D147" s="151" t="s">
        <v>1584</v>
      </c>
      <c r="E147" s="171" t="s">
        <v>1</v>
      </c>
      <c r="F147" s="172" t="s">
        <v>2413</v>
      </c>
      <c r="H147" s="173">
        <v>45.297</v>
      </c>
      <c r="I147" s="174"/>
      <c r="L147" s="170"/>
      <c r="M147" s="175"/>
      <c r="T147" s="176"/>
      <c r="AT147" s="171" t="s">
        <v>1584</v>
      </c>
      <c r="AU147" s="171" t="s">
        <v>83</v>
      </c>
      <c r="AV147" s="12" t="s">
        <v>83</v>
      </c>
      <c r="AW147" s="12" t="s">
        <v>30</v>
      </c>
      <c r="AX147" s="12" t="s">
        <v>73</v>
      </c>
      <c r="AY147" s="171" t="s">
        <v>241</v>
      </c>
    </row>
    <row r="148" spans="2:51" s="13" customFormat="1" ht="22.5">
      <c r="B148" s="177"/>
      <c r="D148" s="151" t="s">
        <v>1584</v>
      </c>
      <c r="E148" s="178" t="s">
        <v>1</v>
      </c>
      <c r="F148" s="179" t="s">
        <v>2414</v>
      </c>
      <c r="H148" s="178" t="s">
        <v>1</v>
      </c>
      <c r="I148" s="180"/>
      <c r="L148" s="177"/>
      <c r="M148" s="181"/>
      <c r="T148" s="182"/>
      <c r="AT148" s="178" t="s">
        <v>1584</v>
      </c>
      <c r="AU148" s="178" t="s">
        <v>83</v>
      </c>
      <c r="AV148" s="13" t="s">
        <v>81</v>
      </c>
      <c r="AW148" s="13" t="s">
        <v>30</v>
      </c>
      <c r="AX148" s="13" t="s">
        <v>73</v>
      </c>
      <c r="AY148" s="178" t="s">
        <v>241</v>
      </c>
    </row>
    <row r="149" spans="2:51" s="12" customFormat="1" ht="11.25">
      <c r="B149" s="170"/>
      <c r="D149" s="151" t="s">
        <v>1584</v>
      </c>
      <c r="E149" s="171" t="s">
        <v>1</v>
      </c>
      <c r="F149" s="172" t="s">
        <v>2415</v>
      </c>
      <c r="H149" s="173">
        <v>822.415</v>
      </c>
      <c r="I149" s="174"/>
      <c r="L149" s="170"/>
      <c r="M149" s="175"/>
      <c r="T149" s="176"/>
      <c r="AT149" s="171" t="s">
        <v>1584</v>
      </c>
      <c r="AU149" s="171" t="s">
        <v>83</v>
      </c>
      <c r="AV149" s="12" t="s">
        <v>83</v>
      </c>
      <c r="AW149" s="12" t="s">
        <v>30</v>
      </c>
      <c r="AX149" s="12" t="s">
        <v>73</v>
      </c>
      <c r="AY149" s="171" t="s">
        <v>241</v>
      </c>
    </row>
    <row r="150" spans="2:51" s="13" customFormat="1" ht="22.5">
      <c r="B150" s="177"/>
      <c r="D150" s="151" t="s">
        <v>1584</v>
      </c>
      <c r="E150" s="178" t="s">
        <v>1</v>
      </c>
      <c r="F150" s="179" t="s">
        <v>2416</v>
      </c>
      <c r="H150" s="178" t="s">
        <v>1</v>
      </c>
      <c r="I150" s="180"/>
      <c r="L150" s="177"/>
      <c r="M150" s="181"/>
      <c r="T150" s="182"/>
      <c r="AT150" s="178" t="s">
        <v>1584</v>
      </c>
      <c r="AU150" s="178" t="s">
        <v>83</v>
      </c>
      <c r="AV150" s="13" t="s">
        <v>81</v>
      </c>
      <c r="AW150" s="13" t="s">
        <v>30</v>
      </c>
      <c r="AX150" s="13" t="s">
        <v>73</v>
      </c>
      <c r="AY150" s="178" t="s">
        <v>241</v>
      </c>
    </row>
    <row r="151" spans="2:51" s="12" customFormat="1" ht="11.25">
      <c r="B151" s="170"/>
      <c r="D151" s="151" t="s">
        <v>1584</v>
      </c>
      <c r="E151" s="171" t="s">
        <v>1</v>
      </c>
      <c r="F151" s="172" t="s">
        <v>2417</v>
      </c>
      <c r="H151" s="173">
        <v>75.949</v>
      </c>
      <c r="I151" s="174"/>
      <c r="L151" s="170"/>
      <c r="M151" s="175"/>
      <c r="T151" s="176"/>
      <c r="AT151" s="171" t="s">
        <v>1584</v>
      </c>
      <c r="AU151" s="171" t="s">
        <v>83</v>
      </c>
      <c r="AV151" s="12" t="s">
        <v>83</v>
      </c>
      <c r="AW151" s="12" t="s">
        <v>30</v>
      </c>
      <c r="AX151" s="12" t="s">
        <v>73</v>
      </c>
      <c r="AY151" s="171" t="s">
        <v>241</v>
      </c>
    </row>
    <row r="152" spans="2:51" s="13" customFormat="1" ht="22.5">
      <c r="B152" s="177"/>
      <c r="D152" s="151" t="s">
        <v>1584</v>
      </c>
      <c r="E152" s="178" t="s">
        <v>1</v>
      </c>
      <c r="F152" s="179" t="s">
        <v>2418</v>
      </c>
      <c r="H152" s="178" t="s">
        <v>1</v>
      </c>
      <c r="I152" s="180"/>
      <c r="L152" s="177"/>
      <c r="M152" s="181"/>
      <c r="T152" s="182"/>
      <c r="AT152" s="178" t="s">
        <v>1584</v>
      </c>
      <c r="AU152" s="178" t="s">
        <v>83</v>
      </c>
      <c r="AV152" s="13" t="s">
        <v>81</v>
      </c>
      <c r="AW152" s="13" t="s">
        <v>30</v>
      </c>
      <c r="AX152" s="13" t="s">
        <v>73</v>
      </c>
      <c r="AY152" s="178" t="s">
        <v>241</v>
      </c>
    </row>
    <row r="153" spans="2:51" s="12" customFormat="1" ht="11.25">
      <c r="B153" s="170"/>
      <c r="D153" s="151" t="s">
        <v>1584</v>
      </c>
      <c r="E153" s="171" t="s">
        <v>1</v>
      </c>
      <c r="F153" s="172" t="s">
        <v>2419</v>
      </c>
      <c r="H153" s="173">
        <v>77.201</v>
      </c>
      <c r="I153" s="174"/>
      <c r="L153" s="170"/>
      <c r="M153" s="175"/>
      <c r="T153" s="176"/>
      <c r="AT153" s="171" t="s">
        <v>1584</v>
      </c>
      <c r="AU153" s="171" t="s">
        <v>83</v>
      </c>
      <c r="AV153" s="12" t="s">
        <v>83</v>
      </c>
      <c r="AW153" s="12" t="s">
        <v>30</v>
      </c>
      <c r="AX153" s="12" t="s">
        <v>73</v>
      </c>
      <c r="AY153" s="171" t="s">
        <v>241</v>
      </c>
    </row>
    <row r="154" spans="2:51" s="13" customFormat="1" ht="22.5">
      <c r="B154" s="177"/>
      <c r="D154" s="151" t="s">
        <v>1584</v>
      </c>
      <c r="E154" s="178" t="s">
        <v>1</v>
      </c>
      <c r="F154" s="179" t="s">
        <v>2420</v>
      </c>
      <c r="H154" s="178" t="s">
        <v>1</v>
      </c>
      <c r="I154" s="180"/>
      <c r="L154" s="177"/>
      <c r="M154" s="181"/>
      <c r="T154" s="182"/>
      <c r="AT154" s="178" t="s">
        <v>1584</v>
      </c>
      <c r="AU154" s="178" t="s">
        <v>83</v>
      </c>
      <c r="AV154" s="13" t="s">
        <v>81</v>
      </c>
      <c r="AW154" s="13" t="s">
        <v>30</v>
      </c>
      <c r="AX154" s="13" t="s">
        <v>73</v>
      </c>
      <c r="AY154" s="178" t="s">
        <v>241</v>
      </c>
    </row>
    <row r="155" spans="2:51" s="12" customFormat="1" ht="11.25">
      <c r="B155" s="170"/>
      <c r="D155" s="151" t="s">
        <v>1584</v>
      </c>
      <c r="E155" s="171" t="s">
        <v>1</v>
      </c>
      <c r="F155" s="172" t="s">
        <v>2421</v>
      </c>
      <c r="H155" s="173">
        <v>874</v>
      </c>
      <c r="I155" s="174"/>
      <c r="L155" s="170"/>
      <c r="M155" s="175"/>
      <c r="T155" s="176"/>
      <c r="AT155" s="171" t="s">
        <v>1584</v>
      </c>
      <c r="AU155" s="171" t="s">
        <v>83</v>
      </c>
      <c r="AV155" s="12" t="s">
        <v>83</v>
      </c>
      <c r="AW155" s="12" t="s">
        <v>30</v>
      </c>
      <c r="AX155" s="12" t="s">
        <v>73</v>
      </c>
      <c r="AY155" s="171" t="s">
        <v>241</v>
      </c>
    </row>
    <row r="156" spans="2:51" s="13" customFormat="1" ht="22.5">
      <c r="B156" s="177"/>
      <c r="D156" s="151" t="s">
        <v>1584</v>
      </c>
      <c r="E156" s="178" t="s">
        <v>1</v>
      </c>
      <c r="F156" s="179" t="s">
        <v>2422</v>
      </c>
      <c r="H156" s="178" t="s">
        <v>1</v>
      </c>
      <c r="I156" s="180"/>
      <c r="L156" s="177"/>
      <c r="M156" s="181"/>
      <c r="T156" s="182"/>
      <c r="AT156" s="178" t="s">
        <v>1584</v>
      </c>
      <c r="AU156" s="178" t="s">
        <v>83</v>
      </c>
      <c r="AV156" s="13" t="s">
        <v>81</v>
      </c>
      <c r="AW156" s="13" t="s">
        <v>30</v>
      </c>
      <c r="AX156" s="13" t="s">
        <v>73</v>
      </c>
      <c r="AY156" s="178" t="s">
        <v>241</v>
      </c>
    </row>
    <row r="157" spans="2:51" s="14" customFormat="1" ht="11.25">
      <c r="B157" s="186"/>
      <c r="D157" s="151" t="s">
        <v>1584</v>
      </c>
      <c r="E157" s="187" t="s">
        <v>1</v>
      </c>
      <c r="F157" s="188" t="s">
        <v>2061</v>
      </c>
      <c r="H157" s="189">
        <v>4443.288</v>
      </c>
      <c r="I157" s="190"/>
      <c r="L157" s="186"/>
      <c r="M157" s="191"/>
      <c r="T157" s="192"/>
      <c r="AT157" s="187" t="s">
        <v>1584</v>
      </c>
      <c r="AU157" s="187" t="s">
        <v>83</v>
      </c>
      <c r="AV157" s="14" t="s">
        <v>247</v>
      </c>
      <c r="AW157" s="14" t="s">
        <v>30</v>
      </c>
      <c r="AX157" s="14" t="s">
        <v>81</v>
      </c>
      <c r="AY157" s="187" t="s">
        <v>241</v>
      </c>
    </row>
    <row r="158" spans="2:65" s="1" customFormat="1" ht="16.5" customHeight="1">
      <c r="B158" s="32"/>
      <c r="C158" s="155" t="s">
        <v>254</v>
      </c>
      <c r="D158" s="155" t="s">
        <v>260</v>
      </c>
      <c r="E158" s="156" t="s">
        <v>2044</v>
      </c>
      <c r="F158" s="157" t="s">
        <v>2045</v>
      </c>
      <c r="G158" s="158" t="s">
        <v>563</v>
      </c>
      <c r="H158" s="159">
        <v>5999.764</v>
      </c>
      <c r="I158" s="160"/>
      <c r="J158" s="161">
        <f>ROUND(I158*H158,2)</f>
        <v>0</v>
      </c>
      <c r="K158" s="162"/>
      <c r="L158" s="163"/>
      <c r="M158" s="164" t="s">
        <v>1</v>
      </c>
      <c r="N158" s="165" t="s">
        <v>38</v>
      </c>
      <c r="P158" s="147">
        <f>O158*H158</f>
        <v>0</v>
      </c>
      <c r="Q158" s="147">
        <v>1</v>
      </c>
      <c r="R158" s="147">
        <f>Q158*H158</f>
        <v>5999.764</v>
      </c>
      <c r="S158" s="147">
        <v>0</v>
      </c>
      <c r="T158" s="148">
        <f>S158*H158</f>
        <v>0</v>
      </c>
      <c r="AR158" s="149" t="s">
        <v>258</v>
      </c>
      <c r="AT158" s="149" t="s">
        <v>260</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2423</v>
      </c>
    </row>
    <row r="159" spans="2:47" s="1" customFormat="1" ht="11.25">
      <c r="B159" s="32"/>
      <c r="D159" s="151" t="s">
        <v>248</v>
      </c>
      <c r="F159" s="152" t="s">
        <v>2045</v>
      </c>
      <c r="I159" s="153"/>
      <c r="L159" s="32"/>
      <c r="M159" s="154"/>
      <c r="T159" s="56"/>
      <c r="AT159" s="17" t="s">
        <v>248</v>
      </c>
      <c r="AU159" s="17" t="s">
        <v>83</v>
      </c>
    </row>
    <row r="160" spans="2:51" s="13" customFormat="1" ht="22.5">
      <c r="B160" s="177"/>
      <c r="D160" s="151" t="s">
        <v>1584</v>
      </c>
      <c r="E160" s="178" t="s">
        <v>1</v>
      </c>
      <c r="F160" s="179" t="s">
        <v>2410</v>
      </c>
      <c r="H160" s="178" t="s">
        <v>1</v>
      </c>
      <c r="I160" s="180"/>
      <c r="L160" s="177"/>
      <c r="M160" s="181"/>
      <c r="T160" s="182"/>
      <c r="AT160" s="178" t="s">
        <v>1584</v>
      </c>
      <c r="AU160" s="178" t="s">
        <v>83</v>
      </c>
      <c r="AV160" s="13" t="s">
        <v>81</v>
      </c>
      <c r="AW160" s="13" t="s">
        <v>30</v>
      </c>
      <c r="AX160" s="13" t="s">
        <v>73</v>
      </c>
      <c r="AY160" s="178" t="s">
        <v>241</v>
      </c>
    </row>
    <row r="161" spans="2:51" s="12" customFormat="1" ht="11.25">
      <c r="B161" s="170"/>
      <c r="D161" s="151" t="s">
        <v>1584</v>
      </c>
      <c r="E161" s="171" t="s">
        <v>1</v>
      </c>
      <c r="F161" s="172" t="s">
        <v>2424</v>
      </c>
      <c r="H161" s="173">
        <v>5186.046</v>
      </c>
      <c r="I161" s="174"/>
      <c r="L161" s="170"/>
      <c r="M161" s="175"/>
      <c r="T161" s="176"/>
      <c r="AT161" s="171" t="s">
        <v>1584</v>
      </c>
      <c r="AU161" s="171" t="s">
        <v>83</v>
      </c>
      <c r="AV161" s="12" t="s">
        <v>83</v>
      </c>
      <c r="AW161" s="12" t="s">
        <v>30</v>
      </c>
      <c r="AX161" s="12" t="s">
        <v>73</v>
      </c>
      <c r="AY161" s="171" t="s">
        <v>241</v>
      </c>
    </row>
    <row r="162" spans="2:51" s="13" customFormat="1" ht="22.5">
      <c r="B162" s="177"/>
      <c r="D162" s="151" t="s">
        <v>1584</v>
      </c>
      <c r="E162" s="178" t="s">
        <v>1</v>
      </c>
      <c r="F162" s="179" t="s">
        <v>2412</v>
      </c>
      <c r="H162" s="178" t="s">
        <v>1</v>
      </c>
      <c r="I162" s="180"/>
      <c r="L162" s="177"/>
      <c r="M162" s="181"/>
      <c r="T162" s="182"/>
      <c r="AT162" s="178" t="s">
        <v>1584</v>
      </c>
      <c r="AU162" s="178" t="s">
        <v>83</v>
      </c>
      <c r="AV162" s="13" t="s">
        <v>81</v>
      </c>
      <c r="AW162" s="13" t="s">
        <v>30</v>
      </c>
      <c r="AX162" s="13" t="s">
        <v>73</v>
      </c>
      <c r="AY162" s="178" t="s">
        <v>241</v>
      </c>
    </row>
    <row r="163" spans="2:51" s="12" customFormat="1" ht="11.25">
      <c r="B163" s="170"/>
      <c r="D163" s="151" t="s">
        <v>1584</v>
      </c>
      <c r="E163" s="171" t="s">
        <v>1</v>
      </c>
      <c r="F163" s="172" t="s">
        <v>2425</v>
      </c>
      <c r="H163" s="173">
        <v>92.179</v>
      </c>
      <c r="I163" s="174"/>
      <c r="L163" s="170"/>
      <c r="M163" s="175"/>
      <c r="T163" s="176"/>
      <c r="AT163" s="171" t="s">
        <v>1584</v>
      </c>
      <c r="AU163" s="171" t="s">
        <v>83</v>
      </c>
      <c r="AV163" s="12" t="s">
        <v>83</v>
      </c>
      <c r="AW163" s="12" t="s">
        <v>30</v>
      </c>
      <c r="AX163" s="12" t="s">
        <v>73</v>
      </c>
      <c r="AY163" s="171" t="s">
        <v>241</v>
      </c>
    </row>
    <row r="164" spans="2:51" s="13" customFormat="1" ht="22.5">
      <c r="B164" s="177"/>
      <c r="D164" s="151" t="s">
        <v>1584</v>
      </c>
      <c r="E164" s="178" t="s">
        <v>1</v>
      </c>
      <c r="F164" s="179" t="s">
        <v>2414</v>
      </c>
      <c r="H164" s="178" t="s">
        <v>1</v>
      </c>
      <c r="I164" s="180"/>
      <c r="L164" s="177"/>
      <c r="M164" s="181"/>
      <c r="T164" s="182"/>
      <c r="AT164" s="178" t="s">
        <v>1584</v>
      </c>
      <c r="AU164" s="178" t="s">
        <v>83</v>
      </c>
      <c r="AV164" s="13" t="s">
        <v>81</v>
      </c>
      <c r="AW164" s="13" t="s">
        <v>30</v>
      </c>
      <c r="AX164" s="13" t="s">
        <v>73</v>
      </c>
      <c r="AY164" s="178" t="s">
        <v>241</v>
      </c>
    </row>
    <row r="165" spans="2:51" s="12" customFormat="1" ht="11.25">
      <c r="B165" s="170"/>
      <c r="D165" s="151" t="s">
        <v>1584</v>
      </c>
      <c r="E165" s="171" t="s">
        <v>1</v>
      </c>
      <c r="F165" s="172" t="s">
        <v>2426</v>
      </c>
      <c r="H165" s="173">
        <v>1673.614</v>
      </c>
      <c r="I165" s="174"/>
      <c r="L165" s="170"/>
      <c r="M165" s="175"/>
      <c r="T165" s="176"/>
      <c r="AT165" s="171" t="s">
        <v>1584</v>
      </c>
      <c r="AU165" s="171" t="s">
        <v>83</v>
      </c>
      <c r="AV165" s="12" t="s">
        <v>83</v>
      </c>
      <c r="AW165" s="12" t="s">
        <v>30</v>
      </c>
      <c r="AX165" s="12" t="s">
        <v>73</v>
      </c>
      <c r="AY165" s="171" t="s">
        <v>241</v>
      </c>
    </row>
    <row r="166" spans="2:51" s="13" customFormat="1" ht="22.5">
      <c r="B166" s="177"/>
      <c r="D166" s="151" t="s">
        <v>1584</v>
      </c>
      <c r="E166" s="178" t="s">
        <v>1</v>
      </c>
      <c r="F166" s="179" t="s">
        <v>2416</v>
      </c>
      <c r="H166" s="178" t="s">
        <v>1</v>
      </c>
      <c r="I166" s="180"/>
      <c r="L166" s="177"/>
      <c r="M166" s="181"/>
      <c r="T166" s="182"/>
      <c r="AT166" s="178" t="s">
        <v>1584</v>
      </c>
      <c r="AU166" s="178" t="s">
        <v>83</v>
      </c>
      <c r="AV166" s="13" t="s">
        <v>81</v>
      </c>
      <c r="AW166" s="13" t="s">
        <v>30</v>
      </c>
      <c r="AX166" s="13" t="s">
        <v>73</v>
      </c>
      <c r="AY166" s="178" t="s">
        <v>241</v>
      </c>
    </row>
    <row r="167" spans="2:51" s="12" customFormat="1" ht="11.25">
      <c r="B167" s="170"/>
      <c r="D167" s="151" t="s">
        <v>1584</v>
      </c>
      <c r="E167" s="171" t="s">
        <v>1</v>
      </c>
      <c r="F167" s="172" t="s">
        <v>2427</v>
      </c>
      <c r="H167" s="173">
        <v>154.556</v>
      </c>
      <c r="I167" s="174"/>
      <c r="L167" s="170"/>
      <c r="M167" s="175"/>
      <c r="T167" s="176"/>
      <c r="AT167" s="171" t="s">
        <v>1584</v>
      </c>
      <c r="AU167" s="171" t="s">
        <v>83</v>
      </c>
      <c r="AV167" s="12" t="s">
        <v>83</v>
      </c>
      <c r="AW167" s="12" t="s">
        <v>30</v>
      </c>
      <c r="AX167" s="12" t="s">
        <v>73</v>
      </c>
      <c r="AY167" s="171" t="s">
        <v>241</v>
      </c>
    </row>
    <row r="168" spans="2:51" s="13" customFormat="1" ht="22.5">
      <c r="B168" s="177"/>
      <c r="D168" s="151" t="s">
        <v>1584</v>
      </c>
      <c r="E168" s="178" t="s">
        <v>1</v>
      </c>
      <c r="F168" s="179" t="s">
        <v>2418</v>
      </c>
      <c r="H168" s="178" t="s">
        <v>1</v>
      </c>
      <c r="I168" s="180"/>
      <c r="L168" s="177"/>
      <c r="M168" s="181"/>
      <c r="T168" s="182"/>
      <c r="AT168" s="178" t="s">
        <v>1584</v>
      </c>
      <c r="AU168" s="178" t="s">
        <v>83</v>
      </c>
      <c r="AV168" s="13" t="s">
        <v>81</v>
      </c>
      <c r="AW168" s="13" t="s">
        <v>30</v>
      </c>
      <c r="AX168" s="13" t="s">
        <v>73</v>
      </c>
      <c r="AY168" s="178" t="s">
        <v>241</v>
      </c>
    </row>
    <row r="169" spans="2:51" s="12" customFormat="1" ht="11.25">
      <c r="B169" s="170"/>
      <c r="D169" s="151" t="s">
        <v>1584</v>
      </c>
      <c r="E169" s="171" t="s">
        <v>1</v>
      </c>
      <c r="F169" s="172" t="s">
        <v>2428</v>
      </c>
      <c r="H169" s="173">
        <v>157.104</v>
      </c>
      <c r="I169" s="174"/>
      <c r="L169" s="170"/>
      <c r="M169" s="175"/>
      <c r="T169" s="176"/>
      <c r="AT169" s="171" t="s">
        <v>1584</v>
      </c>
      <c r="AU169" s="171" t="s">
        <v>83</v>
      </c>
      <c r="AV169" s="12" t="s">
        <v>83</v>
      </c>
      <c r="AW169" s="12" t="s">
        <v>30</v>
      </c>
      <c r="AX169" s="12" t="s">
        <v>73</v>
      </c>
      <c r="AY169" s="171" t="s">
        <v>241</v>
      </c>
    </row>
    <row r="170" spans="2:51" s="13" customFormat="1" ht="22.5">
      <c r="B170" s="177"/>
      <c r="D170" s="151" t="s">
        <v>1584</v>
      </c>
      <c r="E170" s="178" t="s">
        <v>1</v>
      </c>
      <c r="F170" s="179" t="s">
        <v>2420</v>
      </c>
      <c r="H170" s="178" t="s">
        <v>1</v>
      </c>
      <c r="I170" s="180"/>
      <c r="L170" s="177"/>
      <c r="M170" s="181"/>
      <c r="T170" s="182"/>
      <c r="AT170" s="178" t="s">
        <v>1584</v>
      </c>
      <c r="AU170" s="178" t="s">
        <v>83</v>
      </c>
      <c r="AV170" s="13" t="s">
        <v>81</v>
      </c>
      <c r="AW170" s="13" t="s">
        <v>30</v>
      </c>
      <c r="AX170" s="13" t="s">
        <v>73</v>
      </c>
      <c r="AY170" s="178" t="s">
        <v>241</v>
      </c>
    </row>
    <row r="171" spans="2:51" s="12" customFormat="1" ht="11.25">
      <c r="B171" s="170"/>
      <c r="D171" s="151" t="s">
        <v>1584</v>
      </c>
      <c r="E171" s="171" t="s">
        <v>1</v>
      </c>
      <c r="F171" s="172" t="s">
        <v>2429</v>
      </c>
      <c r="H171" s="173">
        <v>1778.59</v>
      </c>
      <c r="I171" s="174"/>
      <c r="L171" s="170"/>
      <c r="M171" s="175"/>
      <c r="T171" s="176"/>
      <c r="AT171" s="171" t="s">
        <v>1584</v>
      </c>
      <c r="AU171" s="171" t="s">
        <v>83</v>
      </c>
      <c r="AV171" s="12" t="s">
        <v>83</v>
      </c>
      <c r="AW171" s="12" t="s">
        <v>30</v>
      </c>
      <c r="AX171" s="12" t="s">
        <v>73</v>
      </c>
      <c r="AY171" s="171" t="s">
        <v>241</v>
      </c>
    </row>
    <row r="172" spans="2:51" s="13" customFormat="1" ht="22.5">
      <c r="B172" s="177"/>
      <c r="D172" s="151" t="s">
        <v>1584</v>
      </c>
      <c r="E172" s="178" t="s">
        <v>1</v>
      </c>
      <c r="F172" s="179" t="s">
        <v>2422</v>
      </c>
      <c r="H172" s="178" t="s">
        <v>1</v>
      </c>
      <c r="I172" s="180"/>
      <c r="L172" s="177"/>
      <c r="M172" s="181"/>
      <c r="T172" s="182"/>
      <c r="AT172" s="178" t="s">
        <v>1584</v>
      </c>
      <c r="AU172" s="178" t="s">
        <v>83</v>
      </c>
      <c r="AV172" s="13" t="s">
        <v>81</v>
      </c>
      <c r="AW172" s="13" t="s">
        <v>30</v>
      </c>
      <c r="AX172" s="13" t="s">
        <v>73</v>
      </c>
      <c r="AY172" s="178" t="s">
        <v>241</v>
      </c>
    </row>
    <row r="173" spans="2:51" s="12" customFormat="1" ht="11.25">
      <c r="B173" s="170"/>
      <c r="D173" s="151" t="s">
        <v>1584</v>
      </c>
      <c r="E173" s="171" t="s">
        <v>1</v>
      </c>
      <c r="F173" s="172" t="s">
        <v>2430</v>
      </c>
      <c r="H173" s="173">
        <v>-3042.325</v>
      </c>
      <c r="I173" s="174"/>
      <c r="L173" s="170"/>
      <c r="M173" s="175"/>
      <c r="T173" s="176"/>
      <c r="AT173" s="171" t="s">
        <v>1584</v>
      </c>
      <c r="AU173" s="171" t="s">
        <v>83</v>
      </c>
      <c r="AV173" s="12" t="s">
        <v>83</v>
      </c>
      <c r="AW173" s="12" t="s">
        <v>30</v>
      </c>
      <c r="AX173" s="12" t="s">
        <v>73</v>
      </c>
      <c r="AY173" s="171" t="s">
        <v>241</v>
      </c>
    </row>
    <row r="174" spans="2:51" s="14" customFormat="1" ht="11.25">
      <c r="B174" s="186"/>
      <c r="D174" s="151" t="s">
        <v>1584</v>
      </c>
      <c r="E174" s="187" t="s">
        <v>1</v>
      </c>
      <c r="F174" s="188" t="s">
        <v>2061</v>
      </c>
      <c r="H174" s="189">
        <v>5999.764</v>
      </c>
      <c r="I174" s="190"/>
      <c r="L174" s="186"/>
      <c r="M174" s="191"/>
      <c r="T174" s="192"/>
      <c r="AT174" s="187" t="s">
        <v>1584</v>
      </c>
      <c r="AU174" s="187" t="s">
        <v>83</v>
      </c>
      <c r="AV174" s="14" t="s">
        <v>247</v>
      </c>
      <c r="AW174" s="14" t="s">
        <v>30</v>
      </c>
      <c r="AX174" s="14" t="s">
        <v>81</v>
      </c>
      <c r="AY174" s="187" t="s">
        <v>241</v>
      </c>
    </row>
    <row r="175" spans="2:65" s="1" customFormat="1" ht="16.5" customHeight="1">
      <c r="B175" s="32"/>
      <c r="C175" s="137" t="s">
        <v>269</v>
      </c>
      <c r="D175" s="137" t="s">
        <v>243</v>
      </c>
      <c r="E175" s="138" t="s">
        <v>2431</v>
      </c>
      <c r="F175" s="139" t="s">
        <v>2432</v>
      </c>
      <c r="G175" s="140" t="s">
        <v>246</v>
      </c>
      <c r="H175" s="141">
        <v>247</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83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2433</v>
      </c>
    </row>
    <row r="176" spans="2:47" s="1" customFormat="1" ht="78">
      <c r="B176" s="32"/>
      <c r="D176" s="151" t="s">
        <v>248</v>
      </c>
      <c r="F176" s="152" t="s">
        <v>2434</v>
      </c>
      <c r="I176" s="153"/>
      <c r="L176" s="32"/>
      <c r="M176" s="154"/>
      <c r="T176" s="56"/>
      <c r="AT176" s="17" t="s">
        <v>248</v>
      </c>
      <c r="AU176" s="17" t="s">
        <v>83</v>
      </c>
    </row>
    <row r="177" spans="2:51" s="13" customFormat="1" ht="11.25">
      <c r="B177" s="177"/>
      <c r="D177" s="151" t="s">
        <v>1584</v>
      </c>
      <c r="E177" s="178" t="s">
        <v>1</v>
      </c>
      <c r="F177" s="179" t="s">
        <v>2401</v>
      </c>
      <c r="H177" s="178" t="s">
        <v>1</v>
      </c>
      <c r="I177" s="180"/>
      <c r="L177" s="177"/>
      <c r="M177" s="181"/>
      <c r="T177" s="182"/>
      <c r="AT177" s="178" t="s">
        <v>1584</v>
      </c>
      <c r="AU177" s="178" t="s">
        <v>83</v>
      </c>
      <c r="AV177" s="13" t="s">
        <v>81</v>
      </c>
      <c r="AW177" s="13" t="s">
        <v>30</v>
      </c>
      <c r="AX177" s="13" t="s">
        <v>73</v>
      </c>
      <c r="AY177" s="178" t="s">
        <v>241</v>
      </c>
    </row>
    <row r="178" spans="2:51" s="12" customFormat="1" ht="11.25">
      <c r="B178" s="170"/>
      <c r="D178" s="151" t="s">
        <v>1584</v>
      </c>
      <c r="E178" s="171" t="s">
        <v>1</v>
      </c>
      <c r="F178" s="172" t="s">
        <v>2435</v>
      </c>
      <c r="H178" s="173">
        <v>159</v>
      </c>
      <c r="I178" s="174"/>
      <c r="L178" s="170"/>
      <c r="M178" s="175"/>
      <c r="T178" s="176"/>
      <c r="AT178" s="171" t="s">
        <v>1584</v>
      </c>
      <c r="AU178" s="171" t="s">
        <v>83</v>
      </c>
      <c r="AV178" s="12" t="s">
        <v>83</v>
      </c>
      <c r="AW178" s="12" t="s">
        <v>30</v>
      </c>
      <c r="AX178" s="12" t="s">
        <v>73</v>
      </c>
      <c r="AY178" s="171" t="s">
        <v>241</v>
      </c>
    </row>
    <row r="179" spans="2:51" s="12" customFormat="1" ht="11.25">
      <c r="B179" s="170"/>
      <c r="D179" s="151" t="s">
        <v>1584</v>
      </c>
      <c r="E179" s="171" t="s">
        <v>1</v>
      </c>
      <c r="F179" s="172" t="s">
        <v>2436</v>
      </c>
      <c r="H179" s="173">
        <v>88</v>
      </c>
      <c r="I179" s="174"/>
      <c r="L179" s="170"/>
      <c r="M179" s="175"/>
      <c r="T179" s="176"/>
      <c r="AT179" s="171" t="s">
        <v>1584</v>
      </c>
      <c r="AU179" s="171" t="s">
        <v>83</v>
      </c>
      <c r="AV179" s="12" t="s">
        <v>83</v>
      </c>
      <c r="AW179" s="12" t="s">
        <v>30</v>
      </c>
      <c r="AX179" s="12" t="s">
        <v>73</v>
      </c>
      <c r="AY179" s="171" t="s">
        <v>241</v>
      </c>
    </row>
    <row r="180" spans="2:51" s="14" customFormat="1" ht="11.25">
      <c r="B180" s="186"/>
      <c r="D180" s="151" t="s">
        <v>1584</v>
      </c>
      <c r="E180" s="187" t="s">
        <v>1</v>
      </c>
      <c r="F180" s="188" t="s">
        <v>2061</v>
      </c>
      <c r="H180" s="189">
        <v>247</v>
      </c>
      <c r="I180" s="190"/>
      <c r="L180" s="186"/>
      <c r="M180" s="191"/>
      <c r="T180" s="192"/>
      <c r="AT180" s="187" t="s">
        <v>1584</v>
      </c>
      <c r="AU180" s="187" t="s">
        <v>83</v>
      </c>
      <c r="AV180" s="14" t="s">
        <v>247</v>
      </c>
      <c r="AW180" s="14" t="s">
        <v>30</v>
      </c>
      <c r="AX180" s="14" t="s">
        <v>81</v>
      </c>
      <c r="AY180" s="187" t="s">
        <v>241</v>
      </c>
    </row>
    <row r="181" spans="2:65" s="1" customFormat="1" ht="16.5" customHeight="1">
      <c r="B181" s="32"/>
      <c r="C181" s="155" t="s">
        <v>258</v>
      </c>
      <c r="D181" s="155" t="s">
        <v>260</v>
      </c>
      <c r="E181" s="156" t="s">
        <v>2044</v>
      </c>
      <c r="F181" s="157" t="s">
        <v>2045</v>
      </c>
      <c r="G181" s="158" t="s">
        <v>563</v>
      </c>
      <c r="H181" s="159">
        <v>502.645</v>
      </c>
      <c r="I181" s="160"/>
      <c r="J181" s="161">
        <f>ROUND(I181*H181,2)</f>
        <v>0</v>
      </c>
      <c r="K181" s="162"/>
      <c r="L181" s="163"/>
      <c r="M181" s="164" t="s">
        <v>1</v>
      </c>
      <c r="N181" s="165" t="s">
        <v>38</v>
      </c>
      <c r="P181" s="147">
        <f>O181*H181</f>
        <v>0</v>
      </c>
      <c r="Q181" s="147">
        <v>1</v>
      </c>
      <c r="R181" s="147">
        <f>Q181*H181</f>
        <v>502.645</v>
      </c>
      <c r="S181" s="147">
        <v>0</v>
      </c>
      <c r="T181" s="148">
        <f>S181*H181</f>
        <v>0</v>
      </c>
      <c r="AR181" s="149" t="s">
        <v>258</v>
      </c>
      <c r="AT181" s="149" t="s">
        <v>260</v>
      </c>
      <c r="AU181" s="149" t="s">
        <v>83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2437</v>
      </c>
    </row>
    <row r="182" spans="2:47" s="1" customFormat="1" ht="11.25">
      <c r="B182" s="32"/>
      <c r="D182" s="151" t="s">
        <v>248</v>
      </c>
      <c r="F182" s="152" t="s">
        <v>2045</v>
      </c>
      <c r="I182" s="153"/>
      <c r="L182" s="32"/>
      <c r="M182" s="154"/>
      <c r="T182" s="56"/>
      <c r="AT182" s="17" t="s">
        <v>248</v>
      </c>
      <c r="AU182" s="17" t="s">
        <v>83</v>
      </c>
    </row>
    <row r="183" spans="2:51" s="13" customFormat="1" ht="11.25">
      <c r="B183" s="177"/>
      <c r="D183" s="151" t="s">
        <v>1584</v>
      </c>
      <c r="E183" s="178" t="s">
        <v>1</v>
      </c>
      <c r="F183" s="179" t="s">
        <v>2401</v>
      </c>
      <c r="H183" s="178" t="s">
        <v>1</v>
      </c>
      <c r="I183" s="180"/>
      <c r="L183" s="177"/>
      <c r="M183" s="181"/>
      <c r="T183" s="182"/>
      <c r="AT183" s="178" t="s">
        <v>1584</v>
      </c>
      <c r="AU183" s="178" t="s">
        <v>83</v>
      </c>
      <c r="AV183" s="13" t="s">
        <v>81</v>
      </c>
      <c r="AW183" s="13" t="s">
        <v>30</v>
      </c>
      <c r="AX183" s="13" t="s">
        <v>73</v>
      </c>
      <c r="AY183" s="178" t="s">
        <v>241</v>
      </c>
    </row>
    <row r="184" spans="2:51" s="12" customFormat="1" ht="11.25">
      <c r="B184" s="170"/>
      <c r="D184" s="151" t="s">
        <v>1584</v>
      </c>
      <c r="E184" s="171" t="s">
        <v>1</v>
      </c>
      <c r="F184" s="172" t="s">
        <v>2438</v>
      </c>
      <c r="H184" s="173">
        <v>323.565</v>
      </c>
      <c r="I184" s="174"/>
      <c r="L184" s="170"/>
      <c r="M184" s="175"/>
      <c r="T184" s="176"/>
      <c r="AT184" s="171" t="s">
        <v>1584</v>
      </c>
      <c r="AU184" s="171" t="s">
        <v>83</v>
      </c>
      <c r="AV184" s="12" t="s">
        <v>83</v>
      </c>
      <c r="AW184" s="12" t="s">
        <v>30</v>
      </c>
      <c r="AX184" s="12" t="s">
        <v>73</v>
      </c>
      <c r="AY184" s="171" t="s">
        <v>241</v>
      </c>
    </row>
    <row r="185" spans="2:51" s="12" customFormat="1" ht="11.25">
      <c r="B185" s="170"/>
      <c r="D185" s="151" t="s">
        <v>1584</v>
      </c>
      <c r="E185" s="171" t="s">
        <v>1</v>
      </c>
      <c r="F185" s="172" t="s">
        <v>2439</v>
      </c>
      <c r="H185" s="173">
        <v>179.08</v>
      </c>
      <c r="I185" s="174"/>
      <c r="L185" s="170"/>
      <c r="M185" s="175"/>
      <c r="T185" s="176"/>
      <c r="AT185" s="171" t="s">
        <v>1584</v>
      </c>
      <c r="AU185" s="171" t="s">
        <v>83</v>
      </c>
      <c r="AV185" s="12" t="s">
        <v>83</v>
      </c>
      <c r="AW185" s="12" t="s">
        <v>30</v>
      </c>
      <c r="AX185" s="12" t="s">
        <v>73</v>
      </c>
      <c r="AY185" s="171" t="s">
        <v>241</v>
      </c>
    </row>
    <row r="186" spans="2:51" s="14" customFormat="1" ht="11.25">
      <c r="B186" s="186"/>
      <c r="D186" s="151" t="s">
        <v>1584</v>
      </c>
      <c r="E186" s="187" t="s">
        <v>1</v>
      </c>
      <c r="F186" s="188" t="s">
        <v>2061</v>
      </c>
      <c r="H186" s="189">
        <v>502.645</v>
      </c>
      <c r="I186" s="190"/>
      <c r="L186" s="186"/>
      <c r="M186" s="191"/>
      <c r="T186" s="192"/>
      <c r="AT186" s="187" t="s">
        <v>1584</v>
      </c>
      <c r="AU186" s="187" t="s">
        <v>83</v>
      </c>
      <c r="AV186" s="14" t="s">
        <v>247</v>
      </c>
      <c r="AW186" s="14" t="s">
        <v>30</v>
      </c>
      <c r="AX186" s="14" t="s">
        <v>81</v>
      </c>
      <c r="AY186" s="187" t="s">
        <v>241</v>
      </c>
    </row>
    <row r="187" spans="2:65" s="1" customFormat="1" ht="16.5" customHeight="1">
      <c r="B187" s="32"/>
      <c r="C187" s="137" t="s">
        <v>276</v>
      </c>
      <c r="D187" s="137" t="s">
        <v>243</v>
      </c>
      <c r="E187" s="138" t="s">
        <v>2053</v>
      </c>
      <c r="F187" s="139" t="s">
        <v>2054</v>
      </c>
      <c r="G187" s="140" t="s">
        <v>246</v>
      </c>
      <c r="H187" s="141">
        <v>22.304</v>
      </c>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83</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2440</v>
      </c>
    </row>
    <row r="188" spans="2:47" s="1" customFormat="1" ht="48.75">
      <c r="B188" s="32"/>
      <c r="D188" s="151" t="s">
        <v>248</v>
      </c>
      <c r="F188" s="152" t="s">
        <v>2056</v>
      </c>
      <c r="I188" s="153"/>
      <c r="L188" s="32"/>
      <c r="M188" s="154"/>
      <c r="T188" s="56"/>
      <c r="AT188" s="17" t="s">
        <v>248</v>
      </c>
      <c r="AU188" s="17" t="s">
        <v>83</v>
      </c>
    </row>
    <row r="189" spans="2:65" s="1" customFormat="1" ht="16.5" customHeight="1">
      <c r="B189" s="32"/>
      <c r="C189" s="155" t="s">
        <v>264</v>
      </c>
      <c r="D189" s="155" t="s">
        <v>260</v>
      </c>
      <c r="E189" s="156" t="s">
        <v>2044</v>
      </c>
      <c r="F189" s="157" t="s">
        <v>2045</v>
      </c>
      <c r="G189" s="158" t="s">
        <v>563</v>
      </c>
      <c r="H189" s="159">
        <v>45.389</v>
      </c>
      <c r="I189" s="160"/>
      <c r="J189" s="161">
        <f>ROUND(I189*H189,2)</f>
        <v>0</v>
      </c>
      <c r="K189" s="162"/>
      <c r="L189" s="163"/>
      <c r="M189" s="164" t="s">
        <v>1</v>
      </c>
      <c r="N189" s="165" t="s">
        <v>38</v>
      </c>
      <c r="P189" s="147">
        <f>O189*H189</f>
        <v>0</v>
      </c>
      <c r="Q189" s="147">
        <v>1</v>
      </c>
      <c r="R189" s="147">
        <f>Q189*H189</f>
        <v>45.389</v>
      </c>
      <c r="S189" s="147">
        <v>0</v>
      </c>
      <c r="T189" s="148">
        <f>S189*H189</f>
        <v>0</v>
      </c>
      <c r="AR189" s="149" t="s">
        <v>258</v>
      </c>
      <c r="AT189" s="149" t="s">
        <v>260</v>
      </c>
      <c r="AU189" s="149" t="s">
        <v>83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2441</v>
      </c>
    </row>
    <row r="190" spans="2:47" s="1" customFormat="1" ht="11.25">
      <c r="B190" s="32"/>
      <c r="D190" s="151" t="s">
        <v>248</v>
      </c>
      <c r="F190" s="152" t="s">
        <v>2045</v>
      </c>
      <c r="I190" s="153"/>
      <c r="L190" s="32"/>
      <c r="M190" s="154"/>
      <c r="T190" s="56"/>
      <c r="AT190" s="17" t="s">
        <v>248</v>
      </c>
      <c r="AU190" s="17" t="s">
        <v>83</v>
      </c>
    </row>
    <row r="191" spans="2:51" s="13" customFormat="1" ht="22.5">
      <c r="B191" s="177"/>
      <c r="D191" s="151" t="s">
        <v>1584</v>
      </c>
      <c r="E191" s="178" t="s">
        <v>1</v>
      </c>
      <c r="F191" s="179" t="s">
        <v>2442</v>
      </c>
      <c r="H191" s="178" t="s">
        <v>1</v>
      </c>
      <c r="I191" s="180"/>
      <c r="L191" s="177"/>
      <c r="M191" s="181"/>
      <c r="T191" s="182"/>
      <c r="AT191" s="178" t="s">
        <v>1584</v>
      </c>
      <c r="AU191" s="178" t="s">
        <v>83</v>
      </c>
      <c r="AV191" s="13" t="s">
        <v>81</v>
      </c>
      <c r="AW191" s="13" t="s">
        <v>30</v>
      </c>
      <c r="AX191" s="13" t="s">
        <v>73</v>
      </c>
      <c r="AY191" s="178" t="s">
        <v>241</v>
      </c>
    </row>
    <row r="192" spans="2:51" s="12" customFormat="1" ht="11.25">
      <c r="B192" s="170"/>
      <c r="D192" s="151" t="s">
        <v>1584</v>
      </c>
      <c r="E192" s="171" t="s">
        <v>1</v>
      </c>
      <c r="F192" s="172" t="s">
        <v>2443</v>
      </c>
      <c r="H192" s="173">
        <v>45.389</v>
      </c>
      <c r="I192" s="174"/>
      <c r="L192" s="170"/>
      <c r="M192" s="175"/>
      <c r="T192" s="176"/>
      <c r="AT192" s="171" t="s">
        <v>1584</v>
      </c>
      <c r="AU192" s="171" t="s">
        <v>83</v>
      </c>
      <c r="AV192" s="12" t="s">
        <v>83</v>
      </c>
      <c r="AW192" s="12" t="s">
        <v>30</v>
      </c>
      <c r="AX192" s="12" t="s">
        <v>81</v>
      </c>
      <c r="AY192" s="171" t="s">
        <v>241</v>
      </c>
    </row>
    <row r="193" spans="2:65" s="1" customFormat="1" ht="21.75" customHeight="1">
      <c r="B193" s="32"/>
      <c r="C193" s="137" t="s">
        <v>283</v>
      </c>
      <c r="D193" s="137" t="s">
        <v>243</v>
      </c>
      <c r="E193" s="138" t="s">
        <v>2444</v>
      </c>
      <c r="F193" s="139" t="s">
        <v>2445</v>
      </c>
      <c r="G193" s="140" t="s">
        <v>246</v>
      </c>
      <c r="H193" s="141">
        <v>26.922</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83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2446</v>
      </c>
    </row>
    <row r="194" spans="2:47" s="1" customFormat="1" ht="48.75">
      <c r="B194" s="32"/>
      <c r="D194" s="151" t="s">
        <v>248</v>
      </c>
      <c r="F194" s="152" t="s">
        <v>2447</v>
      </c>
      <c r="I194" s="153"/>
      <c r="L194" s="32"/>
      <c r="M194" s="154"/>
      <c r="T194" s="56"/>
      <c r="AT194" s="17" t="s">
        <v>248</v>
      </c>
      <c r="AU194" s="17" t="s">
        <v>83</v>
      </c>
    </row>
    <row r="195" spans="2:65" s="1" customFormat="1" ht="16.5" customHeight="1">
      <c r="B195" s="32"/>
      <c r="C195" s="155" t="s">
        <v>268</v>
      </c>
      <c r="D195" s="155" t="s">
        <v>260</v>
      </c>
      <c r="E195" s="156" t="s">
        <v>2044</v>
      </c>
      <c r="F195" s="157" t="s">
        <v>2045</v>
      </c>
      <c r="G195" s="158" t="s">
        <v>563</v>
      </c>
      <c r="H195" s="159">
        <v>54.786</v>
      </c>
      <c r="I195" s="160"/>
      <c r="J195" s="161">
        <f>ROUND(I195*H195,2)</f>
        <v>0</v>
      </c>
      <c r="K195" s="162"/>
      <c r="L195" s="163"/>
      <c r="M195" s="164" t="s">
        <v>1</v>
      </c>
      <c r="N195" s="165" t="s">
        <v>38</v>
      </c>
      <c r="P195" s="147">
        <f>O195*H195</f>
        <v>0</v>
      </c>
      <c r="Q195" s="147">
        <v>1</v>
      </c>
      <c r="R195" s="147">
        <f>Q195*H195</f>
        <v>54.786</v>
      </c>
      <c r="S195" s="147">
        <v>0</v>
      </c>
      <c r="T195" s="148">
        <f>S195*H195</f>
        <v>0</v>
      </c>
      <c r="AR195" s="149" t="s">
        <v>258</v>
      </c>
      <c r="AT195" s="149" t="s">
        <v>260</v>
      </c>
      <c r="AU195" s="149" t="s">
        <v>83</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2448</v>
      </c>
    </row>
    <row r="196" spans="2:47" s="1" customFormat="1" ht="11.25">
      <c r="B196" s="32"/>
      <c r="D196" s="151" t="s">
        <v>248</v>
      </c>
      <c r="F196" s="152" t="s">
        <v>2045</v>
      </c>
      <c r="I196" s="153"/>
      <c r="L196" s="32"/>
      <c r="M196" s="154"/>
      <c r="T196" s="56"/>
      <c r="AT196" s="17" t="s">
        <v>248</v>
      </c>
      <c r="AU196" s="17" t="s">
        <v>83</v>
      </c>
    </row>
    <row r="197" spans="2:51" s="13" customFormat="1" ht="22.5">
      <c r="B197" s="177"/>
      <c r="D197" s="151" t="s">
        <v>1584</v>
      </c>
      <c r="E197" s="178" t="s">
        <v>1</v>
      </c>
      <c r="F197" s="179" t="s">
        <v>2449</v>
      </c>
      <c r="H197" s="178" t="s">
        <v>1</v>
      </c>
      <c r="I197" s="180"/>
      <c r="L197" s="177"/>
      <c r="M197" s="181"/>
      <c r="T197" s="182"/>
      <c r="AT197" s="178" t="s">
        <v>1584</v>
      </c>
      <c r="AU197" s="178" t="s">
        <v>83</v>
      </c>
      <c r="AV197" s="13" t="s">
        <v>81</v>
      </c>
      <c r="AW197" s="13" t="s">
        <v>30</v>
      </c>
      <c r="AX197" s="13" t="s">
        <v>73</v>
      </c>
      <c r="AY197" s="178" t="s">
        <v>241</v>
      </c>
    </row>
    <row r="198" spans="2:51" s="12" customFormat="1" ht="11.25">
      <c r="B198" s="170"/>
      <c r="D198" s="151" t="s">
        <v>1584</v>
      </c>
      <c r="E198" s="171" t="s">
        <v>1</v>
      </c>
      <c r="F198" s="172" t="s">
        <v>2450</v>
      </c>
      <c r="H198" s="173">
        <v>54.786</v>
      </c>
      <c r="I198" s="174"/>
      <c r="L198" s="170"/>
      <c r="M198" s="175"/>
      <c r="T198" s="176"/>
      <c r="AT198" s="171" t="s">
        <v>1584</v>
      </c>
      <c r="AU198" s="171" t="s">
        <v>83</v>
      </c>
      <c r="AV198" s="12" t="s">
        <v>83</v>
      </c>
      <c r="AW198" s="12" t="s">
        <v>30</v>
      </c>
      <c r="AX198" s="12" t="s">
        <v>81</v>
      </c>
      <c r="AY198" s="171" t="s">
        <v>241</v>
      </c>
    </row>
    <row r="199" spans="2:65" s="1" customFormat="1" ht="16.5" customHeight="1">
      <c r="B199" s="32"/>
      <c r="C199" s="137" t="s">
        <v>290</v>
      </c>
      <c r="D199" s="137" t="s">
        <v>243</v>
      </c>
      <c r="E199" s="138" t="s">
        <v>2451</v>
      </c>
      <c r="F199" s="139" t="s">
        <v>2452</v>
      </c>
      <c r="G199" s="140" t="s">
        <v>263</v>
      </c>
      <c r="H199" s="141">
        <v>30</v>
      </c>
      <c r="I199" s="142"/>
      <c r="J199" s="143">
        <f>ROUND(I199*H199,2)</f>
        <v>0</v>
      </c>
      <c r="K199" s="144"/>
      <c r="L199" s="32"/>
      <c r="M199" s="145" t="s">
        <v>1</v>
      </c>
      <c r="N199" s="146" t="s">
        <v>38</v>
      </c>
      <c r="P199" s="147">
        <f>O199*H199</f>
        <v>0</v>
      </c>
      <c r="Q199" s="147">
        <v>0</v>
      </c>
      <c r="R199" s="147">
        <f>Q199*H199</f>
        <v>0</v>
      </c>
      <c r="S199" s="147">
        <v>0</v>
      </c>
      <c r="T199" s="148">
        <f>S199*H199</f>
        <v>0</v>
      </c>
      <c r="AR199" s="149" t="s">
        <v>247</v>
      </c>
      <c r="AT199" s="149" t="s">
        <v>243</v>
      </c>
      <c r="AU199" s="149" t="s">
        <v>83</v>
      </c>
      <c r="AY199" s="17" t="s">
        <v>241</v>
      </c>
      <c r="BE199" s="150">
        <f>IF(N199="základní",J199,0)</f>
        <v>0</v>
      </c>
      <c r="BF199" s="150">
        <f>IF(N199="snížená",J199,0)</f>
        <v>0</v>
      </c>
      <c r="BG199" s="150">
        <f>IF(N199="zákl. přenesená",J199,0)</f>
        <v>0</v>
      </c>
      <c r="BH199" s="150">
        <f>IF(N199="sníž. přenesená",J199,0)</f>
        <v>0</v>
      </c>
      <c r="BI199" s="150">
        <f>IF(N199="nulová",J199,0)</f>
        <v>0</v>
      </c>
      <c r="BJ199" s="17" t="s">
        <v>81</v>
      </c>
      <c r="BK199" s="150">
        <f>ROUND(I199*H199,2)</f>
        <v>0</v>
      </c>
      <c r="BL199" s="17" t="s">
        <v>247</v>
      </c>
      <c r="BM199" s="149" t="s">
        <v>2453</v>
      </c>
    </row>
    <row r="200" spans="2:47" s="1" customFormat="1" ht="29.25">
      <c r="B200" s="32"/>
      <c r="D200" s="151" t="s">
        <v>248</v>
      </c>
      <c r="F200" s="152" t="s">
        <v>2454</v>
      </c>
      <c r="I200" s="153"/>
      <c r="L200" s="32"/>
      <c r="M200" s="154"/>
      <c r="T200" s="56"/>
      <c r="AT200" s="17" t="s">
        <v>248</v>
      </c>
      <c r="AU200" s="17" t="s">
        <v>83</v>
      </c>
    </row>
    <row r="201" spans="2:51" s="13" customFormat="1" ht="11.25">
      <c r="B201" s="177"/>
      <c r="D201" s="151" t="s">
        <v>1584</v>
      </c>
      <c r="E201" s="178" t="s">
        <v>1</v>
      </c>
      <c r="F201" s="179" t="s">
        <v>2455</v>
      </c>
      <c r="H201" s="178" t="s">
        <v>1</v>
      </c>
      <c r="I201" s="180"/>
      <c r="L201" s="177"/>
      <c r="M201" s="181"/>
      <c r="T201" s="182"/>
      <c r="AT201" s="178" t="s">
        <v>1584</v>
      </c>
      <c r="AU201" s="178" t="s">
        <v>83</v>
      </c>
      <c r="AV201" s="13" t="s">
        <v>81</v>
      </c>
      <c r="AW201" s="13" t="s">
        <v>30</v>
      </c>
      <c r="AX201" s="13" t="s">
        <v>73</v>
      </c>
      <c r="AY201" s="178" t="s">
        <v>241</v>
      </c>
    </row>
    <row r="202" spans="2:51" s="12" customFormat="1" ht="11.25">
      <c r="B202" s="170"/>
      <c r="D202" s="151" t="s">
        <v>1584</v>
      </c>
      <c r="E202" s="171" t="s">
        <v>1</v>
      </c>
      <c r="F202" s="172" t="s">
        <v>2456</v>
      </c>
      <c r="H202" s="173">
        <v>30</v>
      </c>
      <c r="I202" s="174"/>
      <c r="L202" s="170"/>
      <c r="M202" s="175"/>
      <c r="T202" s="176"/>
      <c r="AT202" s="171" t="s">
        <v>1584</v>
      </c>
      <c r="AU202" s="171" t="s">
        <v>83</v>
      </c>
      <c r="AV202" s="12" t="s">
        <v>83</v>
      </c>
      <c r="AW202" s="12" t="s">
        <v>30</v>
      </c>
      <c r="AX202" s="12" t="s">
        <v>81</v>
      </c>
      <c r="AY202" s="171" t="s">
        <v>241</v>
      </c>
    </row>
    <row r="203" spans="2:65" s="1" customFormat="1" ht="24.2" customHeight="1">
      <c r="B203" s="32"/>
      <c r="C203" s="137" t="s">
        <v>272</v>
      </c>
      <c r="D203" s="137" t="s">
        <v>243</v>
      </c>
      <c r="E203" s="138" t="s">
        <v>2457</v>
      </c>
      <c r="F203" s="139" t="s">
        <v>2458</v>
      </c>
      <c r="G203" s="140" t="s">
        <v>609</v>
      </c>
      <c r="H203" s="141">
        <v>0.427</v>
      </c>
      <c r="I203" s="142"/>
      <c r="J203" s="143">
        <f>ROUND(I203*H203,2)</f>
        <v>0</v>
      </c>
      <c r="K203" s="144"/>
      <c r="L203" s="32"/>
      <c r="M203" s="145" t="s">
        <v>1</v>
      </c>
      <c r="N203" s="146" t="s">
        <v>38</v>
      </c>
      <c r="P203" s="147">
        <f>O203*H203</f>
        <v>0</v>
      </c>
      <c r="Q203" s="147">
        <v>0</v>
      </c>
      <c r="R203" s="147">
        <f>Q203*H203</f>
        <v>0</v>
      </c>
      <c r="S203" s="147">
        <v>0</v>
      </c>
      <c r="T203" s="148">
        <f>S203*H203</f>
        <v>0</v>
      </c>
      <c r="AR203" s="149" t="s">
        <v>247</v>
      </c>
      <c r="AT203" s="149" t="s">
        <v>243</v>
      </c>
      <c r="AU203" s="149" t="s">
        <v>83</v>
      </c>
      <c r="AY203" s="17" t="s">
        <v>241</v>
      </c>
      <c r="BE203" s="150">
        <f>IF(N203="základní",J203,0)</f>
        <v>0</v>
      </c>
      <c r="BF203" s="150">
        <f>IF(N203="snížená",J203,0)</f>
        <v>0</v>
      </c>
      <c r="BG203" s="150">
        <f>IF(N203="zákl. přenesená",J203,0)</f>
        <v>0</v>
      </c>
      <c r="BH203" s="150">
        <f>IF(N203="sníž. přenesená",J203,0)</f>
        <v>0</v>
      </c>
      <c r="BI203" s="150">
        <f>IF(N203="nulová",J203,0)</f>
        <v>0</v>
      </c>
      <c r="BJ203" s="17" t="s">
        <v>81</v>
      </c>
      <c r="BK203" s="150">
        <f>ROUND(I203*H203,2)</f>
        <v>0</v>
      </c>
      <c r="BL203" s="17" t="s">
        <v>247</v>
      </c>
      <c r="BM203" s="149" t="s">
        <v>2459</v>
      </c>
    </row>
    <row r="204" spans="2:47" s="1" customFormat="1" ht="48.75">
      <c r="B204" s="32"/>
      <c r="D204" s="151" t="s">
        <v>248</v>
      </c>
      <c r="F204" s="152" t="s">
        <v>2460</v>
      </c>
      <c r="I204" s="153"/>
      <c r="L204" s="32"/>
      <c r="M204" s="154"/>
      <c r="T204" s="56"/>
      <c r="AT204" s="17" t="s">
        <v>248</v>
      </c>
      <c r="AU204" s="17" t="s">
        <v>83</v>
      </c>
    </row>
    <row r="205" spans="2:51" s="13" customFormat="1" ht="22.5">
      <c r="B205" s="177"/>
      <c r="D205" s="151" t="s">
        <v>1584</v>
      </c>
      <c r="E205" s="178" t="s">
        <v>1</v>
      </c>
      <c r="F205" s="179" t="s">
        <v>2414</v>
      </c>
      <c r="H205" s="178" t="s">
        <v>1</v>
      </c>
      <c r="I205" s="180"/>
      <c r="L205" s="177"/>
      <c r="M205" s="181"/>
      <c r="T205" s="182"/>
      <c r="AT205" s="178" t="s">
        <v>1584</v>
      </c>
      <c r="AU205" s="178" t="s">
        <v>83</v>
      </c>
      <c r="AV205" s="13" t="s">
        <v>81</v>
      </c>
      <c r="AW205" s="13" t="s">
        <v>30</v>
      </c>
      <c r="AX205" s="13" t="s">
        <v>73</v>
      </c>
      <c r="AY205" s="178" t="s">
        <v>241</v>
      </c>
    </row>
    <row r="206" spans="2:51" s="12" customFormat="1" ht="11.25">
      <c r="B206" s="170"/>
      <c r="D206" s="151" t="s">
        <v>1584</v>
      </c>
      <c r="E206" s="171" t="s">
        <v>1</v>
      </c>
      <c r="F206" s="172" t="s">
        <v>2461</v>
      </c>
      <c r="H206" s="173">
        <v>0.427</v>
      </c>
      <c r="I206" s="174"/>
      <c r="L206" s="170"/>
      <c r="M206" s="175"/>
      <c r="T206" s="176"/>
      <c r="AT206" s="171" t="s">
        <v>1584</v>
      </c>
      <c r="AU206" s="171" t="s">
        <v>83</v>
      </c>
      <c r="AV206" s="12" t="s">
        <v>83</v>
      </c>
      <c r="AW206" s="12" t="s">
        <v>30</v>
      </c>
      <c r="AX206" s="12" t="s">
        <v>81</v>
      </c>
      <c r="AY206" s="171" t="s">
        <v>241</v>
      </c>
    </row>
    <row r="207" spans="2:65" s="1" customFormat="1" ht="16.5" customHeight="1">
      <c r="B207" s="32"/>
      <c r="C207" s="155" t="s">
        <v>8</v>
      </c>
      <c r="D207" s="155" t="s">
        <v>260</v>
      </c>
      <c r="E207" s="156" t="s">
        <v>2462</v>
      </c>
      <c r="F207" s="157" t="s">
        <v>2463</v>
      </c>
      <c r="G207" s="158" t="s">
        <v>267</v>
      </c>
      <c r="H207" s="159">
        <v>20</v>
      </c>
      <c r="I207" s="160"/>
      <c r="J207" s="161">
        <f>ROUND(I207*H207,2)</f>
        <v>0</v>
      </c>
      <c r="K207" s="162"/>
      <c r="L207" s="163"/>
      <c r="M207" s="164" t="s">
        <v>1</v>
      </c>
      <c r="N207" s="165" t="s">
        <v>38</v>
      </c>
      <c r="P207" s="147">
        <f>O207*H207</f>
        <v>0</v>
      </c>
      <c r="Q207" s="147">
        <v>0.05485</v>
      </c>
      <c r="R207" s="147">
        <f>Q207*H207</f>
        <v>1.097</v>
      </c>
      <c r="S207" s="147">
        <v>0</v>
      </c>
      <c r="T207" s="148">
        <f>S207*H207</f>
        <v>0</v>
      </c>
      <c r="AR207" s="149" t="s">
        <v>258</v>
      </c>
      <c r="AT207" s="149" t="s">
        <v>260</v>
      </c>
      <c r="AU207" s="149" t="s">
        <v>83</v>
      </c>
      <c r="AY207" s="17" t="s">
        <v>241</v>
      </c>
      <c r="BE207" s="150">
        <f>IF(N207="základní",J207,0)</f>
        <v>0</v>
      </c>
      <c r="BF207" s="150">
        <f>IF(N207="snížená",J207,0)</f>
        <v>0</v>
      </c>
      <c r="BG207" s="150">
        <f>IF(N207="zákl. přenesená",J207,0)</f>
        <v>0</v>
      </c>
      <c r="BH207" s="150">
        <f>IF(N207="sníž. přenesená",J207,0)</f>
        <v>0</v>
      </c>
      <c r="BI207" s="150">
        <f>IF(N207="nulová",J207,0)</f>
        <v>0</v>
      </c>
      <c r="BJ207" s="17" t="s">
        <v>81</v>
      </c>
      <c r="BK207" s="150">
        <f>ROUND(I207*H207,2)</f>
        <v>0</v>
      </c>
      <c r="BL207" s="17" t="s">
        <v>247</v>
      </c>
      <c r="BM207" s="149" t="s">
        <v>2464</v>
      </c>
    </row>
    <row r="208" spans="2:47" s="1" customFormat="1" ht="11.25">
      <c r="B208" s="32"/>
      <c r="D208" s="151" t="s">
        <v>248</v>
      </c>
      <c r="F208" s="152" t="s">
        <v>2463</v>
      </c>
      <c r="I208" s="153"/>
      <c r="L208" s="32"/>
      <c r="M208" s="154"/>
      <c r="T208" s="56"/>
      <c r="AT208" s="17" t="s">
        <v>248</v>
      </c>
      <c r="AU208" s="17" t="s">
        <v>83</v>
      </c>
    </row>
    <row r="209" spans="2:51" s="13" customFormat="1" ht="11.25">
      <c r="B209" s="177"/>
      <c r="D209" s="151" t="s">
        <v>1584</v>
      </c>
      <c r="E209" s="178" t="s">
        <v>1</v>
      </c>
      <c r="F209" s="179" t="s">
        <v>2465</v>
      </c>
      <c r="H209" s="178" t="s">
        <v>1</v>
      </c>
      <c r="I209" s="180"/>
      <c r="L209" s="177"/>
      <c r="M209" s="181"/>
      <c r="T209" s="182"/>
      <c r="AT209" s="178" t="s">
        <v>1584</v>
      </c>
      <c r="AU209" s="178" t="s">
        <v>83</v>
      </c>
      <c r="AV209" s="13" t="s">
        <v>81</v>
      </c>
      <c r="AW209" s="13" t="s">
        <v>30</v>
      </c>
      <c r="AX209" s="13" t="s">
        <v>73</v>
      </c>
      <c r="AY209" s="178" t="s">
        <v>241</v>
      </c>
    </row>
    <row r="210" spans="2:51" s="12" customFormat="1" ht="11.25">
      <c r="B210" s="170"/>
      <c r="D210" s="151" t="s">
        <v>1584</v>
      </c>
      <c r="E210" s="171" t="s">
        <v>1</v>
      </c>
      <c r="F210" s="172" t="s">
        <v>2466</v>
      </c>
      <c r="H210" s="173">
        <v>20</v>
      </c>
      <c r="I210" s="174"/>
      <c r="L210" s="170"/>
      <c r="M210" s="175"/>
      <c r="T210" s="176"/>
      <c r="AT210" s="171" t="s">
        <v>1584</v>
      </c>
      <c r="AU210" s="171" t="s">
        <v>83</v>
      </c>
      <c r="AV210" s="12" t="s">
        <v>83</v>
      </c>
      <c r="AW210" s="12" t="s">
        <v>30</v>
      </c>
      <c r="AX210" s="12" t="s">
        <v>81</v>
      </c>
      <c r="AY210" s="171" t="s">
        <v>241</v>
      </c>
    </row>
    <row r="211" spans="2:65" s="1" customFormat="1" ht="16.5" customHeight="1">
      <c r="B211" s="32"/>
      <c r="C211" s="155" t="s">
        <v>275</v>
      </c>
      <c r="D211" s="155" t="s">
        <v>260</v>
      </c>
      <c r="E211" s="156" t="s">
        <v>2467</v>
      </c>
      <c r="F211" s="157" t="s">
        <v>2468</v>
      </c>
      <c r="G211" s="158" t="s">
        <v>267</v>
      </c>
      <c r="H211" s="159">
        <v>20</v>
      </c>
      <c r="I211" s="160"/>
      <c r="J211" s="161">
        <f>ROUND(I211*H211,2)</f>
        <v>0</v>
      </c>
      <c r="K211" s="162"/>
      <c r="L211" s="163"/>
      <c r="M211" s="164" t="s">
        <v>1</v>
      </c>
      <c r="N211" s="165" t="s">
        <v>38</v>
      </c>
      <c r="P211" s="147">
        <f>O211*H211</f>
        <v>0</v>
      </c>
      <c r="Q211" s="147">
        <v>0.05485</v>
      </c>
      <c r="R211" s="147">
        <f>Q211*H211</f>
        <v>1.097</v>
      </c>
      <c r="S211" s="147">
        <v>0</v>
      </c>
      <c r="T211" s="148">
        <f>S211*H211</f>
        <v>0</v>
      </c>
      <c r="AR211" s="149" t="s">
        <v>258</v>
      </c>
      <c r="AT211" s="149" t="s">
        <v>260</v>
      </c>
      <c r="AU211" s="149" t="s">
        <v>83</v>
      </c>
      <c r="AY211" s="17" t="s">
        <v>241</v>
      </c>
      <c r="BE211" s="150">
        <f>IF(N211="základní",J211,0)</f>
        <v>0</v>
      </c>
      <c r="BF211" s="150">
        <f>IF(N211="snížená",J211,0)</f>
        <v>0</v>
      </c>
      <c r="BG211" s="150">
        <f>IF(N211="zákl. přenesená",J211,0)</f>
        <v>0</v>
      </c>
      <c r="BH211" s="150">
        <f>IF(N211="sníž. přenesená",J211,0)</f>
        <v>0</v>
      </c>
      <c r="BI211" s="150">
        <f>IF(N211="nulová",J211,0)</f>
        <v>0</v>
      </c>
      <c r="BJ211" s="17" t="s">
        <v>81</v>
      </c>
      <c r="BK211" s="150">
        <f>ROUND(I211*H211,2)</f>
        <v>0</v>
      </c>
      <c r="BL211" s="17" t="s">
        <v>247</v>
      </c>
      <c r="BM211" s="149" t="s">
        <v>2469</v>
      </c>
    </row>
    <row r="212" spans="2:47" s="1" customFormat="1" ht="11.25">
      <c r="B212" s="32"/>
      <c r="D212" s="151" t="s">
        <v>248</v>
      </c>
      <c r="F212" s="152" t="s">
        <v>2468</v>
      </c>
      <c r="I212" s="153"/>
      <c r="L212" s="32"/>
      <c r="M212" s="154"/>
      <c r="T212" s="56"/>
      <c r="AT212" s="17" t="s">
        <v>248</v>
      </c>
      <c r="AU212" s="17" t="s">
        <v>83</v>
      </c>
    </row>
    <row r="213" spans="2:51" s="13" customFormat="1" ht="11.25">
      <c r="B213" s="177"/>
      <c r="D213" s="151" t="s">
        <v>1584</v>
      </c>
      <c r="E213" s="178" t="s">
        <v>1</v>
      </c>
      <c r="F213" s="179" t="s">
        <v>2470</v>
      </c>
      <c r="H213" s="178" t="s">
        <v>1</v>
      </c>
      <c r="I213" s="180"/>
      <c r="L213" s="177"/>
      <c r="M213" s="181"/>
      <c r="T213" s="182"/>
      <c r="AT213" s="178" t="s">
        <v>1584</v>
      </c>
      <c r="AU213" s="178" t="s">
        <v>83</v>
      </c>
      <c r="AV213" s="13" t="s">
        <v>81</v>
      </c>
      <c r="AW213" s="13" t="s">
        <v>30</v>
      </c>
      <c r="AX213" s="13" t="s">
        <v>73</v>
      </c>
      <c r="AY213" s="178" t="s">
        <v>241</v>
      </c>
    </row>
    <row r="214" spans="2:51" s="12" customFormat="1" ht="11.25">
      <c r="B214" s="170"/>
      <c r="D214" s="151" t="s">
        <v>1584</v>
      </c>
      <c r="E214" s="171" t="s">
        <v>1</v>
      </c>
      <c r="F214" s="172" t="s">
        <v>2466</v>
      </c>
      <c r="H214" s="173">
        <v>20</v>
      </c>
      <c r="I214" s="174"/>
      <c r="L214" s="170"/>
      <c r="M214" s="175"/>
      <c r="T214" s="176"/>
      <c r="AT214" s="171" t="s">
        <v>1584</v>
      </c>
      <c r="AU214" s="171" t="s">
        <v>83</v>
      </c>
      <c r="AV214" s="12" t="s">
        <v>83</v>
      </c>
      <c r="AW214" s="12" t="s">
        <v>30</v>
      </c>
      <c r="AX214" s="12" t="s">
        <v>81</v>
      </c>
      <c r="AY214" s="171" t="s">
        <v>241</v>
      </c>
    </row>
    <row r="215" spans="2:65" s="1" customFormat="1" ht="21.75" customHeight="1">
      <c r="B215" s="32"/>
      <c r="C215" s="155" t="s">
        <v>303</v>
      </c>
      <c r="D215" s="155" t="s">
        <v>260</v>
      </c>
      <c r="E215" s="156" t="s">
        <v>2471</v>
      </c>
      <c r="F215" s="157" t="s">
        <v>2472</v>
      </c>
      <c r="G215" s="158" t="s">
        <v>263</v>
      </c>
      <c r="H215" s="159">
        <v>633</v>
      </c>
      <c r="I215" s="160"/>
      <c r="J215" s="161">
        <f>ROUND(I215*H215,2)</f>
        <v>0</v>
      </c>
      <c r="K215" s="162"/>
      <c r="L215" s="163"/>
      <c r="M215" s="164" t="s">
        <v>1</v>
      </c>
      <c r="N215" s="165" t="s">
        <v>38</v>
      </c>
      <c r="P215" s="147">
        <f>O215*H215</f>
        <v>0</v>
      </c>
      <c r="Q215" s="147">
        <v>0</v>
      </c>
      <c r="R215" s="147">
        <f>Q215*H215</f>
        <v>0</v>
      </c>
      <c r="S215" s="147">
        <v>0</v>
      </c>
      <c r="T215" s="148">
        <f>S215*H215</f>
        <v>0</v>
      </c>
      <c r="AR215" s="149" t="s">
        <v>258</v>
      </c>
      <c r="AT215" s="149" t="s">
        <v>260</v>
      </c>
      <c r="AU215" s="149" t="s">
        <v>83</v>
      </c>
      <c r="AY215" s="17" t="s">
        <v>241</v>
      </c>
      <c r="BE215" s="150">
        <f>IF(N215="základní",J215,0)</f>
        <v>0</v>
      </c>
      <c r="BF215" s="150">
        <f>IF(N215="snížená",J215,0)</f>
        <v>0</v>
      </c>
      <c r="BG215" s="150">
        <f>IF(N215="zákl. přenesená",J215,0)</f>
        <v>0</v>
      </c>
      <c r="BH215" s="150">
        <f>IF(N215="sníž. přenesená",J215,0)</f>
        <v>0</v>
      </c>
      <c r="BI215" s="150">
        <f>IF(N215="nulová",J215,0)</f>
        <v>0</v>
      </c>
      <c r="BJ215" s="17" t="s">
        <v>81</v>
      </c>
      <c r="BK215" s="150">
        <f>ROUND(I215*H215,2)</f>
        <v>0</v>
      </c>
      <c r="BL215" s="17" t="s">
        <v>247</v>
      </c>
      <c r="BM215" s="149" t="s">
        <v>2473</v>
      </c>
    </row>
    <row r="216" spans="2:47" s="1" customFormat="1" ht="11.25">
      <c r="B216" s="32"/>
      <c r="D216" s="151" t="s">
        <v>248</v>
      </c>
      <c r="F216" s="152" t="s">
        <v>2472</v>
      </c>
      <c r="I216" s="153"/>
      <c r="L216" s="32"/>
      <c r="M216" s="154"/>
      <c r="T216" s="56"/>
      <c r="AT216" s="17" t="s">
        <v>248</v>
      </c>
      <c r="AU216" s="17" t="s">
        <v>83</v>
      </c>
    </row>
    <row r="217" spans="2:51" s="13" customFormat="1" ht="11.25">
      <c r="B217" s="177"/>
      <c r="D217" s="151" t="s">
        <v>1584</v>
      </c>
      <c r="E217" s="178" t="s">
        <v>1</v>
      </c>
      <c r="F217" s="179" t="s">
        <v>2073</v>
      </c>
      <c r="H217" s="178" t="s">
        <v>1</v>
      </c>
      <c r="I217" s="180"/>
      <c r="L217" s="177"/>
      <c r="M217" s="181"/>
      <c r="T217" s="182"/>
      <c r="AT217" s="178" t="s">
        <v>1584</v>
      </c>
      <c r="AU217" s="178" t="s">
        <v>83</v>
      </c>
      <c r="AV217" s="13" t="s">
        <v>81</v>
      </c>
      <c r="AW217" s="13" t="s">
        <v>30</v>
      </c>
      <c r="AX217" s="13" t="s">
        <v>73</v>
      </c>
      <c r="AY217" s="178" t="s">
        <v>241</v>
      </c>
    </row>
    <row r="218" spans="2:51" s="12" customFormat="1" ht="11.25">
      <c r="B218" s="170"/>
      <c r="D218" s="151" t="s">
        <v>1584</v>
      </c>
      <c r="E218" s="171" t="s">
        <v>1</v>
      </c>
      <c r="F218" s="172" t="s">
        <v>2474</v>
      </c>
      <c r="H218" s="173">
        <v>633</v>
      </c>
      <c r="I218" s="174"/>
      <c r="L218" s="170"/>
      <c r="M218" s="175"/>
      <c r="T218" s="176"/>
      <c r="AT218" s="171" t="s">
        <v>1584</v>
      </c>
      <c r="AU218" s="171" t="s">
        <v>83</v>
      </c>
      <c r="AV218" s="12" t="s">
        <v>83</v>
      </c>
      <c r="AW218" s="12" t="s">
        <v>30</v>
      </c>
      <c r="AX218" s="12" t="s">
        <v>81</v>
      </c>
      <c r="AY218" s="171" t="s">
        <v>241</v>
      </c>
    </row>
    <row r="219" spans="2:65" s="1" customFormat="1" ht="16.5" customHeight="1">
      <c r="B219" s="32"/>
      <c r="C219" s="155" t="s">
        <v>279</v>
      </c>
      <c r="D219" s="155" t="s">
        <v>260</v>
      </c>
      <c r="E219" s="156" t="s">
        <v>2475</v>
      </c>
      <c r="F219" s="157" t="s">
        <v>2476</v>
      </c>
      <c r="G219" s="158" t="s">
        <v>267</v>
      </c>
      <c r="H219" s="159">
        <v>813.57</v>
      </c>
      <c r="I219" s="160"/>
      <c r="J219" s="161">
        <f>ROUND(I219*H219,2)</f>
        <v>0</v>
      </c>
      <c r="K219" s="162"/>
      <c r="L219" s="163"/>
      <c r="M219" s="164" t="s">
        <v>1</v>
      </c>
      <c r="N219" s="165" t="s">
        <v>38</v>
      </c>
      <c r="P219" s="147">
        <f>O219*H219</f>
        <v>0</v>
      </c>
      <c r="Q219" s="147">
        <v>0</v>
      </c>
      <c r="R219" s="147">
        <f>Q219*H219</f>
        <v>0</v>
      </c>
      <c r="S219" s="147">
        <v>0</v>
      </c>
      <c r="T219" s="148">
        <f>S219*H219</f>
        <v>0</v>
      </c>
      <c r="AR219" s="149" t="s">
        <v>258</v>
      </c>
      <c r="AT219" s="149" t="s">
        <v>260</v>
      </c>
      <c r="AU219" s="149" t="s">
        <v>83</v>
      </c>
      <c r="AY219" s="17" t="s">
        <v>241</v>
      </c>
      <c r="BE219" s="150">
        <f>IF(N219="základní",J219,0)</f>
        <v>0</v>
      </c>
      <c r="BF219" s="150">
        <f>IF(N219="snížená",J219,0)</f>
        <v>0</v>
      </c>
      <c r="BG219" s="150">
        <f>IF(N219="zákl. přenesená",J219,0)</f>
        <v>0</v>
      </c>
      <c r="BH219" s="150">
        <f>IF(N219="sníž. přenesená",J219,0)</f>
        <v>0</v>
      </c>
      <c r="BI219" s="150">
        <f>IF(N219="nulová",J219,0)</f>
        <v>0</v>
      </c>
      <c r="BJ219" s="17" t="s">
        <v>81</v>
      </c>
      <c r="BK219" s="150">
        <f>ROUND(I219*H219,2)</f>
        <v>0</v>
      </c>
      <c r="BL219" s="17" t="s">
        <v>247</v>
      </c>
      <c r="BM219" s="149" t="s">
        <v>2477</v>
      </c>
    </row>
    <row r="220" spans="2:47" s="1" customFormat="1" ht="11.25">
      <c r="B220" s="32"/>
      <c r="D220" s="151" t="s">
        <v>248</v>
      </c>
      <c r="F220" s="152" t="s">
        <v>2476</v>
      </c>
      <c r="I220" s="153"/>
      <c r="L220" s="32"/>
      <c r="M220" s="154"/>
      <c r="T220" s="56"/>
      <c r="AT220" s="17" t="s">
        <v>248</v>
      </c>
      <c r="AU220" s="17" t="s">
        <v>83</v>
      </c>
    </row>
    <row r="221" spans="2:51" s="13" customFormat="1" ht="11.25">
      <c r="B221" s="177"/>
      <c r="D221" s="151" t="s">
        <v>1584</v>
      </c>
      <c r="E221" s="178" t="s">
        <v>1</v>
      </c>
      <c r="F221" s="179" t="s">
        <v>2073</v>
      </c>
      <c r="H221" s="178" t="s">
        <v>1</v>
      </c>
      <c r="I221" s="180"/>
      <c r="L221" s="177"/>
      <c r="M221" s="181"/>
      <c r="T221" s="182"/>
      <c r="AT221" s="178" t="s">
        <v>1584</v>
      </c>
      <c r="AU221" s="178" t="s">
        <v>83</v>
      </c>
      <c r="AV221" s="13" t="s">
        <v>81</v>
      </c>
      <c r="AW221" s="13" t="s">
        <v>30</v>
      </c>
      <c r="AX221" s="13" t="s">
        <v>73</v>
      </c>
      <c r="AY221" s="178" t="s">
        <v>241</v>
      </c>
    </row>
    <row r="222" spans="2:51" s="12" customFormat="1" ht="11.25">
      <c r="B222" s="170"/>
      <c r="D222" s="151" t="s">
        <v>1584</v>
      </c>
      <c r="E222" s="171" t="s">
        <v>1</v>
      </c>
      <c r="F222" s="172" t="s">
        <v>2478</v>
      </c>
      <c r="H222" s="173">
        <v>853.57</v>
      </c>
      <c r="I222" s="174"/>
      <c r="L222" s="170"/>
      <c r="M222" s="175"/>
      <c r="T222" s="176"/>
      <c r="AT222" s="171" t="s">
        <v>1584</v>
      </c>
      <c r="AU222" s="171" t="s">
        <v>83</v>
      </c>
      <c r="AV222" s="12" t="s">
        <v>83</v>
      </c>
      <c r="AW222" s="12" t="s">
        <v>30</v>
      </c>
      <c r="AX222" s="12" t="s">
        <v>73</v>
      </c>
      <c r="AY222" s="171" t="s">
        <v>241</v>
      </c>
    </row>
    <row r="223" spans="2:51" s="13" customFormat="1" ht="11.25">
      <c r="B223" s="177"/>
      <c r="D223" s="151" t="s">
        <v>1584</v>
      </c>
      <c r="E223" s="178" t="s">
        <v>1</v>
      </c>
      <c r="F223" s="179" t="s">
        <v>2479</v>
      </c>
      <c r="H223" s="178" t="s">
        <v>1</v>
      </c>
      <c r="I223" s="180"/>
      <c r="L223" s="177"/>
      <c r="M223" s="181"/>
      <c r="T223" s="182"/>
      <c r="AT223" s="178" t="s">
        <v>1584</v>
      </c>
      <c r="AU223" s="178" t="s">
        <v>83</v>
      </c>
      <c r="AV223" s="13" t="s">
        <v>81</v>
      </c>
      <c r="AW223" s="13" t="s">
        <v>30</v>
      </c>
      <c r="AX223" s="13" t="s">
        <v>73</v>
      </c>
      <c r="AY223" s="178" t="s">
        <v>241</v>
      </c>
    </row>
    <row r="224" spans="2:51" s="12" customFormat="1" ht="11.25">
      <c r="B224" s="170"/>
      <c r="D224" s="151" t="s">
        <v>1584</v>
      </c>
      <c r="E224" s="171" t="s">
        <v>1</v>
      </c>
      <c r="F224" s="172" t="s">
        <v>2480</v>
      </c>
      <c r="H224" s="173">
        <v>-40</v>
      </c>
      <c r="I224" s="174"/>
      <c r="L224" s="170"/>
      <c r="M224" s="175"/>
      <c r="T224" s="176"/>
      <c r="AT224" s="171" t="s">
        <v>1584</v>
      </c>
      <c r="AU224" s="171" t="s">
        <v>83</v>
      </c>
      <c r="AV224" s="12" t="s">
        <v>83</v>
      </c>
      <c r="AW224" s="12" t="s">
        <v>30</v>
      </c>
      <c r="AX224" s="12" t="s">
        <v>73</v>
      </c>
      <c r="AY224" s="171" t="s">
        <v>241</v>
      </c>
    </row>
    <row r="225" spans="2:51" s="14" customFormat="1" ht="11.25">
      <c r="B225" s="186"/>
      <c r="D225" s="151" t="s">
        <v>1584</v>
      </c>
      <c r="E225" s="187" t="s">
        <v>1</v>
      </c>
      <c r="F225" s="188" t="s">
        <v>2061</v>
      </c>
      <c r="H225" s="189">
        <v>813.57</v>
      </c>
      <c r="I225" s="190"/>
      <c r="L225" s="186"/>
      <c r="M225" s="191"/>
      <c r="T225" s="192"/>
      <c r="AT225" s="187" t="s">
        <v>1584</v>
      </c>
      <c r="AU225" s="187" t="s">
        <v>83</v>
      </c>
      <c r="AV225" s="14" t="s">
        <v>247</v>
      </c>
      <c r="AW225" s="14" t="s">
        <v>30</v>
      </c>
      <c r="AX225" s="14" t="s">
        <v>81</v>
      </c>
      <c r="AY225" s="187" t="s">
        <v>241</v>
      </c>
    </row>
    <row r="226" spans="2:65" s="1" customFormat="1" ht="24.2" customHeight="1">
      <c r="B226" s="32"/>
      <c r="C226" s="155" t="s">
        <v>310</v>
      </c>
      <c r="D226" s="155" t="s">
        <v>260</v>
      </c>
      <c r="E226" s="156" t="s">
        <v>2481</v>
      </c>
      <c r="F226" s="157" t="s">
        <v>2482</v>
      </c>
      <c r="G226" s="158" t="s">
        <v>263</v>
      </c>
      <c r="H226" s="159">
        <v>2532</v>
      </c>
      <c r="I226" s="160"/>
      <c r="J226" s="161">
        <f>ROUND(I226*H226,2)</f>
        <v>0</v>
      </c>
      <c r="K226" s="162"/>
      <c r="L226" s="163"/>
      <c r="M226" s="164" t="s">
        <v>1</v>
      </c>
      <c r="N226" s="165" t="s">
        <v>38</v>
      </c>
      <c r="P226" s="147">
        <f>O226*H226</f>
        <v>0</v>
      </c>
      <c r="Q226" s="147">
        <v>0.00123</v>
      </c>
      <c r="R226" s="147">
        <f>Q226*H226</f>
        <v>3.11436</v>
      </c>
      <c r="S226" s="147">
        <v>0</v>
      </c>
      <c r="T226" s="148">
        <f>S226*H226</f>
        <v>0</v>
      </c>
      <c r="AR226" s="149" t="s">
        <v>258</v>
      </c>
      <c r="AT226" s="149" t="s">
        <v>260</v>
      </c>
      <c r="AU226" s="149" t="s">
        <v>83</v>
      </c>
      <c r="AY226" s="17" t="s">
        <v>241</v>
      </c>
      <c r="BE226" s="150">
        <f>IF(N226="základní",J226,0)</f>
        <v>0</v>
      </c>
      <c r="BF226" s="150">
        <f>IF(N226="snížená",J226,0)</f>
        <v>0</v>
      </c>
      <c r="BG226" s="150">
        <f>IF(N226="zákl. přenesená",J226,0)</f>
        <v>0</v>
      </c>
      <c r="BH226" s="150">
        <f>IF(N226="sníž. přenesená",J226,0)</f>
        <v>0</v>
      </c>
      <c r="BI226" s="150">
        <f>IF(N226="nulová",J226,0)</f>
        <v>0</v>
      </c>
      <c r="BJ226" s="17" t="s">
        <v>81</v>
      </c>
      <c r="BK226" s="150">
        <f>ROUND(I226*H226,2)</f>
        <v>0</v>
      </c>
      <c r="BL226" s="17" t="s">
        <v>247</v>
      </c>
      <c r="BM226" s="149" t="s">
        <v>2483</v>
      </c>
    </row>
    <row r="227" spans="2:47" s="1" customFormat="1" ht="19.5">
      <c r="B227" s="32"/>
      <c r="D227" s="151" t="s">
        <v>248</v>
      </c>
      <c r="F227" s="152" t="s">
        <v>2482</v>
      </c>
      <c r="I227" s="153"/>
      <c r="L227" s="32"/>
      <c r="M227" s="154"/>
      <c r="T227" s="56"/>
      <c r="AT227" s="17" t="s">
        <v>248</v>
      </c>
      <c r="AU227" s="17" t="s">
        <v>83</v>
      </c>
    </row>
    <row r="228" spans="2:51" s="12" customFormat="1" ht="11.25">
      <c r="B228" s="170"/>
      <c r="D228" s="151" t="s">
        <v>1584</v>
      </c>
      <c r="E228" s="171" t="s">
        <v>1</v>
      </c>
      <c r="F228" s="172" t="s">
        <v>2484</v>
      </c>
      <c r="H228" s="173">
        <v>2532</v>
      </c>
      <c r="I228" s="174"/>
      <c r="L228" s="170"/>
      <c r="M228" s="175"/>
      <c r="T228" s="176"/>
      <c r="AT228" s="171" t="s">
        <v>1584</v>
      </c>
      <c r="AU228" s="171" t="s">
        <v>83</v>
      </c>
      <c r="AV228" s="12" t="s">
        <v>83</v>
      </c>
      <c r="AW228" s="12" t="s">
        <v>30</v>
      </c>
      <c r="AX228" s="12" t="s">
        <v>81</v>
      </c>
      <c r="AY228" s="171" t="s">
        <v>241</v>
      </c>
    </row>
    <row r="229" spans="2:65" s="1" customFormat="1" ht="21.75" customHeight="1">
      <c r="B229" s="32"/>
      <c r="C229" s="155" t="s">
        <v>282</v>
      </c>
      <c r="D229" s="155" t="s">
        <v>260</v>
      </c>
      <c r="E229" s="156" t="s">
        <v>2485</v>
      </c>
      <c r="F229" s="157" t="s">
        <v>2486</v>
      </c>
      <c r="G229" s="158" t="s">
        <v>263</v>
      </c>
      <c r="H229" s="159">
        <v>1266</v>
      </c>
      <c r="I229" s="160"/>
      <c r="J229" s="161">
        <f>ROUND(I229*H229,2)</f>
        <v>0</v>
      </c>
      <c r="K229" s="162"/>
      <c r="L229" s="163"/>
      <c r="M229" s="164" t="s">
        <v>1</v>
      </c>
      <c r="N229" s="165" t="s">
        <v>38</v>
      </c>
      <c r="P229" s="147">
        <f>O229*H229</f>
        <v>0</v>
      </c>
      <c r="Q229" s="147">
        <v>0.00021</v>
      </c>
      <c r="R229" s="147">
        <f>Q229*H229</f>
        <v>0.26586</v>
      </c>
      <c r="S229" s="147">
        <v>0</v>
      </c>
      <c r="T229" s="148">
        <f>S229*H229</f>
        <v>0</v>
      </c>
      <c r="AR229" s="149" t="s">
        <v>258</v>
      </c>
      <c r="AT229" s="149" t="s">
        <v>260</v>
      </c>
      <c r="AU229" s="149" t="s">
        <v>83</v>
      </c>
      <c r="AY229" s="17" t="s">
        <v>241</v>
      </c>
      <c r="BE229" s="150">
        <f>IF(N229="základní",J229,0)</f>
        <v>0</v>
      </c>
      <c r="BF229" s="150">
        <f>IF(N229="snížená",J229,0)</f>
        <v>0</v>
      </c>
      <c r="BG229" s="150">
        <f>IF(N229="zákl. přenesená",J229,0)</f>
        <v>0</v>
      </c>
      <c r="BH229" s="150">
        <f>IF(N229="sníž. přenesená",J229,0)</f>
        <v>0</v>
      </c>
      <c r="BI229" s="150">
        <f>IF(N229="nulová",J229,0)</f>
        <v>0</v>
      </c>
      <c r="BJ229" s="17" t="s">
        <v>81</v>
      </c>
      <c r="BK229" s="150">
        <f>ROUND(I229*H229,2)</f>
        <v>0</v>
      </c>
      <c r="BL229" s="17" t="s">
        <v>247</v>
      </c>
      <c r="BM229" s="149" t="s">
        <v>2487</v>
      </c>
    </row>
    <row r="230" spans="2:47" s="1" customFormat="1" ht="11.25">
      <c r="B230" s="32"/>
      <c r="D230" s="151" t="s">
        <v>248</v>
      </c>
      <c r="F230" s="152" t="s">
        <v>2486</v>
      </c>
      <c r="I230" s="153"/>
      <c r="L230" s="32"/>
      <c r="M230" s="154"/>
      <c r="T230" s="56"/>
      <c r="AT230" s="17" t="s">
        <v>248</v>
      </c>
      <c r="AU230" s="17" t="s">
        <v>83</v>
      </c>
    </row>
    <row r="231" spans="2:51" s="12" customFormat="1" ht="11.25">
      <c r="B231" s="170"/>
      <c r="D231" s="151" t="s">
        <v>1584</v>
      </c>
      <c r="E231" s="171" t="s">
        <v>1</v>
      </c>
      <c r="F231" s="172" t="s">
        <v>2488</v>
      </c>
      <c r="H231" s="173">
        <v>1266</v>
      </c>
      <c r="I231" s="174"/>
      <c r="L231" s="170"/>
      <c r="M231" s="175"/>
      <c r="T231" s="176"/>
      <c r="AT231" s="171" t="s">
        <v>1584</v>
      </c>
      <c r="AU231" s="171" t="s">
        <v>83</v>
      </c>
      <c r="AV231" s="12" t="s">
        <v>83</v>
      </c>
      <c r="AW231" s="12" t="s">
        <v>30</v>
      </c>
      <c r="AX231" s="12" t="s">
        <v>81</v>
      </c>
      <c r="AY231" s="171" t="s">
        <v>241</v>
      </c>
    </row>
    <row r="232" spans="2:65" s="1" customFormat="1" ht="24.2" customHeight="1">
      <c r="B232" s="32"/>
      <c r="C232" s="137" t="s">
        <v>7</v>
      </c>
      <c r="D232" s="137" t="s">
        <v>243</v>
      </c>
      <c r="E232" s="138" t="s">
        <v>2489</v>
      </c>
      <c r="F232" s="139" t="s">
        <v>2490</v>
      </c>
      <c r="G232" s="140" t="s">
        <v>609</v>
      </c>
      <c r="H232" s="141">
        <v>1.236</v>
      </c>
      <c r="I232" s="142"/>
      <c r="J232" s="143">
        <f>ROUND(I232*H232,2)</f>
        <v>0</v>
      </c>
      <c r="K232" s="144"/>
      <c r="L232" s="32"/>
      <c r="M232" s="145" t="s">
        <v>1</v>
      </c>
      <c r="N232" s="146" t="s">
        <v>38</v>
      </c>
      <c r="P232" s="147">
        <f>O232*H232</f>
        <v>0</v>
      </c>
      <c r="Q232" s="147">
        <v>0</v>
      </c>
      <c r="R232" s="147">
        <f>Q232*H232</f>
        <v>0</v>
      </c>
      <c r="S232" s="147">
        <v>0</v>
      </c>
      <c r="T232" s="148">
        <f>S232*H232</f>
        <v>0</v>
      </c>
      <c r="AR232" s="149" t="s">
        <v>247</v>
      </c>
      <c r="AT232" s="149" t="s">
        <v>243</v>
      </c>
      <c r="AU232" s="149" t="s">
        <v>83</v>
      </c>
      <c r="AY232" s="17" t="s">
        <v>241</v>
      </c>
      <c r="BE232" s="150">
        <f>IF(N232="základní",J232,0)</f>
        <v>0</v>
      </c>
      <c r="BF232" s="150">
        <f>IF(N232="snížená",J232,0)</f>
        <v>0</v>
      </c>
      <c r="BG232" s="150">
        <f>IF(N232="zákl. přenesená",J232,0)</f>
        <v>0</v>
      </c>
      <c r="BH232" s="150">
        <f>IF(N232="sníž. přenesená",J232,0)</f>
        <v>0</v>
      </c>
      <c r="BI232" s="150">
        <f>IF(N232="nulová",J232,0)</f>
        <v>0</v>
      </c>
      <c r="BJ232" s="17" t="s">
        <v>81</v>
      </c>
      <c r="BK232" s="150">
        <f>ROUND(I232*H232,2)</f>
        <v>0</v>
      </c>
      <c r="BL232" s="17" t="s">
        <v>247</v>
      </c>
      <c r="BM232" s="149" t="s">
        <v>2491</v>
      </c>
    </row>
    <row r="233" spans="2:47" s="1" customFormat="1" ht="48.75">
      <c r="B233" s="32"/>
      <c r="D233" s="151" t="s">
        <v>248</v>
      </c>
      <c r="F233" s="152" t="s">
        <v>2492</v>
      </c>
      <c r="I233" s="153"/>
      <c r="L233" s="32"/>
      <c r="M233" s="154"/>
      <c r="T233" s="56"/>
      <c r="AT233" s="17" t="s">
        <v>248</v>
      </c>
      <c r="AU233" s="17" t="s">
        <v>83</v>
      </c>
    </row>
    <row r="234" spans="2:51" s="13" customFormat="1" ht="22.5">
      <c r="B234" s="177"/>
      <c r="D234" s="151" t="s">
        <v>1584</v>
      </c>
      <c r="E234" s="178" t="s">
        <v>1</v>
      </c>
      <c r="F234" s="179" t="s">
        <v>2410</v>
      </c>
      <c r="H234" s="178" t="s">
        <v>1</v>
      </c>
      <c r="I234" s="180"/>
      <c r="L234" s="177"/>
      <c r="M234" s="181"/>
      <c r="T234" s="182"/>
      <c r="AT234" s="178" t="s">
        <v>1584</v>
      </c>
      <c r="AU234" s="178" t="s">
        <v>83</v>
      </c>
      <c r="AV234" s="13" t="s">
        <v>81</v>
      </c>
      <c r="AW234" s="13" t="s">
        <v>30</v>
      </c>
      <c r="AX234" s="13" t="s">
        <v>73</v>
      </c>
      <c r="AY234" s="178" t="s">
        <v>241</v>
      </c>
    </row>
    <row r="235" spans="2:51" s="12" customFormat="1" ht="11.25">
      <c r="B235" s="170"/>
      <c r="D235" s="151" t="s">
        <v>1584</v>
      </c>
      <c r="E235" s="171" t="s">
        <v>1</v>
      </c>
      <c r="F235" s="172" t="s">
        <v>2493</v>
      </c>
      <c r="H235" s="173">
        <v>1.197</v>
      </c>
      <c r="I235" s="174"/>
      <c r="L235" s="170"/>
      <c r="M235" s="175"/>
      <c r="T235" s="176"/>
      <c r="AT235" s="171" t="s">
        <v>1584</v>
      </c>
      <c r="AU235" s="171" t="s">
        <v>83</v>
      </c>
      <c r="AV235" s="12" t="s">
        <v>83</v>
      </c>
      <c r="AW235" s="12" t="s">
        <v>30</v>
      </c>
      <c r="AX235" s="12" t="s">
        <v>73</v>
      </c>
      <c r="AY235" s="171" t="s">
        <v>241</v>
      </c>
    </row>
    <row r="236" spans="2:51" s="13" customFormat="1" ht="22.5">
      <c r="B236" s="177"/>
      <c r="D236" s="151" t="s">
        <v>1584</v>
      </c>
      <c r="E236" s="178" t="s">
        <v>1</v>
      </c>
      <c r="F236" s="179" t="s">
        <v>2494</v>
      </c>
      <c r="H236" s="178" t="s">
        <v>1</v>
      </c>
      <c r="I236" s="180"/>
      <c r="L236" s="177"/>
      <c r="M236" s="181"/>
      <c r="T236" s="182"/>
      <c r="AT236" s="178" t="s">
        <v>1584</v>
      </c>
      <c r="AU236" s="178" t="s">
        <v>83</v>
      </c>
      <c r="AV236" s="13" t="s">
        <v>81</v>
      </c>
      <c r="AW236" s="13" t="s">
        <v>30</v>
      </c>
      <c r="AX236" s="13" t="s">
        <v>73</v>
      </c>
      <c r="AY236" s="178" t="s">
        <v>241</v>
      </c>
    </row>
    <row r="237" spans="2:51" s="12" customFormat="1" ht="11.25">
      <c r="B237" s="170"/>
      <c r="D237" s="151" t="s">
        <v>1584</v>
      </c>
      <c r="E237" s="171" t="s">
        <v>1</v>
      </c>
      <c r="F237" s="172" t="s">
        <v>2495</v>
      </c>
      <c r="H237" s="173">
        <v>0.039</v>
      </c>
      <c r="I237" s="174"/>
      <c r="L237" s="170"/>
      <c r="M237" s="175"/>
      <c r="T237" s="176"/>
      <c r="AT237" s="171" t="s">
        <v>1584</v>
      </c>
      <c r="AU237" s="171" t="s">
        <v>83</v>
      </c>
      <c r="AV237" s="12" t="s">
        <v>83</v>
      </c>
      <c r="AW237" s="12" t="s">
        <v>30</v>
      </c>
      <c r="AX237" s="12" t="s">
        <v>73</v>
      </c>
      <c r="AY237" s="171" t="s">
        <v>241</v>
      </c>
    </row>
    <row r="238" spans="2:51" s="14" customFormat="1" ht="11.25">
      <c r="B238" s="186"/>
      <c r="D238" s="151" t="s">
        <v>1584</v>
      </c>
      <c r="E238" s="187" t="s">
        <v>1</v>
      </c>
      <c r="F238" s="188" t="s">
        <v>2061</v>
      </c>
      <c r="H238" s="189">
        <v>1.236</v>
      </c>
      <c r="I238" s="190"/>
      <c r="L238" s="186"/>
      <c r="M238" s="191"/>
      <c r="T238" s="192"/>
      <c r="AT238" s="187" t="s">
        <v>1584</v>
      </c>
      <c r="AU238" s="187" t="s">
        <v>83</v>
      </c>
      <c r="AV238" s="14" t="s">
        <v>247</v>
      </c>
      <c r="AW238" s="14" t="s">
        <v>30</v>
      </c>
      <c r="AX238" s="14" t="s">
        <v>81</v>
      </c>
      <c r="AY238" s="187" t="s">
        <v>241</v>
      </c>
    </row>
    <row r="239" spans="2:65" s="1" customFormat="1" ht="16.5" customHeight="1">
      <c r="B239" s="32"/>
      <c r="C239" s="155" t="s">
        <v>286</v>
      </c>
      <c r="D239" s="155" t="s">
        <v>260</v>
      </c>
      <c r="E239" s="156" t="s">
        <v>2084</v>
      </c>
      <c r="F239" s="157" t="s">
        <v>2085</v>
      </c>
      <c r="G239" s="158" t="s">
        <v>263</v>
      </c>
      <c r="H239" s="159">
        <v>32.7</v>
      </c>
      <c r="I239" s="160"/>
      <c r="J239" s="161">
        <f>ROUND(I239*H239,2)</f>
        <v>0</v>
      </c>
      <c r="K239" s="162"/>
      <c r="L239" s="163"/>
      <c r="M239" s="164" t="s">
        <v>1</v>
      </c>
      <c r="N239" s="165" t="s">
        <v>38</v>
      </c>
      <c r="P239" s="147">
        <f>O239*H239</f>
        <v>0</v>
      </c>
      <c r="Q239" s="147">
        <v>1.23475</v>
      </c>
      <c r="R239" s="147">
        <f>Q239*H239</f>
        <v>40.376325</v>
      </c>
      <c r="S239" s="147">
        <v>0</v>
      </c>
      <c r="T239" s="148">
        <f>S239*H239</f>
        <v>0</v>
      </c>
      <c r="AR239" s="149" t="s">
        <v>258</v>
      </c>
      <c r="AT239" s="149" t="s">
        <v>260</v>
      </c>
      <c r="AU239" s="149" t="s">
        <v>83</v>
      </c>
      <c r="AY239" s="17" t="s">
        <v>241</v>
      </c>
      <c r="BE239" s="150">
        <f>IF(N239="základní",J239,0)</f>
        <v>0</v>
      </c>
      <c r="BF239" s="150">
        <f>IF(N239="snížená",J239,0)</f>
        <v>0</v>
      </c>
      <c r="BG239" s="150">
        <f>IF(N239="zákl. přenesená",J239,0)</f>
        <v>0</v>
      </c>
      <c r="BH239" s="150">
        <f>IF(N239="sníž. přenesená",J239,0)</f>
        <v>0</v>
      </c>
      <c r="BI239" s="150">
        <f>IF(N239="nulová",J239,0)</f>
        <v>0</v>
      </c>
      <c r="BJ239" s="17" t="s">
        <v>81</v>
      </c>
      <c r="BK239" s="150">
        <f>ROUND(I239*H239,2)</f>
        <v>0</v>
      </c>
      <c r="BL239" s="17" t="s">
        <v>247</v>
      </c>
      <c r="BM239" s="149" t="s">
        <v>2496</v>
      </c>
    </row>
    <row r="240" spans="2:47" s="1" customFormat="1" ht="11.25">
      <c r="B240" s="32"/>
      <c r="D240" s="151" t="s">
        <v>248</v>
      </c>
      <c r="F240" s="152" t="s">
        <v>2087</v>
      </c>
      <c r="I240" s="153"/>
      <c r="L240" s="32"/>
      <c r="M240" s="154"/>
      <c r="T240" s="56"/>
      <c r="AT240" s="17" t="s">
        <v>248</v>
      </c>
      <c r="AU240" s="17" t="s">
        <v>83</v>
      </c>
    </row>
    <row r="241" spans="2:51" s="13" customFormat="1" ht="11.25">
      <c r="B241" s="177"/>
      <c r="D241" s="151" t="s">
        <v>1584</v>
      </c>
      <c r="E241" s="178" t="s">
        <v>1</v>
      </c>
      <c r="F241" s="179" t="s">
        <v>2073</v>
      </c>
      <c r="H241" s="178" t="s">
        <v>1</v>
      </c>
      <c r="I241" s="180"/>
      <c r="L241" s="177"/>
      <c r="M241" s="181"/>
      <c r="T241" s="182"/>
      <c r="AT241" s="178" t="s">
        <v>1584</v>
      </c>
      <c r="AU241" s="178" t="s">
        <v>83</v>
      </c>
      <c r="AV241" s="13" t="s">
        <v>81</v>
      </c>
      <c r="AW241" s="13" t="s">
        <v>30</v>
      </c>
      <c r="AX241" s="13" t="s">
        <v>73</v>
      </c>
      <c r="AY241" s="178" t="s">
        <v>241</v>
      </c>
    </row>
    <row r="242" spans="2:51" s="13" customFormat="1" ht="22.5">
      <c r="B242" s="177"/>
      <c r="D242" s="151" t="s">
        <v>1584</v>
      </c>
      <c r="E242" s="178" t="s">
        <v>1</v>
      </c>
      <c r="F242" s="179" t="s">
        <v>2410</v>
      </c>
      <c r="H242" s="178" t="s">
        <v>1</v>
      </c>
      <c r="I242" s="180"/>
      <c r="L242" s="177"/>
      <c r="M242" s="181"/>
      <c r="T242" s="182"/>
      <c r="AT242" s="178" t="s">
        <v>1584</v>
      </c>
      <c r="AU242" s="178" t="s">
        <v>83</v>
      </c>
      <c r="AV242" s="13" t="s">
        <v>81</v>
      </c>
      <c r="AW242" s="13" t="s">
        <v>30</v>
      </c>
      <c r="AX242" s="13" t="s">
        <v>73</v>
      </c>
      <c r="AY242" s="178" t="s">
        <v>241</v>
      </c>
    </row>
    <row r="243" spans="2:51" s="12" customFormat="1" ht="11.25">
      <c r="B243" s="170"/>
      <c r="D243" s="151" t="s">
        <v>1584</v>
      </c>
      <c r="E243" s="171" t="s">
        <v>1</v>
      </c>
      <c r="F243" s="172" t="s">
        <v>2497</v>
      </c>
      <c r="H243" s="173">
        <v>31.367</v>
      </c>
      <c r="I243" s="174"/>
      <c r="L243" s="170"/>
      <c r="M243" s="175"/>
      <c r="T243" s="176"/>
      <c r="AT243" s="171" t="s">
        <v>1584</v>
      </c>
      <c r="AU243" s="171" t="s">
        <v>83</v>
      </c>
      <c r="AV243" s="12" t="s">
        <v>83</v>
      </c>
      <c r="AW243" s="12" t="s">
        <v>30</v>
      </c>
      <c r="AX243" s="12" t="s">
        <v>73</v>
      </c>
      <c r="AY243" s="171" t="s">
        <v>241</v>
      </c>
    </row>
    <row r="244" spans="2:51" s="13" customFormat="1" ht="22.5">
      <c r="B244" s="177"/>
      <c r="D244" s="151" t="s">
        <v>1584</v>
      </c>
      <c r="E244" s="178" t="s">
        <v>1</v>
      </c>
      <c r="F244" s="179" t="s">
        <v>2494</v>
      </c>
      <c r="H244" s="178" t="s">
        <v>1</v>
      </c>
      <c r="I244" s="180"/>
      <c r="L244" s="177"/>
      <c r="M244" s="181"/>
      <c r="T244" s="182"/>
      <c r="AT244" s="178" t="s">
        <v>1584</v>
      </c>
      <c r="AU244" s="178" t="s">
        <v>83</v>
      </c>
      <c r="AV244" s="13" t="s">
        <v>81</v>
      </c>
      <c r="AW244" s="13" t="s">
        <v>30</v>
      </c>
      <c r="AX244" s="13" t="s">
        <v>73</v>
      </c>
      <c r="AY244" s="178" t="s">
        <v>241</v>
      </c>
    </row>
    <row r="245" spans="2:51" s="12" customFormat="1" ht="11.25">
      <c r="B245" s="170"/>
      <c r="D245" s="151" t="s">
        <v>1584</v>
      </c>
      <c r="E245" s="171" t="s">
        <v>1</v>
      </c>
      <c r="F245" s="172" t="s">
        <v>2498</v>
      </c>
      <c r="H245" s="173">
        <v>1.333</v>
      </c>
      <c r="I245" s="174"/>
      <c r="L245" s="170"/>
      <c r="M245" s="175"/>
      <c r="T245" s="176"/>
      <c r="AT245" s="171" t="s">
        <v>1584</v>
      </c>
      <c r="AU245" s="171" t="s">
        <v>83</v>
      </c>
      <c r="AV245" s="12" t="s">
        <v>83</v>
      </c>
      <c r="AW245" s="12" t="s">
        <v>30</v>
      </c>
      <c r="AX245" s="12" t="s">
        <v>73</v>
      </c>
      <c r="AY245" s="171" t="s">
        <v>241</v>
      </c>
    </row>
    <row r="246" spans="2:51" s="14" customFormat="1" ht="11.25">
      <c r="B246" s="186"/>
      <c r="D246" s="151" t="s">
        <v>1584</v>
      </c>
      <c r="E246" s="187" t="s">
        <v>1</v>
      </c>
      <c r="F246" s="188" t="s">
        <v>2061</v>
      </c>
      <c r="H246" s="189">
        <v>32.7</v>
      </c>
      <c r="I246" s="190"/>
      <c r="L246" s="186"/>
      <c r="M246" s="191"/>
      <c r="T246" s="192"/>
      <c r="AT246" s="187" t="s">
        <v>1584</v>
      </c>
      <c r="AU246" s="187" t="s">
        <v>83</v>
      </c>
      <c r="AV246" s="14" t="s">
        <v>247</v>
      </c>
      <c r="AW246" s="14" t="s">
        <v>30</v>
      </c>
      <c r="AX246" s="14" t="s">
        <v>81</v>
      </c>
      <c r="AY246" s="187" t="s">
        <v>241</v>
      </c>
    </row>
    <row r="247" spans="2:65" s="1" customFormat="1" ht="24.2" customHeight="1">
      <c r="B247" s="32"/>
      <c r="C247" s="155" t="s">
        <v>323</v>
      </c>
      <c r="D247" s="155" t="s">
        <v>260</v>
      </c>
      <c r="E247" s="156" t="s">
        <v>2481</v>
      </c>
      <c r="F247" s="157" t="s">
        <v>2482</v>
      </c>
      <c r="G247" s="158" t="s">
        <v>263</v>
      </c>
      <c r="H247" s="159">
        <v>236</v>
      </c>
      <c r="I247" s="160"/>
      <c r="J247" s="161">
        <f>ROUND(I247*H247,2)</f>
        <v>0</v>
      </c>
      <c r="K247" s="162"/>
      <c r="L247" s="163"/>
      <c r="M247" s="164" t="s">
        <v>1</v>
      </c>
      <c r="N247" s="165" t="s">
        <v>38</v>
      </c>
      <c r="P247" s="147">
        <f>O247*H247</f>
        <v>0</v>
      </c>
      <c r="Q247" s="147">
        <v>0.00123</v>
      </c>
      <c r="R247" s="147">
        <f>Q247*H247</f>
        <v>0.29028</v>
      </c>
      <c r="S247" s="147">
        <v>0</v>
      </c>
      <c r="T247" s="148">
        <f>S247*H247</f>
        <v>0</v>
      </c>
      <c r="AR247" s="149" t="s">
        <v>258</v>
      </c>
      <c r="AT247" s="149" t="s">
        <v>260</v>
      </c>
      <c r="AU247" s="149" t="s">
        <v>83</v>
      </c>
      <c r="AY247" s="17" t="s">
        <v>241</v>
      </c>
      <c r="BE247" s="150">
        <f>IF(N247="základní",J247,0)</f>
        <v>0</v>
      </c>
      <c r="BF247" s="150">
        <f>IF(N247="snížená",J247,0)</f>
        <v>0</v>
      </c>
      <c r="BG247" s="150">
        <f>IF(N247="zákl. přenesená",J247,0)</f>
        <v>0</v>
      </c>
      <c r="BH247" s="150">
        <f>IF(N247="sníž. přenesená",J247,0)</f>
        <v>0</v>
      </c>
      <c r="BI247" s="150">
        <f>IF(N247="nulová",J247,0)</f>
        <v>0</v>
      </c>
      <c r="BJ247" s="17" t="s">
        <v>81</v>
      </c>
      <c r="BK247" s="150">
        <f>ROUND(I247*H247,2)</f>
        <v>0</v>
      </c>
      <c r="BL247" s="17" t="s">
        <v>247</v>
      </c>
      <c r="BM247" s="149" t="s">
        <v>2499</v>
      </c>
    </row>
    <row r="248" spans="2:47" s="1" customFormat="1" ht="19.5">
      <c r="B248" s="32"/>
      <c r="D248" s="151" t="s">
        <v>248</v>
      </c>
      <c r="F248" s="152" t="s">
        <v>2482</v>
      </c>
      <c r="I248" s="153"/>
      <c r="L248" s="32"/>
      <c r="M248" s="154"/>
      <c r="T248" s="56"/>
      <c r="AT248" s="17" t="s">
        <v>248</v>
      </c>
      <c r="AU248" s="17" t="s">
        <v>83</v>
      </c>
    </row>
    <row r="249" spans="2:51" s="12" customFormat="1" ht="11.25">
      <c r="B249" s="170"/>
      <c r="D249" s="151" t="s">
        <v>1584</v>
      </c>
      <c r="E249" s="171" t="s">
        <v>1</v>
      </c>
      <c r="F249" s="172" t="s">
        <v>2500</v>
      </c>
      <c r="H249" s="173">
        <v>236</v>
      </c>
      <c r="I249" s="174"/>
      <c r="L249" s="170"/>
      <c r="M249" s="175"/>
      <c r="T249" s="176"/>
      <c r="AT249" s="171" t="s">
        <v>1584</v>
      </c>
      <c r="AU249" s="171" t="s">
        <v>83</v>
      </c>
      <c r="AV249" s="12" t="s">
        <v>83</v>
      </c>
      <c r="AW249" s="12" t="s">
        <v>30</v>
      </c>
      <c r="AX249" s="12" t="s">
        <v>81</v>
      </c>
      <c r="AY249" s="171" t="s">
        <v>241</v>
      </c>
    </row>
    <row r="250" spans="2:65" s="1" customFormat="1" ht="21.75" customHeight="1">
      <c r="B250" s="32"/>
      <c r="C250" s="155" t="s">
        <v>289</v>
      </c>
      <c r="D250" s="155" t="s">
        <v>260</v>
      </c>
      <c r="E250" s="156" t="s">
        <v>2501</v>
      </c>
      <c r="F250" s="157" t="s">
        <v>2502</v>
      </c>
      <c r="G250" s="158" t="s">
        <v>263</v>
      </c>
      <c r="H250" s="159">
        <v>118</v>
      </c>
      <c r="I250" s="160"/>
      <c r="J250" s="161">
        <f>ROUND(I250*H250,2)</f>
        <v>0</v>
      </c>
      <c r="K250" s="162"/>
      <c r="L250" s="163"/>
      <c r="M250" s="164" t="s">
        <v>1</v>
      </c>
      <c r="N250" s="165" t="s">
        <v>38</v>
      </c>
      <c r="P250" s="147">
        <f>O250*H250</f>
        <v>0</v>
      </c>
      <c r="Q250" s="147">
        <v>0.00018</v>
      </c>
      <c r="R250" s="147">
        <f>Q250*H250</f>
        <v>0.021240000000000002</v>
      </c>
      <c r="S250" s="147">
        <v>0</v>
      </c>
      <c r="T250" s="148">
        <f>S250*H250</f>
        <v>0</v>
      </c>
      <c r="AR250" s="149" t="s">
        <v>258</v>
      </c>
      <c r="AT250" s="149" t="s">
        <v>260</v>
      </c>
      <c r="AU250" s="149" t="s">
        <v>83</v>
      </c>
      <c r="AY250" s="17" t="s">
        <v>241</v>
      </c>
      <c r="BE250" s="150">
        <f>IF(N250="základní",J250,0)</f>
        <v>0</v>
      </c>
      <c r="BF250" s="150">
        <f>IF(N250="snížená",J250,0)</f>
        <v>0</v>
      </c>
      <c r="BG250" s="150">
        <f>IF(N250="zákl. přenesená",J250,0)</f>
        <v>0</v>
      </c>
      <c r="BH250" s="150">
        <f>IF(N250="sníž. přenesená",J250,0)</f>
        <v>0</v>
      </c>
      <c r="BI250" s="150">
        <f>IF(N250="nulová",J250,0)</f>
        <v>0</v>
      </c>
      <c r="BJ250" s="17" t="s">
        <v>81</v>
      </c>
      <c r="BK250" s="150">
        <f>ROUND(I250*H250,2)</f>
        <v>0</v>
      </c>
      <c r="BL250" s="17" t="s">
        <v>247</v>
      </c>
      <c r="BM250" s="149" t="s">
        <v>2503</v>
      </c>
    </row>
    <row r="251" spans="2:47" s="1" customFormat="1" ht="11.25">
      <c r="B251" s="32"/>
      <c r="D251" s="151" t="s">
        <v>248</v>
      </c>
      <c r="F251" s="152" t="s">
        <v>2502</v>
      </c>
      <c r="I251" s="153"/>
      <c r="L251" s="32"/>
      <c r="M251" s="154"/>
      <c r="T251" s="56"/>
      <c r="AT251" s="17" t="s">
        <v>248</v>
      </c>
      <c r="AU251" s="17" t="s">
        <v>83</v>
      </c>
    </row>
    <row r="252" spans="2:51" s="12" customFormat="1" ht="11.25">
      <c r="B252" s="170"/>
      <c r="D252" s="151" t="s">
        <v>1584</v>
      </c>
      <c r="E252" s="171" t="s">
        <v>1</v>
      </c>
      <c r="F252" s="172" t="s">
        <v>2504</v>
      </c>
      <c r="H252" s="173">
        <v>118</v>
      </c>
      <c r="I252" s="174"/>
      <c r="L252" s="170"/>
      <c r="M252" s="175"/>
      <c r="T252" s="176"/>
      <c r="AT252" s="171" t="s">
        <v>1584</v>
      </c>
      <c r="AU252" s="171" t="s">
        <v>83</v>
      </c>
      <c r="AV252" s="12" t="s">
        <v>83</v>
      </c>
      <c r="AW252" s="12" t="s">
        <v>30</v>
      </c>
      <c r="AX252" s="12" t="s">
        <v>81</v>
      </c>
      <c r="AY252" s="171" t="s">
        <v>241</v>
      </c>
    </row>
    <row r="253" spans="2:65" s="1" customFormat="1" ht="21.75" customHeight="1">
      <c r="B253" s="32"/>
      <c r="C253" s="155" t="s">
        <v>330</v>
      </c>
      <c r="D253" s="155" t="s">
        <v>260</v>
      </c>
      <c r="E253" s="156" t="s">
        <v>2471</v>
      </c>
      <c r="F253" s="157" t="s">
        <v>2472</v>
      </c>
      <c r="G253" s="158" t="s">
        <v>263</v>
      </c>
      <c r="H253" s="159">
        <v>59</v>
      </c>
      <c r="I253" s="160"/>
      <c r="J253" s="161">
        <f>ROUND(I253*H253,2)</f>
        <v>0</v>
      </c>
      <c r="K253" s="162"/>
      <c r="L253" s="163"/>
      <c r="M253" s="164" t="s">
        <v>1</v>
      </c>
      <c r="N253" s="165" t="s">
        <v>38</v>
      </c>
      <c r="P253" s="147">
        <f>O253*H253</f>
        <v>0</v>
      </c>
      <c r="Q253" s="147">
        <v>0</v>
      </c>
      <c r="R253" s="147">
        <f>Q253*H253</f>
        <v>0</v>
      </c>
      <c r="S253" s="147">
        <v>0</v>
      </c>
      <c r="T253" s="148">
        <f>S253*H253</f>
        <v>0</v>
      </c>
      <c r="AR253" s="149" t="s">
        <v>258</v>
      </c>
      <c r="AT253" s="149" t="s">
        <v>260</v>
      </c>
      <c r="AU253" s="149" t="s">
        <v>83</v>
      </c>
      <c r="AY253" s="17" t="s">
        <v>241</v>
      </c>
      <c r="BE253" s="150">
        <f>IF(N253="základní",J253,0)</f>
        <v>0</v>
      </c>
      <c r="BF253" s="150">
        <f>IF(N253="snížená",J253,0)</f>
        <v>0</v>
      </c>
      <c r="BG253" s="150">
        <f>IF(N253="zákl. přenesená",J253,0)</f>
        <v>0</v>
      </c>
      <c r="BH253" s="150">
        <f>IF(N253="sníž. přenesená",J253,0)</f>
        <v>0</v>
      </c>
      <c r="BI253" s="150">
        <f>IF(N253="nulová",J253,0)</f>
        <v>0</v>
      </c>
      <c r="BJ253" s="17" t="s">
        <v>81</v>
      </c>
      <c r="BK253" s="150">
        <f>ROUND(I253*H253,2)</f>
        <v>0</v>
      </c>
      <c r="BL253" s="17" t="s">
        <v>247</v>
      </c>
      <c r="BM253" s="149" t="s">
        <v>2505</v>
      </c>
    </row>
    <row r="254" spans="2:47" s="1" customFormat="1" ht="11.25">
      <c r="B254" s="32"/>
      <c r="D254" s="151" t="s">
        <v>248</v>
      </c>
      <c r="F254" s="152" t="s">
        <v>2472</v>
      </c>
      <c r="I254" s="153"/>
      <c r="L254" s="32"/>
      <c r="M254" s="154"/>
      <c r="T254" s="56"/>
      <c r="AT254" s="17" t="s">
        <v>248</v>
      </c>
      <c r="AU254" s="17" t="s">
        <v>83</v>
      </c>
    </row>
    <row r="255" spans="2:51" s="13" customFormat="1" ht="11.25">
      <c r="B255" s="177"/>
      <c r="D255" s="151" t="s">
        <v>1584</v>
      </c>
      <c r="E255" s="178" t="s">
        <v>1</v>
      </c>
      <c r="F255" s="179" t="s">
        <v>2073</v>
      </c>
      <c r="H255" s="178" t="s">
        <v>1</v>
      </c>
      <c r="I255" s="180"/>
      <c r="L255" s="177"/>
      <c r="M255" s="181"/>
      <c r="T255" s="182"/>
      <c r="AT255" s="178" t="s">
        <v>1584</v>
      </c>
      <c r="AU255" s="178" t="s">
        <v>83</v>
      </c>
      <c r="AV255" s="13" t="s">
        <v>81</v>
      </c>
      <c r="AW255" s="13" t="s">
        <v>30</v>
      </c>
      <c r="AX255" s="13" t="s">
        <v>73</v>
      </c>
      <c r="AY255" s="178" t="s">
        <v>241</v>
      </c>
    </row>
    <row r="256" spans="2:51" s="13" customFormat="1" ht="22.5">
      <c r="B256" s="177"/>
      <c r="D256" s="151" t="s">
        <v>1584</v>
      </c>
      <c r="E256" s="178" t="s">
        <v>1</v>
      </c>
      <c r="F256" s="179" t="s">
        <v>2494</v>
      </c>
      <c r="H256" s="178" t="s">
        <v>1</v>
      </c>
      <c r="I256" s="180"/>
      <c r="L256" s="177"/>
      <c r="M256" s="181"/>
      <c r="T256" s="182"/>
      <c r="AT256" s="178" t="s">
        <v>1584</v>
      </c>
      <c r="AU256" s="178" t="s">
        <v>83</v>
      </c>
      <c r="AV256" s="13" t="s">
        <v>81</v>
      </c>
      <c r="AW256" s="13" t="s">
        <v>30</v>
      </c>
      <c r="AX256" s="13" t="s">
        <v>73</v>
      </c>
      <c r="AY256" s="178" t="s">
        <v>241</v>
      </c>
    </row>
    <row r="257" spans="2:51" s="12" customFormat="1" ht="11.25">
      <c r="B257" s="170"/>
      <c r="D257" s="151" t="s">
        <v>1584</v>
      </c>
      <c r="E257" s="171" t="s">
        <v>1</v>
      </c>
      <c r="F257" s="172" t="s">
        <v>447</v>
      </c>
      <c r="H257" s="173">
        <v>59</v>
      </c>
      <c r="I257" s="174"/>
      <c r="L257" s="170"/>
      <c r="M257" s="175"/>
      <c r="T257" s="176"/>
      <c r="AT257" s="171" t="s">
        <v>1584</v>
      </c>
      <c r="AU257" s="171" t="s">
        <v>83</v>
      </c>
      <c r="AV257" s="12" t="s">
        <v>83</v>
      </c>
      <c r="AW257" s="12" t="s">
        <v>30</v>
      </c>
      <c r="AX257" s="12" t="s">
        <v>81</v>
      </c>
      <c r="AY257" s="171" t="s">
        <v>241</v>
      </c>
    </row>
    <row r="258" spans="2:65" s="1" customFormat="1" ht="16.5" customHeight="1">
      <c r="B258" s="32"/>
      <c r="C258" s="155" t="s">
        <v>293</v>
      </c>
      <c r="D258" s="155" t="s">
        <v>260</v>
      </c>
      <c r="E258" s="156" t="s">
        <v>2506</v>
      </c>
      <c r="F258" s="157" t="s">
        <v>2507</v>
      </c>
      <c r="G258" s="158" t="s">
        <v>267</v>
      </c>
      <c r="H258" s="159">
        <v>80</v>
      </c>
      <c r="I258" s="160"/>
      <c r="J258" s="161">
        <f>ROUND(I258*H258,2)</f>
        <v>0</v>
      </c>
      <c r="K258" s="162"/>
      <c r="L258" s="163"/>
      <c r="M258" s="164" t="s">
        <v>1</v>
      </c>
      <c r="N258" s="165" t="s">
        <v>38</v>
      </c>
      <c r="P258" s="147">
        <f>O258*H258</f>
        <v>0</v>
      </c>
      <c r="Q258" s="147">
        <v>0</v>
      </c>
      <c r="R258" s="147">
        <f>Q258*H258</f>
        <v>0</v>
      </c>
      <c r="S258" s="147">
        <v>0</v>
      </c>
      <c r="T258" s="148">
        <f>S258*H258</f>
        <v>0</v>
      </c>
      <c r="AR258" s="149" t="s">
        <v>258</v>
      </c>
      <c r="AT258" s="149" t="s">
        <v>260</v>
      </c>
      <c r="AU258" s="149" t="s">
        <v>83</v>
      </c>
      <c r="AY258" s="17" t="s">
        <v>241</v>
      </c>
      <c r="BE258" s="150">
        <f>IF(N258="základní",J258,0)</f>
        <v>0</v>
      </c>
      <c r="BF258" s="150">
        <f>IF(N258="snížená",J258,0)</f>
        <v>0</v>
      </c>
      <c r="BG258" s="150">
        <f>IF(N258="zákl. přenesená",J258,0)</f>
        <v>0</v>
      </c>
      <c r="BH258" s="150">
        <f>IF(N258="sníž. přenesená",J258,0)</f>
        <v>0</v>
      </c>
      <c r="BI258" s="150">
        <f>IF(N258="nulová",J258,0)</f>
        <v>0</v>
      </c>
      <c r="BJ258" s="17" t="s">
        <v>81</v>
      </c>
      <c r="BK258" s="150">
        <f>ROUND(I258*H258,2)</f>
        <v>0</v>
      </c>
      <c r="BL258" s="17" t="s">
        <v>247</v>
      </c>
      <c r="BM258" s="149" t="s">
        <v>2508</v>
      </c>
    </row>
    <row r="259" spans="2:47" s="1" customFormat="1" ht="11.25">
      <c r="B259" s="32"/>
      <c r="D259" s="151" t="s">
        <v>248</v>
      </c>
      <c r="F259" s="152" t="s">
        <v>2507</v>
      </c>
      <c r="I259" s="153"/>
      <c r="L259" s="32"/>
      <c r="M259" s="154"/>
      <c r="T259" s="56"/>
      <c r="AT259" s="17" t="s">
        <v>248</v>
      </c>
      <c r="AU259" s="17" t="s">
        <v>83</v>
      </c>
    </row>
    <row r="260" spans="2:51" s="13" customFormat="1" ht="11.25">
      <c r="B260" s="177"/>
      <c r="D260" s="151" t="s">
        <v>1584</v>
      </c>
      <c r="E260" s="178" t="s">
        <v>1</v>
      </c>
      <c r="F260" s="179" t="s">
        <v>2073</v>
      </c>
      <c r="H260" s="178" t="s">
        <v>1</v>
      </c>
      <c r="I260" s="180"/>
      <c r="L260" s="177"/>
      <c r="M260" s="181"/>
      <c r="T260" s="182"/>
      <c r="AT260" s="178" t="s">
        <v>1584</v>
      </c>
      <c r="AU260" s="178" t="s">
        <v>83</v>
      </c>
      <c r="AV260" s="13" t="s">
        <v>81</v>
      </c>
      <c r="AW260" s="13" t="s">
        <v>30</v>
      </c>
      <c r="AX260" s="13" t="s">
        <v>73</v>
      </c>
      <c r="AY260" s="178" t="s">
        <v>241</v>
      </c>
    </row>
    <row r="261" spans="2:51" s="13" customFormat="1" ht="11.25">
      <c r="B261" s="177"/>
      <c r="D261" s="151" t="s">
        <v>1584</v>
      </c>
      <c r="E261" s="178" t="s">
        <v>1</v>
      </c>
      <c r="F261" s="179" t="s">
        <v>2509</v>
      </c>
      <c r="H261" s="178" t="s">
        <v>1</v>
      </c>
      <c r="I261" s="180"/>
      <c r="L261" s="177"/>
      <c r="M261" s="181"/>
      <c r="T261" s="182"/>
      <c r="AT261" s="178" t="s">
        <v>1584</v>
      </c>
      <c r="AU261" s="178" t="s">
        <v>83</v>
      </c>
      <c r="AV261" s="13" t="s">
        <v>81</v>
      </c>
      <c r="AW261" s="13" t="s">
        <v>30</v>
      </c>
      <c r="AX261" s="13" t="s">
        <v>73</v>
      </c>
      <c r="AY261" s="178" t="s">
        <v>241</v>
      </c>
    </row>
    <row r="262" spans="2:51" s="12" customFormat="1" ht="11.25">
      <c r="B262" s="170"/>
      <c r="D262" s="151" t="s">
        <v>1584</v>
      </c>
      <c r="E262" s="171" t="s">
        <v>1</v>
      </c>
      <c r="F262" s="172" t="s">
        <v>2510</v>
      </c>
      <c r="H262" s="173">
        <v>80</v>
      </c>
      <c r="I262" s="174"/>
      <c r="L262" s="170"/>
      <c r="M262" s="175"/>
      <c r="T262" s="176"/>
      <c r="AT262" s="171" t="s">
        <v>1584</v>
      </c>
      <c r="AU262" s="171" t="s">
        <v>83</v>
      </c>
      <c r="AV262" s="12" t="s">
        <v>83</v>
      </c>
      <c r="AW262" s="12" t="s">
        <v>30</v>
      </c>
      <c r="AX262" s="12" t="s">
        <v>81</v>
      </c>
      <c r="AY262" s="171" t="s">
        <v>241</v>
      </c>
    </row>
    <row r="263" spans="2:65" s="1" customFormat="1" ht="24.2" customHeight="1">
      <c r="B263" s="32"/>
      <c r="C263" s="155" t="s">
        <v>337</v>
      </c>
      <c r="D263" s="155" t="s">
        <v>260</v>
      </c>
      <c r="E263" s="156" t="s">
        <v>2070</v>
      </c>
      <c r="F263" s="157" t="s">
        <v>2071</v>
      </c>
      <c r="G263" s="158" t="s">
        <v>263</v>
      </c>
      <c r="H263" s="159">
        <v>1775</v>
      </c>
      <c r="I263" s="160"/>
      <c r="J263" s="161">
        <f>ROUND(I263*H263,2)</f>
        <v>0</v>
      </c>
      <c r="K263" s="162"/>
      <c r="L263" s="163"/>
      <c r="M263" s="164" t="s">
        <v>1</v>
      </c>
      <c r="N263" s="165" t="s">
        <v>38</v>
      </c>
      <c r="P263" s="147">
        <f>O263*H263</f>
        <v>0</v>
      </c>
      <c r="Q263" s="147">
        <v>0.327</v>
      </c>
      <c r="R263" s="147">
        <f>Q263*H263</f>
        <v>580.4250000000001</v>
      </c>
      <c r="S263" s="147">
        <v>0</v>
      </c>
      <c r="T263" s="148">
        <f>S263*H263</f>
        <v>0</v>
      </c>
      <c r="AR263" s="149" t="s">
        <v>258</v>
      </c>
      <c r="AT263" s="149" t="s">
        <v>260</v>
      </c>
      <c r="AU263" s="149" t="s">
        <v>83</v>
      </c>
      <c r="AY263" s="17" t="s">
        <v>241</v>
      </c>
      <c r="BE263" s="150">
        <f>IF(N263="základní",J263,0)</f>
        <v>0</v>
      </c>
      <c r="BF263" s="150">
        <f>IF(N263="snížená",J263,0)</f>
        <v>0</v>
      </c>
      <c r="BG263" s="150">
        <f>IF(N263="zákl. přenesená",J263,0)</f>
        <v>0</v>
      </c>
      <c r="BH263" s="150">
        <f>IF(N263="sníž. přenesená",J263,0)</f>
        <v>0</v>
      </c>
      <c r="BI263" s="150">
        <f>IF(N263="nulová",J263,0)</f>
        <v>0</v>
      </c>
      <c r="BJ263" s="17" t="s">
        <v>81</v>
      </c>
      <c r="BK263" s="150">
        <f>ROUND(I263*H263,2)</f>
        <v>0</v>
      </c>
      <c r="BL263" s="17" t="s">
        <v>247</v>
      </c>
      <c r="BM263" s="149" t="s">
        <v>2511</v>
      </c>
    </row>
    <row r="264" spans="2:47" s="1" customFormat="1" ht="11.25">
      <c r="B264" s="32"/>
      <c r="D264" s="151" t="s">
        <v>248</v>
      </c>
      <c r="F264" s="152" t="s">
        <v>2071</v>
      </c>
      <c r="I264" s="153"/>
      <c r="L264" s="32"/>
      <c r="M264" s="154"/>
      <c r="T264" s="56"/>
      <c r="AT264" s="17" t="s">
        <v>248</v>
      </c>
      <c r="AU264" s="17" t="s">
        <v>83</v>
      </c>
    </row>
    <row r="265" spans="2:51" s="13" customFormat="1" ht="11.25">
      <c r="B265" s="177"/>
      <c r="D265" s="151" t="s">
        <v>1584</v>
      </c>
      <c r="E265" s="178" t="s">
        <v>1</v>
      </c>
      <c r="F265" s="179" t="s">
        <v>2073</v>
      </c>
      <c r="H265" s="178" t="s">
        <v>1</v>
      </c>
      <c r="I265" s="180"/>
      <c r="L265" s="177"/>
      <c r="M265" s="181"/>
      <c r="T265" s="182"/>
      <c r="AT265" s="178" t="s">
        <v>1584</v>
      </c>
      <c r="AU265" s="178" t="s">
        <v>83</v>
      </c>
      <c r="AV265" s="13" t="s">
        <v>81</v>
      </c>
      <c r="AW265" s="13" t="s">
        <v>30</v>
      </c>
      <c r="AX265" s="13" t="s">
        <v>73</v>
      </c>
      <c r="AY265" s="178" t="s">
        <v>241</v>
      </c>
    </row>
    <row r="266" spans="2:51" s="13" customFormat="1" ht="22.5">
      <c r="B266" s="177"/>
      <c r="D266" s="151" t="s">
        <v>1584</v>
      </c>
      <c r="E266" s="178" t="s">
        <v>1</v>
      </c>
      <c r="F266" s="179" t="s">
        <v>2512</v>
      </c>
      <c r="H266" s="178" t="s">
        <v>1</v>
      </c>
      <c r="I266" s="180"/>
      <c r="L266" s="177"/>
      <c r="M266" s="181"/>
      <c r="T266" s="182"/>
      <c r="AT266" s="178" t="s">
        <v>1584</v>
      </c>
      <c r="AU266" s="178" t="s">
        <v>83</v>
      </c>
      <c r="AV266" s="13" t="s">
        <v>81</v>
      </c>
      <c r="AW266" s="13" t="s">
        <v>30</v>
      </c>
      <c r="AX266" s="13" t="s">
        <v>73</v>
      </c>
      <c r="AY266" s="178" t="s">
        <v>241</v>
      </c>
    </row>
    <row r="267" spans="2:51" s="12" customFormat="1" ht="11.25">
      <c r="B267" s="170"/>
      <c r="D267" s="151" t="s">
        <v>1584</v>
      </c>
      <c r="E267" s="171" t="s">
        <v>1</v>
      </c>
      <c r="F267" s="172" t="s">
        <v>2513</v>
      </c>
      <c r="H267" s="173">
        <v>1775</v>
      </c>
      <c r="I267" s="174"/>
      <c r="L267" s="170"/>
      <c r="M267" s="175"/>
      <c r="T267" s="176"/>
      <c r="AT267" s="171" t="s">
        <v>1584</v>
      </c>
      <c r="AU267" s="171" t="s">
        <v>83</v>
      </c>
      <c r="AV267" s="12" t="s">
        <v>83</v>
      </c>
      <c r="AW267" s="12" t="s">
        <v>30</v>
      </c>
      <c r="AX267" s="12" t="s">
        <v>81</v>
      </c>
      <c r="AY267" s="171" t="s">
        <v>241</v>
      </c>
    </row>
    <row r="268" spans="2:65" s="1" customFormat="1" ht="21.75" customHeight="1">
      <c r="B268" s="32"/>
      <c r="C268" s="155" t="s">
        <v>296</v>
      </c>
      <c r="D268" s="155" t="s">
        <v>260</v>
      </c>
      <c r="E268" s="156" t="s">
        <v>2501</v>
      </c>
      <c r="F268" s="157" t="s">
        <v>2502</v>
      </c>
      <c r="G268" s="158" t="s">
        <v>263</v>
      </c>
      <c r="H268" s="159">
        <v>98</v>
      </c>
      <c r="I268" s="160"/>
      <c r="J268" s="161">
        <f>ROUND(I268*H268,2)</f>
        <v>0</v>
      </c>
      <c r="K268" s="162"/>
      <c r="L268" s="163"/>
      <c r="M268" s="164" t="s">
        <v>1</v>
      </c>
      <c r="N268" s="165" t="s">
        <v>38</v>
      </c>
      <c r="P268" s="147">
        <f>O268*H268</f>
        <v>0</v>
      </c>
      <c r="Q268" s="147">
        <v>0.00018</v>
      </c>
      <c r="R268" s="147">
        <f>Q268*H268</f>
        <v>0.01764</v>
      </c>
      <c r="S268" s="147">
        <v>0</v>
      </c>
      <c r="T268" s="148">
        <f>S268*H268</f>
        <v>0</v>
      </c>
      <c r="AR268" s="149" t="s">
        <v>258</v>
      </c>
      <c r="AT268" s="149" t="s">
        <v>260</v>
      </c>
      <c r="AU268" s="149" t="s">
        <v>83</v>
      </c>
      <c r="AY268" s="17" t="s">
        <v>241</v>
      </c>
      <c r="BE268" s="150">
        <f>IF(N268="základní",J268,0)</f>
        <v>0</v>
      </c>
      <c r="BF268" s="150">
        <f>IF(N268="snížená",J268,0)</f>
        <v>0</v>
      </c>
      <c r="BG268" s="150">
        <f>IF(N268="zákl. přenesená",J268,0)</f>
        <v>0</v>
      </c>
      <c r="BH268" s="150">
        <f>IF(N268="sníž. přenesená",J268,0)</f>
        <v>0</v>
      </c>
      <c r="BI268" s="150">
        <f>IF(N268="nulová",J268,0)</f>
        <v>0</v>
      </c>
      <c r="BJ268" s="17" t="s">
        <v>81</v>
      </c>
      <c r="BK268" s="150">
        <f>ROUND(I268*H268,2)</f>
        <v>0</v>
      </c>
      <c r="BL268" s="17" t="s">
        <v>247</v>
      </c>
      <c r="BM268" s="149" t="s">
        <v>2514</v>
      </c>
    </row>
    <row r="269" spans="2:47" s="1" customFormat="1" ht="11.25">
      <c r="B269" s="32"/>
      <c r="D269" s="151" t="s">
        <v>248</v>
      </c>
      <c r="F269" s="152" t="s">
        <v>2502</v>
      </c>
      <c r="I269" s="153"/>
      <c r="L269" s="32"/>
      <c r="M269" s="154"/>
      <c r="T269" s="56"/>
      <c r="AT269" s="17" t="s">
        <v>248</v>
      </c>
      <c r="AU269" s="17" t="s">
        <v>83</v>
      </c>
    </row>
    <row r="270" spans="2:51" s="13" customFormat="1" ht="11.25">
      <c r="B270" s="177"/>
      <c r="D270" s="151" t="s">
        <v>1584</v>
      </c>
      <c r="E270" s="178" t="s">
        <v>1</v>
      </c>
      <c r="F270" s="179" t="s">
        <v>2515</v>
      </c>
      <c r="H270" s="178" t="s">
        <v>1</v>
      </c>
      <c r="I270" s="180"/>
      <c r="L270" s="177"/>
      <c r="M270" s="181"/>
      <c r="T270" s="182"/>
      <c r="AT270" s="178" t="s">
        <v>1584</v>
      </c>
      <c r="AU270" s="178" t="s">
        <v>83</v>
      </c>
      <c r="AV270" s="13" t="s">
        <v>81</v>
      </c>
      <c r="AW270" s="13" t="s">
        <v>30</v>
      </c>
      <c r="AX270" s="13" t="s">
        <v>73</v>
      </c>
      <c r="AY270" s="178" t="s">
        <v>241</v>
      </c>
    </row>
    <row r="271" spans="2:51" s="12" customFormat="1" ht="11.25">
      <c r="B271" s="170"/>
      <c r="D271" s="151" t="s">
        <v>1584</v>
      </c>
      <c r="E271" s="171" t="s">
        <v>1</v>
      </c>
      <c r="F271" s="172" t="s">
        <v>412</v>
      </c>
      <c r="H271" s="173">
        <v>98</v>
      </c>
      <c r="I271" s="174"/>
      <c r="L271" s="170"/>
      <c r="M271" s="175"/>
      <c r="T271" s="176"/>
      <c r="AT271" s="171" t="s">
        <v>1584</v>
      </c>
      <c r="AU271" s="171" t="s">
        <v>83</v>
      </c>
      <c r="AV271" s="12" t="s">
        <v>83</v>
      </c>
      <c r="AW271" s="12" t="s">
        <v>30</v>
      </c>
      <c r="AX271" s="12" t="s">
        <v>81</v>
      </c>
      <c r="AY271" s="171" t="s">
        <v>241</v>
      </c>
    </row>
    <row r="272" spans="2:65" s="1" customFormat="1" ht="24.2" customHeight="1">
      <c r="B272" s="32"/>
      <c r="C272" s="137" t="s">
        <v>344</v>
      </c>
      <c r="D272" s="137" t="s">
        <v>243</v>
      </c>
      <c r="E272" s="138" t="s">
        <v>2516</v>
      </c>
      <c r="F272" s="139" t="s">
        <v>2517</v>
      </c>
      <c r="G272" s="140" t="s">
        <v>609</v>
      </c>
      <c r="H272" s="141">
        <v>0.046</v>
      </c>
      <c r="I272" s="142"/>
      <c r="J272" s="143">
        <f>ROUND(I272*H272,2)</f>
        <v>0</v>
      </c>
      <c r="K272" s="144"/>
      <c r="L272" s="32"/>
      <c r="M272" s="145" t="s">
        <v>1</v>
      </c>
      <c r="N272" s="146" t="s">
        <v>38</v>
      </c>
      <c r="P272" s="147">
        <f>O272*H272</f>
        <v>0</v>
      </c>
      <c r="Q272" s="147">
        <v>0</v>
      </c>
      <c r="R272" s="147">
        <f>Q272*H272</f>
        <v>0</v>
      </c>
      <c r="S272" s="147">
        <v>0</v>
      </c>
      <c r="T272" s="148">
        <f>S272*H272</f>
        <v>0</v>
      </c>
      <c r="AR272" s="149" t="s">
        <v>247</v>
      </c>
      <c r="AT272" s="149" t="s">
        <v>243</v>
      </c>
      <c r="AU272" s="149" t="s">
        <v>83</v>
      </c>
      <c r="AY272" s="17" t="s">
        <v>241</v>
      </c>
      <c r="BE272" s="150">
        <f>IF(N272="základní",J272,0)</f>
        <v>0</v>
      </c>
      <c r="BF272" s="150">
        <f>IF(N272="snížená",J272,0)</f>
        <v>0</v>
      </c>
      <c r="BG272" s="150">
        <f>IF(N272="zákl. přenesená",J272,0)</f>
        <v>0</v>
      </c>
      <c r="BH272" s="150">
        <f>IF(N272="sníž. přenesená",J272,0)</f>
        <v>0</v>
      </c>
      <c r="BI272" s="150">
        <f>IF(N272="nulová",J272,0)</f>
        <v>0</v>
      </c>
      <c r="BJ272" s="17" t="s">
        <v>81</v>
      </c>
      <c r="BK272" s="150">
        <f>ROUND(I272*H272,2)</f>
        <v>0</v>
      </c>
      <c r="BL272" s="17" t="s">
        <v>247</v>
      </c>
      <c r="BM272" s="149" t="s">
        <v>2518</v>
      </c>
    </row>
    <row r="273" spans="2:47" s="1" customFormat="1" ht="48.75">
      <c r="B273" s="32"/>
      <c r="D273" s="151" t="s">
        <v>248</v>
      </c>
      <c r="F273" s="152" t="s">
        <v>2519</v>
      </c>
      <c r="I273" s="153"/>
      <c r="L273" s="32"/>
      <c r="M273" s="154"/>
      <c r="T273" s="56"/>
      <c r="AT273" s="17" t="s">
        <v>248</v>
      </c>
      <c r="AU273" s="17" t="s">
        <v>83</v>
      </c>
    </row>
    <row r="274" spans="2:51" s="13" customFormat="1" ht="22.5">
      <c r="B274" s="177"/>
      <c r="D274" s="151" t="s">
        <v>1584</v>
      </c>
      <c r="E274" s="178" t="s">
        <v>1</v>
      </c>
      <c r="F274" s="179" t="s">
        <v>2520</v>
      </c>
      <c r="H274" s="178" t="s">
        <v>1</v>
      </c>
      <c r="I274" s="180"/>
      <c r="L274" s="177"/>
      <c r="M274" s="181"/>
      <c r="T274" s="182"/>
      <c r="AT274" s="178" t="s">
        <v>1584</v>
      </c>
      <c r="AU274" s="178" t="s">
        <v>83</v>
      </c>
      <c r="AV274" s="13" t="s">
        <v>81</v>
      </c>
      <c r="AW274" s="13" t="s">
        <v>30</v>
      </c>
      <c r="AX274" s="13" t="s">
        <v>73</v>
      </c>
      <c r="AY274" s="178" t="s">
        <v>241</v>
      </c>
    </row>
    <row r="275" spans="2:51" s="12" customFormat="1" ht="11.25">
      <c r="B275" s="170"/>
      <c r="D275" s="151" t="s">
        <v>1584</v>
      </c>
      <c r="E275" s="171" t="s">
        <v>1</v>
      </c>
      <c r="F275" s="172" t="s">
        <v>2521</v>
      </c>
      <c r="H275" s="173">
        <v>0.046</v>
      </c>
      <c r="I275" s="174"/>
      <c r="L275" s="170"/>
      <c r="M275" s="175"/>
      <c r="T275" s="176"/>
      <c r="AT275" s="171" t="s">
        <v>1584</v>
      </c>
      <c r="AU275" s="171" t="s">
        <v>83</v>
      </c>
      <c r="AV275" s="12" t="s">
        <v>83</v>
      </c>
      <c r="AW275" s="12" t="s">
        <v>30</v>
      </c>
      <c r="AX275" s="12" t="s">
        <v>81</v>
      </c>
      <c r="AY275" s="171" t="s">
        <v>241</v>
      </c>
    </row>
    <row r="276" spans="2:65" s="1" customFormat="1" ht="16.5" customHeight="1">
      <c r="B276" s="32"/>
      <c r="C276" s="155" t="s">
        <v>299</v>
      </c>
      <c r="D276" s="155" t="s">
        <v>260</v>
      </c>
      <c r="E276" s="156" t="s">
        <v>2084</v>
      </c>
      <c r="F276" s="157" t="s">
        <v>2085</v>
      </c>
      <c r="G276" s="158" t="s">
        <v>263</v>
      </c>
      <c r="H276" s="159">
        <v>1.4</v>
      </c>
      <c r="I276" s="160"/>
      <c r="J276" s="161">
        <f>ROUND(I276*H276,2)</f>
        <v>0</v>
      </c>
      <c r="K276" s="162"/>
      <c r="L276" s="163"/>
      <c r="M276" s="164" t="s">
        <v>1</v>
      </c>
      <c r="N276" s="165" t="s">
        <v>38</v>
      </c>
      <c r="P276" s="147">
        <f>O276*H276</f>
        <v>0</v>
      </c>
      <c r="Q276" s="147">
        <v>1.23475</v>
      </c>
      <c r="R276" s="147">
        <f>Q276*H276</f>
        <v>1.72865</v>
      </c>
      <c r="S276" s="147">
        <v>0</v>
      </c>
      <c r="T276" s="148">
        <f>S276*H276</f>
        <v>0</v>
      </c>
      <c r="AR276" s="149" t="s">
        <v>258</v>
      </c>
      <c r="AT276" s="149" t="s">
        <v>260</v>
      </c>
      <c r="AU276" s="149" t="s">
        <v>83</v>
      </c>
      <c r="AY276" s="17" t="s">
        <v>241</v>
      </c>
      <c r="BE276" s="150">
        <f>IF(N276="základní",J276,0)</f>
        <v>0</v>
      </c>
      <c r="BF276" s="150">
        <f>IF(N276="snížená",J276,0)</f>
        <v>0</v>
      </c>
      <c r="BG276" s="150">
        <f>IF(N276="zákl. přenesená",J276,0)</f>
        <v>0</v>
      </c>
      <c r="BH276" s="150">
        <f>IF(N276="sníž. přenesená",J276,0)</f>
        <v>0</v>
      </c>
      <c r="BI276" s="150">
        <f>IF(N276="nulová",J276,0)</f>
        <v>0</v>
      </c>
      <c r="BJ276" s="17" t="s">
        <v>81</v>
      </c>
      <c r="BK276" s="150">
        <f>ROUND(I276*H276,2)</f>
        <v>0</v>
      </c>
      <c r="BL276" s="17" t="s">
        <v>247</v>
      </c>
      <c r="BM276" s="149" t="s">
        <v>2522</v>
      </c>
    </row>
    <row r="277" spans="2:47" s="1" customFormat="1" ht="11.25">
      <c r="B277" s="32"/>
      <c r="D277" s="151" t="s">
        <v>248</v>
      </c>
      <c r="F277" s="152" t="s">
        <v>2087</v>
      </c>
      <c r="I277" s="153"/>
      <c r="L277" s="32"/>
      <c r="M277" s="154"/>
      <c r="T277" s="56"/>
      <c r="AT277" s="17" t="s">
        <v>248</v>
      </c>
      <c r="AU277" s="17" t="s">
        <v>83</v>
      </c>
    </row>
    <row r="278" spans="2:51" s="13" customFormat="1" ht="11.25">
      <c r="B278" s="177"/>
      <c r="D278" s="151" t="s">
        <v>1584</v>
      </c>
      <c r="E278" s="178" t="s">
        <v>1</v>
      </c>
      <c r="F278" s="179" t="s">
        <v>2073</v>
      </c>
      <c r="H278" s="178" t="s">
        <v>1</v>
      </c>
      <c r="I278" s="180"/>
      <c r="L278" s="177"/>
      <c r="M278" s="181"/>
      <c r="T278" s="182"/>
      <c r="AT278" s="178" t="s">
        <v>1584</v>
      </c>
      <c r="AU278" s="178" t="s">
        <v>83</v>
      </c>
      <c r="AV278" s="13" t="s">
        <v>81</v>
      </c>
      <c r="AW278" s="13" t="s">
        <v>30</v>
      </c>
      <c r="AX278" s="13" t="s">
        <v>73</v>
      </c>
      <c r="AY278" s="178" t="s">
        <v>241</v>
      </c>
    </row>
    <row r="279" spans="2:51" s="12" customFormat="1" ht="11.25">
      <c r="B279" s="170"/>
      <c r="D279" s="151" t="s">
        <v>1584</v>
      </c>
      <c r="E279" s="171" t="s">
        <v>1</v>
      </c>
      <c r="F279" s="172" t="s">
        <v>2523</v>
      </c>
      <c r="H279" s="173">
        <v>1.4</v>
      </c>
      <c r="I279" s="174"/>
      <c r="L279" s="170"/>
      <c r="M279" s="175"/>
      <c r="T279" s="176"/>
      <c r="AT279" s="171" t="s">
        <v>1584</v>
      </c>
      <c r="AU279" s="171" t="s">
        <v>83</v>
      </c>
      <c r="AV279" s="12" t="s">
        <v>83</v>
      </c>
      <c r="AW279" s="12" t="s">
        <v>30</v>
      </c>
      <c r="AX279" s="12" t="s">
        <v>81</v>
      </c>
      <c r="AY279" s="171" t="s">
        <v>241</v>
      </c>
    </row>
    <row r="280" spans="2:65" s="1" customFormat="1" ht="16.5" customHeight="1">
      <c r="B280" s="32"/>
      <c r="C280" s="155" t="s">
        <v>351</v>
      </c>
      <c r="D280" s="155" t="s">
        <v>260</v>
      </c>
      <c r="E280" s="156" t="s">
        <v>2524</v>
      </c>
      <c r="F280" s="157" t="s">
        <v>2525</v>
      </c>
      <c r="G280" s="158" t="s">
        <v>263</v>
      </c>
      <c r="H280" s="159">
        <v>28</v>
      </c>
      <c r="I280" s="160"/>
      <c r="J280" s="161">
        <f>ROUND(I280*H280,2)</f>
        <v>0</v>
      </c>
      <c r="K280" s="162"/>
      <c r="L280" s="163"/>
      <c r="M280" s="164" t="s">
        <v>1</v>
      </c>
      <c r="N280" s="165" t="s">
        <v>38</v>
      </c>
      <c r="P280" s="147">
        <f>O280*H280</f>
        <v>0</v>
      </c>
      <c r="Q280" s="147">
        <v>0.01167</v>
      </c>
      <c r="R280" s="147">
        <f>Q280*H280</f>
        <v>0.32676</v>
      </c>
      <c r="S280" s="147">
        <v>0</v>
      </c>
      <c r="T280" s="148">
        <f>S280*H280</f>
        <v>0</v>
      </c>
      <c r="AR280" s="149" t="s">
        <v>258</v>
      </c>
      <c r="AT280" s="149" t="s">
        <v>260</v>
      </c>
      <c r="AU280" s="149" t="s">
        <v>83</v>
      </c>
      <c r="AY280" s="17" t="s">
        <v>241</v>
      </c>
      <c r="BE280" s="150">
        <f>IF(N280="základní",J280,0)</f>
        <v>0</v>
      </c>
      <c r="BF280" s="150">
        <f>IF(N280="snížená",J280,0)</f>
        <v>0</v>
      </c>
      <c r="BG280" s="150">
        <f>IF(N280="zákl. přenesená",J280,0)</f>
        <v>0</v>
      </c>
      <c r="BH280" s="150">
        <f>IF(N280="sníž. přenesená",J280,0)</f>
        <v>0</v>
      </c>
      <c r="BI280" s="150">
        <f>IF(N280="nulová",J280,0)</f>
        <v>0</v>
      </c>
      <c r="BJ280" s="17" t="s">
        <v>81</v>
      </c>
      <c r="BK280" s="150">
        <f>ROUND(I280*H280,2)</f>
        <v>0</v>
      </c>
      <c r="BL280" s="17" t="s">
        <v>247</v>
      </c>
      <c r="BM280" s="149" t="s">
        <v>2526</v>
      </c>
    </row>
    <row r="281" spans="2:47" s="1" customFormat="1" ht="11.25">
      <c r="B281" s="32"/>
      <c r="D281" s="151" t="s">
        <v>248</v>
      </c>
      <c r="F281" s="152" t="s">
        <v>2527</v>
      </c>
      <c r="I281" s="153"/>
      <c r="L281" s="32"/>
      <c r="M281" s="154"/>
      <c r="T281" s="56"/>
      <c r="AT281" s="17" t="s">
        <v>248</v>
      </c>
      <c r="AU281" s="17" t="s">
        <v>83</v>
      </c>
    </row>
    <row r="282" spans="2:51" s="13" customFormat="1" ht="11.25">
      <c r="B282" s="177"/>
      <c r="D282" s="151" t="s">
        <v>1584</v>
      </c>
      <c r="E282" s="178" t="s">
        <v>1</v>
      </c>
      <c r="F282" s="179" t="s">
        <v>2528</v>
      </c>
      <c r="H282" s="178" t="s">
        <v>1</v>
      </c>
      <c r="I282" s="180"/>
      <c r="L282" s="177"/>
      <c r="M282" s="181"/>
      <c r="T282" s="182"/>
      <c r="AT282" s="178" t="s">
        <v>1584</v>
      </c>
      <c r="AU282" s="178" t="s">
        <v>83</v>
      </c>
      <c r="AV282" s="13" t="s">
        <v>81</v>
      </c>
      <c r="AW282" s="13" t="s">
        <v>30</v>
      </c>
      <c r="AX282" s="13" t="s">
        <v>73</v>
      </c>
      <c r="AY282" s="178" t="s">
        <v>241</v>
      </c>
    </row>
    <row r="283" spans="2:51" s="12" customFormat="1" ht="11.25">
      <c r="B283" s="170"/>
      <c r="D283" s="151" t="s">
        <v>1584</v>
      </c>
      <c r="E283" s="171" t="s">
        <v>1</v>
      </c>
      <c r="F283" s="172" t="s">
        <v>2529</v>
      </c>
      <c r="H283" s="173">
        <v>24</v>
      </c>
      <c r="I283" s="174"/>
      <c r="L283" s="170"/>
      <c r="M283" s="175"/>
      <c r="T283" s="176"/>
      <c r="AT283" s="171" t="s">
        <v>1584</v>
      </c>
      <c r="AU283" s="171" t="s">
        <v>83</v>
      </c>
      <c r="AV283" s="12" t="s">
        <v>83</v>
      </c>
      <c r="AW283" s="12" t="s">
        <v>30</v>
      </c>
      <c r="AX283" s="12" t="s">
        <v>73</v>
      </c>
      <c r="AY283" s="171" t="s">
        <v>241</v>
      </c>
    </row>
    <row r="284" spans="2:51" s="13" customFormat="1" ht="11.25">
      <c r="B284" s="177"/>
      <c r="D284" s="151" t="s">
        <v>1584</v>
      </c>
      <c r="E284" s="178" t="s">
        <v>1</v>
      </c>
      <c r="F284" s="179" t="s">
        <v>2530</v>
      </c>
      <c r="H284" s="178" t="s">
        <v>1</v>
      </c>
      <c r="I284" s="180"/>
      <c r="L284" s="177"/>
      <c r="M284" s="181"/>
      <c r="T284" s="182"/>
      <c r="AT284" s="178" t="s">
        <v>1584</v>
      </c>
      <c r="AU284" s="178" t="s">
        <v>83</v>
      </c>
      <c r="AV284" s="13" t="s">
        <v>81</v>
      </c>
      <c r="AW284" s="13" t="s">
        <v>30</v>
      </c>
      <c r="AX284" s="13" t="s">
        <v>73</v>
      </c>
      <c r="AY284" s="178" t="s">
        <v>241</v>
      </c>
    </row>
    <row r="285" spans="2:51" s="12" customFormat="1" ht="11.25">
      <c r="B285" s="170"/>
      <c r="D285" s="151" t="s">
        <v>1584</v>
      </c>
      <c r="E285" s="171" t="s">
        <v>1</v>
      </c>
      <c r="F285" s="172" t="s">
        <v>2531</v>
      </c>
      <c r="H285" s="173">
        <v>4</v>
      </c>
      <c r="I285" s="174"/>
      <c r="L285" s="170"/>
      <c r="M285" s="175"/>
      <c r="T285" s="176"/>
      <c r="AT285" s="171" t="s">
        <v>1584</v>
      </c>
      <c r="AU285" s="171" t="s">
        <v>83</v>
      </c>
      <c r="AV285" s="12" t="s">
        <v>83</v>
      </c>
      <c r="AW285" s="12" t="s">
        <v>30</v>
      </c>
      <c r="AX285" s="12" t="s">
        <v>73</v>
      </c>
      <c r="AY285" s="171" t="s">
        <v>241</v>
      </c>
    </row>
    <row r="286" spans="2:51" s="14" customFormat="1" ht="11.25">
      <c r="B286" s="186"/>
      <c r="D286" s="151" t="s">
        <v>1584</v>
      </c>
      <c r="E286" s="187" t="s">
        <v>1</v>
      </c>
      <c r="F286" s="188" t="s">
        <v>2061</v>
      </c>
      <c r="H286" s="189">
        <v>28</v>
      </c>
      <c r="I286" s="190"/>
      <c r="L286" s="186"/>
      <c r="M286" s="191"/>
      <c r="T286" s="192"/>
      <c r="AT286" s="187" t="s">
        <v>1584</v>
      </c>
      <c r="AU286" s="187" t="s">
        <v>83</v>
      </c>
      <c r="AV286" s="14" t="s">
        <v>247</v>
      </c>
      <c r="AW286" s="14" t="s">
        <v>30</v>
      </c>
      <c r="AX286" s="14" t="s">
        <v>81</v>
      </c>
      <c r="AY286" s="187" t="s">
        <v>241</v>
      </c>
    </row>
    <row r="287" spans="2:65" s="1" customFormat="1" ht="24.2" customHeight="1">
      <c r="B287" s="32"/>
      <c r="C287" s="155" t="s">
        <v>302</v>
      </c>
      <c r="D287" s="155" t="s">
        <v>260</v>
      </c>
      <c r="E287" s="156" t="s">
        <v>2481</v>
      </c>
      <c r="F287" s="157" t="s">
        <v>2482</v>
      </c>
      <c r="G287" s="158" t="s">
        <v>263</v>
      </c>
      <c r="H287" s="159">
        <v>296</v>
      </c>
      <c r="I287" s="160"/>
      <c r="J287" s="161">
        <f>ROUND(I287*H287,2)</f>
        <v>0</v>
      </c>
      <c r="K287" s="162"/>
      <c r="L287" s="163"/>
      <c r="M287" s="164" t="s">
        <v>1</v>
      </c>
      <c r="N287" s="165" t="s">
        <v>38</v>
      </c>
      <c r="P287" s="147">
        <f>O287*H287</f>
        <v>0</v>
      </c>
      <c r="Q287" s="147">
        <v>0.00123</v>
      </c>
      <c r="R287" s="147">
        <f>Q287*H287</f>
        <v>0.36408</v>
      </c>
      <c r="S287" s="147">
        <v>0</v>
      </c>
      <c r="T287" s="148">
        <f>S287*H287</f>
        <v>0</v>
      </c>
      <c r="AR287" s="149" t="s">
        <v>258</v>
      </c>
      <c r="AT287" s="149" t="s">
        <v>260</v>
      </c>
      <c r="AU287" s="149" t="s">
        <v>83</v>
      </c>
      <c r="AY287" s="17" t="s">
        <v>241</v>
      </c>
      <c r="BE287" s="150">
        <f>IF(N287="základní",J287,0)</f>
        <v>0</v>
      </c>
      <c r="BF287" s="150">
        <f>IF(N287="snížená",J287,0)</f>
        <v>0</v>
      </c>
      <c r="BG287" s="150">
        <f>IF(N287="zákl. přenesená",J287,0)</f>
        <v>0</v>
      </c>
      <c r="BH287" s="150">
        <f>IF(N287="sníž. přenesená",J287,0)</f>
        <v>0</v>
      </c>
      <c r="BI287" s="150">
        <f>IF(N287="nulová",J287,0)</f>
        <v>0</v>
      </c>
      <c r="BJ287" s="17" t="s">
        <v>81</v>
      </c>
      <c r="BK287" s="150">
        <f>ROUND(I287*H287,2)</f>
        <v>0</v>
      </c>
      <c r="BL287" s="17" t="s">
        <v>247</v>
      </c>
      <c r="BM287" s="149" t="s">
        <v>2532</v>
      </c>
    </row>
    <row r="288" spans="2:47" s="1" customFormat="1" ht="19.5">
      <c r="B288" s="32"/>
      <c r="D288" s="151" t="s">
        <v>248</v>
      </c>
      <c r="F288" s="152" t="s">
        <v>2482</v>
      </c>
      <c r="I288" s="153"/>
      <c r="L288" s="32"/>
      <c r="M288" s="154"/>
      <c r="T288" s="56"/>
      <c r="AT288" s="17" t="s">
        <v>248</v>
      </c>
      <c r="AU288" s="17" t="s">
        <v>83</v>
      </c>
    </row>
    <row r="289" spans="2:51" s="13" customFormat="1" ht="11.25">
      <c r="B289" s="177"/>
      <c r="D289" s="151" t="s">
        <v>1584</v>
      </c>
      <c r="E289" s="178" t="s">
        <v>1</v>
      </c>
      <c r="F289" s="179" t="s">
        <v>2533</v>
      </c>
      <c r="H289" s="178" t="s">
        <v>1</v>
      </c>
      <c r="I289" s="180"/>
      <c r="L289" s="177"/>
      <c r="M289" s="181"/>
      <c r="T289" s="182"/>
      <c r="AT289" s="178" t="s">
        <v>1584</v>
      </c>
      <c r="AU289" s="178" t="s">
        <v>83</v>
      </c>
      <c r="AV289" s="13" t="s">
        <v>81</v>
      </c>
      <c r="AW289" s="13" t="s">
        <v>30</v>
      </c>
      <c r="AX289" s="13" t="s">
        <v>73</v>
      </c>
      <c r="AY289" s="178" t="s">
        <v>241</v>
      </c>
    </row>
    <row r="290" spans="2:51" s="12" customFormat="1" ht="11.25">
      <c r="B290" s="170"/>
      <c r="D290" s="151" t="s">
        <v>1584</v>
      </c>
      <c r="E290" s="171" t="s">
        <v>1</v>
      </c>
      <c r="F290" s="172" t="s">
        <v>2534</v>
      </c>
      <c r="H290" s="173">
        <v>288</v>
      </c>
      <c r="I290" s="174"/>
      <c r="L290" s="170"/>
      <c r="M290" s="175"/>
      <c r="T290" s="176"/>
      <c r="AT290" s="171" t="s">
        <v>1584</v>
      </c>
      <c r="AU290" s="171" t="s">
        <v>83</v>
      </c>
      <c r="AV290" s="12" t="s">
        <v>83</v>
      </c>
      <c r="AW290" s="12" t="s">
        <v>30</v>
      </c>
      <c r="AX290" s="12" t="s">
        <v>73</v>
      </c>
      <c r="AY290" s="171" t="s">
        <v>241</v>
      </c>
    </row>
    <row r="291" spans="2:51" s="13" customFormat="1" ht="11.25">
      <c r="B291" s="177"/>
      <c r="D291" s="151" t="s">
        <v>1584</v>
      </c>
      <c r="E291" s="178" t="s">
        <v>1</v>
      </c>
      <c r="F291" s="179" t="s">
        <v>2530</v>
      </c>
      <c r="H291" s="178" t="s">
        <v>1</v>
      </c>
      <c r="I291" s="180"/>
      <c r="L291" s="177"/>
      <c r="M291" s="181"/>
      <c r="T291" s="182"/>
      <c r="AT291" s="178" t="s">
        <v>1584</v>
      </c>
      <c r="AU291" s="178" t="s">
        <v>83</v>
      </c>
      <c r="AV291" s="13" t="s">
        <v>81</v>
      </c>
      <c r="AW291" s="13" t="s">
        <v>30</v>
      </c>
      <c r="AX291" s="13" t="s">
        <v>73</v>
      </c>
      <c r="AY291" s="178" t="s">
        <v>241</v>
      </c>
    </row>
    <row r="292" spans="2:51" s="12" customFormat="1" ht="11.25">
      <c r="B292" s="170"/>
      <c r="D292" s="151" t="s">
        <v>1584</v>
      </c>
      <c r="E292" s="171" t="s">
        <v>1</v>
      </c>
      <c r="F292" s="172" t="s">
        <v>2535</v>
      </c>
      <c r="H292" s="173">
        <v>8</v>
      </c>
      <c r="I292" s="174"/>
      <c r="L292" s="170"/>
      <c r="M292" s="175"/>
      <c r="T292" s="176"/>
      <c r="AT292" s="171" t="s">
        <v>1584</v>
      </c>
      <c r="AU292" s="171" t="s">
        <v>83</v>
      </c>
      <c r="AV292" s="12" t="s">
        <v>83</v>
      </c>
      <c r="AW292" s="12" t="s">
        <v>30</v>
      </c>
      <c r="AX292" s="12" t="s">
        <v>73</v>
      </c>
      <c r="AY292" s="171" t="s">
        <v>241</v>
      </c>
    </row>
    <row r="293" spans="2:51" s="14" customFormat="1" ht="11.25">
      <c r="B293" s="186"/>
      <c r="D293" s="151" t="s">
        <v>1584</v>
      </c>
      <c r="E293" s="187" t="s">
        <v>1</v>
      </c>
      <c r="F293" s="188" t="s">
        <v>2061</v>
      </c>
      <c r="H293" s="189">
        <v>296</v>
      </c>
      <c r="I293" s="190"/>
      <c r="L293" s="186"/>
      <c r="M293" s="191"/>
      <c r="T293" s="192"/>
      <c r="AT293" s="187" t="s">
        <v>1584</v>
      </c>
      <c r="AU293" s="187" t="s">
        <v>83</v>
      </c>
      <c r="AV293" s="14" t="s">
        <v>247</v>
      </c>
      <c r="AW293" s="14" t="s">
        <v>30</v>
      </c>
      <c r="AX293" s="14" t="s">
        <v>81</v>
      </c>
      <c r="AY293" s="187" t="s">
        <v>241</v>
      </c>
    </row>
    <row r="294" spans="2:65" s="1" customFormat="1" ht="24.2" customHeight="1">
      <c r="B294" s="32"/>
      <c r="C294" s="155" t="s">
        <v>358</v>
      </c>
      <c r="D294" s="155" t="s">
        <v>260</v>
      </c>
      <c r="E294" s="156" t="s">
        <v>2536</v>
      </c>
      <c r="F294" s="157" t="s">
        <v>2537</v>
      </c>
      <c r="G294" s="158" t="s">
        <v>263</v>
      </c>
      <c r="H294" s="159">
        <v>152</v>
      </c>
      <c r="I294" s="160"/>
      <c r="J294" s="161">
        <f>ROUND(I294*H294,2)</f>
        <v>0</v>
      </c>
      <c r="K294" s="162"/>
      <c r="L294" s="163"/>
      <c r="M294" s="164" t="s">
        <v>1</v>
      </c>
      <c r="N294" s="165" t="s">
        <v>38</v>
      </c>
      <c r="P294" s="147">
        <f>O294*H294</f>
        <v>0</v>
      </c>
      <c r="Q294" s="147">
        <v>9E-05</v>
      </c>
      <c r="R294" s="147">
        <f>Q294*H294</f>
        <v>0.013680000000000001</v>
      </c>
      <c r="S294" s="147">
        <v>0</v>
      </c>
      <c r="T294" s="148">
        <f>S294*H294</f>
        <v>0</v>
      </c>
      <c r="AR294" s="149" t="s">
        <v>258</v>
      </c>
      <c r="AT294" s="149" t="s">
        <v>260</v>
      </c>
      <c r="AU294" s="149" t="s">
        <v>83</v>
      </c>
      <c r="AY294" s="17" t="s">
        <v>241</v>
      </c>
      <c r="BE294" s="150">
        <f>IF(N294="základní",J294,0)</f>
        <v>0</v>
      </c>
      <c r="BF294" s="150">
        <f>IF(N294="snížená",J294,0)</f>
        <v>0</v>
      </c>
      <c r="BG294" s="150">
        <f>IF(N294="zákl. přenesená",J294,0)</f>
        <v>0</v>
      </c>
      <c r="BH294" s="150">
        <f>IF(N294="sníž. přenesená",J294,0)</f>
        <v>0</v>
      </c>
      <c r="BI294" s="150">
        <f>IF(N294="nulová",J294,0)</f>
        <v>0</v>
      </c>
      <c r="BJ294" s="17" t="s">
        <v>81</v>
      </c>
      <c r="BK294" s="150">
        <f>ROUND(I294*H294,2)</f>
        <v>0</v>
      </c>
      <c r="BL294" s="17" t="s">
        <v>247</v>
      </c>
      <c r="BM294" s="149" t="s">
        <v>2538</v>
      </c>
    </row>
    <row r="295" spans="2:47" s="1" customFormat="1" ht="11.25">
      <c r="B295" s="32"/>
      <c r="D295" s="151" t="s">
        <v>248</v>
      </c>
      <c r="F295" s="152" t="s">
        <v>2537</v>
      </c>
      <c r="I295" s="153"/>
      <c r="L295" s="32"/>
      <c r="M295" s="154"/>
      <c r="T295" s="56"/>
      <c r="AT295" s="17" t="s">
        <v>248</v>
      </c>
      <c r="AU295" s="17" t="s">
        <v>83</v>
      </c>
    </row>
    <row r="296" spans="2:51" s="13" customFormat="1" ht="22.5">
      <c r="B296" s="177"/>
      <c r="D296" s="151" t="s">
        <v>1584</v>
      </c>
      <c r="E296" s="178" t="s">
        <v>1</v>
      </c>
      <c r="F296" s="179" t="s">
        <v>2539</v>
      </c>
      <c r="H296" s="178" t="s">
        <v>1</v>
      </c>
      <c r="I296" s="180"/>
      <c r="L296" s="177"/>
      <c r="M296" s="181"/>
      <c r="T296" s="182"/>
      <c r="AT296" s="178" t="s">
        <v>1584</v>
      </c>
      <c r="AU296" s="178" t="s">
        <v>83</v>
      </c>
      <c r="AV296" s="13" t="s">
        <v>81</v>
      </c>
      <c r="AW296" s="13" t="s">
        <v>30</v>
      </c>
      <c r="AX296" s="13" t="s">
        <v>73</v>
      </c>
      <c r="AY296" s="178" t="s">
        <v>241</v>
      </c>
    </row>
    <row r="297" spans="2:51" s="12" customFormat="1" ht="11.25">
      <c r="B297" s="170"/>
      <c r="D297" s="151" t="s">
        <v>1584</v>
      </c>
      <c r="E297" s="171" t="s">
        <v>1</v>
      </c>
      <c r="F297" s="172" t="s">
        <v>2540</v>
      </c>
      <c r="H297" s="173">
        <v>144</v>
      </c>
      <c r="I297" s="174"/>
      <c r="L297" s="170"/>
      <c r="M297" s="175"/>
      <c r="T297" s="176"/>
      <c r="AT297" s="171" t="s">
        <v>1584</v>
      </c>
      <c r="AU297" s="171" t="s">
        <v>83</v>
      </c>
      <c r="AV297" s="12" t="s">
        <v>83</v>
      </c>
      <c r="AW297" s="12" t="s">
        <v>30</v>
      </c>
      <c r="AX297" s="12" t="s">
        <v>73</v>
      </c>
      <c r="AY297" s="171" t="s">
        <v>241</v>
      </c>
    </row>
    <row r="298" spans="2:51" s="13" customFormat="1" ht="11.25">
      <c r="B298" s="177"/>
      <c r="D298" s="151" t="s">
        <v>1584</v>
      </c>
      <c r="E298" s="178" t="s">
        <v>1</v>
      </c>
      <c r="F298" s="179" t="s">
        <v>2530</v>
      </c>
      <c r="H298" s="178" t="s">
        <v>1</v>
      </c>
      <c r="I298" s="180"/>
      <c r="L298" s="177"/>
      <c r="M298" s="181"/>
      <c r="T298" s="182"/>
      <c r="AT298" s="178" t="s">
        <v>1584</v>
      </c>
      <c r="AU298" s="178" t="s">
        <v>83</v>
      </c>
      <c r="AV298" s="13" t="s">
        <v>81</v>
      </c>
      <c r="AW298" s="13" t="s">
        <v>30</v>
      </c>
      <c r="AX298" s="13" t="s">
        <v>73</v>
      </c>
      <c r="AY298" s="178" t="s">
        <v>241</v>
      </c>
    </row>
    <row r="299" spans="2:51" s="12" customFormat="1" ht="11.25">
      <c r="B299" s="170"/>
      <c r="D299" s="151" t="s">
        <v>1584</v>
      </c>
      <c r="E299" s="171" t="s">
        <v>1</v>
      </c>
      <c r="F299" s="172" t="s">
        <v>2535</v>
      </c>
      <c r="H299" s="173">
        <v>8</v>
      </c>
      <c r="I299" s="174"/>
      <c r="L299" s="170"/>
      <c r="M299" s="175"/>
      <c r="T299" s="176"/>
      <c r="AT299" s="171" t="s">
        <v>1584</v>
      </c>
      <c r="AU299" s="171" t="s">
        <v>83</v>
      </c>
      <c r="AV299" s="12" t="s">
        <v>83</v>
      </c>
      <c r="AW299" s="12" t="s">
        <v>30</v>
      </c>
      <c r="AX299" s="12" t="s">
        <v>73</v>
      </c>
      <c r="AY299" s="171" t="s">
        <v>241</v>
      </c>
    </row>
    <row r="300" spans="2:51" s="14" customFormat="1" ht="11.25">
      <c r="B300" s="186"/>
      <c r="D300" s="151" t="s">
        <v>1584</v>
      </c>
      <c r="E300" s="187" t="s">
        <v>1</v>
      </c>
      <c r="F300" s="188" t="s">
        <v>2061</v>
      </c>
      <c r="H300" s="189">
        <v>152</v>
      </c>
      <c r="I300" s="190"/>
      <c r="L300" s="186"/>
      <c r="M300" s="191"/>
      <c r="T300" s="192"/>
      <c r="AT300" s="187" t="s">
        <v>1584</v>
      </c>
      <c r="AU300" s="187" t="s">
        <v>83</v>
      </c>
      <c r="AV300" s="14" t="s">
        <v>247</v>
      </c>
      <c r="AW300" s="14" t="s">
        <v>30</v>
      </c>
      <c r="AX300" s="14" t="s">
        <v>81</v>
      </c>
      <c r="AY300" s="187" t="s">
        <v>241</v>
      </c>
    </row>
    <row r="301" spans="2:65" s="1" customFormat="1" ht="16.5" customHeight="1">
      <c r="B301" s="32"/>
      <c r="C301" s="155" t="s">
        <v>306</v>
      </c>
      <c r="D301" s="155" t="s">
        <v>260</v>
      </c>
      <c r="E301" s="156" t="s">
        <v>2541</v>
      </c>
      <c r="F301" s="157" t="s">
        <v>2542</v>
      </c>
      <c r="G301" s="158" t="s">
        <v>263</v>
      </c>
      <c r="H301" s="159">
        <v>88</v>
      </c>
      <c r="I301" s="160"/>
      <c r="J301" s="161">
        <f>ROUND(I301*H301,2)</f>
        <v>0</v>
      </c>
      <c r="K301" s="162"/>
      <c r="L301" s="163"/>
      <c r="M301" s="164" t="s">
        <v>1</v>
      </c>
      <c r="N301" s="165" t="s">
        <v>38</v>
      </c>
      <c r="P301" s="147">
        <f>O301*H301</f>
        <v>0</v>
      </c>
      <c r="Q301" s="147">
        <v>0.00742</v>
      </c>
      <c r="R301" s="147">
        <f>Q301*H301</f>
        <v>0.65296</v>
      </c>
      <c r="S301" s="147">
        <v>0</v>
      </c>
      <c r="T301" s="148">
        <f>S301*H301</f>
        <v>0</v>
      </c>
      <c r="AR301" s="149" t="s">
        <v>258</v>
      </c>
      <c r="AT301" s="149" t="s">
        <v>260</v>
      </c>
      <c r="AU301" s="149" t="s">
        <v>83</v>
      </c>
      <c r="AY301" s="17" t="s">
        <v>241</v>
      </c>
      <c r="BE301" s="150">
        <f>IF(N301="základní",J301,0)</f>
        <v>0</v>
      </c>
      <c r="BF301" s="150">
        <f>IF(N301="snížená",J301,0)</f>
        <v>0</v>
      </c>
      <c r="BG301" s="150">
        <f>IF(N301="zákl. přenesená",J301,0)</f>
        <v>0</v>
      </c>
      <c r="BH301" s="150">
        <f>IF(N301="sníž. přenesená",J301,0)</f>
        <v>0</v>
      </c>
      <c r="BI301" s="150">
        <f>IF(N301="nulová",J301,0)</f>
        <v>0</v>
      </c>
      <c r="BJ301" s="17" t="s">
        <v>81</v>
      </c>
      <c r="BK301" s="150">
        <f>ROUND(I301*H301,2)</f>
        <v>0</v>
      </c>
      <c r="BL301" s="17" t="s">
        <v>247</v>
      </c>
      <c r="BM301" s="149" t="s">
        <v>2543</v>
      </c>
    </row>
    <row r="302" spans="2:47" s="1" customFormat="1" ht="11.25">
      <c r="B302" s="32"/>
      <c r="D302" s="151" t="s">
        <v>248</v>
      </c>
      <c r="F302" s="152" t="s">
        <v>2542</v>
      </c>
      <c r="I302" s="153"/>
      <c r="L302" s="32"/>
      <c r="M302" s="154"/>
      <c r="T302" s="56"/>
      <c r="AT302" s="17" t="s">
        <v>248</v>
      </c>
      <c r="AU302" s="17" t="s">
        <v>83</v>
      </c>
    </row>
    <row r="303" spans="2:51" s="13" customFormat="1" ht="11.25">
      <c r="B303" s="177"/>
      <c r="D303" s="151" t="s">
        <v>1584</v>
      </c>
      <c r="E303" s="178" t="s">
        <v>1</v>
      </c>
      <c r="F303" s="179" t="s">
        <v>2544</v>
      </c>
      <c r="H303" s="178" t="s">
        <v>1</v>
      </c>
      <c r="I303" s="180"/>
      <c r="L303" s="177"/>
      <c r="M303" s="181"/>
      <c r="T303" s="182"/>
      <c r="AT303" s="178" t="s">
        <v>1584</v>
      </c>
      <c r="AU303" s="178" t="s">
        <v>83</v>
      </c>
      <c r="AV303" s="13" t="s">
        <v>81</v>
      </c>
      <c r="AW303" s="13" t="s">
        <v>30</v>
      </c>
      <c r="AX303" s="13" t="s">
        <v>73</v>
      </c>
      <c r="AY303" s="178" t="s">
        <v>241</v>
      </c>
    </row>
    <row r="304" spans="2:51" s="12" customFormat="1" ht="11.25">
      <c r="B304" s="170"/>
      <c r="D304" s="151" t="s">
        <v>1584</v>
      </c>
      <c r="E304" s="171" t="s">
        <v>1</v>
      </c>
      <c r="F304" s="172" t="s">
        <v>2545</v>
      </c>
      <c r="H304" s="173">
        <v>84</v>
      </c>
      <c r="I304" s="174"/>
      <c r="L304" s="170"/>
      <c r="M304" s="175"/>
      <c r="T304" s="176"/>
      <c r="AT304" s="171" t="s">
        <v>1584</v>
      </c>
      <c r="AU304" s="171" t="s">
        <v>83</v>
      </c>
      <c r="AV304" s="12" t="s">
        <v>83</v>
      </c>
      <c r="AW304" s="12" t="s">
        <v>30</v>
      </c>
      <c r="AX304" s="12" t="s">
        <v>73</v>
      </c>
      <c r="AY304" s="171" t="s">
        <v>241</v>
      </c>
    </row>
    <row r="305" spans="2:51" s="13" customFormat="1" ht="11.25">
      <c r="B305" s="177"/>
      <c r="D305" s="151" t="s">
        <v>1584</v>
      </c>
      <c r="E305" s="178" t="s">
        <v>1</v>
      </c>
      <c r="F305" s="179" t="s">
        <v>2530</v>
      </c>
      <c r="H305" s="178" t="s">
        <v>1</v>
      </c>
      <c r="I305" s="180"/>
      <c r="L305" s="177"/>
      <c r="M305" s="181"/>
      <c r="T305" s="182"/>
      <c r="AT305" s="178" t="s">
        <v>1584</v>
      </c>
      <c r="AU305" s="178" t="s">
        <v>83</v>
      </c>
      <c r="AV305" s="13" t="s">
        <v>81</v>
      </c>
      <c r="AW305" s="13" t="s">
        <v>30</v>
      </c>
      <c r="AX305" s="13" t="s">
        <v>73</v>
      </c>
      <c r="AY305" s="178" t="s">
        <v>241</v>
      </c>
    </row>
    <row r="306" spans="2:51" s="12" customFormat="1" ht="11.25">
      <c r="B306" s="170"/>
      <c r="D306" s="151" t="s">
        <v>1584</v>
      </c>
      <c r="E306" s="171" t="s">
        <v>1</v>
      </c>
      <c r="F306" s="172" t="s">
        <v>2531</v>
      </c>
      <c r="H306" s="173">
        <v>4</v>
      </c>
      <c r="I306" s="174"/>
      <c r="L306" s="170"/>
      <c r="M306" s="175"/>
      <c r="T306" s="176"/>
      <c r="AT306" s="171" t="s">
        <v>1584</v>
      </c>
      <c r="AU306" s="171" t="s">
        <v>83</v>
      </c>
      <c r="AV306" s="12" t="s">
        <v>83</v>
      </c>
      <c r="AW306" s="12" t="s">
        <v>30</v>
      </c>
      <c r="AX306" s="12" t="s">
        <v>73</v>
      </c>
      <c r="AY306" s="171" t="s">
        <v>241</v>
      </c>
    </row>
    <row r="307" spans="2:51" s="14" customFormat="1" ht="11.25">
      <c r="B307" s="186"/>
      <c r="D307" s="151" t="s">
        <v>1584</v>
      </c>
      <c r="E307" s="187" t="s">
        <v>1</v>
      </c>
      <c r="F307" s="188" t="s">
        <v>2061</v>
      </c>
      <c r="H307" s="189">
        <v>88</v>
      </c>
      <c r="I307" s="190"/>
      <c r="L307" s="186"/>
      <c r="M307" s="191"/>
      <c r="T307" s="192"/>
      <c r="AT307" s="187" t="s">
        <v>1584</v>
      </c>
      <c r="AU307" s="187" t="s">
        <v>83</v>
      </c>
      <c r="AV307" s="14" t="s">
        <v>247</v>
      </c>
      <c r="AW307" s="14" t="s">
        <v>30</v>
      </c>
      <c r="AX307" s="14" t="s">
        <v>81</v>
      </c>
      <c r="AY307" s="187" t="s">
        <v>241</v>
      </c>
    </row>
    <row r="308" spans="2:65" s="1" customFormat="1" ht="16.5" customHeight="1">
      <c r="B308" s="32"/>
      <c r="C308" s="155" t="s">
        <v>365</v>
      </c>
      <c r="D308" s="155" t="s">
        <v>260</v>
      </c>
      <c r="E308" s="156" t="s">
        <v>2546</v>
      </c>
      <c r="F308" s="157" t="s">
        <v>2547</v>
      </c>
      <c r="G308" s="158" t="s">
        <v>263</v>
      </c>
      <c r="H308" s="159">
        <v>36</v>
      </c>
      <c r="I308" s="160"/>
      <c r="J308" s="161">
        <f>ROUND(I308*H308,2)</f>
        <v>0</v>
      </c>
      <c r="K308" s="162"/>
      <c r="L308" s="163"/>
      <c r="M308" s="164" t="s">
        <v>1</v>
      </c>
      <c r="N308" s="165" t="s">
        <v>38</v>
      </c>
      <c r="P308" s="147">
        <f>O308*H308</f>
        <v>0</v>
      </c>
      <c r="Q308" s="147">
        <v>0.00852</v>
      </c>
      <c r="R308" s="147">
        <f>Q308*H308</f>
        <v>0.30672</v>
      </c>
      <c r="S308" s="147">
        <v>0</v>
      </c>
      <c r="T308" s="148">
        <f>S308*H308</f>
        <v>0</v>
      </c>
      <c r="AR308" s="149" t="s">
        <v>258</v>
      </c>
      <c r="AT308" s="149" t="s">
        <v>260</v>
      </c>
      <c r="AU308" s="149" t="s">
        <v>83</v>
      </c>
      <c r="AY308" s="17" t="s">
        <v>241</v>
      </c>
      <c r="BE308" s="150">
        <f>IF(N308="základní",J308,0)</f>
        <v>0</v>
      </c>
      <c r="BF308" s="150">
        <f>IF(N308="snížená",J308,0)</f>
        <v>0</v>
      </c>
      <c r="BG308" s="150">
        <f>IF(N308="zákl. přenesená",J308,0)</f>
        <v>0</v>
      </c>
      <c r="BH308" s="150">
        <f>IF(N308="sníž. přenesená",J308,0)</f>
        <v>0</v>
      </c>
      <c r="BI308" s="150">
        <f>IF(N308="nulová",J308,0)</f>
        <v>0</v>
      </c>
      <c r="BJ308" s="17" t="s">
        <v>81</v>
      </c>
      <c r="BK308" s="150">
        <f>ROUND(I308*H308,2)</f>
        <v>0</v>
      </c>
      <c r="BL308" s="17" t="s">
        <v>247</v>
      </c>
      <c r="BM308" s="149" t="s">
        <v>2548</v>
      </c>
    </row>
    <row r="309" spans="2:47" s="1" customFormat="1" ht="11.25">
      <c r="B309" s="32"/>
      <c r="D309" s="151" t="s">
        <v>248</v>
      </c>
      <c r="F309" s="152" t="s">
        <v>2547</v>
      </c>
      <c r="I309" s="153"/>
      <c r="L309" s="32"/>
      <c r="M309" s="154"/>
      <c r="T309" s="56"/>
      <c r="AT309" s="17" t="s">
        <v>248</v>
      </c>
      <c r="AU309" s="17" t="s">
        <v>83</v>
      </c>
    </row>
    <row r="310" spans="2:51" s="12" customFormat="1" ht="11.25">
      <c r="B310" s="170"/>
      <c r="D310" s="151" t="s">
        <v>1584</v>
      </c>
      <c r="E310" s="171" t="s">
        <v>1</v>
      </c>
      <c r="F310" s="172" t="s">
        <v>2549</v>
      </c>
      <c r="H310" s="173">
        <v>36</v>
      </c>
      <c r="I310" s="174"/>
      <c r="L310" s="170"/>
      <c r="M310" s="175"/>
      <c r="T310" s="176"/>
      <c r="AT310" s="171" t="s">
        <v>1584</v>
      </c>
      <c r="AU310" s="171" t="s">
        <v>83</v>
      </c>
      <c r="AV310" s="12" t="s">
        <v>83</v>
      </c>
      <c r="AW310" s="12" t="s">
        <v>30</v>
      </c>
      <c r="AX310" s="12" t="s">
        <v>81</v>
      </c>
      <c r="AY310" s="171" t="s">
        <v>241</v>
      </c>
    </row>
    <row r="311" spans="2:65" s="1" customFormat="1" ht="16.5" customHeight="1">
      <c r="B311" s="32"/>
      <c r="C311" s="155" t="s">
        <v>309</v>
      </c>
      <c r="D311" s="155" t="s">
        <v>260</v>
      </c>
      <c r="E311" s="156" t="s">
        <v>2550</v>
      </c>
      <c r="F311" s="157" t="s">
        <v>2551</v>
      </c>
      <c r="G311" s="158" t="s">
        <v>263</v>
      </c>
      <c r="H311" s="159">
        <v>536</v>
      </c>
      <c r="I311" s="160"/>
      <c r="J311" s="161">
        <f>ROUND(I311*H311,2)</f>
        <v>0</v>
      </c>
      <c r="K311" s="162"/>
      <c r="L311" s="163"/>
      <c r="M311" s="164" t="s">
        <v>1</v>
      </c>
      <c r="N311" s="165" t="s">
        <v>38</v>
      </c>
      <c r="P311" s="147">
        <f>O311*H311</f>
        <v>0</v>
      </c>
      <c r="Q311" s="147">
        <v>0.00052</v>
      </c>
      <c r="R311" s="147">
        <f>Q311*H311</f>
        <v>0.27871999999999997</v>
      </c>
      <c r="S311" s="147">
        <v>0</v>
      </c>
      <c r="T311" s="148">
        <f>S311*H311</f>
        <v>0</v>
      </c>
      <c r="AR311" s="149" t="s">
        <v>258</v>
      </c>
      <c r="AT311" s="149" t="s">
        <v>260</v>
      </c>
      <c r="AU311" s="149" t="s">
        <v>83</v>
      </c>
      <c r="AY311" s="17" t="s">
        <v>241</v>
      </c>
      <c r="BE311" s="150">
        <f>IF(N311="základní",J311,0)</f>
        <v>0</v>
      </c>
      <c r="BF311" s="150">
        <f>IF(N311="snížená",J311,0)</f>
        <v>0</v>
      </c>
      <c r="BG311" s="150">
        <f>IF(N311="zákl. přenesená",J311,0)</f>
        <v>0</v>
      </c>
      <c r="BH311" s="150">
        <f>IF(N311="sníž. přenesená",J311,0)</f>
        <v>0</v>
      </c>
      <c r="BI311" s="150">
        <f>IF(N311="nulová",J311,0)</f>
        <v>0</v>
      </c>
      <c r="BJ311" s="17" t="s">
        <v>81</v>
      </c>
      <c r="BK311" s="150">
        <f>ROUND(I311*H311,2)</f>
        <v>0</v>
      </c>
      <c r="BL311" s="17" t="s">
        <v>247</v>
      </c>
      <c r="BM311" s="149" t="s">
        <v>2552</v>
      </c>
    </row>
    <row r="312" spans="2:47" s="1" customFormat="1" ht="11.25">
      <c r="B312" s="32"/>
      <c r="D312" s="151" t="s">
        <v>248</v>
      </c>
      <c r="F312" s="152" t="s">
        <v>2551</v>
      </c>
      <c r="I312" s="153"/>
      <c r="L312" s="32"/>
      <c r="M312" s="154"/>
      <c r="T312" s="56"/>
      <c r="AT312" s="17" t="s">
        <v>248</v>
      </c>
      <c r="AU312" s="17" t="s">
        <v>83</v>
      </c>
    </row>
    <row r="313" spans="2:51" s="13" customFormat="1" ht="11.25">
      <c r="B313" s="177"/>
      <c r="D313" s="151" t="s">
        <v>1584</v>
      </c>
      <c r="E313" s="178" t="s">
        <v>1</v>
      </c>
      <c r="F313" s="179" t="s">
        <v>2528</v>
      </c>
      <c r="H313" s="178" t="s">
        <v>1</v>
      </c>
      <c r="I313" s="180"/>
      <c r="L313" s="177"/>
      <c r="M313" s="181"/>
      <c r="T313" s="182"/>
      <c r="AT313" s="178" t="s">
        <v>1584</v>
      </c>
      <c r="AU313" s="178" t="s">
        <v>83</v>
      </c>
      <c r="AV313" s="13" t="s">
        <v>81</v>
      </c>
      <c r="AW313" s="13" t="s">
        <v>30</v>
      </c>
      <c r="AX313" s="13" t="s">
        <v>73</v>
      </c>
      <c r="AY313" s="178" t="s">
        <v>241</v>
      </c>
    </row>
    <row r="314" spans="2:51" s="12" customFormat="1" ht="11.25">
      <c r="B314" s="170"/>
      <c r="D314" s="151" t="s">
        <v>1584</v>
      </c>
      <c r="E314" s="171" t="s">
        <v>1</v>
      </c>
      <c r="F314" s="172" t="s">
        <v>2553</v>
      </c>
      <c r="H314" s="173">
        <v>504</v>
      </c>
      <c r="I314" s="174"/>
      <c r="L314" s="170"/>
      <c r="M314" s="175"/>
      <c r="T314" s="176"/>
      <c r="AT314" s="171" t="s">
        <v>1584</v>
      </c>
      <c r="AU314" s="171" t="s">
        <v>83</v>
      </c>
      <c r="AV314" s="12" t="s">
        <v>83</v>
      </c>
      <c r="AW314" s="12" t="s">
        <v>30</v>
      </c>
      <c r="AX314" s="12" t="s">
        <v>73</v>
      </c>
      <c r="AY314" s="171" t="s">
        <v>241</v>
      </c>
    </row>
    <row r="315" spans="2:51" s="13" customFormat="1" ht="11.25">
      <c r="B315" s="177"/>
      <c r="D315" s="151" t="s">
        <v>1584</v>
      </c>
      <c r="E315" s="178" t="s">
        <v>1</v>
      </c>
      <c r="F315" s="179" t="s">
        <v>2530</v>
      </c>
      <c r="H315" s="178" t="s">
        <v>1</v>
      </c>
      <c r="I315" s="180"/>
      <c r="L315" s="177"/>
      <c r="M315" s="181"/>
      <c r="T315" s="182"/>
      <c r="AT315" s="178" t="s">
        <v>1584</v>
      </c>
      <c r="AU315" s="178" t="s">
        <v>83</v>
      </c>
      <c r="AV315" s="13" t="s">
        <v>81</v>
      </c>
      <c r="AW315" s="13" t="s">
        <v>30</v>
      </c>
      <c r="AX315" s="13" t="s">
        <v>73</v>
      </c>
      <c r="AY315" s="178" t="s">
        <v>241</v>
      </c>
    </row>
    <row r="316" spans="2:51" s="12" customFormat="1" ht="11.25">
      <c r="B316" s="170"/>
      <c r="D316" s="151" t="s">
        <v>1584</v>
      </c>
      <c r="E316" s="171" t="s">
        <v>1</v>
      </c>
      <c r="F316" s="172" t="s">
        <v>2554</v>
      </c>
      <c r="H316" s="173">
        <v>32</v>
      </c>
      <c r="I316" s="174"/>
      <c r="L316" s="170"/>
      <c r="M316" s="175"/>
      <c r="T316" s="176"/>
      <c r="AT316" s="171" t="s">
        <v>1584</v>
      </c>
      <c r="AU316" s="171" t="s">
        <v>83</v>
      </c>
      <c r="AV316" s="12" t="s">
        <v>83</v>
      </c>
      <c r="AW316" s="12" t="s">
        <v>30</v>
      </c>
      <c r="AX316" s="12" t="s">
        <v>73</v>
      </c>
      <c r="AY316" s="171" t="s">
        <v>241</v>
      </c>
    </row>
    <row r="317" spans="2:51" s="14" customFormat="1" ht="11.25">
      <c r="B317" s="186"/>
      <c r="D317" s="151" t="s">
        <v>1584</v>
      </c>
      <c r="E317" s="187" t="s">
        <v>1</v>
      </c>
      <c r="F317" s="188" t="s">
        <v>2061</v>
      </c>
      <c r="H317" s="189">
        <v>536</v>
      </c>
      <c r="I317" s="190"/>
      <c r="L317" s="186"/>
      <c r="M317" s="191"/>
      <c r="T317" s="192"/>
      <c r="AT317" s="187" t="s">
        <v>1584</v>
      </c>
      <c r="AU317" s="187" t="s">
        <v>83</v>
      </c>
      <c r="AV317" s="14" t="s">
        <v>247</v>
      </c>
      <c r="AW317" s="14" t="s">
        <v>30</v>
      </c>
      <c r="AX317" s="14" t="s">
        <v>81</v>
      </c>
      <c r="AY317" s="187" t="s">
        <v>241</v>
      </c>
    </row>
    <row r="318" spans="2:65" s="1" customFormat="1" ht="16.5" customHeight="1">
      <c r="B318" s="32"/>
      <c r="C318" s="155" t="s">
        <v>372</v>
      </c>
      <c r="D318" s="155" t="s">
        <v>260</v>
      </c>
      <c r="E318" s="156" t="s">
        <v>2555</v>
      </c>
      <c r="F318" s="157" t="s">
        <v>2556</v>
      </c>
      <c r="G318" s="158" t="s">
        <v>263</v>
      </c>
      <c r="H318" s="159">
        <v>72</v>
      </c>
      <c r="I318" s="160"/>
      <c r="J318" s="161">
        <f>ROUND(I318*H318,2)</f>
        <v>0</v>
      </c>
      <c r="K318" s="162"/>
      <c r="L318" s="163"/>
      <c r="M318" s="164" t="s">
        <v>1</v>
      </c>
      <c r="N318" s="165" t="s">
        <v>38</v>
      </c>
      <c r="P318" s="147">
        <f>O318*H318</f>
        <v>0</v>
      </c>
      <c r="Q318" s="147">
        <v>0.00057</v>
      </c>
      <c r="R318" s="147">
        <f>Q318*H318</f>
        <v>0.04104</v>
      </c>
      <c r="S318" s="147">
        <v>0</v>
      </c>
      <c r="T318" s="148">
        <f>S318*H318</f>
        <v>0</v>
      </c>
      <c r="AR318" s="149" t="s">
        <v>258</v>
      </c>
      <c r="AT318" s="149" t="s">
        <v>260</v>
      </c>
      <c r="AU318" s="149" t="s">
        <v>83</v>
      </c>
      <c r="AY318" s="17" t="s">
        <v>241</v>
      </c>
      <c r="BE318" s="150">
        <f>IF(N318="základní",J318,0)</f>
        <v>0</v>
      </c>
      <c r="BF318" s="150">
        <f>IF(N318="snížená",J318,0)</f>
        <v>0</v>
      </c>
      <c r="BG318" s="150">
        <f>IF(N318="zákl. přenesená",J318,0)</f>
        <v>0</v>
      </c>
      <c r="BH318" s="150">
        <f>IF(N318="sníž. přenesená",J318,0)</f>
        <v>0</v>
      </c>
      <c r="BI318" s="150">
        <f>IF(N318="nulová",J318,0)</f>
        <v>0</v>
      </c>
      <c r="BJ318" s="17" t="s">
        <v>81</v>
      </c>
      <c r="BK318" s="150">
        <f>ROUND(I318*H318,2)</f>
        <v>0</v>
      </c>
      <c r="BL318" s="17" t="s">
        <v>247</v>
      </c>
      <c r="BM318" s="149" t="s">
        <v>2557</v>
      </c>
    </row>
    <row r="319" spans="2:47" s="1" customFormat="1" ht="11.25">
      <c r="B319" s="32"/>
      <c r="D319" s="151" t="s">
        <v>248</v>
      </c>
      <c r="F319" s="152" t="s">
        <v>2556</v>
      </c>
      <c r="I319" s="153"/>
      <c r="L319" s="32"/>
      <c r="M319" s="154"/>
      <c r="T319" s="56"/>
      <c r="AT319" s="17" t="s">
        <v>248</v>
      </c>
      <c r="AU319" s="17" t="s">
        <v>83</v>
      </c>
    </row>
    <row r="320" spans="2:51" s="13" customFormat="1" ht="11.25">
      <c r="B320" s="177"/>
      <c r="D320" s="151" t="s">
        <v>1584</v>
      </c>
      <c r="E320" s="178" t="s">
        <v>1</v>
      </c>
      <c r="F320" s="179" t="s">
        <v>2558</v>
      </c>
      <c r="H320" s="178" t="s">
        <v>1</v>
      </c>
      <c r="I320" s="180"/>
      <c r="L320" s="177"/>
      <c r="M320" s="181"/>
      <c r="T320" s="182"/>
      <c r="AT320" s="178" t="s">
        <v>1584</v>
      </c>
      <c r="AU320" s="178" t="s">
        <v>83</v>
      </c>
      <c r="AV320" s="13" t="s">
        <v>81</v>
      </c>
      <c r="AW320" s="13" t="s">
        <v>30</v>
      </c>
      <c r="AX320" s="13" t="s">
        <v>73</v>
      </c>
      <c r="AY320" s="178" t="s">
        <v>241</v>
      </c>
    </row>
    <row r="321" spans="2:51" s="12" customFormat="1" ht="11.25">
      <c r="B321" s="170"/>
      <c r="D321" s="151" t="s">
        <v>1584</v>
      </c>
      <c r="E321" s="171" t="s">
        <v>1</v>
      </c>
      <c r="F321" s="172" t="s">
        <v>2559</v>
      </c>
      <c r="H321" s="173">
        <v>72</v>
      </c>
      <c r="I321" s="174"/>
      <c r="L321" s="170"/>
      <c r="M321" s="175"/>
      <c r="T321" s="176"/>
      <c r="AT321" s="171" t="s">
        <v>1584</v>
      </c>
      <c r="AU321" s="171" t="s">
        <v>83</v>
      </c>
      <c r="AV321" s="12" t="s">
        <v>83</v>
      </c>
      <c r="AW321" s="12" t="s">
        <v>30</v>
      </c>
      <c r="AX321" s="12" t="s">
        <v>81</v>
      </c>
      <c r="AY321" s="171" t="s">
        <v>241</v>
      </c>
    </row>
    <row r="322" spans="2:65" s="1" customFormat="1" ht="16.5" customHeight="1">
      <c r="B322" s="32"/>
      <c r="C322" s="155" t="s">
        <v>313</v>
      </c>
      <c r="D322" s="155" t="s">
        <v>260</v>
      </c>
      <c r="E322" s="156" t="s">
        <v>2560</v>
      </c>
      <c r="F322" s="157" t="s">
        <v>2561</v>
      </c>
      <c r="G322" s="158" t="s">
        <v>263</v>
      </c>
      <c r="H322" s="159">
        <v>608</v>
      </c>
      <c r="I322" s="160"/>
      <c r="J322" s="161">
        <f>ROUND(I322*H322,2)</f>
        <v>0</v>
      </c>
      <c r="K322" s="162"/>
      <c r="L322" s="163"/>
      <c r="M322" s="164" t="s">
        <v>1</v>
      </c>
      <c r="N322" s="165" t="s">
        <v>38</v>
      </c>
      <c r="P322" s="147">
        <f>O322*H322</f>
        <v>0</v>
      </c>
      <c r="Q322" s="147">
        <v>9E-05</v>
      </c>
      <c r="R322" s="147">
        <f>Q322*H322</f>
        <v>0.054720000000000005</v>
      </c>
      <c r="S322" s="147">
        <v>0</v>
      </c>
      <c r="T322" s="148">
        <f>S322*H322</f>
        <v>0</v>
      </c>
      <c r="AR322" s="149" t="s">
        <v>258</v>
      </c>
      <c r="AT322" s="149" t="s">
        <v>260</v>
      </c>
      <c r="AU322" s="149" t="s">
        <v>83</v>
      </c>
      <c r="AY322" s="17" t="s">
        <v>241</v>
      </c>
      <c r="BE322" s="150">
        <f>IF(N322="základní",J322,0)</f>
        <v>0</v>
      </c>
      <c r="BF322" s="150">
        <f>IF(N322="snížená",J322,0)</f>
        <v>0</v>
      </c>
      <c r="BG322" s="150">
        <f>IF(N322="zákl. přenesená",J322,0)</f>
        <v>0</v>
      </c>
      <c r="BH322" s="150">
        <f>IF(N322="sníž. přenesená",J322,0)</f>
        <v>0</v>
      </c>
      <c r="BI322" s="150">
        <f>IF(N322="nulová",J322,0)</f>
        <v>0</v>
      </c>
      <c r="BJ322" s="17" t="s">
        <v>81</v>
      </c>
      <c r="BK322" s="150">
        <f>ROUND(I322*H322,2)</f>
        <v>0</v>
      </c>
      <c r="BL322" s="17" t="s">
        <v>247</v>
      </c>
      <c r="BM322" s="149" t="s">
        <v>2562</v>
      </c>
    </row>
    <row r="323" spans="2:47" s="1" customFormat="1" ht="11.25">
      <c r="B323" s="32"/>
      <c r="D323" s="151" t="s">
        <v>248</v>
      </c>
      <c r="F323" s="152" t="s">
        <v>2561</v>
      </c>
      <c r="I323" s="153"/>
      <c r="L323" s="32"/>
      <c r="M323" s="154"/>
      <c r="T323" s="56"/>
      <c r="AT323" s="17" t="s">
        <v>248</v>
      </c>
      <c r="AU323" s="17" t="s">
        <v>83</v>
      </c>
    </row>
    <row r="324" spans="2:51" s="13" customFormat="1" ht="11.25">
      <c r="B324" s="177"/>
      <c r="D324" s="151" t="s">
        <v>1584</v>
      </c>
      <c r="E324" s="178" t="s">
        <v>1</v>
      </c>
      <c r="F324" s="179" t="s">
        <v>2558</v>
      </c>
      <c r="H324" s="178" t="s">
        <v>1</v>
      </c>
      <c r="I324" s="180"/>
      <c r="L324" s="177"/>
      <c r="M324" s="181"/>
      <c r="T324" s="182"/>
      <c r="AT324" s="178" t="s">
        <v>1584</v>
      </c>
      <c r="AU324" s="178" t="s">
        <v>83</v>
      </c>
      <c r="AV324" s="13" t="s">
        <v>81</v>
      </c>
      <c r="AW324" s="13" t="s">
        <v>30</v>
      </c>
      <c r="AX324" s="13" t="s">
        <v>73</v>
      </c>
      <c r="AY324" s="178" t="s">
        <v>241</v>
      </c>
    </row>
    <row r="325" spans="2:51" s="12" customFormat="1" ht="11.25">
      <c r="B325" s="170"/>
      <c r="D325" s="151" t="s">
        <v>1584</v>
      </c>
      <c r="E325" s="171" t="s">
        <v>1</v>
      </c>
      <c r="F325" s="172" t="s">
        <v>2563</v>
      </c>
      <c r="H325" s="173">
        <v>576</v>
      </c>
      <c r="I325" s="174"/>
      <c r="L325" s="170"/>
      <c r="M325" s="175"/>
      <c r="T325" s="176"/>
      <c r="AT325" s="171" t="s">
        <v>1584</v>
      </c>
      <c r="AU325" s="171" t="s">
        <v>83</v>
      </c>
      <c r="AV325" s="12" t="s">
        <v>83</v>
      </c>
      <c r="AW325" s="12" t="s">
        <v>30</v>
      </c>
      <c r="AX325" s="12" t="s">
        <v>73</v>
      </c>
      <c r="AY325" s="171" t="s">
        <v>241</v>
      </c>
    </row>
    <row r="326" spans="2:51" s="13" customFormat="1" ht="11.25">
      <c r="B326" s="177"/>
      <c r="D326" s="151" t="s">
        <v>1584</v>
      </c>
      <c r="E326" s="178" t="s">
        <v>1</v>
      </c>
      <c r="F326" s="179" t="s">
        <v>2530</v>
      </c>
      <c r="H326" s="178" t="s">
        <v>1</v>
      </c>
      <c r="I326" s="180"/>
      <c r="L326" s="177"/>
      <c r="M326" s="181"/>
      <c r="T326" s="182"/>
      <c r="AT326" s="178" t="s">
        <v>1584</v>
      </c>
      <c r="AU326" s="178" t="s">
        <v>83</v>
      </c>
      <c r="AV326" s="13" t="s">
        <v>81</v>
      </c>
      <c r="AW326" s="13" t="s">
        <v>30</v>
      </c>
      <c r="AX326" s="13" t="s">
        <v>73</v>
      </c>
      <c r="AY326" s="178" t="s">
        <v>241</v>
      </c>
    </row>
    <row r="327" spans="2:51" s="12" customFormat="1" ht="11.25">
      <c r="B327" s="170"/>
      <c r="D327" s="151" t="s">
        <v>1584</v>
      </c>
      <c r="E327" s="171" t="s">
        <v>1</v>
      </c>
      <c r="F327" s="172" t="s">
        <v>2554</v>
      </c>
      <c r="H327" s="173">
        <v>32</v>
      </c>
      <c r="I327" s="174"/>
      <c r="L327" s="170"/>
      <c r="M327" s="175"/>
      <c r="T327" s="176"/>
      <c r="AT327" s="171" t="s">
        <v>1584</v>
      </c>
      <c r="AU327" s="171" t="s">
        <v>83</v>
      </c>
      <c r="AV327" s="12" t="s">
        <v>83</v>
      </c>
      <c r="AW327" s="12" t="s">
        <v>30</v>
      </c>
      <c r="AX327" s="12" t="s">
        <v>73</v>
      </c>
      <c r="AY327" s="171" t="s">
        <v>241</v>
      </c>
    </row>
    <row r="328" spans="2:51" s="14" customFormat="1" ht="11.25">
      <c r="B328" s="186"/>
      <c r="D328" s="151" t="s">
        <v>1584</v>
      </c>
      <c r="E328" s="187" t="s">
        <v>1</v>
      </c>
      <c r="F328" s="188" t="s">
        <v>2061</v>
      </c>
      <c r="H328" s="189">
        <v>608</v>
      </c>
      <c r="I328" s="190"/>
      <c r="L328" s="186"/>
      <c r="M328" s="191"/>
      <c r="T328" s="192"/>
      <c r="AT328" s="187" t="s">
        <v>1584</v>
      </c>
      <c r="AU328" s="187" t="s">
        <v>83</v>
      </c>
      <c r="AV328" s="14" t="s">
        <v>247</v>
      </c>
      <c r="AW328" s="14" t="s">
        <v>30</v>
      </c>
      <c r="AX328" s="14" t="s">
        <v>81</v>
      </c>
      <c r="AY328" s="187" t="s">
        <v>241</v>
      </c>
    </row>
    <row r="329" spans="2:65" s="1" customFormat="1" ht="24.2" customHeight="1">
      <c r="B329" s="32"/>
      <c r="C329" s="155" t="s">
        <v>379</v>
      </c>
      <c r="D329" s="155" t="s">
        <v>260</v>
      </c>
      <c r="E329" s="156" t="s">
        <v>2564</v>
      </c>
      <c r="F329" s="157" t="s">
        <v>2565</v>
      </c>
      <c r="G329" s="158" t="s">
        <v>263</v>
      </c>
      <c r="H329" s="159">
        <v>30</v>
      </c>
      <c r="I329" s="160"/>
      <c r="J329" s="161">
        <f>ROUND(I329*H329,2)</f>
        <v>0</v>
      </c>
      <c r="K329" s="162"/>
      <c r="L329" s="163"/>
      <c r="M329" s="164" t="s">
        <v>1</v>
      </c>
      <c r="N329" s="165" t="s">
        <v>38</v>
      </c>
      <c r="P329" s="147">
        <f>O329*H329</f>
        <v>0</v>
      </c>
      <c r="Q329" s="147">
        <v>0.00026</v>
      </c>
      <c r="R329" s="147">
        <f>Q329*H329</f>
        <v>0.0078</v>
      </c>
      <c r="S329" s="147">
        <v>0</v>
      </c>
      <c r="T329" s="148">
        <f>S329*H329</f>
        <v>0</v>
      </c>
      <c r="AR329" s="149" t="s">
        <v>258</v>
      </c>
      <c r="AT329" s="149" t="s">
        <v>260</v>
      </c>
      <c r="AU329" s="149" t="s">
        <v>83</v>
      </c>
      <c r="AY329" s="17" t="s">
        <v>241</v>
      </c>
      <c r="BE329" s="150">
        <f>IF(N329="základní",J329,0)</f>
        <v>0</v>
      </c>
      <c r="BF329" s="150">
        <f>IF(N329="snížená",J329,0)</f>
        <v>0</v>
      </c>
      <c r="BG329" s="150">
        <f>IF(N329="zákl. přenesená",J329,0)</f>
        <v>0</v>
      </c>
      <c r="BH329" s="150">
        <f>IF(N329="sníž. přenesená",J329,0)</f>
        <v>0</v>
      </c>
      <c r="BI329" s="150">
        <f>IF(N329="nulová",J329,0)</f>
        <v>0</v>
      </c>
      <c r="BJ329" s="17" t="s">
        <v>81</v>
      </c>
      <c r="BK329" s="150">
        <f>ROUND(I329*H329,2)</f>
        <v>0</v>
      </c>
      <c r="BL329" s="17" t="s">
        <v>247</v>
      </c>
      <c r="BM329" s="149" t="s">
        <v>2566</v>
      </c>
    </row>
    <row r="330" spans="2:47" s="1" customFormat="1" ht="19.5">
      <c r="B330" s="32"/>
      <c r="D330" s="151" t="s">
        <v>248</v>
      </c>
      <c r="F330" s="152" t="s">
        <v>2565</v>
      </c>
      <c r="I330" s="153"/>
      <c r="L330" s="32"/>
      <c r="M330" s="154"/>
      <c r="T330" s="56"/>
      <c r="AT330" s="17" t="s">
        <v>248</v>
      </c>
      <c r="AU330" s="17" t="s">
        <v>83</v>
      </c>
    </row>
    <row r="331" spans="2:51" s="12" customFormat="1" ht="11.25">
      <c r="B331" s="170"/>
      <c r="D331" s="151" t="s">
        <v>1584</v>
      </c>
      <c r="E331" s="171" t="s">
        <v>1</v>
      </c>
      <c r="F331" s="172" t="s">
        <v>2456</v>
      </c>
      <c r="H331" s="173">
        <v>30</v>
      </c>
      <c r="I331" s="174"/>
      <c r="L331" s="170"/>
      <c r="M331" s="175"/>
      <c r="T331" s="176"/>
      <c r="AT331" s="171" t="s">
        <v>1584</v>
      </c>
      <c r="AU331" s="171" t="s">
        <v>83</v>
      </c>
      <c r="AV331" s="12" t="s">
        <v>83</v>
      </c>
      <c r="AW331" s="12" t="s">
        <v>30</v>
      </c>
      <c r="AX331" s="12" t="s">
        <v>81</v>
      </c>
      <c r="AY331" s="171" t="s">
        <v>241</v>
      </c>
    </row>
    <row r="332" spans="2:65" s="1" customFormat="1" ht="21.75" customHeight="1">
      <c r="B332" s="32"/>
      <c r="C332" s="155" t="s">
        <v>316</v>
      </c>
      <c r="D332" s="155" t="s">
        <v>260</v>
      </c>
      <c r="E332" s="156" t="s">
        <v>2567</v>
      </c>
      <c r="F332" s="157" t="s">
        <v>2568</v>
      </c>
      <c r="G332" s="158" t="s">
        <v>246</v>
      </c>
      <c r="H332" s="159">
        <v>7.005</v>
      </c>
      <c r="I332" s="160"/>
      <c r="J332" s="161">
        <f>ROUND(I332*H332,2)</f>
        <v>0</v>
      </c>
      <c r="K332" s="162"/>
      <c r="L332" s="163"/>
      <c r="M332" s="164" t="s">
        <v>1</v>
      </c>
      <c r="N332" s="165" t="s">
        <v>38</v>
      </c>
      <c r="P332" s="147">
        <f>O332*H332</f>
        <v>0</v>
      </c>
      <c r="Q332" s="147">
        <v>0.955</v>
      </c>
      <c r="R332" s="147">
        <f>Q332*H332</f>
        <v>6.689775</v>
      </c>
      <c r="S332" s="147">
        <v>0</v>
      </c>
      <c r="T332" s="148">
        <f>S332*H332</f>
        <v>0</v>
      </c>
      <c r="AR332" s="149" t="s">
        <v>258</v>
      </c>
      <c r="AT332" s="149" t="s">
        <v>260</v>
      </c>
      <c r="AU332" s="149" t="s">
        <v>83</v>
      </c>
      <c r="AY332" s="17" t="s">
        <v>241</v>
      </c>
      <c r="BE332" s="150">
        <f>IF(N332="základní",J332,0)</f>
        <v>0</v>
      </c>
      <c r="BF332" s="150">
        <f>IF(N332="snížená",J332,0)</f>
        <v>0</v>
      </c>
      <c r="BG332" s="150">
        <f>IF(N332="zákl. přenesená",J332,0)</f>
        <v>0</v>
      </c>
      <c r="BH332" s="150">
        <f>IF(N332="sníž. přenesená",J332,0)</f>
        <v>0</v>
      </c>
      <c r="BI332" s="150">
        <f>IF(N332="nulová",J332,0)</f>
        <v>0</v>
      </c>
      <c r="BJ332" s="17" t="s">
        <v>81</v>
      </c>
      <c r="BK332" s="150">
        <f>ROUND(I332*H332,2)</f>
        <v>0</v>
      </c>
      <c r="BL332" s="17" t="s">
        <v>247</v>
      </c>
      <c r="BM332" s="149" t="s">
        <v>2569</v>
      </c>
    </row>
    <row r="333" spans="2:47" s="1" customFormat="1" ht="11.25">
      <c r="B333" s="32"/>
      <c r="D333" s="151" t="s">
        <v>248</v>
      </c>
      <c r="F333" s="152" t="s">
        <v>2568</v>
      </c>
      <c r="I333" s="153"/>
      <c r="L333" s="32"/>
      <c r="M333" s="154"/>
      <c r="T333" s="56"/>
      <c r="AT333" s="17" t="s">
        <v>248</v>
      </c>
      <c r="AU333" s="17" t="s">
        <v>83</v>
      </c>
    </row>
    <row r="334" spans="2:51" s="13" customFormat="1" ht="22.5">
      <c r="B334" s="177"/>
      <c r="D334" s="151" t="s">
        <v>1584</v>
      </c>
      <c r="E334" s="178" t="s">
        <v>1</v>
      </c>
      <c r="F334" s="179" t="s">
        <v>2570</v>
      </c>
      <c r="H334" s="178" t="s">
        <v>1</v>
      </c>
      <c r="I334" s="180"/>
      <c r="L334" s="177"/>
      <c r="M334" s="181"/>
      <c r="T334" s="182"/>
      <c r="AT334" s="178" t="s">
        <v>1584</v>
      </c>
      <c r="AU334" s="178" t="s">
        <v>83</v>
      </c>
      <c r="AV334" s="13" t="s">
        <v>81</v>
      </c>
      <c r="AW334" s="13" t="s">
        <v>30</v>
      </c>
      <c r="AX334" s="13" t="s">
        <v>73</v>
      </c>
      <c r="AY334" s="178" t="s">
        <v>241</v>
      </c>
    </row>
    <row r="335" spans="2:51" s="12" customFormat="1" ht="22.5">
      <c r="B335" s="170"/>
      <c r="D335" s="151" t="s">
        <v>1584</v>
      </c>
      <c r="E335" s="171" t="s">
        <v>1</v>
      </c>
      <c r="F335" s="172" t="s">
        <v>2571</v>
      </c>
      <c r="H335" s="173">
        <v>6.599</v>
      </c>
      <c r="I335" s="174"/>
      <c r="L335" s="170"/>
      <c r="M335" s="175"/>
      <c r="T335" s="176"/>
      <c r="AT335" s="171" t="s">
        <v>1584</v>
      </c>
      <c r="AU335" s="171" t="s">
        <v>83</v>
      </c>
      <c r="AV335" s="12" t="s">
        <v>83</v>
      </c>
      <c r="AW335" s="12" t="s">
        <v>30</v>
      </c>
      <c r="AX335" s="12" t="s">
        <v>73</v>
      </c>
      <c r="AY335" s="171" t="s">
        <v>241</v>
      </c>
    </row>
    <row r="336" spans="2:51" s="12" customFormat="1" ht="11.25">
      <c r="B336" s="170"/>
      <c r="D336" s="151" t="s">
        <v>1584</v>
      </c>
      <c r="E336" s="171" t="s">
        <v>1</v>
      </c>
      <c r="F336" s="172" t="s">
        <v>2572</v>
      </c>
      <c r="H336" s="173">
        <v>0.406</v>
      </c>
      <c r="I336" s="174"/>
      <c r="L336" s="170"/>
      <c r="M336" s="175"/>
      <c r="T336" s="176"/>
      <c r="AT336" s="171" t="s">
        <v>1584</v>
      </c>
      <c r="AU336" s="171" t="s">
        <v>83</v>
      </c>
      <c r="AV336" s="12" t="s">
        <v>83</v>
      </c>
      <c r="AW336" s="12" t="s">
        <v>30</v>
      </c>
      <c r="AX336" s="12" t="s">
        <v>73</v>
      </c>
      <c r="AY336" s="171" t="s">
        <v>241</v>
      </c>
    </row>
    <row r="337" spans="2:51" s="14" customFormat="1" ht="11.25">
      <c r="B337" s="186"/>
      <c r="D337" s="151" t="s">
        <v>1584</v>
      </c>
      <c r="E337" s="187" t="s">
        <v>1</v>
      </c>
      <c r="F337" s="188" t="s">
        <v>2061</v>
      </c>
      <c r="H337" s="189">
        <v>7.005</v>
      </c>
      <c r="I337" s="190"/>
      <c r="L337" s="186"/>
      <c r="M337" s="191"/>
      <c r="T337" s="192"/>
      <c r="AT337" s="187" t="s">
        <v>1584</v>
      </c>
      <c r="AU337" s="187" t="s">
        <v>83</v>
      </c>
      <c r="AV337" s="14" t="s">
        <v>247</v>
      </c>
      <c r="AW337" s="14" t="s">
        <v>30</v>
      </c>
      <c r="AX337" s="14" t="s">
        <v>81</v>
      </c>
      <c r="AY337" s="187" t="s">
        <v>241</v>
      </c>
    </row>
    <row r="338" spans="2:65" s="1" customFormat="1" ht="21.75" customHeight="1">
      <c r="B338" s="32"/>
      <c r="C338" s="155" t="s">
        <v>386</v>
      </c>
      <c r="D338" s="155" t="s">
        <v>260</v>
      </c>
      <c r="E338" s="156" t="s">
        <v>2501</v>
      </c>
      <c r="F338" s="157" t="s">
        <v>2502</v>
      </c>
      <c r="G338" s="158" t="s">
        <v>263</v>
      </c>
      <c r="H338" s="159">
        <v>152</v>
      </c>
      <c r="I338" s="160"/>
      <c r="J338" s="161">
        <f>ROUND(I338*H338,2)</f>
        <v>0</v>
      </c>
      <c r="K338" s="162"/>
      <c r="L338" s="163"/>
      <c r="M338" s="164" t="s">
        <v>1</v>
      </c>
      <c r="N338" s="165" t="s">
        <v>38</v>
      </c>
      <c r="P338" s="147">
        <f>O338*H338</f>
        <v>0</v>
      </c>
      <c r="Q338" s="147">
        <v>0.00018</v>
      </c>
      <c r="R338" s="147">
        <f>Q338*H338</f>
        <v>0.027360000000000002</v>
      </c>
      <c r="S338" s="147">
        <v>0</v>
      </c>
      <c r="T338" s="148">
        <f>S338*H338</f>
        <v>0</v>
      </c>
      <c r="AR338" s="149" t="s">
        <v>258</v>
      </c>
      <c r="AT338" s="149" t="s">
        <v>260</v>
      </c>
      <c r="AU338" s="149" t="s">
        <v>83</v>
      </c>
      <c r="AY338" s="17" t="s">
        <v>241</v>
      </c>
      <c r="BE338" s="150">
        <f>IF(N338="základní",J338,0)</f>
        <v>0</v>
      </c>
      <c r="BF338" s="150">
        <f>IF(N338="snížená",J338,0)</f>
        <v>0</v>
      </c>
      <c r="BG338" s="150">
        <f>IF(N338="zákl. přenesená",J338,0)</f>
        <v>0</v>
      </c>
      <c r="BH338" s="150">
        <f>IF(N338="sníž. přenesená",J338,0)</f>
        <v>0</v>
      </c>
      <c r="BI338" s="150">
        <f>IF(N338="nulová",J338,0)</f>
        <v>0</v>
      </c>
      <c r="BJ338" s="17" t="s">
        <v>81</v>
      </c>
      <c r="BK338" s="150">
        <f>ROUND(I338*H338,2)</f>
        <v>0</v>
      </c>
      <c r="BL338" s="17" t="s">
        <v>247</v>
      </c>
      <c r="BM338" s="149" t="s">
        <v>2573</v>
      </c>
    </row>
    <row r="339" spans="2:47" s="1" customFormat="1" ht="11.25">
      <c r="B339" s="32"/>
      <c r="D339" s="151" t="s">
        <v>248</v>
      </c>
      <c r="F339" s="152" t="s">
        <v>2502</v>
      </c>
      <c r="I339" s="153"/>
      <c r="L339" s="32"/>
      <c r="M339" s="154"/>
      <c r="T339" s="56"/>
      <c r="AT339" s="17" t="s">
        <v>248</v>
      </c>
      <c r="AU339" s="17" t="s">
        <v>83</v>
      </c>
    </row>
    <row r="340" spans="2:51" s="13" customFormat="1" ht="22.5">
      <c r="B340" s="177"/>
      <c r="D340" s="151" t="s">
        <v>1584</v>
      </c>
      <c r="E340" s="178" t="s">
        <v>1</v>
      </c>
      <c r="F340" s="179" t="s">
        <v>2539</v>
      </c>
      <c r="H340" s="178" t="s">
        <v>1</v>
      </c>
      <c r="I340" s="180"/>
      <c r="L340" s="177"/>
      <c r="M340" s="181"/>
      <c r="T340" s="182"/>
      <c r="AT340" s="178" t="s">
        <v>1584</v>
      </c>
      <c r="AU340" s="178" t="s">
        <v>83</v>
      </c>
      <c r="AV340" s="13" t="s">
        <v>81</v>
      </c>
      <c r="AW340" s="13" t="s">
        <v>30</v>
      </c>
      <c r="AX340" s="13" t="s">
        <v>73</v>
      </c>
      <c r="AY340" s="178" t="s">
        <v>241</v>
      </c>
    </row>
    <row r="341" spans="2:51" s="12" customFormat="1" ht="11.25">
      <c r="B341" s="170"/>
      <c r="D341" s="151" t="s">
        <v>1584</v>
      </c>
      <c r="E341" s="171" t="s">
        <v>1</v>
      </c>
      <c r="F341" s="172" t="s">
        <v>2540</v>
      </c>
      <c r="H341" s="173">
        <v>144</v>
      </c>
      <c r="I341" s="174"/>
      <c r="L341" s="170"/>
      <c r="M341" s="175"/>
      <c r="T341" s="176"/>
      <c r="AT341" s="171" t="s">
        <v>1584</v>
      </c>
      <c r="AU341" s="171" t="s">
        <v>83</v>
      </c>
      <c r="AV341" s="12" t="s">
        <v>83</v>
      </c>
      <c r="AW341" s="12" t="s">
        <v>30</v>
      </c>
      <c r="AX341" s="12" t="s">
        <v>73</v>
      </c>
      <c r="AY341" s="171" t="s">
        <v>241</v>
      </c>
    </row>
    <row r="342" spans="2:51" s="13" customFormat="1" ht="11.25">
      <c r="B342" s="177"/>
      <c r="D342" s="151" t="s">
        <v>1584</v>
      </c>
      <c r="E342" s="178" t="s">
        <v>1</v>
      </c>
      <c r="F342" s="179" t="s">
        <v>2530</v>
      </c>
      <c r="H342" s="178" t="s">
        <v>1</v>
      </c>
      <c r="I342" s="180"/>
      <c r="L342" s="177"/>
      <c r="M342" s="181"/>
      <c r="T342" s="182"/>
      <c r="AT342" s="178" t="s">
        <v>1584</v>
      </c>
      <c r="AU342" s="178" t="s">
        <v>83</v>
      </c>
      <c r="AV342" s="13" t="s">
        <v>81</v>
      </c>
      <c r="AW342" s="13" t="s">
        <v>30</v>
      </c>
      <c r="AX342" s="13" t="s">
        <v>73</v>
      </c>
      <c r="AY342" s="178" t="s">
        <v>241</v>
      </c>
    </row>
    <row r="343" spans="2:51" s="12" customFormat="1" ht="11.25">
      <c r="B343" s="170"/>
      <c r="D343" s="151" t="s">
        <v>1584</v>
      </c>
      <c r="E343" s="171" t="s">
        <v>1</v>
      </c>
      <c r="F343" s="172" t="s">
        <v>2535</v>
      </c>
      <c r="H343" s="173">
        <v>8</v>
      </c>
      <c r="I343" s="174"/>
      <c r="L343" s="170"/>
      <c r="M343" s="175"/>
      <c r="T343" s="176"/>
      <c r="AT343" s="171" t="s">
        <v>1584</v>
      </c>
      <c r="AU343" s="171" t="s">
        <v>83</v>
      </c>
      <c r="AV343" s="12" t="s">
        <v>83</v>
      </c>
      <c r="AW343" s="12" t="s">
        <v>30</v>
      </c>
      <c r="AX343" s="12" t="s">
        <v>73</v>
      </c>
      <c r="AY343" s="171" t="s">
        <v>241</v>
      </c>
    </row>
    <row r="344" spans="2:51" s="14" customFormat="1" ht="11.25">
      <c r="B344" s="186"/>
      <c r="D344" s="151" t="s">
        <v>1584</v>
      </c>
      <c r="E344" s="187" t="s">
        <v>1</v>
      </c>
      <c r="F344" s="188" t="s">
        <v>2061</v>
      </c>
      <c r="H344" s="189">
        <v>152</v>
      </c>
      <c r="I344" s="190"/>
      <c r="L344" s="186"/>
      <c r="M344" s="191"/>
      <c r="T344" s="192"/>
      <c r="AT344" s="187" t="s">
        <v>1584</v>
      </c>
      <c r="AU344" s="187" t="s">
        <v>83</v>
      </c>
      <c r="AV344" s="14" t="s">
        <v>247</v>
      </c>
      <c r="AW344" s="14" t="s">
        <v>30</v>
      </c>
      <c r="AX344" s="14" t="s">
        <v>81</v>
      </c>
      <c r="AY344" s="187" t="s">
        <v>241</v>
      </c>
    </row>
    <row r="345" spans="2:65" s="1" customFormat="1" ht="24.2" customHeight="1">
      <c r="B345" s="32"/>
      <c r="C345" s="137" t="s">
        <v>319</v>
      </c>
      <c r="D345" s="137" t="s">
        <v>243</v>
      </c>
      <c r="E345" s="138" t="s">
        <v>2076</v>
      </c>
      <c r="F345" s="139" t="s">
        <v>2077</v>
      </c>
      <c r="G345" s="140" t="s">
        <v>609</v>
      </c>
      <c r="H345" s="141">
        <v>0.021</v>
      </c>
      <c r="I345" s="142"/>
      <c r="J345" s="143">
        <f>ROUND(I345*H345,2)</f>
        <v>0</v>
      </c>
      <c r="K345" s="144"/>
      <c r="L345" s="32"/>
      <c r="M345" s="145" t="s">
        <v>1</v>
      </c>
      <c r="N345" s="146" t="s">
        <v>38</v>
      </c>
      <c r="P345" s="147">
        <f>O345*H345</f>
        <v>0</v>
      </c>
      <c r="Q345" s="147">
        <v>0</v>
      </c>
      <c r="R345" s="147">
        <f>Q345*H345</f>
        <v>0</v>
      </c>
      <c r="S345" s="147">
        <v>0</v>
      </c>
      <c r="T345" s="148">
        <f>S345*H345</f>
        <v>0</v>
      </c>
      <c r="AR345" s="149" t="s">
        <v>247</v>
      </c>
      <c r="AT345" s="149" t="s">
        <v>243</v>
      </c>
      <c r="AU345" s="149" t="s">
        <v>83</v>
      </c>
      <c r="AY345" s="17" t="s">
        <v>241</v>
      </c>
      <c r="BE345" s="150">
        <f>IF(N345="základní",J345,0)</f>
        <v>0</v>
      </c>
      <c r="BF345" s="150">
        <f>IF(N345="snížená",J345,0)</f>
        <v>0</v>
      </c>
      <c r="BG345" s="150">
        <f>IF(N345="zákl. přenesená",J345,0)</f>
        <v>0</v>
      </c>
      <c r="BH345" s="150">
        <f>IF(N345="sníž. přenesená",J345,0)</f>
        <v>0</v>
      </c>
      <c r="BI345" s="150">
        <f>IF(N345="nulová",J345,0)</f>
        <v>0</v>
      </c>
      <c r="BJ345" s="17" t="s">
        <v>81</v>
      </c>
      <c r="BK345" s="150">
        <f>ROUND(I345*H345,2)</f>
        <v>0</v>
      </c>
      <c r="BL345" s="17" t="s">
        <v>247</v>
      </c>
      <c r="BM345" s="149" t="s">
        <v>2574</v>
      </c>
    </row>
    <row r="346" spans="2:47" s="1" customFormat="1" ht="48.75">
      <c r="B346" s="32"/>
      <c r="D346" s="151" t="s">
        <v>248</v>
      </c>
      <c r="F346" s="152" t="s">
        <v>2079</v>
      </c>
      <c r="I346" s="153"/>
      <c r="L346" s="32"/>
      <c r="M346" s="154"/>
      <c r="T346" s="56"/>
      <c r="AT346" s="17" t="s">
        <v>248</v>
      </c>
      <c r="AU346" s="17" t="s">
        <v>83</v>
      </c>
    </row>
    <row r="347" spans="2:51" s="13" customFormat="1" ht="22.5">
      <c r="B347" s="177"/>
      <c r="D347" s="151" t="s">
        <v>1584</v>
      </c>
      <c r="E347" s="178" t="s">
        <v>1</v>
      </c>
      <c r="F347" s="179" t="s">
        <v>2412</v>
      </c>
      <c r="H347" s="178" t="s">
        <v>1</v>
      </c>
      <c r="I347" s="180"/>
      <c r="L347" s="177"/>
      <c r="M347" s="181"/>
      <c r="T347" s="182"/>
      <c r="AT347" s="178" t="s">
        <v>1584</v>
      </c>
      <c r="AU347" s="178" t="s">
        <v>83</v>
      </c>
      <c r="AV347" s="13" t="s">
        <v>81</v>
      </c>
      <c r="AW347" s="13" t="s">
        <v>30</v>
      </c>
      <c r="AX347" s="13" t="s">
        <v>73</v>
      </c>
      <c r="AY347" s="178" t="s">
        <v>241</v>
      </c>
    </row>
    <row r="348" spans="2:51" s="12" customFormat="1" ht="11.25">
      <c r="B348" s="170"/>
      <c r="D348" s="151" t="s">
        <v>1584</v>
      </c>
      <c r="E348" s="171" t="s">
        <v>1</v>
      </c>
      <c r="F348" s="172" t="s">
        <v>2575</v>
      </c>
      <c r="H348" s="173">
        <v>0.021</v>
      </c>
      <c r="I348" s="174"/>
      <c r="L348" s="170"/>
      <c r="M348" s="175"/>
      <c r="T348" s="176"/>
      <c r="AT348" s="171" t="s">
        <v>1584</v>
      </c>
      <c r="AU348" s="171" t="s">
        <v>83</v>
      </c>
      <c r="AV348" s="12" t="s">
        <v>83</v>
      </c>
      <c r="AW348" s="12" t="s">
        <v>30</v>
      </c>
      <c r="AX348" s="12" t="s">
        <v>81</v>
      </c>
      <c r="AY348" s="171" t="s">
        <v>241</v>
      </c>
    </row>
    <row r="349" spans="2:65" s="1" customFormat="1" ht="16.5" customHeight="1">
      <c r="B349" s="32"/>
      <c r="C349" s="155" t="s">
        <v>391</v>
      </c>
      <c r="D349" s="155" t="s">
        <v>260</v>
      </c>
      <c r="E349" s="156" t="s">
        <v>2084</v>
      </c>
      <c r="F349" s="157" t="s">
        <v>2085</v>
      </c>
      <c r="G349" s="158" t="s">
        <v>263</v>
      </c>
      <c r="H349" s="159">
        <v>0.7</v>
      </c>
      <c r="I349" s="160"/>
      <c r="J349" s="161">
        <f>ROUND(I349*H349,2)</f>
        <v>0</v>
      </c>
      <c r="K349" s="162"/>
      <c r="L349" s="163"/>
      <c r="M349" s="164" t="s">
        <v>1</v>
      </c>
      <c r="N349" s="165" t="s">
        <v>38</v>
      </c>
      <c r="P349" s="147">
        <f>O349*H349</f>
        <v>0</v>
      </c>
      <c r="Q349" s="147">
        <v>1.23475</v>
      </c>
      <c r="R349" s="147">
        <f>Q349*H349</f>
        <v>0.864325</v>
      </c>
      <c r="S349" s="147">
        <v>0</v>
      </c>
      <c r="T349" s="148">
        <f>S349*H349</f>
        <v>0</v>
      </c>
      <c r="AR349" s="149" t="s">
        <v>258</v>
      </c>
      <c r="AT349" s="149" t="s">
        <v>260</v>
      </c>
      <c r="AU349" s="149" t="s">
        <v>83</v>
      </c>
      <c r="AY349" s="17" t="s">
        <v>241</v>
      </c>
      <c r="BE349" s="150">
        <f>IF(N349="základní",J349,0)</f>
        <v>0</v>
      </c>
      <c r="BF349" s="150">
        <f>IF(N349="snížená",J349,0)</f>
        <v>0</v>
      </c>
      <c r="BG349" s="150">
        <f>IF(N349="zákl. přenesená",J349,0)</f>
        <v>0</v>
      </c>
      <c r="BH349" s="150">
        <f>IF(N349="sníž. přenesená",J349,0)</f>
        <v>0</v>
      </c>
      <c r="BI349" s="150">
        <f>IF(N349="nulová",J349,0)</f>
        <v>0</v>
      </c>
      <c r="BJ349" s="17" t="s">
        <v>81</v>
      </c>
      <c r="BK349" s="150">
        <f>ROUND(I349*H349,2)</f>
        <v>0</v>
      </c>
      <c r="BL349" s="17" t="s">
        <v>247</v>
      </c>
      <c r="BM349" s="149" t="s">
        <v>2576</v>
      </c>
    </row>
    <row r="350" spans="2:47" s="1" customFormat="1" ht="11.25">
      <c r="B350" s="32"/>
      <c r="D350" s="151" t="s">
        <v>248</v>
      </c>
      <c r="F350" s="152" t="s">
        <v>2087</v>
      </c>
      <c r="I350" s="153"/>
      <c r="L350" s="32"/>
      <c r="M350" s="154"/>
      <c r="T350" s="56"/>
      <c r="AT350" s="17" t="s">
        <v>248</v>
      </c>
      <c r="AU350" s="17" t="s">
        <v>83</v>
      </c>
    </row>
    <row r="351" spans="2:51" s="13" customFormat="1" ht="11.25">
      <c r="B351" s="177"/>
      <c r="D351" s="151" t="s">
        <v>1584</v>
      </c>
      <c r="E351" s="178" t="s">
        <v>1</v>
      </c>
      <c r="F351" s="179" t="s">
        <v>2073</v>
      </c>
      <c r="H351" s="178" t="s">
        <v>1</v>
      </c>
      <c r="I351" s="180"/>
      <c r="L351" s="177"/>
      <c r="M351" s="181"/>
      <c r="T351" s="182"/>
      <c r="AT351" s="178" t="s">
        <v>1584</v>
      </c>
      <c r="AU351" s="178" t="s">
        <v>83</v>
      </c>
      <c r="AV351" s="13" t="s">
        <v>81</v>
      </c>
      <c r="AW351" s="13" t="s">
        <v>30</v>
      </c>
      <c r="AX351" s="13" t="s">
        <v>73</v>
      </c>
      <c r="AY351" s="178" t="s">
        <v>241</v>
      </c>
    </row>
    <row r="352" spans="2:51" s="12" customFormat="1" ht="11.25">
      <c r="B352" s="170"/>
      <c r="D352" s="151" t="s">
        <v>1584</v>
      </c>
      <c r="E352" s="171" t="s">
        <v>1</v>
      </c>
      <c r="F352" s="172" t="s">
        <v>2577</v>
      </c>
      <c r="H352" s="173">
        <v>0.7</v>
      </c>
      <c r="I352" s="174"/>
      <c r="L352" s="170"/>
      <c r="M352" s="175"/>
      <c r="T352" s="176"/>
      <c r="AT352" s="171" t="s">
        <v>1584</v>
      </c>
      <c r="AU352" s="171" t="s">
        <v>83</v>
      </c>
      <c r="AV352" s="12" t="s">
        <v>83</v>
      </c>
      <c r="AW352" s="12" t="s">
        <v>30</v>
      </c>
      <c r="AX352" s="12" t="s">
        <v>81</v>
      </c>
      <c r="AY352" s="171" t="s">
        <v>241</v>
      </c>
    </row>
    <row r="353" spans="2:65" s="1" customFormat="1" ht="24.2" customHeight="1">
      <c r="B353" s="32"/>
      <c r="C353" s="155" t="s">
        <v>322</v>
      </c>
      <c r="D353" s="155" t="s">
        <v>260</v>
      </c>
      <c r="E353" s="156" t="s">
        <v>2481</v>
      </c>
      <c r="F353" s="157" t="s">
        <v>2482</v>
      </c>
      <c r="G353" s="158" t="s">
        <v>263</v>
      </c>
      <c r="H353" s="159">
        <v>140</v>
      </c>
      <c r="I353" s="160"/>
      <c r="J353" s="161">
        <f>ROUND(I353*H353,2)</f>
        <v>0</v>
      </c>
      <c r="K353" s="162"/>
      <c r="L353" s="163"/>
      <c r="M353" s="164" t="s">
        <v>1</v>
      </c>
      <c r="N353" s="165" t="s">
        <v>38</v>
      </c>
      <c r="P353" s="147">
        <f>O353*H353</f>
        <v>0</v>
      </c>
      <c r="Q353" s="147">
        <v>0.00123</v>
      </c>
      <c r="R353" s="147">
        <f>Q353*H353</f>
        <v>0.1722</v>
      </c>
      <c r="S353" s="147">
        <v>0</v>
      </c>
      <c r="T353" s="148">
        <f>S353*H353</f>
        <v>0</v>
      </c>
      <c r="AR353" s="149" t="s">
        <v>258</v>
      </c>
      <c r="AT353" s="149" t="s">
        <v>260</v>
      </c>
      <c r="AU353" s="149" t="s">
        <v>83</v>
      </c>
      <c r="AY353" s="17" t="s">
        <v>241</v>
      </c>
      <c r="BE353" s="150">
        <f>IF(N353="základní",J353,0)</f>
        <v>0</v>
      </c>
      <c r="BF353" s="150">
        <f>IF(N353="snížená",J353,0)</f>
        <v>0</v>
      </c>
      <c r="BG353" s="150">
        <f>IF(N353="zákl. přenesená",J353,0)</f>
        <v>0</v>
      </c>
      <c r="BH353" s="150">
        <f>IF(N353="sníž. přenesená",J353,0)</f>
        <v>0</v>
      </c>
      <c r="BI353" s="150">
        <f>IF(N353="nulová",J353,0)</f>
        <v>0</v>
      </c>
      <c r="BJ353" s="17" t="s">
        <v>81</v>
      </c>
      <c r="BK353" s="150">
        <f>ROUND(I353*H353,2)</f>
        <v>0</v>
      </c>
      <c r="BL353" s="17" t="s">
        <v>247</v>
      </c>
      <c r="BM353" s="149" t="s">
        <v>2578</v>
      </c>
    </row>
    <row r="354" spans="2:47" s="1" customFormat="1" ht="19.5">
      <c r="B354" s="32"/>
      <c r="D354" s="151" t="s">
        <v>248</v>
      </c>
      <c r="F354" s="152" t="s">
        <v>2482</v>
      </c>
      <c r="I354" s="153"/>
      <c r="L354" s="32"/>
      <c r="M354" s="154"/>
      <c r="T354" s="56"/>
      <c r="AT354" s="17" t="s">
        <v>248</v>
      </c>
      <c r="AU354" s="17" t="s">
        <v>83</v>
      </c>
    </row>
    <row r="355" spans="2:51" s="13" customFormat="1" ht="22.5">
      <c r="B355" s="177"/>
      <c r="D355" s="151" t="s">
        <v>1584</v>
      </c>
      <c r="E355" s="178" t="s">
        <v>1</v>
      </c>
      <c r="F355" s="179" t="s">
        <v>2412</v>
      </c>
      <c r="H355" s="178" t="s">
        <v>1</v>
      </c>
      <c r="I355" s="180"/>
      <c r="L355" s="177"/>
      <c r="M355" s="181"/>
      <c r="T355" s="182"/>
      <c r="AT355" s="178" t="s">
        <v>1584</v>
      </c>
      <c r="AU355" s="178" t="s">
        <v>83</v>
      </c>
      <c r="AV355" s="13" t="s">
        <v>81</v>
      </c>
      <c r="AW355" s="13" t="s">
        <v>30</v>
      </c>
      <c r="AX355" s="13" t="s">
        <v>73</v>
      </c>
      <c r="AY355" s="178" t="s">
        <v>241</v>
      </c>
    </row>
    <row r="356" spans="2:51" s="12" customFormat="1" ht="11.25">
      <c r="B356" s="170"/>
      <c r="D356" s="151" t="s">
        <v>1584</v>
      </c>
      <c r="E356" s="171" t="s">
        <v>1</v>
      </c>
      <c r="F356" s="172" t="s">
        <v>2579</v>
      </c>
      <c r="H356" s="173">
        <v>140</v>
      </c>
      <c r="I356" s="174"/>
      <c r="L356" s="170"/>
      <c r="M356" s="175"/>
      <c r="T356" s="176"/>
      <c r="AT356" s="171" t="s">
        <v>1584</v>
      </c>
      <c r="AU356" s="171" t="s">
        <v>83</v>
      </c>
      <c r="AV356" s="12" t="s">
        <v>83</v>
      </c>
      <c r="AW356" s="12" t="s">
        <v>30</v>
      </c>
      <c r="AX356" s="12" t="s">
        <v>81</v>
      </c>
      <c r="AY356" s="171" t="s">
        <v>241</v>
      </c>
    </row>
    <row r="357" spans="2:65" s="1" customFormat="1" ht="21.75" customHeight="1">
      <c r="B357" s="32"/>
      <c r="C357" s="155" t="s">
        <v>396</v>
      </c>
      <c r="D357" s="155" t="s">
        <v>260</v>
      </c>
      <c r="E357" s="156" t="s">
        <v>2501</v>
      </c>
      <c r="F357" s="157" t="s">
        <v>2502</v>
      </c>
      <c r="G357" s="158" t="s">
        <v>263</v>
      </c>
      <c r="H357" s="159">
        <v>70</v>
      </c>
      <c r="I357" s="160"/>
      <c r="J357" s="161">
        <f>ROUND(I357*H357,2)</f>
        <v>0</v>
      </c>
      <c r="K357" s="162"/>
      <c r="L357" s="163"/>
      <c r="M357" s="164" t="s">
        <v>1</v>
      </c>
      <c r="N357" s="165" t="s">
        <v>38</v>
      </c>
      <c r="P357" s="147">
        <f>O357*H357</f>
        <v>0</v>
      </c>
      <c r="Q357" s="147">
        <v>0.00018</v>
      </c>
      <c r="R357" s="147">
        <f>Q357*H357</f>
        <v>0.0126</v>
      </c>
      <c r="S357" s="147">
        <v>0</v>
      </c>
      <c r="T357" s="148">
        <f>S357*H357</f>
        <v>0</v>
      </c>
      <c r="AR357" s="149" t="s">
        <v>258</v>
      </c>
      <c r="AT357" s="149" t="s">
        <v>260</v>
      </c>
      <c r="AU357" s="149" t="s">
        <v>83</v>
      </c>
      <c r="AY357" s="17" t="s">
        <v>241</v>
      </c>
      <c r="BE357" s="150">
        <f>IF(N357="základní",J357,0)</f>
        <v>0</v>
      </c>
      <c r="BF357" s="150">
        <f>IF(N357="snížená",J357,0)</f>
        <v>0</v>
      </c>
      <c r="BG357" s="150">
        <f>IF(N357="zákl. přenesená",J357,0)</f>
        <v>0</v>
      </c>
      <c r="BH357" s="150">
        <f>IF(N357="sníž. přenesená",J357,0)</f>
        <v>0</v>
      </c>
      <c r="BI357" s="150">
        <f>IF(N357="nulová",J357,0)</f>
        <v>0</v>
      </c>
      <c r="BJ357" s="17" t="s">
        <v>81</v>
      </c>
      <c r="BK357" s="150">
        <f>ROUND(I357*H357,2)</f>
        <v>0</v>
      </c>
      <c r="BL357" s="17" t="s">
        <v>247</v>
      </c>
      <c r="BM357" s="149" t="s">
        <v>2580</v>
      </c>
    </row>
    <row r="358" spans="2:47" s="1" customFormat="1" ht="11.25">
      <c r="B358" s="32"/>
      <c r="D358" s="151" t="s">
        <v>248</v>
      </c>
      <c r="F358" s="152" t="s">
        <v>2502</v>
      </c>
      <c r="I358" s="153"/>
      <c r="L358" s="32"/>
      <c r="M358" s="154"/>
      <c r="T358" s="56"/>
      <c r="AT358" s="17" t="s">
        <v>248</v>
      </c>
      <c r="AU358" s="17" t="s">
        <v>83</v>
      </c>
    </row>
    <row r="359" spans="2:51" s="13" customFormat="1" ht="22.5">
      <c r="B359" s="177"/>
      <c r="D359" s="151" t="s">
        <v>1584</v>
      </c>
      <c r="E359" s="178" t="s">
        <v>1</v>
      </c>
      <c r="F359" s="179" t="s">
        <v>2412</v>
      </c>
      <c r="H359" s="178" t="s">
        <v>1</v>
      </c>
      <c r="I359" s="180"/>
      <c r="L359" s="177"/>
      <c r="M359" s="181"/>
      <c r="T359" s="182"/>
      <c r="AT359" s="178" t="s">
        <v>1584</v>
      </c>
      <c r="AU359" s="178" t="s">
        <v>83</v>
      </c>
      <c r="AV359" s="13" t="s">
        <v>81</v>
      </c>
      <c r="AW359" s="13" t="s">
        <v>30</v>
      </c>
      <c r="AX359" s="13" t="s">
        <v>73</v>
      </c>
      <c r="AY359" s="178" t="s">
        <v>241</v>
      </c>
    </row>
    <row r="360" spans="2:51" s="12" customFormat="1" ht="11.25">
      <c r="B360" s="170"/>
      <c r="D360" s="151" t="s">
        <v>1584</v>
      </c>
      <c r="E360" s="171" t="s">
        <v>1</v>
      </c>
      <c r="F360" s="172" t="s">
        <v>2581</v>
      </c>
      <c r="H360" s="173">
        <v>70</v>
      </c>
      <c r="I360" s="174"/>
      <c r="L360" s="170"/>
      <c r="M360" s="175"/>
      <c r="T360" s="176"/>
      <c r="AT360" s="171" t="s">
        <v>1584</v>
      </c>
      <c r="AU360" s="171" t="s">
        <v>83</v>
      </c>
      <c r="AV360" s="12" t="s">
        <v>83</v>
      </c>
      <c r="AW360" s="12" t="s">
        <v>30</v>
      </c>
      <c r="AX360" s="12" t="s">
        <v>81</v>
      </c>
      <c r="AY360" s="171" t="s">
        <v>241</v>
      </c>
    </row>
    <row r="361" spans="2:65" s="1" customFormat="1" ht="16.5" customHeight="1">
      <c r="B361" s="32"/>
      <c r="C361" s="155" t="s">
        <v>326</v>
      </c>
      <c r="D361" s="155" t="s">
        <v>260</v>
      </c>
      <c r="E361" s="156" t="s">
        <v>2582</v>
      </c>
      <c r="F361" s="157" t="s">
        <v>2583</v>
      </c>
      <c r="G361" s="158" t="s">
        <v>263</v>
      </c>
      <c r="H361" s="159">
        <v>35</v>
      </c>
      <c r="I361" s="160"/>
      <c r="J361" s="161">
        <f>ROUND(I361*H361,2)</f>
        <v>0</v>
      </c>
      <c r="K361" s="162"/>
      <c r="L361" s="163"/>
      <c r="M361" s="164" t="s">
        <v>1</v>
      </c>
      <c r="N361" s="165" t="s">
        <v>38</v>
      </c>
      <c r="P361" s="147">
        <f>O361*H361</f>
        <v>0</v>
      </c>
      <c r="Q361" s="147">
        <v>0.16</v>
      </c>
      <c r="R361" s="147">
        <f>Q361*H361</f>
        <v>5.6000000000000005</v>
      </c>
      <c r="S361" s="147">
        <v>0</v>
      </c>
      <c r="T361" s="148">
        <f>S361*H361</f>
        <v>0</v>
      </c>
      <c r="AR361" s="149" t="s">
        <v>258</v>
      </c>
      <c r="AT361" s="149" t="s">
        <v>260</v>
      </c>
      <c r="AU361" s="149" t="s">
        <v>83</v>
      </c>
      <c r="AY361" s="17" t="s">
        <v>241</v>
      </c>
      <c r="BE361" s="150">
        <f>IF(N361="základní",J361,0)</f>
        <v>0</v>
      </c>
      <c r="BF361" s="150">
        <f>IF(N361="snížená",J361,0)</f>
        <v>0</v>
      </c>
      <c r="BG361" s="150">
        <f>IF(N361="zákl. přenesená",J361,0)</f>
        <v>0</v>
      </c>
      <c r="BH361" s="150">
        <f>IF(N361="sníž. přenesená",J361,0)</f>
        <v>0</v>
      </c>
      <c r="BI361" s="150">
        <f>IF(N361="nulová",J361,0)</f>
        <v>0</v>
      </c>
      <c r="BJ361" s="17" t="s">
        <v>81</v>
      </c>
      <c r="BK361" s="150">
        <f>ROUND(I361*H361,2)</f>
        <v>0</v>
      </c>
      <c r="BL361" s="17" t="s">
        <v>247</v>
      </c>
      <c r="BM361" s="149" t="s">
        <v>2584</v>
      </c>
    </row>
    <row r="362" spans="2:47" s="1" customFormat="1" ht="11.25">
      <c r="B362" s="32"/>
      <c r="D362" s="151" t="s">
        <v>248</v>
      </c>
      <c r="F362" s="152" t="s">
        <v>2585</v>
      </c>
      <c r="I362" s="153"/>
      <c r="L362" s="32"/>
      <c r="M362" s="154"/>
      <c r="T362" s="56"/>
      <c r="AT362" s="17" t="s">
        <v>248</v>
      </c>
      <c r="AU362" s="17" t="s">
        <v>83</v>
      </c>
    </row>
    <row r="363" spans="2:51" s="13" customFormat="1" ht="22.5">
      <c r="B363" s="177"/>
      <c r="D363" s="151" t="s">
        <v>1584</v>
      </c>
      <c r="E363" s="178" t="s">
        <v>1</v>
      </c>
      <c r="F363" s="179" t="s">
        <v>2412</v>
      </c>
      <c r="H363" s="178" t="s">
        <v>1</v>
      </c>
      <c r="I363" s="180"/>
      <c r="L363" s="177"/>
      <c r="M363" s="181"/>
      <c r="T363" s="182"/>
      <c r="AT363" s="178" t="s">
        <v>1584</v>
      </c>
      <c r="AU363" s="178" t="s">
        <v>83</v>
      </c>
      <c r="AV363" s="13" t="s">
        <v>81</v>
      </c>
      <c r="AW363" s="13" t="s">
        <v>30</v>
      </c>
      <c r="AX363" s="13" t="s">
        <v>73</v>
      </c>
      <c r="AY363" s="178" t="s">
        <v>241</v>
      </c>
    </row>
    <row r="364" spans="2:51" s="12" customFormat="1" ht="11.25">
      <c r="B364" s="170"/>
      <c r="D364" s="151" t="s">
        <v>1584</v>
      </c>
      <c r="E364" s="171" t="s">
        <v>1</v>
      </c>
      <c r="F364" s="172" t="s">
        <v>365</v>
      </c>
      <c r="H364" s="173">
        <v>35</v>
      </c>
      <c r="I364" s="174"/>
      <c r="L364" s="170"/>
      <c r="M364" s="175"/>
      <c r="T364" s="176"/>
      <c r="AT364" s="171" t="s">
        <v>1584</v>
      </c>
      <c r="AU364" s="171" t="s">
        <v>83</v>
      </c>
      <c r="AV364" s="12" t="s">
        <v>83</v>
      </c>
      <c r="AW364" s="12" t="s">
        <v>30</v>
      </c>
      <c r="AX364" s="12" t="s">
        <v>81</v>
      </c>
      <c r="AY364" s="171" t="s">
        <v>241</v>
      </c>
    </row>
    <row r="365" spans="2:65" s="1" customFormat="1" ht="24.2" customHeight="1">
      <c r="B365" s="32"/>
      <c r="C365" s="137" t="s">
        <v>402</v>
      </c>
      <c r="D365" s="137" t="s">
        <v>243</v>
      </c>
      <c r="E365" s="138" t="s">
        <v>2586</v>
      </c>
      <c r="F365" s="139" t="s">
        <v>2587</v>
      </c>
      <c r="G365" s="140" t="s">
        <v>609</v>
      </c>
      <c r="H365" s="141">
        <v>0.324</v>
      </c>
      <c r="I365" s="142"/>
      <c r="J365" s="143">
        <f>ROUND(I365*H365,2)</f>
        <v>0</v>
      </c>
      <c r="K365" s="144"/>
      <c r="L365" s="32"/>
      <c r="M365" s="145" t="s">
        <v>1</v>
      </c>
      <c r="N365" s="146" t="s">
        <v>38</v>
      </c>
      <c r="P365" s="147">
        <f>O365*H365</f>
        <v>0</v>
      </c>
      <c r="Q365" s="147">
        <v>0</v>
      </c>
      <c r="R365" s="147">
        <f>Q365*H365</f>
        <v>0</v>
      </c>
      <c r="S365" s="147">
        <v>0</v>
      </c>
      <c r="T365" s="148">
        <f>S365*H365</f>
        <v>0</v>
      </c>
      <c r="AR365" s="149" t="s">
        <v>247</v>
      </c>
      <c r="AT365" s="149" t="s">
        <v>243</v>
      </c>
      <c r="AU365" s="149" t="s">
        <v>83</v>
      </c>
      <c r="AY365" s="17" t="s">
        <v>241</v>
      </c>
      <c r="BE365" s="150">
        <f>IF(N365="základní",J365,0)</f>
        <v>0</v>
      </c>
      <c r="BF365" s="150">
        <f>IF(N365="snížená",J365,0)</f>
        <v>0</v>
      </c>
      <c r="BG365" s="150">
        <f>IF(N365="zákl. přenesená",J365,0)</f>
        <v>0</v>
      </c>
      <c r="BH365" s="150">
        <f>IF(N365="sníž. přenesená",J365,0)</f>
        <v>0</v>
      </c>
      <c r="BI365" s="150">
        <f>IF(N365="nulová",J365,0)</f>
        <v>0</v>
      </c>
      <c r="BJ365" s="17" t="s">
        <v>81</v>
      </c>
      <c r="BK365" s="150">
        <f>ROUND(I365*H365,2)</f>
        <v>0</v>
      </c>
      <c r="BL365" s="17" t="s">
        <v>247</v>
      </c>
      <c r="BM365" s="149" t="s">
        <v>2588</v>
      </c>
    </row>
    <row r="366" spans="2:47" s="1" customFormat="1" ht="48.75">
      <c r="B366" s="32"/>
      <c r="D366" s="151" t="s">
        <v>248</v>
      </c>
      <c r="F366" s="152" t="s">
        <v>2589</v>
      </c>
      <c r="I366" s="153"/>
      <c r="L366" s="32"/>
      <c r="M366" s="154"/>
      <c r="T366" s="56"/>
      <c r="AT366" s="17" t="s">
        <v>248</v>
      </c>
      <c r="AU366" s="17" t="s">
        <v>83</v>
      </c>
    </row>
    <row r="367" spans="2:51" s="13" customFormat="1" ht="11.25">
      <c r="B367" s="177"/>
      <c r="D367" s="151" t="s">
        <v>1584</v>
      </c>
      <c r="E367" s="178" t="s">
        <v>1</v>
      </c>
      <c r="F367" s="179" t="s">
        <v>2590</v>
      </c>
      <c r="H367" s="178" t="s">
        <v>1</v>
      </c>
      <c r="I367" s="180"/>
      <c r="L367" s="177"/>
      <c r="M367" s="181"/>
      <c r="T367" s="182"/>
      <c r="AT367" s="178" t="s">
        <v>1584</v>
      </c>
      <c r="AU367" s="178" t="s">
        <v>83</v>
      </c>
      <c r="AV367" s="13" t="s">
        <v>81</v>
      </c>
      <c r="AW367" s="13" t="s">
        <v>30</v>
      </c>
      <c r="AX367" s="13" t="s">
        <v>73</v>
      </c>
      <c r="AY367" s="178" t="s">
        <v>241</v>
      </c>
    </row>
    <row r="368" spans="2:51" s="12" customFormat="1" ht="11.25">
      <c r="B368" s="170"/>
      <c r="D368" s="151" t="s">
        <v>1584</v>
      </c>
      <c r="E368" s="171" t="s">
        <v>1</v>
      </c>
      <c r="F368" s="172" t="s">
        <v>2591</v>
      </c>
      <c r="H368" s="173">
        <v>0.324</v>
      </c>
      <c r="I368" s="174"/>
      <c r="L368" s="170"/>
      <c r="M368" s="175"/>
      <c r="T368" s="176"/>
      <c r="AT368" s="171" t="s">
        <v>1584</v>
      </c>
      <c r="AU368" s="171" t="s">
        <v>83</v>
      </c>
      <c r="AV368" s="12" t="s">
        <v>83</v>
      </c>
      <c r="AW368" s="12" t="s">
        <v>30</v>
      </c>
      <c r="AX368" s="12" t="s">
        <v>73</v>
      </c>
      <c r="AY368" s="171" t="s">
        <v>241</v>
      </c>
    </row>
    <row r="369" spans="2:51" s="14" customFormat="1" ht="11.25">
      <c r="B369" s="186"/>
      <c r="D369" s="151" t="s">
        <v>1584</v>
      </c>
      <c r="E369" s="187" t="s">
        <v>1</v>
      </c>
      <c r="F369" s="188" t="s">
        <v>2061</v>
      </c>
      <c r="H369" s="189">
        <v>0.324</v>
      </c>
      <c r="I369" s="190"/>
      <c r="L369" s="186"/>
      <c r="M369" s="191"/>
      <c r="T369" s="192"/>
      <c r="AT369" s="187" t="s">
        <v>1584</v>
      </c>
      <c r="AU369" s="187" t="s">
        <v>83</v>
      </c>
      <c r="AV369" s="14" t="s">
        <v>247</v>
      </c>
      <c r="AW369" s="14" t="s">
        <v>30</v>
      </c>
      <c r="AX369" s="14" t="s">
        <v>81</v>
      </c>
      <c r="AY369" s="187" t="s">
        <v>241</v>
      </c>
    </row>
    <row r="370" spans="2:65" s="1" customFormat="1" ht="24.2" customHeight="1">
      <c r="B370" s="32"/>
      <c r="C370" s="137" t="s">
        <v>329</v>
      </c>
      <c r="D370" s="137" t="s">
        <v>243</v>
      </c>
      <c r="E370" s="138" t="s">
        <v>2089</v>
      </c>
      <c r="F370" s="139" t="s">
        <v>2090</v>
      </c>
      <c r="G370" s="140" t="s">
        <v>609</v>
      </c>
      <c r="H370" s="141">
        <v>1.453</v>
      </c>
      <c r="I370" s="142"/>
      <c r="J370" s="143">
        <f>ROUND(I370*H370,2)</f>
        <v>0</v>
      </c>
      <c r="K370" s="144"/>
      <c r="L370" s="32"/>
      <c r="M370" s="145" t="s">
        <v>1</v>
      </c>
      <c r="N370" s="146" t="s">
        <v>38</v>
      </c>
      <c r="P370" s="147">
        <f>O370*H370</f>
        <v>0</v>
      </c>
      <c r="Q370" s="147">
        <v>0</v>
      </c>
      <c r="R370" s="147">
        <f>Q370*H370</f>
        <v>0</v>
      </c>
      <c r="S370" s="147">
        <v>0</v>
      </c>
      <c r="T370" s="148">
        <f>S370*H370</f>
        <v>0</v>
      </c>
      <c r="AR370" s="149" t="s">
        <v>247</v>
      </c>
      <c r="AT370" s="149" t="s">
        <v>243</v>
      </c>
      <c r="AU370" s="149" t="s">
        <v>83</v>
      </c>
      <c r="AY370" s="17" t="s">
        <v>241</v>
      </c>
      <c r="BE370" s="150">
        <f>IF(N370="základní",J370,0)</f>
        <v>0</v>
      </c>
      <c r="BF370" s="150">
        <f>IF(N370="snížená",J370,0)</f>
        <v>0</v>
      </c>
      <c r="BG370" s="150">
        <f>IF(N370="zákl. přenesená",J370,0)</f>
        <v>0</v>
      </c>
      <c r="BH370" s="150">
        <f>IF(N370="sníž. přenesená",J370,0)</f>
        <v>0</v>
      </c>
      <c r="BI370" s="150">
        <f>IF(N370="nulová",J370,0)</f>
        <v>0</v>
      </c>
      <c r="BJ370" s="17" t="s">
        <v>81</v>
      </c>
      <c r="BK370" s="150">
        <f>ROUND(I370*H370,2)</f>
        <v>0</v>
      </c>
      <c r="BL370" s="17" t="s">
        <v>247</v>
      </c>
      <c r="BM370" s="149" t="s">
        <v>2592</v>
      </c>
    </row>
    <row r="371" spans="2:47" s="1" customFormat="1" ht="48.75">
      <c r="B371" s="32"/>
      <c r="D371" s="151" t="s">
        <v>248</v>
      </c>
      <c r="F371" s="152" t="s">
        <v>2092</v>
      </c>
      <c r="I371" s="153"/>
      <c r="L371" s="32"/>
      <c r="M371" s="154"/>
      <c r="T371" s="56"/>
      <c r="AT371" s="17" t="s">
        <v>248</v>
      </c>
      <c r="AU371" s="17" t="s">
        <v>83</v>
      </c>
    </row>
    <row r="372" spans="2:51" s="13" customFormat="1" ht="22.5">
      <c r="B372" s="177"/>
      <c r="D372" s="151" t="s">
        <v>1584</v>
      </c>
      <c r="E372" s="178" t="s">
        <v>1</v>
      </c>
      <c r="F372" s="179" t="s">
        <v>2593</v>
      </c>
      <c r="H372" s="178" t="s">
        <v>1</v>
      </c>
      <c r="I372" s="180"/>
      <c r="L372" s="177"/>
      <c r="M372" s="181"/>
      <c r="T372" s="182"/>
      <c r="AT372" s="178" t="s">
        <v>1584</v>
      </c>
      <c r="AU372" s="178" t="s">
        <v>83</v>
      </c>
      <c r="AV372" s="13" t="s">
        <v>81</v>
      </c>
      <c r="AW372" s="13" t="s">
        <v>30</v>
      </c>
      <c r="AX372" s="13" t="s">
        <v>73</v>
      </c>
      <c r="AY372" s="178" t="s">
        <v>241</v>
      </c>
    </row>
    <row r="373" spans="2:51" s="12" customFormat="1" ht="11.25">
      <c r="B373" s="170"/>
      <c r="D373" s="151" t="s">
        <v>1584</v>
      </c>
      <c r="E373" s="171" t="s">
        <v>1</v>
      </c>
      <c r="F373" s="172" t="s">
        <v>2594</v>
      </c>
      <c r="H373" s="173">
        <v>1.453</v>
      </c>
      <c r="I373" s="174"/>
      <c r="L373" s="170"/>
      <c r="M373" s="175"/>
      <c r="T373" s="176"/>
      <c r="AT373" s="171" t="s">
        <v>1584</v>
      </c>
      <c r="AU373" s="171" t="s">
        <v>83</v>
      </c>
      <c r="AV373" s="12" t="s">
        <v>83</v>
      </c>
      <c r="AW373" s="12" t="s">
        <v>30</v>
      </c>
      <c r="AX373" s="12" t="s">
        <v>81</v>
      </c>
      <c r="AY373" s="171" t="s">
        <v>241</v>
      </c>
    </row>
    <row r="374" spans="2:65" s="1" customFormat="1" ht="24.2" customHeight="1">
      <c r="B374" s="32"/>
      <c r="C374" s="137" t="s">
        <v>409</v>
      </c>
      <c r="D374" s="137" t="s">
        <v>243</v>
      </c>
      <c r="E374" s="138" t="s">
        <v>2595</v>
      </c>
      <c r="F374" s="139" t="s">
        <v>2596</v>
      </c>
      <c r="G374" s="140" t="s">
        <v>263</v>
      </c>
      <c r="H374" s="141">
        <v>200</v>
      </c>
      <c r="I374" s="142"/>
      <c r="J374" s="143">
        <f>ROUND(I374*H374,2)</f>
        <v>0</v>
      </c>
      <c r="K374" s="144"/>
      <c r="L374" s="32"/>
      <c r="M374" s="145" t="s">
        <v>1</v>
      </c>
      <c r="N374" s="146" t="s">
        <v>38</v>
      </c>
      <c r="P374" s="147">
        <f>O374*H374</f>
        <v>0</v>
      </c>
      <c r="Q374" s="147">
        <v>0</v>
      </c>
      <c r="R374" s="147">
        <f>Q374*H374</f>
        <v>0</v>
      </c>
      <c r="S374" s="147">
        <v>0</v>
      </c>
      <c r="T374" s="148">
        <f>S374*H374</f>
        <v>0</v>
      </c>
      <c r="AR374" s="149" t="s">
        <v>247</v>
      </c>
      <c r="AT374" s="149" t="s">
        <v>243</v>
      </c>
      <c r="AU374" s="149" t="s">
        <v>83</v>
      </c>
      <c r="AY374" s="17" t="s">
        <v>241</v>
      </c>
      <c r="BE374" s="150">
        <f>IF(N374="základní",J374,0)</f>
        <v>0</v>
      </c>
      <c r="BF374" s="150">
        <f>IF(N374="snížená",J374,0)</f>
        <v>0</v>
      </c>
      <c r="BG374" s="150">
        <f>IF(N374="zákl. přenesená",J374,0)</f>
        <v>0</v>
      </c>
      <c r="BH374" s="150">
        <f>IF(N374="sníž. přenesená",J374,0)</f>
        <v>0</v>
      </c>
      <c r="BI374" s="150">
        <f>IF(N374="nulová",J374,0)</f>
        <v>0</v>
      </c>
      <c r="BJ374" s="17" t="s">
        <v>81</v>
      </c>
      <c r="BK374" s="150">
        <f>ROUND(I374*H374,2)</f>
        <v>0</v>
      </c>
      <c r="BL374" s="17" t="s">
        <v>247</v>
      </c>
      <c r="BM374" s="149" t="s">
        <v>2597</v>
      </c>
    </row>
    <row r="375" spans="2:47" s="1" customFormat="1" ht="29.25">
      <c r="B375" s="32"/>
      <c r="D375" s="151" t="s">
        <v>248</v>
      </c>
      <c r="F375" s="152" t="s">
        <v>2598</v>
      </c>
      <c r="I375" s="153"/>
      <c r="L375" s="32"/>
      <c r="M375" s="154"/>
      <c r="T375" s="56"/>
      <c r="AT375" s="17" t="s">
        <v>248</v>
      </c>
      <c r="AU375" s="17" t="s">
        <v>83</v>
      </c>
    </row>
    <row r="376" spans="2:51" s="13" customFormat="1" ht="11.25">
      <c r="B376" s="177"/>
      <c r="D376" s="151" t="s">
        <v>1584</v>
      </c>
      <c r="E376" s="178" t="s">
        <v>1</v>
      </c>
      <c r="F376" s="179" t="s">
        <v>2599</v>
      </c>
      <c r="H376" s="178" t="s">
        <v>1</v>
      </c>
      <c r="I376" s="180"/>
      <c r="L376" s="177"/>
      <c r="M376" s="181"/>
      <c r="T376" s="182"/>
      <c r="AT376" s="178" t="s">
        <v>1584</v>
      </c>
      <c r="AU376" s="178" t="s">
        <v>83</v>
      </c>
      <c r="AV376" s="13" t="s">
        <v>81</v>
      </c>
      <c r="AW376" s="13" t="s">
        <v>30</v>
      </c>
      <c r="AX376" s="13" t="s">
        <v>73</v>
      </c>
      <c r="AY376" s="178" t="s">
        <v>241</v>
      </c>
    </row>
    <row r="377" spans="2:51" s="12" customFormat="1" ht="11.25">
      <c r="B377" s="170"/>
      <c r="D377" s="151" t="s">
        <v>1584</v>
      </c>
      <c r="E377" s="171" t="s">
        <v>1</v>
      </c>
      <c r="F377" s="172" t="s">
        <v>2600</v>
      </c>
      <c r="H377" s="173">
        <v>200</v>
      </c>
      <c r="I377" s="174"/>
      <c r="L377" s="170"/>
      <c r="M377" s="175"/>
      <c r="T377" s="176"/>
      <c r="AT377" s="171" t="s">
        <v>1584</v>
      </c>
      <c r="AU377" s="171" t="s">
        <v>83</v>
      </c>
      <c r="AV377" s="12" t="s">
        <v>83</v>
      </c>
      <c r="AW377" s="12" t="s">
        <v>30</v>
      </c>
      <c r="AX377" s="12" t="s">
        <v>81</v>
      </c>
      <c r="AY377" s="171" t="s">
        <v>241</v>
      </c>
    </row>
    <row r="378" spans="2:65" s="1" customFormat="1" ht="24.2" customHeight="1">
      <c r="B378" s="32"/>
      <c r="C378" s="137" t="s">
        <v>333</v>
      </c>
      <c r="D378" s="137" t="s">
        <v>243</v>
      </c>
      <c r="E378" s="138" t="s">
        <v>2601</v>
      </c>
      <c r="F378" s="139" t="s">
        <v>2602</v>
      </c>
      <c r="G378" s="140" t="s">
        <v>609</v>
      </c>
      <c r="H378" s="141">
        <v>0.046</v>
      </c>
      <c r="I378" s="142"/>
      <c r="J378" s="143">
        <f>ROUND(I378*H378,2)</f>
        <v>0</v>
      </c>
      <c r="K378" s="144"/>
      <c r="L378" s="32"/>
      <c r="M378" s="145" t="s">
        <v>1</v>
      </c>
      <c r="N378" s="146" t="s">
        <v>38</v>
      </c>
      <c r="P378" s="147">
        <f>O378*H378</f>
        <v>0</v>
      </c>
      <c r="Q378" s="147">
        <v>0</v>
      </c>
      <c r="R378" s="147">
        <f>Q378*H378</f>
        <v>0</v>
      </c>
      <c r="S378" s="147">
        <v>0</v>
      </c>
      <c r="T378" s="148">
        <f>S378*H378</f>
        <v>0</v>
      </c>
      <c r="AR378" s="149" t="s">
        <v>247</v>
      </c>
      <c r="AT378" s="149" t="s">
        <v>243</v>
      </c>
      <c r="AU378" s="149" t="s">
        <v>83</v>
      </c>
      <c r="AY378" s="17" t="s">
        <v>241</v>
      </c>
      <c r="BE378" s="150">
        <f>IF(N378="základní",J378,0)</f>
        <v>0</v>
      </c>
      <c r="BF378" s="150">
        <f>IF(N378="snížená",J378,0)</f>
        <v>0</v>
      </c>
      <c r="BG378" s="150">
        <f>IF(N378="zákl. přenesená",J378,0)</f>
        <v>0</v>
      </c>
      <c r="BH378" s="150">
        <f>IF(N378="sníž. přenesená",J378,0)</f>
        <v>0</v>
      </c>
      <c r="BI378" s="150">
        <f>IF(N378="nulová",J378,0)</f>
        <v>0</v>
      </c>
      <c r="BJ378" s="17" t="s">
        <v>81</v>
      </c>
      <c r="BK378" s="150">
        <f>ROUND(I378*H378,2)</f>
        <v>0</v>
      </c>
      <c r="BL378" s="17" t="s">
        <v>247</v>
      </c>
      <c r="BM378" s="149" t="s">
        <v>2603</v>
      </c>
    </row>
    <row r="379" spans="2:47" s="1" customFormat="1" ht="78">
      <c r="B379" s="32"/>
      <c r="D379" s="151" t="s">
        <v>248</v>
      </c>
      <c r="F379" s="152" t="s">
        <v>2604</v>
      </c>
      <c r="I379" s="153"/>
      <c r="L379" s="32"/>
      <c r="M379" s="154"/>
      <c r="T379" s="56"/>
      <c r="AT379" s="17" t="s">
        <v>248</v>
      </c>
      <c r="AU379" s="17" t="s">
        <v>83</v>
      </c>
    </row>
    <row r="380" spans="2:51" s="13" customFormat="1" ht="22.5">
      <c r="B380" s="177"/>
      <c r="D380" s="151" t="s">
        <v>1584</v>
      </c>
      <c r="E380" s="178" t="s">
        <v>1</v>
      </c>
      <c r="F380" s="179" t="s">
        <v>2520</v>
      </c>
      <c r="H380" s="178" t="s">
        <v>1</v>
      </c>
      <c r="I380" s="180"/>
      <c r="L380" s="177"/>
      <c r="M380" s="181"/>
      <c r="T380" s="182"/>
      <c r="AT380" s="178" t="s">
        <v>1584</v>
      </c>
      <c r="AU380" s="178" t="s">
        <v>83</v>
      </c>
      <c r="AV380" s="13" t="s">
        <v>81</v>
      </c>
      <c r="AW380" s="13" t="s">
        <v>30</v>
      </c>
      <c r="AX380" s="13" t="s">
        <v>73</v>
      </c>
      <c r="AY380" s="178" t="s">
        <v>241</v>
      </c>
    </row>
    <row r="381" spans="2:51" s="12" customFormat="1" ht="11.25">
      <c r="B381" s="170"/>
      <c r="D381" s="151" t="s">
        <v>1584</v>
      </c>
      <c r="E381" s="171" t="s">
        <v>1</v>
      </c>
      <c r="F381" s="172" t="s">
        <v>2521</v>
      </c>
      <c r="H381" s="173">
        <v>0.046</v>
      </c>
      <c r="I381" s="174"/>
      <c r="L381" s="170"/>
      <c r="M381" s="175"/>
      <c r="T381" s="176"/>
      <c r="AT381" s="171" t="s">
        <v>1584</v>
      </c>
      <c r="AU381" s="171" t="s">
        <v>83</v>
      </c>
      <c r="AV381" s="12" t="s">
        <v>83</v>
      </c>
      <c r="AW381" s="12" t="s">
        <v>30</v>
      </c>
      <c r="AX381" s="12" t="s">
        <v>81</v>
      </c>
      <c r="AY381" s="171" t="s">
        <v>241</v>
      </c>
    </row>
    <row r="382" spans="2:65" s="1" customFormat="1" ht="24.2" customHeight="1">
      <c r="B382" s="32"/>
      <c r="C382" s="137" t="s">
        <v>416</v>
      </c>
      <c r="D382" s="137" t="s">
        <v>243</v>
      </c>
      <c r="E382" s="138" t="s">
        <v>2605</v>
      </c>
      <c r="F382" s="139" t="s">
        <v>2606</v>
      </c>
      <c r="G382" s="140" t="s">
        <v>609</v>
      </c>
      <c r="H382" s="141">
        <v>1.845</v>
      </c>
      <c r="I382" s="142"/>
      <c r="J382" s="143">
        <f>ROUND(I382*H382,2)</f>
        <v>0</v>
      </c>
      <c r="K382" s="144"/>
      <c r="L382" s="32"/>
      <c r="M382" s="145" t="s">
        <v>1</v>
      </c>
      <c r="N382" s="146" t="s">
        <v>38</v>
      </c>
      <c r="P382" s="147">
        <f>O382*H382</f>
        <v>0</v>
      </c>
      <c r="Q382" s="147">
        <v>0</v>
      </c>
      <c r="R382" s="147">
        <f>Q382*H382</f>
        <v>0</v>
      </c>
      <c r="S382" s="147">
        <v>0</v>
      </c>
      <c r="T382" s="148">
        <f>S382*H382</f>
        <v>0</v>
      </c>
      <c r="AR382" s="149" t="s">
        <v>247</v>
      </c>
      <c r="AT382" s="149" t="s">
        <v>243</v>
      </c>
      <c r="AU382" s="149" t="s">
        <v>83</v>
      </c>
      <c r="AY382" s="17" t="s">
        <v>241</v>
      </c>
      <c r="BE382" s="150">
        <f>IF(N382="základní",J382,0)</f>
        <v>0</v>
      </c>
      <c r="BF382" s="150">
        <f>IF(N382="snížená",J382,0)</f>
        <v>0</v>
      </c>
      <c r="BG382" s="150">
        <f>IF(N382="zákl. přenesená",J382,0)</f>
        <v>0</v>
      </c>
      <c r="BH382" s="150">
        <f>IF(N382="sníž. přenesená",J382,0)</f>
        <v>0</v>
      </c>
      <c r="BI382" s="150">
        <f>IF(N382="nulová",J382,0)</f>
        <v>0</v>
      </c>
      <c r="BJ382" s="17" t="s">
        <v>81</v>
      </c>
      <c r="BK382" s="150">
        <f>ROUND(I382*H382,2)</f>
        <v>0</v>
      </c>
      <c r="BL382" s="17" t="s">
        <v>247</v>
      </c>
      <c r="BM382" s="149" t="s">
        <v>2607</v>
      </c>
    </row>
    <row r="383" spans="2:47" s="1" customFormat="1" ht="78">
      <c r="B383" s="32"/>
      <c r="D383" s="151" t="s">
        <v>248</v>
      </c>
      <c r="F383" s="152" t="s">
        <v>2608</v>
      </c>
      <c r="I383" s="153"/>
      <c r="L383" s="32"/>
      <c r="M383" s="154"/>
      <c r="T383" s="56"/>
      <c r="AT383" s="17" t="s">
        <v>248</v>
      </c>
      <c r="AU383" s="17" t="s">
        <v>83</v>
      </c>
    </row>
    <row r="384" spans="2:51" s="13" customFormat="1" ht="22.5">
      <c r="B384" s="177"/>
      <c r="D384" s="151" t="s">
        <v>1584</v>
      </c>
      <c r="E384" s="178" t="s">
        <v>1</v>
      </c>
      <c r="F384" s="179" t="s">
        <v>2410</v>
      </c>
      <c r="H384" s="178" t="s">
        <v>1</v>
      </c>
      <c r="I384" s="180"/>
      <c r="L384" s="177"/>
      <c r="M384" s="181"/>
      <c r="T384" s="182"/>
      <c r="AT384" s="178" t="s">
        <v>1584</v>
      </c>
      <c r="AU384" s="178" t="s">
        <v>83</v>
      </c>
      <c r="AV384" s="13" t="s">
        <v>81</v>
      </c>
      <c r="AW384" s="13" t="s">
        <v>30</v>
      </c>
      <c r="AX384" s="13" t="s">
        <v>73</v>
      </c>
      <c r="AY384" s="178" t="s">
        <v>241</v>
      </c>
    </row>
    <row r="385" spans="2:51" s="12" customFormat="1" ht="11.25">
      <c r="B385" s="170"/>
      <c r="D385" s="151" t="s">
        <v>1584</v>
      </c>
      <c r="E385" s="171" t="s">
        <v>1</v>
      </c>
      <c r="F385" s="172" t="s">
        <v>2493</v>
      </c>
      <c r="H385" s="173">
        <v>1.197</v>
      </c>
      <c r="I385" s="174"/>
      <c r="L385" s="170"/>
      <c r="M385" s="175"/>
      <c r="T385" s="176"/>
      <c r="AT385" s="171" t="s">
        <v>1584</v>
      </c>
      <c r="AU385" s="171" t="s">
        <v>83</v>
      </c>
      <c r="AV385" s="12" t="s">
        <v>83</v>
      </c>
      <c r="AW385" s="12" t="s">
        <v>30</v>
      </c>
      <c r="AX385" s="12" t="s">
        <v>73</v>
      </c>
      <c r="AY385" s="171" t="s">
        <v>241</v>
      </c>
    </row>
    <row r="386" spans="2:51" s="13" customFormat="1" ht="22.5">
      <c r="B386" s="177"/>
      <c r="D386" s="151" t="s">
        <v>1584</v>
      </c>
      <c r="E386" s="178" t="s">
        <v>1</v>
      </c>
      <c r="F386" s="179" t="s">
        <v>2494</v>
      </c>
      <c r="H386" s="178" t="s">
        <v>1</v>
      </c>
      <c r="I386" s="180"/>
      <c r="L386" s="177"/>
      <c r="M386" s="181"/>
      <c r="T386" s="182"/>
      <c r="AT386" s="178" t="s">
        <v>1584</v>
      </c>
      <c r="AU386" s="178" t="s">
        <v>83</v>
      </c>
      <c r="AV386" s="13" t="s">
        <v>81</v>
      </c>
      <c r="AW386" s="13" t="s">
        <v>30</v>
      </c>
      <c r="AX386" s="13" t="s">
        <v>73</v>
      </c>
      <c r="AY386" s="178" t="s">
        <v>241</v>
      </c>
    </row>
    <row r="387" spans="2:51" s="12" customFormat="1" ht="11.25">
      <c r="B387" s="170"/>
      <c r="D387" s="151" t="s">
        <v>1584</v>
      </c>
      <c r="E387" s="171" t="s">
        <v>1</v>
      </c>
      <c r="F387" s="172" t="s">
        <v>2495</v>
      </c>
      <c r="H387" s="173">
        <v>0.039</v>
      </c>
      <c r="I387" s="174"/>
      <c r="L387" s="170"/>
      <c r="M387" s="175"/>
      <c r="T387" s="176"/>
      <c r="AT387" s="171" t="s">
        <v>1584</v>
      </c>
      <c r="AU387" s="171" t="s">
        <v>83</v>
      </c>
      <c r="AV387" s="12" t="s">
        <v>83</v>
      </c>
      <c r="AW387" s="12" t="s">
        <v>30</v>
      </c>
      <c r="AX387" s="12" t="s">
        <v>73</v>
      </c>
      <c r="AY387" s="171" t="s">
        <v>241</v>
      </c>
    </row>
    <row r="388" spans="2:51" s="13" customFormat="1" ht="22.5">
      <c r="B388" s="177"/>
      <c r="D388" s="151" t="s">
        <v>1584</v>
      </c>
      <c r="E388" s="178" t="s">
        <v>1</v>
      </c>
      <c r="F388" s="179" t="s">
        <v>2414</v>
      </c>
      <c r="H388" s="178" t="s">
        <v>1</v>
      </c>
      <c r="I388" s="180"/>
      <c r="L388" s="177"/>
      <c r="M388" s="181"/>
      <c r="T388" s="182"/>
      <c r="AT388" s="178" t="s">
        <v>1584</v>
      </c>
      <c r="AU388" s="178" t="s">
        <v>83</v>
      </c>
      <c r="AV388" s="13" t="s">
        <v>81</v>
      </c>
      <c r="AW388" s="13" t="s">
        <v>30</v>
      </c>
      <c r="AX388" s="13" t="s">
        <v>73</v>
      </c>
      <c r="AY388" s="178" t="s">
        <v>241</v>
      </c>
    </row>
    <row r="389" spans="2:51" s="12" customFormat="1" ht="11.25">
      <c r="B389" s="170"/>
      <c r="D389" s="151" t="s">
        <v>1584</v>
      </c>
      <c r="E389" s="171" t="s">
        <v>1</v>
      </c>
      <c r="F389" s="172" t="s">
        <v>2461</v>
      </c>
      <c r="H389" s="173">
        <v>0.427</v>
      </c>
      <c r="I389" s="174"/>
      <c r="L389" s="170"/>
      <c r="M389" s="175"/>
      <c r="T389" s="176"/>
      <c r="AT389" s="171" t="s">
        <v>1584</v>
      </c>
      <c r="AU389" s="171" t="s">
        <v>83</v>
      </c>
      <c r="AV389" s="12" t="s">
        <v>83</v>
      </c>
      <c r="AW389" s="12" t="s">
        <v>30</v>
      </c>
      <c r="AX389" s="12" t="s">
        <v>73</v>
      </c>
      <c r="AY389" s="171" t="s">
        <v>241</v>
      </c>
    </row>
    <row r="390" spans="2:51" s="13" customFormat="1" ht="22.5">
      <c r="B390" s="177"/>
      <c r="D390" s="151" t="s">
        <v>1584</v>
      </c>
      <c r="E390" s="178" t="s">
        <v>1</v>
      </c>
      <c r="F390" s="179" t="s">
        <v>2412</v>
      </c>
      <c r="H390" s="178" t="s">
        <v>1</v>
      </c>
      <c r="I390" s="180"/>
      <c r="L390" s="177"/>
      <c r="M390" s="181"/>
      <c r="T390" s="182"/>
      <c r="AT390" s="178" t="s">
        <v>1584</v>
      </c>
      <c r="AU390" s="178" t="s">
        <v>83</v>
      </c>
      <c r="AV390" s="13" t="s">
        <v>81</v>
      </c>
      <c r="AW390" s="13" t="s">
        <v>30</v>
      </c>
      <c r="AX390" s="13" t="s">
        <v>73</v>
      </c>
      <c r="AY390" s="178" t="s">
        <v>241</v>
      </c>
    </row>
    <row r="391" spans="2:51" s="12" customFormat="1" ht="11.25">
      <c r="B391" s="170"/>
      <c r="D391" s="151" t="s">
        <v>1584</v>
      </c>
      <c r="E391" s="171" t="s">
        <v>1</v>
      </c>
      <c r="F391" s="172" t="s">
        <v>2575</v>
      </c>
      <c r="H391" s="173">
        <v>0.021</v>
      </c>
      <c r="I391" s="174"/>
      <c r="L391" s="170"/>
      <c r="M391" s="175"/>
      <c r="T391" s="176"/>
      <c r="AT391" s="171" t="s">
        <v>1584</v>
      </c>
      <c r="AU391" s="171" t="s">
        <v>83</v>
      </c>
      <c r="AV391" s="12" t="s">
        <v>83</v>
      </c>
      <c r="AW391" s="12" t="s">
        <v>30</v>
      </c>
      <c r="AX391" s="12" t="s">
        <v>73</v>
      </c>
      <c r="AY391" s="171" t="s">
        <v>241</v>
      </c>
    </row>
    <row r="392" spans="2:51" s="13" customFormat="1" ht="22.5">
      <c r="B392" s="177"/>
      <c r="D392" s="151" t="s">
        <v>1584</v>
      </c>
      <c r="E392" s="178" t="s">
        <v>1</v>
      </c>
      <c r="F392" s="179" t="s">
        <v>2609</v>
      </c>
      <c r="H392" s="178" t="s">
        <v>1</v>
      </c>
      <c r="I392" s="180"/>
      <c r="L392" s="177"/>
      <c r="M392" s="181"/>
      <c r="T392" s="182"/>
      <c r="AT392" s="178" t="s">
        <v>1584</v>
      </c>
      <c r="AU392" s="178" t="s">
        <v>83</v>
      </c>
      <c r="AV392" s="13" t="s">
        <v>81</v>
      </c>
      <c r="AW392" s="13" t="s">
        <v>30</v>
      </c>
      <c r="AX392" s="13" t="s">
        <v>73</v>
      </c>
      <c r="AY392" s="178" t="s">
        <v>241</v>
      </c>
    </row>
    <row r="393" spans="2:51" s="12" customFormat="1" ht="11.25">
      <c r="B393" s="170"/>
      <c r="D393" s="151" t="s">
        <v>1584</v>
      </c>
      <c r="E393" s="171" t="s">
        <v>1</v>
      </c>
      <c r="F393" s="172" t="s">
        <v>2610</v>
      </c>
      <c r="H393" s="173">
        <v>0.161</v>
      </c>
      <c r="I393" s="174"/>
      <c r="L393" s="170"/>
      <c r="M393" s="175"/>
      <c r="T393" s="176"/>
      <c r="AT393" s="171" t="s">
        <v>1584</v>
      </c>
      <c r="AU393" s="171" t="s">
        <v>83</v>
      </c>
      <c r="AV393" s="12" t="s">
        <v>83</v>
      </c>
      <c r="AW393" s="12" t="s">
        <v>30</v>
      </c>
      <c r="AX393" s="12" t="s">
        <v>73</v>
      </c>
      <c r="AY393" s="171" t="s">
        <v>241</v>
      </c>
    </row>
    <row r="394" spans="2:51" s="14" customFormat="1" ht="11.25">
      <c r="B394" s="186"/>
      <c r="D394" s="151" t="s">
        <v>1584</v>
      </c>
      <c r="E394" s="187" t="s">
        <v>1</v>
      </c>
      <c r="F394" s="188" t="s">
        <v>2061</v>
      </c>
      <c r="H394" s="189">
        <v>1.845</v>
      </c>
      <c r="I394" s="190"/>
      <c r="L394" s="186"/>
      <c r="M394" s="191"/>
      <c r="T394" s="192"/>
      <c r="AT394" s="187" t="s">
        <v>1584</v>
      </c>
      <c r="AU394" s="187" t="s">
        <v>83</v>
      </c>
      <c r="AV394" s="14" t="s">
        <v>247</v>
      </c>
      <c r="AW394" s="14" t="s">
        <v>30</v>
      </c>
      <c r="AX394" s="14" t="s">
        <v>81</v>
      </c>
      <c r="AY394" s="187" t="s">
        <v>241</v>
      </c>
    </row>
    <row r="395" spans="2:65" s="1" customFormat="1" ht="24.2" customHeight="1">
      <c r="B395" s="32"/>
      <c r="C395" s="137" t="s">
        <v>336</v>
      </c>
      <c r="D395" s="137" t="s">
        <v>243</v>
      </c>
      <c r="E395" s="138" t="s">
        <v>2611</v>
      </c>
      <c r="F395" s="139" t="s">
        <v>2612</v>
      </c>
      <c r="G395" s="140" t="s">
        <v>267</v>
      </c>
      <c r="H395" s="141">
        <v>238.248</v>
      </c>
      <c r="I395" s="142"/>
      <c r="J395" s="143">
        <f>ROUND(I395*H395,2)</f>
        <v>0</v>
      </c>
      <c r="K395" s="144"/>
      <c r="L395" s="32"/>
      <c r="M395" s="145" t="s">
        <v>1</v>
      </c>
      <c r="N395" s="146" t="s">
        <v>38</v>
      </c>
      <c r="P395" s="147">
        <f>O395*H395</f>
        <v>0</v>
      </c>
      <c r="Q395" s="147">
        <v>0</v>
      </c>
      <c r="R395" s="147">
        <f>Q395*H395</f>
        <v>0</v>
      </c>
      <c r="S395" s="147">
        <v>0</v>
      </c>
      <c r="T395" s="148">
        <f>S395*H395</f>
        <v>0</v>
      </c>
      <c r="AR395" s="149" t="s">
        <v>247</v>
      </c>
      <c r="AT395" s="149" t="s">
        <v>243</v>
      </c>
      <c r="AU395" s="149" t="s">
        <v>83</v>
      </c>
      <c r="AY395" s="17" t="s">
        <v>241</v>
      </c>
      <c r="BE395" s="150">
        <f>IF(N395="základní",J395,0)</f>
        <v>0</v>
      </c>
      <c r="BF395" s="150">
        <f>IF(N395="snížená",J395,0)</f>
        <v>0</v>
      </c>
      <c r="BG395" s="150">
        <f>IF(N395="zákl. přenesená",J395,0)</f>
        <v>0</v>
      </c>
      <c r="BH395" s="150">
        <f>IF(N395="sníž. přenesená",J395,0)</f>
        <v>0</v>
      </c>
      <c r="BI395" s="150">
        <f>IF(N395="nulová",J395,0)</f>
        <v>0</v>
      </c>
      <c r="BJ395" s="17" t="s">
        <v>81</v>
      </c>
      <c r="BK395" s="150">
        <f>ROUND(I395*H395,2)</f>
        <v>0</v>
      </c>
      <c r="BL395" s="17" t="s">
        <v>247</v>
      </c>
      <c r="BM395" s="149" t="s">
        <v>2613</v>
      </c>
    </row>
    <row r="396" spans="2:47" s="1" customFormat="1" ht="78">
      <c r="B396" s="32"/>
      <c r="D396" s="151" t="s">
        <v>248</v>
      </c>
      <c r="F396" s="152" t="s">
        <v>2614</v>
      </c>
      <c r="I396" s="153"/>
      <c r="L396" s="32"/>
      <c r="M396" s="154"/>
      <c r="T396" s="56"/>
      <c r="AT396" s="17" t="s">
        <v>248</v>
      </c>
      <c r="AU396" s="17" t="s">
        <v>83</v>
      </c>
    </row>
    <row r="397" spans="2:51" s="13" customFormat="1" ht="11.25">
      <c r="B397" s="177"/>
      <c r="D397" s="151" t="s">
        <v>1584</v>
      </c>
      <c r="E397" s="178" t="s">
        <v>1</v>
      </c>
      <c r="F397" s="179" t="s">
        <v>2615</v>
      </c>
      <c r="H397" s="178" t="s">
        <v>1</v>
      </c>
      <c r="I397" s="180"/>
      <c r="L397" s="177"/>
      <c r="M397" s="181"/>
      <c r="T397" s="182"/>
      <c r="AT397" s="178" t="s">
        <v>1584</v>
      </c>
      <c r="AU397" s="178" t="s">
        <v>83</v>
      </c>
      <c r="AV397" s="13" t="s">
        <v>81</v>
      </c>
      <c r="AW397" s="13" t="s">
        <v>30</v>
      </c>
      <c r="AX397" s="13" t="s">
        <v>73</v>
      </c>
      <c r="AY397" s="178" t="s">
        <v>241</v>
      </c>
    </row>
    <row r="398" spans="2:51" s="12" customFormat="1" ht="11.25">
      <c r="B398" s="170"/>
      <c r="D398" s="151" t="s">
        <v>1584</v>
      </c>
      <c r="E398" s="171" t="s">
        <v>1</v>
      </c>
      <c r="F398" s="172" t="s">
        <v>2616</v>
      </c>
      <c r="H398" s="173">
        <v>37.822</v>
      </c>
      <c r="I398" s="174"/>
      <c r="L398" s="170"/>
      <c r="M398" s="175"/>
      <c r="T398" s="176"/>
      <c r="AT398" s="171" t="s">
        <v>1584</v>
      </c>
      <c r="AU398" s="171" t="s">
        <v>83</v>
      </c>
      <c r="AV398" s="12" t="s">
        <v>83</v>
      </c>
      <c r="AW398" s="12" t="s">
        <v>30</v>
      </c>
      <c r="AX398" s="12" t="s">
        <v>73</v>
      </c>
      <c r="AY398" s="171" t="s">
        <v>241</v>
      </c>
    </row>
    <row r="399" spans="2:51" s="13" customFormat="1" ht="11.25">
      <c r="B399" s="177"/>
      <c r="D399" s="151" t="s">
        <v>1584</v>
      </c>
      <c r="E399" s="178" t="s">
        <v>1</v>
      </c>
      <c r="F399" s="179" t="s">
        <v>2617</v>
      </c>
      <c r="H399" s="178" t="s">
        <v>1</v>
      </c>
      <c r="I399" s="180"/>
      <c r="L399" s="177"/>
      <c r="M399" s="181"/>
      <c r="T399" s="182"/>
      <c r="AT399" s="178" t="s">
        <v>1584</v>
      </c>
      <c r="AU399" s="178" t="s">
        <v>83</v>
      </c>
      <c r="AV399" s="13" t="s">
        <v>81</v>
      </c>
      <c r="AW399" s="13" t="s">
        <v>30</v>
      </c>
      <c r="AX399" s="13" t="s">
        <v>73</v>
      </c>
      <c r="AY399" s="178" t="s">
        <v>241</v>
      </c>
    </row>
    <row r="400" spans="2:51" s="12" customFormat="1" ht="11.25">
      <c r="B400" s="170"/>
      <c r="D400" s="151" t="s">
        <v>1584</v>
      </c>
      <c r="E400" s="171" t="s">
        <v>1</v>
      </c>
      <c r="F400" s="172" t="s">
        <v>2616</v>
      </c>
      <c r="H400" s="173">
        <v>37.822</v>
      </c>
      <c r="I400" s="174"/>
      <c r="L400" s="170"/>
      <c r="M400" s="175"/>
      <c r="T400" s="176"/>
      <c r="AT400" s="171" t="s">
        <v>1584</v>
      </c>
      <c r="AU400" s="171" t="s">
        <v>83</v>
      </c>
      <c r="AV400" s="12" t="s">
        <v>83</v>
      </c>
      <c r="AW400" s="12" t="s">
        <v>30</v>
      </c>
      <c r="AX400" s="12" t="s">
        <v>73</v>
      </c>
      <c r="AY400" s="171" t="s">
        <v>241</v>
      </c>
    </row>
    <row r="401" spans="2:51" s="13" customFormat="1" ht="11.25">
      <c r="B401" s="177"/>
      <c r="D401" s="151" t="s">
        <v>1584</v>
      </c>
      <c r="E401" s="178" t="s">
        <v>1</v>
      </c>
      <c r="F401" s="179" t="s">
        <v>2618</v>
      </c>
      <c r="H401" s="178" t="s">
        <v>1</v>
      </c>
      <c r="I401" s="180"/>
      <c r="L401" s="177"/>
      <c r="M401" s="181"/>
      <c r="T401" s="182"/>
      <c r="AT401" s="178" t="s">
        <v>1584</v>
      </c>
      <c r="AU401" s="178" t="s">
        <v>83</v>
      </c>
      <c r="AV401" s="13" t="s">
        <v>81</v>
      </c>
      <c r="AW401" s="13" t="s">
        <v>30</v>
      </c>
      <c r="AX401" s="13" t="s">
        <v>73</v>
      </c>
      <c r="AY401" s="178" t="s">
        <v>241</v>
      </c>
    </row>
    <row r="402" spans="2:51" s="12" customFormat="1" ht="11.25">
      <c r="B402" s="170"/>
      <c r="D402" s="151" t="s">
        <v>1584</v>
      </c>
      <c r="E402" s="171" t="s">
        <v>1</v>
      </c>
      <c r="F402" s="172" t="s">
        <v>2616</v>
      </c>
      <c r="H402" s="173">
        <v>37.822</v>
      </c>
      <c r="I402" s="174"/>
      <c r="L402" s="170"/>
      <c r="M402" s="175"/>
      <c r="T402" s="176"/>
      <c r="AT402" s="171" t="s">
        <v>1584</v>
      </c>
      <c r="AU402" s="171" t="s">
        <v>83</v>
      </c>
      <c r="AV402" s="12" t="s">
        <v>83</v>
      </c>
      <c r="AW402" s="12" t="s">
        <v>30</v>
      </c>
      <c r="AX402" s="12" t="s">
        <v>73</v>
      </c>
      <c r="AY402" s="171" t="s">
        <v>241</v>
      </c>
    </row>
    <row r="403" spans="2:51" s="13" customFormat="1" ht="22.5">
      <c r="B403" s="177"/>
      <c r="D403" s="151" t="s">
        <v>1584</v>
      </c>
      <c r="E403" s="178" t="s">
        <v>1</v>
      </c>
      <c r="F403" s="179" t="s">
        <v>2619</v>
      </c>
      <c r="H403" s="178" t="s">
        <v>1</v>
      </c>
      <c r="I403" s="180"/>
      <c r="L403" s="177"/>
      <c r="M403" s="181"/>
      <c r="T403" s="182"/>
      <c r="AT403" s="178" t="s">
        <v>1584</v>
      </c>
      <c r="AU403" s="178" t="s">
        <v>83</v>
      </c>
      <c r="AV403" s="13" t="s">
        <v>81</v>
      </c>
      <c r="AW403" s="13" t="s">
        <v>30</v>
      </c>
      <c r="AX403" s="13" t="s">
        <v>73</v>
      </c>
      <c r="AY403" s="178" t="s">
        <v>241</v>
      </c>
    </row>
    <row r="404" spans="2:51" s="12" customFormat="1" ht="11.25">
      <c r="B404" s="170"/>
      <c r="D404" s="151" t="s">
        <v>1584</v>
      </c>
      <c r="E404" s="171" t="s">
        <v>1</v>
      </c>
      <c r="F404" s="172" t="s">
        <v>2620</v>
      </c>
      <c r="H404" s="173">
        <v>62.391</v>
      </c>
      <c r="I404" s="174"/>
      <c r="L404" s="170"/>
      <c r="M404" s="175"/>
      <c r="T404" s="176"/>
      <c r="AT404" s="171" t="s">
        <v>1584</v>
      </c>
      <c r="AU404" s="171" t="s">
        <v>83</v>
      </c>
      <c r="AV404" s="12" t="s">
        <v>83</v>
      </c>
      <c r="AW404" s="12" t="s">
        <v>30</v>
      </c>
      <c r="AX404" s="12" t="s">
        <v>73</v>
      </c>
      <c r="AY404" s="171" t="s">
        <v>241</v>
      </c>
    </row>
    <row r="405" spans="2:51" s="13" customFormat="1" ht="33.75">
      <c r="B405" s="177"/>
      <c r="D405" s="151" t="s">
        <v>1584</v>
      </c>
      <c r="E405" s="178" t="s">
        <v>1</v>
      </c>
      <c r="F405" s="179" t="s">
        <v>2621</v>
      </c>
      <c r="H405" s="178" t="s">
        <v>1</v>
      </c>
      <c r="I405" s="180"/>
      <c r="L405" s="177"/>
      <c r="M405" s="181"/>
      <c r="T405" s="182"/>
      <c r="AT405" s="178" t="s">
        <v>1584</v>
      </c>
      <c r="AU405" s="178" t="s">
        <v>83</v>
      </c>
      <c r="AV405" s="13" t="s">
        <v>81</v>
      </c>
      <c r="AW405" s="13" t="s">
        <v>30</v>
      </c>
      <c r="AX405" s="13" t="s">
        <v>73</v>
      </c>
      <c r="AY405" s="178" t="s">
        <v>241</v>
      </c>
    </row>
    <row r="406" spans="2:51" s="12" customFormat="1" ht="11.25">
      <c r="B406" s="170"/>
      <c r="D406" s="151" t="s">
        <v>1584</v>
      </c>
      <c r="E406" s="171" t="s">
        <v>1</v>
      </c>
      <c r="F406" s="172" t="s">
        <v>2620</v>
      </c>
      <c r="H406" s="173">
        <v>62.391</v>
      </c>
      <c r="I406" s="174"/>
      <c r="L406" s="170"/>
      <c r="M406" s="175"/>
      <c r="T406" s="176"/>
      <c r="AT406" s="171" t="s">
        <v>1584</v>
      </c>
      <c r="AU406" s="171" t="s">
        <v>83</v>
      </c>
      <c r="AV406" s="12" t="s">
        <v>83</v>
      </c>
      <c r="AW406" s="12" t="s">
        <v>30</v>
      </c>
      <c r="AX406" s="12" t="s">
        <v>73</v>
      </c>
      <c r="AY406" s="171" t="s">
        <v>241</v>
      </c>
    </row>
    <row r="407" spans="2:51" s="14" customFormat="1" ht="11.25">
      <c r="B407" s="186"/>
      <c r="D407" s="151" t="s">
        <v>1584</v>
      </c>
      <c r="E407" s="187" t="s">
        <v>1</v>
      </c>
      <c r="F407" s="188" t="s">
        <v>2061</v>
      </c>
      <c r="H407" s="189">
        <v>238.248</v>
      </c>
      <c r="I407" s="190"/>
      <c r="L407" s="186"/>
      <c r="M407" s="191"/>
      <c r="T407" s="192"/>
      <c r="AT407" s="187" t="s">
        <v>1584</v>
      </c>
      <c r="AU407" s="187" t="s">
        <v>83</v>
      </c>
      <c r="AV407" s="14" t="s">
        <v>247</v>
      </c>
      <c r="AW407" s="14" t="s">
        <v>30</v>
      </c>
      <c r="AX407" s="14" t="s">
        <v>81</v>
      </c>
      <c r="AY407" s="187" t="s">
        <v>241</v>
      </c>
    </row>
    <row r="408" spans="2:65" s="1" customFormat="1" ht="24.2" customHeight="1">
      <c r="B408" s="32"/>
      <c r="C408" s="137" t="s">
        <v>423</v>
      </c>
      <c r="D408" s="137" t="s">
        <v>243</v>
      </c>
      <c r="E408" s="138" t="s">
        <v>2622</v>
      </c>
      <c r="F408" s="139" t="s">
        <v>2623</v>
      </c>
      <c r="G408" s="140" t="s">
        <v>267</v>
      </c>
      <c r="H408" s="141">
        <v>48.985</v>
      </c>
      <c r="I408" s="142"/>
      <c r="J408" s="143">
        <f>ROUND(I408*H408,2)</f>
        <v>0</v>
      </c>
      <c r="K408" s="144"/>
      <c r="L408" s="32"/>
      <c r="M408" s="145" t="s">
        <v>1</v>
      </c>
      <c r="N408" s="146" t="s">
        <v>38</v>
      </c>
      <c r="P408" s="147">
        <f>O408*H408</f>
        <v>0</v>
      </c>
      <c r="Q408" s="147">
        <v>0</v>
      </c>
      <c r="R408" s="147">
        <f>Q408*H408</f>
        <v>0</v>
      </c>
      <c r="S408" s="147">
        <v>0</v>
      </c>
      <c r="T408" s="148">
        <f>S408*H408</f>
        <v>0</v>
      </c>
      <c r="AR408" s="149" t="s">
        <v>247</v>
      </c>
      <c r="AT408" s="149" t="s">
        <v>243</v>
      </c>
      <c r="AU408" s="149" t="s">
        <v>83</v>
      </c>
      <c r="AY408" s="17" t="s">
        <v>241</v>
      </c>
      <c r="BE408" s="150">
        <f>IF(N408="základní",J408,0)</f>
        <v>0</v>
      </c>
      <c r="BF408" s="150">
        <f>IF(N408="snížená",J408,0)</f>
        <v>0</v>
      </c>
      <c r="BG408" s="150">
        <f>IF(N408="zákl. přenesená",J408,0)</f>
        <v>0</v>
      </c>
      <c r="BH408" s="150">
        <f>IF(N408="sníž. přenesená",J408,0)</f>
        <v>0</v>
      </c>
      <c r="BI408" s="150">
        <f>IF(N408="nulová",J408,0)</f>
        <v>0</v>
      </c>
      <c r="BJ408" s="17" t="s">
        <v>81</v>
      </c>
      <c r="BK408" s="150">
        <f>ROUND(I408*H408,2)</f>
        <v>0</v>
      </c>
      <c r="BL408" s="17" t="s">
        <v>247</v>
      </c>
      <c r="BM408" s="149" t="s">
        <v>2624</v>
      </c>
    </row>
    <row r="409" spans="2:47" s="1" customFormat="1" ht="78">
      <c r="B409" s="32"/>
      <c r="D409" s="151" t="s">
        <v>248</v>
      </c>
      <c r="F409" s="152" t="s">
        <v>2625</v>
      </c>
      <c r="I409" s="153"/>
      <c r="L409" s="32"/>
      <c r="M409" s="154"/>
      <c r="T409" s="56"/>
      <c r="AT409" s="17" t="s">
        <v>248</v>
      </c>
      <c r="AU409" s="17" t="s">
        <v>83</v>
      </c>
    </row>
    <row r="410" spans="2:51" s="13" customFormat="1" ht="11.25">
      <c r="B410" s="177"/>
      <c r="D410" s="151" t="s">
        <v>1584</v>
      </c>
      <c r="E410" s="178" t="s">
        <v>1</v>
      </c>
      <c r="F410" s="179" t="s">
        <v>2626</v>
      </c>
      <c r="H410" s="178" t="s">
        <v>1</v>
      </c>
      <c r="I410" s="180"/>
      <c r="L410" s="177"/>
      <c r="M410" s="181"/>
      <c r="T410" s="182"/>
      <c r="AT410" s="178" t="s">
        <v>1584</v>
      </c>
      <c r="AU410" s="178" t="s">
        <v>83</v>
      </c>
      <c r="AV410" s="13" t="s">
        <v>81</v>
      </c>
      <c r="AW410" s="13" t="s">
        <v>30</v>
      </c>
      <c r="AX410" s="13" t="s">
        <v>73</v>
      </c>
      <c r="AY410" s="178" t="s">
        <v>241</v>
      </c>
    </row>
    <row r="411" spans="2:51" s="12" customFormat="1" ht="11.25">
      <c r="B411" s="170"/>
      <c r="D411" s="151" t="s">
        <v>1584</v>
      </c>
      <c r="E411" s="171" t="s">
        <v>1</v>
      </c>
      <c r="F411" s="172" t="s">
        <v>2627</v>
      </c>
      <c r="H411" s="173">
        <v>48.985</v>
      </c>
      <c r="I411" s="174"/>
      <c r="L411" s="170"/>
      <c r="M411" s="175"/>
      <c r="T411" s="176"/>
      <c r="AT411" s="171" t="s">
        <v>1584</v>
      </c>
      <c r="AU411" s="171" t="s">
        <v>83</v>
      </c>
      <c r="AV411" s="12" t="s">
        <v>83</v>
      </c>
      <c r="AW411" s="12" t="s">
        <v>30</v>
      </c>
      <c r="AX411" s="12" t="s">
        <v>81</v>
      </c>
      <c r="AY411" s="171" t="s">
        <v>241</v>
      </c>
    </row>
    <row r="412" spans="2:65" s="1" customFormat="1" ht="24.2" customHeight="1">
      <c r="B412" s="32"/>
      <c r="C412" s="137" t="s">
        <v>483</v>
      </c>
      <c r="D412" s="137" t="s">
        <v>243</v>
      </c>
      <c r="E412" s="138" t="s">
        <v>2117</v>
      </c>
      <c r="F412" s="139" t="s">
        <v>2118</v>
      </c>
      <c r="G412" s="140" t="s">
        <v>2119</v>
      </c>
      <c r="H412" s="141">
        <v>26</v>
      </c>
      <c r="I412" s="142"/>
      <c r="J412" s="143">
        <f>ROUND(I412*H412,2)</f>
        <v>0</v>
      </c>
      <c r="K412" s="144"/>
      <c r="L412" s="32"/>
      <c r="M412" s="145" t="s">
        <v>1</v>
      </c>
      <c r="N412" s="146" t="s">
        <v>38</v>
      </c>
      <c r="P412" s="147">
        <f>O412*H412</f>
        <v>0</v>
      </c>
      <c r="Q412" s="147">
        <v>0</v>
      </c>
      <c r="R412" s="147">
        <f>Q412*H412</f>
        <v>0</v>
      </c>
      <c r="S412" s="147">
        <v>0</v>
      </c>
      <c r="T412" s="148">
        <f>S412*H412</f>
        <v>0</v>
      </c>
      <c r="AR412" s="149" t="s">
        <v>247</v>
      </c>
      <c r="AT412" s="149" t="s">
        <v>243</v>
      </c>
      <c r="AU412" s="149" t="s">
        <v>83</v>
      </c>
      <c r="AY412" s="17" t="s">
        <v>241</v>
      </c>
      <c r="BE412" s="150">
        <f>IF(N412="základní",J412,0)</f>
        <v>0</v>
      </c>
      <c r="BF412" s="150">
        <f>IF(N412="snížená",J412,0)</f>
        <v>0</v>
      </c>
      <c r="BG412" s="150">
        <f>IF(N412="zákl. přenesená",J412,0)</f>
        <v>0</v>
      </c>
      <c r="BH412" s="150">
        <f>IF(N412="sníž. přenesená",J412,0)</f>
        <v>0</v>
      </c>
      <c r="BI412" s="150">
        <f>IF(N412="nulová",J412,0)</f>
        <v>0</v>
      </c>
      <c r="BJ412" s="17" t="s">
        <v>81</v>
      </c>
      <c r="BK412" s="150">
        <f>ROUND(I412*H412,2)</f>
        <v>0</v>
      </c>
      <c r="BL412" s="17" t="s">
        <v>247</v>
      </c>
      <c r="BM412" s="149" t="s">
        <v>2628</v>
      </c>
    </row>
    <row r="413" spans="2:47" s="1" customFormat="1" ht="87.75">
      <c r="B413" s="32"/>
      <c r="D413" s="151" t="s">
        <v>248</v>
      </c>
      <c r="F413" s="152" t="s">
        <v>2121</v>
      </c>
      <c r="I413" s="153"/>
      <c r="L413" s="32"/>
      <c r="M413" s="154"/>
      <c r="T413" s="56"/>
      <c r="AT413" s="17" t="s">
        <v>248</v>
      </c>
      <c r="AU413" s="17" t="s">
        <v>83</v>
      </c>
    </row>
    <row r="414" spans="2:51" s="13" customFormat="1" ht="11.25">
      <c r="B414" s="177"/>
      <c r="D414" s="151" t="s">
        <v>1584</v>
      </c>
      <c r="E414" s="178" t="s">
        <v>1</v>
      </c>
      <c r="F414" s="179" t="s">
        <v>2122</v>
      </c>
      <c r="H414" s="178" t="s">
        <v>1</v>
      </c>
      <c r="I414" s="180"/>
      <c r="L414" s="177"/>
      <c r="M414" s="181"/>
      <c r="T414" s="182"/>
      <c r="AT414" s="178" t="s">
        <v>1584</v>
      </c>
      <c r="AU414" s="178" t="s">
        <v>83</v>
      </c>
      <c r="AV414" s="13" t="s">
        <v>81</v>
      </c>
      <c r="AW414" s="13" t="s">
        <v>30</v>
      </c>
      <c r="AX414" s="13" t="s">
        <v>73</v>
      </c>
      <c r="AY414" s="178" t="s">
        <v>241</v>
      </c>
    </row>
    <row r="415" spans="2:51" s="12" customFormat="1" ht="11.25">
      <c r="B415" s="170"/>
      <c r="D415" s="151" t="s">
        <v>1584</v>
      </c>
      <c r="E415" s="171" t="s">
        <v>1</v>
      </c>
      <c r="F415" s="172" t="s">
        <v>293</v>
      </c>
      <c r="H415" s="173">
        <v>26</v>
      </c>
      <c r="I415" s="174"/>
      <c r="L415" s="170"/>
      <c r="M415" s="175"/>
      <c r="T415" s="176"/>
      <c r="AT415" s="171" t="s">
        <v>1584</v>
      </c>
      <c r="AU415" s="171" t="s">
        <v>83</v>
      </c>
      <c r="AV415" s="12" t="s">
        <v>83</v>
      </c>
      <c r="AW415" s="12" t="s">
        <v>30</v>
      </c>
      <c r="AX415" s="12" t="s">
        <v>81</v>
      </c>
      <c r="AY415" s="171" t="s">
        <v>241</v>
      </c>
    </row>
    <row r="416" spans="2:65" s="1" customFormat="1" ht="24.2" customHeight="1">
      <c r="B416" s="32"/>
      <c r="C416" s="137" t="s">
        <v>340</v>
      </c>
      <c r="D416" s="137" t="s">
        <v>243</v>
      </c>
      <c r="E416" s="138" t="s">
        <v>2629</v>
      </c>
      <c r="F416" s="139" t="s">
        <v>2630</v>
      </c>
      <c r="G416" s="140" t="s">
        <v>2119</v>
      </c>
      <c r="H416" s="141">
        <v>36</v>
      </c>
      <c r="I416" s="142"/>
      <c r="J416" s="143">
        <f>ROUND(I416*H416,2)</f>
        <v>0</v>
      </c>
      <c r="K416" s="144"/>
      <c r="L416" s="32"/>
      <c r="M416" s="145" t="s">
        <v>1</v>
      </c>
      <c r="N416" s="146" t="s">
        <v>38</v>
      </c>
      <c r="P416" s="147">
        <f>O416*H416</f>
        <v>0</v>
      </c>
      <c r="Q416" s="147">
        <v>0</v>
      </c>
      <c r="R416" s="147">
        <f>Q416*H416</f>
        <v>0</v>
      </c>
      <c r="S416" s="147">
        <v>0</v>
      </c>
      <c r="T416" s="148">
        <f>S416*H416</f>
        <v>0</v>
      </c>
      <c r="AR416" s="149" t="s">
        <v>247</v>
      </c>
      <c r="AT416" s="149" t="s">
        <v>243</v>
      </c>
      <c r="AU416" s="149" t="s">
        <v>83</v>
      </c>
      <c r="AY416" s="17" t="s">
        <v>241</v>
      </c>
      <c r="BE416" s="150">
        <f>IF(N416="základní",J416,0)</f>
        <v>0</v>
      </c>
      <c r="BF416" s="150">
        <f>IF(N416="snížená",J416,0)</f>
        <v>0</v>
      </c>
      <c r="BG416" s="150">
        <f>IF(N416="zákl. přenesená",J416,0)</f>
        <v>0</v>
      </c>
      <c r="BH416" s="150">
        <f>IF(N416="sníž. přenesená",J416,0)</f>
        <v>0</v>
      </c>
      <c r="BI416" s="150">
        <f>IF(N416="nulová",J416,0)</f>
        <v>0</v>
      </c>
      <c r="BJ416" s="17" t="s">
        <v>81</v>
      </c>
      <c r="BK416" s="150">
        <f>ROUND(I416*H416,2)</f>
        <v>0</v>
      </c>
      <c r="BL416" s="17" t="s">
        <v>247</v>
      </c>
      <c r="BM416" s="149" t="s">
        <v>2631</v>
      </c>
    </row>
    <row r="417" spans="2:47" s="1" customFormat="1" ht="68.25">
      <c r="B417" s="32"/>
      <c r="D417" s="151" t="s">
        <v>248</v>
      </c>
      <c r="F417" s="152" t="s">
        <v>2632</v>
      </c>
      <c r="I417" s="153"/>
      <c r="L417" s="32"/>
      <c r="M417" s="154"/>
      <c r="T417" s="56"/>
      <c r="AT417" s="17" t="s">
        <v>248</v>
      </c>
      <c r="AU417" s="17" t="s">
        <v>83</v>
      </c>
    </row>
    <row r="418" spans="2:51" s="13" customFormat="1" ht="11.25">
      <c r="B418" s="177"/>
      <c r="D418" s="151" t="s">
        <v>1584</v>
      </c>
      <c r="E418" s="178" t="s">
        <v>1</v>
      </c>
      <c r="F418" s="179" t="s">
        <v>2633</v>
      </c>
      <c r="H418" s="178" t="s">
        <v>1</v>
      </c>
      <c r="I418" s="180"/>
      <c r="L418" s="177"/>
      <c r="M418" s="181"/>
      <c r="T418" s="182"/>
      <c r="AT418" s="178" t="s">
        <v>1584</v>
      </c>
      <c r="AU418" s="178" t="s">
        <v>83</v>
      </c>
      <c r="AV418" s="13" t="s">
        <v>81</v>
      </c>
      <c r="AW418" s="13" t="s">
        <v>30</v>
      </c>
      <c r="AX418" s="13" t="s">
        <v>73</v>
      </c>
      <c r="AY418" s="178" t="s">
        <v>241</v>
      </c>
    </row>
    <row r="419" spans="2:51" s="12" customFormat="1" ht="11.25">
      <c r="B419" s="170"/>
      <c r="D419" s="151" t="s">
        <v>1584</v>
      </c>
      <c r="E419" s="171" t="s">
        <v>1</v>
      </c>
      <c r="F419" s="172" t="s">
        <v>309</v>
      </c>
      <c r="H419" s="173">
        <v>36</v>
      </c>
      <c r="I419" s="174"/>
      <c r="L419" s="170"/>
      <c r="M419" s="175"/>
      <c r="T419" s="176"/>
      <c r="AT419" s="171" t="s">
        <v>1584</v>
      </c>
      <c r="AU419" s="171" t="s">
        <v>83</v>
      </c>
      <c r="AV419" s="12" t="s">
        <v>83</v>
      </c>
      <c r="AW419" s="12" t="s">
        <v>30</v>
      </c>
      <c r="AX419" s="12" t="s">
        <v>81</v>
      </c>
      <c r="AY419" s="171" t="s">
        <v>241</v>
      </c>
    </row>
    <row r="420" spans="2:65" s="1" customFormat="1" ht="24.2" customHeight="1">
      <c r="B420" s="32"/>
      <c r="C420" s="137" t="s">
        <v>431</v>
      </c>
      <c r="D420" s="137" t="s">
        <v>243</v>
      </c>
      <c r="E420" s="138" t="s">
        <v>2123</v>
      </c>
      <c r="F420" s="139" t="s">
        <v>2124</v>
      </c>
      <c r="G420" s="140" t="s">
        <v>2119</v>
      </c>
      <c r="H420" s="141">
        <v>82</v>
      </c>
      <c r="I420" s="142"/>
      <c r="J420" s="143">
        <f>ROUND(I420*H420,2)</f>
        <v>0</v>
      </c>
      <c r="K420" s="144"/>
      <c r="L420" s="32"/>
      <c r="M420" s="145" t="s">
        <v>1</v>
      </c>
      <c r="N420" s="146" t="s">
        <v>38</v>
      </c>
      <c r="P420" s="147">
        <f>O420*H420</f>
        <v>0</v>
      </c>
      <c r="Q420" s="147">
        <v>0</v>
      </c>
      <c r="R420" s="147">
        <f>Q420*H420</f>
        <v>0</v>
      </c>
      <c r="S420" s="147">
        <v>0</v>
      </c>
      <c r="T420" s="148">
        <f>S420*H420</f>
        <v>0</v>
      </c>
      <c r="AR420" s="149" t="s">
        <v>247</v>
      </c>
      <c r="AT420" s="149" t="s">
        <v>243</v>
      </c>
      <c r="AU420" s="149" t="s">
        <v>83</v>
      </c>
      <c r="AY420" s="17" t="s">
        <v>241</v>
      </c>
      <c r="BE420" s="150">
        <f>IF(N420="základní",J420,0)</f>
        <v>0</v>
      </c>
      <c r="BF420" s="150">
        <f>IF(N420="snížená",J420,0)</f>
        <v>0</v>
      </c>
      <c r="BG420" s="150">
        <f>IF(N420="zákl. přenesená",J420,0)</f>
        <v>0</v>
      </c>
      <c r="BH420" s="150">
        <f>IF(N420="sníž. přenesená",J420,0)</f>
        <v>0</v>
      </c>
      <c r="BI420" s="150">
        <f>IF(N420="nulová",J420,0)</f>
        <v>0</v>
      </c>
      <c r="BJ420" s="17" t="s">
        <v>81</v>
      </c>
      <c r="BK420" s="150">
        <f>ROUND(I420*H420,2)</f>
        <v>0</v>
      </c>
      <c r="BL420" s="17" t="s">
        <v>247</v>
      </c>
      <c r="BM420" s="149" t="s">
        <v>2634</v>
      </c>
    </row>
    <row r="421" spans="2:47" s="1" customFormat="1" ht="68.25">
      <c r="B421" s="32"/>
      <c r="D421" s="151" t="s">
        <v>248</v>
      </c>
      <c r="F421" s="152" t="s">
        <v>2126</v>
      </c>
      <c r="I421" s="153"/>
      <c r="L421" s="32"/>
      <c r="M421" s="154"/>
      <c r="T421" s="56"/>
      <c r="AT421" s="17" t="s">
        <v>248</v>
      </c>
      <c r="AU421" s="17" t="s">
        <v>83</v>
      </c>
    </row>
    <row r="422" spans="2:51" s="13" customFormat="1" ht="11.25">
      <c r="B422" s="177"/>
      <c r="D422" s="151" t="s">
        <v>1584</v>
      </c>
      <c r="E422" s="178" t="s">
        <v>1</v>
      </c>
      <c r="F422" s="179" t="s">
        <v>2635</v>
      </c>
      <c r="H422" s="178" t="s">
        <v>1</v>
      </c>
      <c r="I422" s="180"/>
      <c r="L422" s="177"/>
      <c r="M422" s="181"/>
      <c r="T422" s="182"/>
      <c r="AT422" s="178" t="s">
        <v>1584</v>
      </c>
      <c r="AU422" s="178" t="s">
        <v>83</v>
      </c>
      <c r="AV422" s="13" t="s">
        <v>81</v>
      </c>
      <c r="AW422" s="13" t="s">
        <v>30</v>
      </c>
      <c r="AX422" s="13" t="s">
        <v>73</v>
      </c>
      <c r="AY422" s="178" t="s">
        <v>241</v>
      </c>
    </row>
    <row r="423" spans="2:51" s="12" customFormat="1" ht="11.25">
      <c r="B423" s="170"/>
      <c r="D423" s="151" t="s">
        <v>1584</v>
      </c>
      <c r="E423" s="171" t="s">
        <v>1</v>
      </c>
      <c r="F423" s="172" t="s">
        <v>279</v>
      </c>
      <c r="H423" s="173">
        <v>18</v>
      </c>
      <c r="I423" s="174"/>
      <c r="L423" s="170"/>
      <c r="M423" s="175"/>
      <c r="T423" s="176"/>
      <c r="AT423" s="171" t="s">
        <v>1584</v>
      </c>
      <c r="AU423" s="171" t="s">
        <v>83</v>
      </c>
      <c r="AV423" s="12" t="s">
        <v>83</v>
      </c>
      <c r="AW423" s="12" t="s">
        <v>30</v>
      </c>
      <c r="AX423" s="12" t="s">
        <v>73</v>
      </c>
      <c r="AY423" s="171" t="s">
        <v>241</v>
      </c>
    </row>
    <row r="424" spans="2:51" s="13" customFormat="1" ht="11.25">
      <c r="B424" s="177"/>
      <c r="D424" s="151" t="s">
        <v>1584</v>
      </c>
      <c r="E424" s="178" t="s">
        <v>1</v>
      </c>
      <c r="F424" s="179" t="s">
        <v>2636</v>
      </c>
      <c r="H424" s="178" t="s">
        <v>1</v>
      </c>
      <c r="I424" s="180"/>
      <c r="L424" s="177"/>
      <c r="M424" s="181"/>
      <c r="T424" s="182"/>
      <c r="AT424" s="178" t="s">
        <v>1584</v>
      </c>
      <c r="AU424" s="178" t="s">
        <v>83</v>
      </c>
      <c r="AV424" s="13" t="s">
        <v>81</v>
      </c>
      <c r="AW424" s="13" t="s">
        <v>30</v>
      </c>
      <c r="AX424" s="13" t="s">
        <v>73</v>
      </c>
      <c r="AY424" s="178" t="s">
        <v>241</v>
      </c>
    </row>
    <row r="425" spans="2:51" s="12" customFormat="1" ht="11.25">
      <c r="B425" s="170"/>
      <c r="D425" s="151" t="s">
        <v>1584</v>
      </c>
      <c r="E425" s="171" t="s">
        <v>1</v>
      </c>
      <c r="F425" s="172" t="s">
        <v>357</v>
      </c>
      <c r="H425" s="173">
        <v>64</v>
      </c>
      <c r="I425" s="174"/>
      <c r="L425" s="170"/>
      <c r="M425" s="175"/>
      <c r="T425" s="176"/>
      <c r="AT425" s="171" t="s">
        <v>1584</v>
      </c>
      <c r="AU425" s="171" t="s">
        <v>83</v>
      </c>
      <c r="AV425" s="12" t="s">
        <v>83</v>
      </c>
      <c r="AW425" s="12" t="s">
        <v>30</v>
      </c>
      <c r="AX425" s="12" t="s">
        <v>73</v>
      </c>
      <c r="AY425" s="171" t="s">
        <v>241</v>
      </c>
    </row>
    <row r="426" spans="2:51" s="14" customFormat="1" ht="11.25">
      <c r="B426" s="186"/>
      <c r="D426" s="151" t="s">
        <v>1584</v>
      </c>
      <c r="E426" s="187" t="s">
        <v>1</v>
      </c>
      <c r="F426" s="188" t="s">
        <v>2061</v>
      </c>
      <c r="H426" s="189">
        <v>82</v>
      </c>
      <c r="I426" s="190"/>
      <c r="L426" s="186"/>
      <c r="M426" s="191"/>
      <c r="T426" s="192"/>
      <c r="AT426" s="187" t="s">
        <v>1584</v>
      </c>
      <c r="AU426" s="187" t="s">
        <v>83</v>
      </c>
      <c r="AV426" s="14" t="s">
        <v>247</v>
      </c>
      <c r="AW426" s="14" t="s">
        <v>30</v>
      </c>
      <c r="AX426" s="14" t="s">
        <v>81</v>
      </c>
      <c r="AY426" s="187" t="s">
        <v>241</v>
      </c>
    </row>
    <row r="427" spans="2:65" s="1" customFormat="1" ht="37.9" customHeight="1">
      <c r="B427" s="32"/>
      <c r="C427" s="137" t="s">
        <v>343</v>
      </c>
      <c r="D427" s="137" t="s">
        <v>243</v>
      </c>
      <c r="E427" s="138" t="s">
        <v>2637</v>
      </c>
      <c r="F427" s="139" t="s">
        <v>2638</v>
      </c>
      <c r="G427" s="140" t="s">
        <v>267</v>
      </c>
      <c r="H427" s="141">
        <v>2253.5</v>
      </c>
      <c r="I427" s="142"/>
      <c r="J427" s="143">
        <f>ROUND(I427*H427,2)</f>
        <v>0</v>
      </c>
      <c r="K427" s="144"/>
      <c r="L427" s="32"/>
      <c r="M427" s="145" t="s">
        <v>1</v>
      </c>
      <c r="N427" s="146" t="s">
        <v>38</v>
      </c>
      <c r="P427" s="147">
        <f>O427*H427</f>
        <v>0</v>
      </c>
      <c r="Q427" s="147">
        <v>0</v>
      </c>
      <c r="R427" s="147">
        <f>Q427*H427</f>
        <v>0</v>
      </c>
      <c r="S427" s="147">
        <v>0</v>
      </c>
      <c r="T427" s="148">
        <f>S427*H427</f>
        <v>0</v>
      </c>
      <c r="AR427" s="149" t="s">
        <v>247</v>
      </c>
      <c r="AT427" s="149" t="s">
        <v>243</v>
      </c>
      <c r="AU427" s="149" t="s">
        <v>83</v>
      </c>
      <c r="AY427" s="17" t="s">
        <v>241</v>
      </c>
      <c r="BE427" s="150">
        <f>IF(N427="základní",J427,0)</f>
        <v>0</v>
      </c>
      <c r="BF427" s="150">
        <f>IF(N427="snížená",J427,0)</f>
        <v>0</v>
      </c>
      <c r="BG427" s="150">
        <f>IF(N427="zákl. přenesená",J427,0)</f>
        <v>0</v>
      </c>
      <c r="BH427" s="150">
        <f>IF(N427="sníž. přenesená",J427,0)</f>
        <v>0</v>
      </c>
      <c r="BI427" s="150">
        <f>IF(N427="nulová",J427,0)</f>
        <v>0</v>
      </c>
      <c r="BJ427" s="17" t="s">
        <v>81</v>
      </c>
      <c r="BK427" s="150">
        <f>ROUND(I427*H427,2)</f>
        <v>0</v>
      </c>
      <c r="BL427" s="17" t="s">
        <v>247</v>
      </c>
      <c r="BM427" s="149" t="s">
        <v>2639</v>
      </c>
    </row>
    <row r="428" spans="2:47" s="1" customFormat="1" ht="58.5">
      <c r="B428" s="32"/>
      <c r="D428" s="151" t="s">
        <v>248</v>
      </c>
      <c r="F428" s="152" t="s">
        <v>2640</v>
      </c>
      <c r="I428" s="153"/>
      <c r="L428" s="32"/>
      <c r="M428" s="154"/>
      <c r="T428" s="56"/>
      <c r="AT428" s="17" t="s">
        <v>248</v>
      </c>
      <c r="AU428" s="17" t="s">
        <v>83</v>
      </c>
    </row>
    <row r="429" spans="2:51" s="13" customFormat="1" ht="11.25">
      <c r="B429" s="177"/>
      <c r="D429" s="151" t="s">
        <v>1584</v>
      </c>
      <c r="E429" s="178" t="s">
        <v>1</v>
      </c>
      <c r="F429" s="179" t="s">
        <v>2641</v>
      </c>
      <c r="H429" s="178" t="s">
        <v>1</v>
      </c>
      <c r="I429" s="180"/>
      <c r="L429" s="177"/>
      <c r="M429" s="181"/>
      <c r="T429" s="182"/>
      <c r="AT429" s="178" t="s">
        <v>1584</v>
      </c>
      <c r="AU429" s="178" t="s">
        <v>83</v>
      </c>
      <c r="AV429" s="13" t="s">
        <v>81</v>
      </c>
      <c r="AW429" s="13" t="s">
        <v>30</v>
      </c>
      <c r="AX429" s="13" t="s">
        <v>73</v>
      </c>
      <c r="AY429" s="178" t="s">
        <v>241</v>
      </c>
    </row>
    <row r="430" spans="2:51" s="12" customFormat="1" ht="11.25">
      <c r="B430" s="170"/>
      <c r="D430" s="151" t="s">
        <v>1584</v>
      </c>
      <c r="E430" s="171" t="s">
        <v>1</v>
      </c>
      <c r="F430" s="172" t="s">
        <v>2642</v>
      </c>
      <c r="H430" s="173">
        <v>2253.5</v>
      </c>
      <c r="I430" s="174"/>
      <c r="L430" s="170"/>
      <c r="M430" s="175"/>
      <c r="T430" s="176"/>
      <c r="AT430" s="171" t="s">
        <v>1584</v>
      </c>
      <c r="AU430" s="171" t="s">
        <v>83</v>
      </c>
      <c r="AV430" s="12" t="s">
        <v>83</v>
      </c>
      <c r="AW430" s="12" t="s">
        <v>30</v>
      </c>
      <c r="AX430" s="12" t="s">
        <v>81</v>
      </c>
      <c r="AY430" s="171" t="s">
        <v>241</v>
      </c>
    </row>
    <row r="431" spans="2:65" s="1" customFormat="1" ht="37.9" customHeight="1">
      <c r="B431" s="32"/>
      <c r="C431" s="137" t="s">
        <v>440</v>
      </c>
      <c r="D431" s="137" t="s">
        <v>243</v>
      </c>
      <c r="E431" s="138" t="s">
        <v>2643</v>
      </c>
      <c r="F431" s="139" t="s">
        <v>2644</v>
      </c>
      <c r="G431" s="140" t="s">
        <v>267</v>
      </c>
      <c r="H431" s="141">
        <v>2253.5</v>
      </c>
      <c r="I431" s="142"/>
      <c r="J431" s="143">
        <f>ROUND(I431*H431,2)</f>
        <v>0</v>
      </c>
      <c r="K431" s="144"/>
      <c r="L431" s="32"/>
      <c r="M431" s="145" t="s">
        <v>1</v>
      </c>
      <c r="N431" s="146" t="s">
        <v>38</v>
      </c>
      <c r="P431" s="147">
        <f>O431*H431</f>
        <v>0</v>
      </c>
      <c r="Q431" s="147">
        <v>0</v>
      </c>
      <c r="R431" s="147">
        <f>Q431*H431</f>
        <v>0</v>
      </c>
      <c r="S431" s="147">
        <v>0</v>
      </c>
      <c r="T431" s="148">
        <f>S431*H431</f>
        <v>0</v>
      </c>
      <c r="AR431" s="149" t="s">
        <v>247</v>
      </c>
      <c r="AT431" s="149" t="s">
        <v>243</v>
      </c>
      <c r="AU431" s="149" t="s">
        <v>83</v>
      </c>
      <c r="AY431" s="17" t="s">
        <v>241</v>
      </c>
      <c r="BE431" s="150">
        <f>IF(N431="základní",J431,0)</f>
        <v>0</v>
      </c>
      <c r="BF431" s="150">
        <f>IF(N431="snížená",J431,0)</f>
        <v>0</v>
      </c>
      <c r="BG431" s="150">
        <f>IF(N431="zákl. přenesená",J431,0)</f>
        <v>0</v>
      </c>
      <c r="BH431" s="150">
        <f>IF(N431="sníž. přenesená",J431,0)</f>
        <v>0</v>
      </c>
      <c r="BI431" s="150">
        <f>IF(N431="nulová",J431,0)</f>
        <v>0</v>
      </c>
      <c r="BJ431" s="17" t="s">
        <v>81</v>
      </c>
      <c r="BK431" s="150">
        <f>ROUND(I431*H431,2)</f>
        <v>0</v>
      </c>
      <c r="BL431" s="17" t="s">
        <v>247</v>
      </c>
      <c r="BM431" s="149" t="s">
        <v>2645</v>
      </c>
    </row>
    <row r="432" spans="2:47" s="1" customFormat="1" ht="58.5">
      <c r="B432" s="32"/>
      <c r="D432" s="151" t="s">
        <v>248</v>
      </c>
      <c r="F432" s="152" t="s">
        <v>2646</v>
      </c>
      <c r="I432" s="153"/>
      <c r="L432" s="32"/>
      <c r="M432" s="154"/>
      <c r="T432" s="56"/>
      <c r="AT432" s="17" t="s">
        <v>248</v>
      </c>
      <c r="AU432" s="17" t="s">
        <v>83</v>
      </c>
    </row>
    <row r="433" spans="2:51" s="13" customFormat="1" ht="11.25">
      <c r="B433" s="177"/>
      <c r="D433" s="151" t="s">
        <v>1584</v>
      </c>
      <c r="E433" s="178" t="s">
        <v>1</v>
      </c>
      <c r="F433" s="179" t="s">
        <v>2641</v>
      </c>
      <c r="H433" s="178" t="s">
        <v>1</v>
      </c>
      <c r="I433" s="180"/>
      <c r="L433" s="177"/>
      <c r="M433" s="181"/>
      <c r="T433" s="182"/>
      <c r="AT433" s="178" t="s">
        <v>1584</v>
      </c>
      <c r="AU433" s="178" t="s">
        <v>83</v>
      </c>
      <c r="AV433" s="13" t="s">
        <v>81</v>
      </c>
      <c r="AW433" s="13" t="s">
        <v>30</v>
      </c>
      <c r="AX433" s="13" t="s">
        <v>73</v>
      </c>
      <c r="AY433" s="178" t="s">
        <v>241</v>
      </c>
    </row>
    <row r="434" spans="2:51" s="12" customFormat="1" ht="11.25">
      <c r="B434" s="170"/>
      <c r="D434" s="151" t="s">
        <v>1584</v>
      </c>
      <c r="E434" s="171" t="s">
        <v>1</v>
      </c>
      <c r="F434" s="172" t="s">
        <v>2642</v>
      </c>
      <c r="H434" s="173">
        <v>2253.5</v>
      </c>
      <c r="I434" s="174"/>
      <c r="L434" s="170"/>
      <c r="M434" s="175"/>
      <c r="T434" s="176"/>
      <c r="AT434" s="171" t="s">
        <v>1584</v>
      </c>
      <c r="AU434" s="171" t="s">
        <v>83</v>
      </c>
      <c r="AV434" s="12" t="s">
        <v>83</v>
      </c>
      <c r="AW434" s="12" t="s">
        <v>30</v>
      </c>
      <c r="AX434" s="12" t="s">
        <v>81</v>
      </c>
      <c r="AY434" s="171" t="s">
        <v>241</v>
      </c>
    </row>
    <row r="435" spans="2:65" s="1" customFormat="1" ht="24.2" customHeight="1">
      <c r="B435" s="32"/>
      <c r="C435" s="137" t="s">
        <v>347</v>
      </c>
      <c r="D435" s="137" t="s">
        <v>243</v>
      </c>
      <c r="E435" s="138" t="s">
        <v>2647</v>
      </c>
      <c r="F435" s="139" t="s">
        <v>2648</v>
      </c>
      <c r="G435" s="140" t="s">
        <v>267</v>
      </c>
      <c r="H435" s="141">
        <v>320.339</v>
      </c>
      <c r="I435" s="142"/>
      <c r="J435" s="143">
        <f>ROUND(I435*H435,2)</f>
        <v>0</v>
      </c>
      <c r="K435" s="144"/>
      <c r="L435" s="32"/>
      <c r="M435" s="145" t="s">
        <v>1</v>
      </c>
      <c r="N435" s="146" t="s">
        <v>38</v>
      </c>
      <c r="P435" s="147">
        <f>O435*H435</f>
        <v>0</v>
      </c>
      <c r="Q435" s="147">
        <v>0</v>
      </c>
      <c r="R435" s="147">
        <f>Q435*H435</f>
        <v>0</v>
      </c>
      <c r="S435" s="147">
        <v>0</v>
      </c>
      <c r="T435" s="148">
        <f>S435*H435</f>
        <v>0</v>
      </c>
      <c r="AR435" s="149" t="s">
        <v>247</v>
      </c>
      <c r="AT435" s="149" t="s">
        <v>243</v>
      </c>
      <c r="AU435" s="149" t="s">
        <v>83</v>
      </c>
      <c r="AY435" s="17" t="s">
        <v>241</v>
      </c>
      <c r="BE435" s="150">
        <f>IF(N435="základní",J435,0)</f>
        <v>0</v>
      </c>
      <c r="BF435" s="150">
        <f>IF(N435="snížená",J435,0)</f>
        <v>0</v>
      </c>
      <c r="BG435" s="150">
        <f>IF(N435="zákl. přenesená",J435,0)</f>
        <v>0</v>
      </c>
      <c r="BH435" s="150">
        <f>IF(N435="sníž. přenesená",J435,0)</f>
        <v>0</v>
      </c>
      <c r="BI435" s="150">
        <f>IF(N435="nulová",J435,0)</f>
        <v>0</v>
      </c>
      <c r="BJ435" s="17" t="s">
        <v>81</v>
      </c>
      <c r="BK435" s="150">
        <f>ROUND(I435*H435,2)</f>
        <v>0</v>
      </c>
      <c r="BL435" s="17" t="s">
        <v>247</v>
      </c>
      <c r="BM435" s="149" t="s">
        <v>2649</v>
      </c>
    </row>
    <row r="436" spans="2:47" s="1" customFormat="1" ht="48.75">
      <c r="B436" s="32"/>
      <c r="D436" s="151" t="s">
        <v>248</v>
      </c>
      <c r="F436" s="152" t="s">
        <v>2650</v>
      </c>
      <c r="I436" s="153"/>
      <c r="L436" s="32"/>
      <c r="M436" s="154"/>
      <c r="T436" s="56"/>
      <c r="AT436" s="17" t="s">
        <v>248</v>
      </c>
      <c r="AU436" s="17" t="s">
        <v>83</v>
      </c>
    </row>
    <row r="437" spans="2:51" s="13" customFormat="1" ht="11.25">
      <c r="B437" s="177"/>
      <c r="D437" s="151" t="s">
        <v>1584</v>
      </c>
      <c r="E437" s="178" t="s">
        <v>1</v>
      </c>
      <c r="F437" s="179" t="s">
        <v>2651</v>
      </c>
      <c r="H437" s="178" t="s">
        <v>1</v>
      </c>
      <c r="I437" s="180"/>
      <c r="L437" s="177"/>
      <c r="M437" s="181"/>
      <c r="T437" s="182"/>
      <c r="AT437" s="178" t="s">
        <v>1584</v>
      </c>
      <c r="AU437" s="178" t="s">
        <v>83</v>
      </c>
      <c r="AV437" s="13" t="s">
        <v>81</v>
      </c>
      <c r="AW437" s="13" t="s">
        <v>30</v>
      </c>
      <c r="AX437" s="13" t="s">
        <v>73</v>
      </c>
      <c r="AY437" s="178" t="s">
        <v>241</v>
      </c>
    </row>
    <row r="438" spans="2:51" s="12" customFormat="1" ht="11.25">
      <c r="B438" s="170"/>
      <c r="D438" s="151" t="s">
        <v>1584</v>
      </c>
      <c r="E438" s="171" t="s">
        <v>1</v>
      </c>
      <c r="F438" s="172" t="s">
        <v>2652</v>
      </c>
      <c r="H438" s="173">
        <v>64.791</v>
      </c>
      <c r="I438" s="174"/>
      <c r="L438" s="170"/>
      <c r="M438" s="175"/>
      <c r="T438" s="176"/>
      <c r="AT438" s="171" t="s">
        <v>1584</v>
      </c>
      <c r="AU438" s="171" t="s">
        <v>83</v>
      </c>
      <c r="AV438" s="12" t="s">
        <v>83</v>
      </c>
      <c r="AW438" s="12" t="s">
        <v>30</v>
      </c>
      <c r="AX438" s="12" t="s">
        <v>73</v>
      </c>
      <c r="AY438" s="171" t="s">
        <v>241</v>
      </c>
    </row>
    <row r="439" spans="2:51" s="13" customFormat="1" ht="11.25">
      <c r="B439" s="177"/>
      <c r="D439" s="151" t="s">
        <v>1584</v>
      </c>
      <c r="E439" s="178" t="s">
        <v>1</v>
      </c>
      <c r="F439" s="179" t="s">
        <v>2615</v>
      </c>
      <c r="H439" s="178" t="s">
        <v>1</v>
      </c>
      <c r="I439" s="180"/>
      <c r="L439" s="177"/>
      <c r="M439" s="181"/>
      <c r="T439" s="182"/>
      <c r="AT439" s="178" t="s">
        <v>1584</v>
      </c>
      <c r="AU439" s="178" t="s">
        <v>83</v>
      </c>
      <c r="AV439" s="13" t="s">
        <v>81</v>
      </c>
      <c r="AW439" s="13" t="s">
        <v>30</v>
      </c>
      <c r="AX439" s="13" t="s">
        <v>73</v>
      </c>
      <c r="AY439" s="178" t="s">
        <v>241</v>
      </c>
    </row>
    <row r="440" spans="2:51" s="12" customFormat="1" ht="11.25">
      <c r="B440" s="170"/>
      <c r="D440" s="151" t="s">
        <v>1584</v>
      </c>
      <c r="E440" s="171" t="s">
        <v>1</v>
      </c>
      <c r="F440" s="172" t="s">
        <v>2616</v>
      </c>
      <c r="H440" s="173">
        <v>37.822</v>
      </c>
      <c r="I440" s="174"/>
      <c r="L440" s="170"/>
      <c r="M440" s="175"/>
      <c r="T440" s="176"/>
      <c r="AT440" s="171" t="s">
        <v>1584</v>
      </c>
      <c r="AU440" s="171" t="s">
        <v>83</v>
      </c>
      <c r="AV440" s="12" t="s">
        <v>83</v>
      </c>
      <c r="AW440" s="12" t="s">
        <v>30</v>
      </c>
      <c r="AX440" s="12" t="s">
        <v>73</v>
      </c>
      <c r="AY440" s="171" t="s">
        <v>241</v>
      </c>
    </row>
    <row r="441" spans="2:51" s="13" customFormat="1" ht="11.25">
      <c r="B441" s="177"/>
      <c r="D441" s="151" t="s">
        <v>1584</v>
      </c>
      <c r="E441" s="178" t="s">
        <v>1</v>
      </c>
      <c r="F441" s="179" t="s">
        <v>2617</v>
      </c>
      <c r="H441" s="178" t="s">
        <v>1</v>
      </c>
      <c r="I441" s="180"/>
      <c r="L441" s="177"/>
      <c r="M441" s="181"/>
      <c r="T441" s="182"/>
      <c r="AT441" s="178" t="s">
        <v>1584</v>
      </c>
      <c r="AU441" s="178" t="s">
        <v>83</v>
      </c>
      <c r="AV441" s="13" t="s">
        <v>81</v>
      </c>
      <c r="AW441" s="13" t="s">
        <v>30</v>
      </c>
      <c r="AX441" s="13" t="s">
        <v>73</v>
      </c>
      <c r="AY441" s="178" t="s">
        <v>241</v>
      </c>
    </row>
    <row r="442" spans="2:51" s="12" customFormat="1" ht="11.25">
      <c r="B442" s="170"/>
      <c r="D442" s="151" t="s">
        <v>1584</v>
      </c>
      <c r="E442" s="171" t="s">
        <v>1</v>
      </c>
      <c r="F442" s="172" t="s">
        <v>2616</v>
      </c>
      <c r="H442" s="173">
        <v>37.822</v>
      </c>
      <c r="I442" s="174"/>
      <c r="L442" s="170"/>
      <c r="M442" s="175"/>
      <c r="T442" s="176"/>
      <c r="AT442" s="171" t="s">
        <v>1584</v>
      </c>
      <c r="AU442" s="171" t="s">
        <v>83</v>
      </c>
      <c r="AV442" s="12" t="s">
        <v>83</v>
      </c>
      <c r="AW442" s="12" t="s">
        <v>30</v>
      </c>
      <c r="AX442" s="12" t="s">
        <v>73</v>
      </c>
      <c r="AY442" s="171" t="s">
        <v>241</v>
      </c>
    </row>
    <row r="443" spans="2:51" s="13" customFormat="1" ht="11.25">
      <c r="B443" s="177"/>
      <c r="D443" s="151" t="s">
        <v>1584</v>
      </c>
      <c r="E443" s="178" t="s">
        <v>1</v>
      </c>
      <c r="F443" s="179" t="s">
        <v>2618</v>
      </c>
      <c r="H443" s="178" t="s">
        <v>1</v>
      </c>
      <c r="I443" s="180"/>
      <c r="L443" s="177"/>
      <c r="M443" s="181"/>
      <c r="T443" s="182"/>
      <c r="AT443" s="178" t="s">
        <v>1584</v>
      </c>
      <c r="AU443" s="178" t="s">
        <v>83</v>
      </c>
      <c r="AV443" s="13" t="s">
        <v>81</v>
      </c>
      <c r="AW443" s="13" t="s">
        <v>30</v>
      </c>
      <c r="AX443" s="13" t="s">
        <v>73</v>
      </c>
      <c r="AY443" s="178" t="s">
        <v>241</v>
      </c>
    </row>
    <row r="444" spans="2:51" s="12" customFormat="1" ht="11.25">
      <c r="B444" s="170"/>
      <c r="D444" s="151" t="s">
        <v>1584</v>
      </c>
      <c r="E444" s="171" t="s">
        <v>1</v>
      </c>
      <c r="F444" s="172" t="s">
        <v>2616</v>
      </c>
      <c r="H444" s="173">
        <v>37.822</v>
      </c>
      <c r="I444" s="174"/>
      <c r="L444" s="170"/>
      <c r="M444" s="175"/>
      <c r="T444" s="176"/>
      <c r="AT444" s="171" t="s">
        <v>1584</v>
      </c>
      <c r="AU444" s="171" t="s">
        <v>83</v>
      </c>
      <c r="AV444" s="12" t="s">
        <v>83</v>
      </c>
      <c r="AW444" s="12" t="s">
        <v>30</v>
      </c>
      <c r="AX444" s="12" t="s">
        <v>73</v>
      </c>
      <c r="AY444" s="171" t="s">
        <v>241</v>
      </c>
    </row>
    <row r="445" spans="2:51" s="13" customFormat="1" ht="22.5">
      <c r="B445" s="177"/>
      <c r="D445" s="151" t="s">
        <v>1584</v>
      </c>
      <c r="E445" s="178" t="s">
        <v>1</v>
      </c>
      <c r="F445" s="179" t="s">
        <v>2653</v>
      </c>
      <c r="H445" s="178" t="s">
        <v>1</v>
      </c>
      <c r="I445" s="180"/>
      <c r="L445" s="177"/>
      <c r="M445" s="181"/>
      <c r="T445" s="182"/>
      <c r="AT445" s="178" t="s">
        <v>1584</v>
      </c>
      <c r="AU445" s="178" t="s">
        <v>83</v>
      </c>
      <c r="AV445" s="13" t="s">
        <v>81</v>
      </c>
      <c r="AW445" s="13" t="s">
        <v>30</v>
      </c>
      <c r="AX445" s="13" t="s">
        <v>73</v>
      </c>
      <c r="AY445" s="178" t="s">
        <v>241</v>
      </c>
    </row>
    <row r="446" spans="2:51" s="12" customFormat="1" ht="11.25">
      <c r="B446" s="170"/>
      <c r="D446" s="151" t="s">
        <v>1584</v>
      </c>
      <c r="E446" s="171" t="s">
        <v>1</v>
      </c>
      <c r="F446" s="172" t="s">
        <v>2620</v>
      </c>
      <c r="H446" s="173">
        <v>62.391</v>
      </c>
      <c r="I446" s="174"/>
      <c r="L446" s="170"/>
      <c r="M446" s="175"/>
      <c r="T446" s="176"/>
      <c r="AT446" s="171" t="s">
        <v>1584</v>
      </c>
      <c r="AU446" s="171" t="s">
        <v>83</v>
      </c>
      <c r="AV446" s="12" t="s">
        <v>83</v>
      </c>
      <c r="AW446" s="12" t="s">
        <v>30</v>
      </c>
      <c r="AX446" s="12" t="s">
        <v>73</v>
      </c>
      <c r="AY446" s="171" t="s">
        <v>241</v>
      </c>
    </row>
    <row r="447" spans="2:51" s="13" customFormat="1" ht="22.5">
      <c r="B447" s="177"/>
      <c r="D447" s="151" t="s">
        <v>1584</v>
      </c>
      <c r="E447" s="178" t="s">
        <v>1</v>
      </c>
      <c r="F447" s="179" t="s">
        <v>2654</v>
      </c>
      <c r="H447" s="178" t="s">
        <v>1</v>
      </c>
      <c r="I447" s="180"/>
      <c r="L447" s="177"/>
      <c r="M447" s="181"/>
      <c r="T447" s="182"/>
      <c r="AT447" s="178" t="s">
        <v>1584</v>
      </c>
      <c r="AU447" s="178" t="s">
        <v>83</v>
      </c>
      <c r="AV447" s="13" t="s">
        <v>81</v>
      </c>
      <c r="AW447" s="13" t="s">
        <v>30</v>
      </c>
      <c r="AX447" s="13" t="s">
        <v>73</v>
      </c>
      <c r="AY447" s="178" t="s">
        <v>241</v>
      </c>
    </row>
    <row r="448" spans="2:51" s="13" customFormat="1" ht="33.75">
      <c r="B448" s="177"/>
      <c r="D448" s="151" t="s">
        <v>1584</v>
      </c>
      <c r="E448" s="178" t="s">
        <v>1</v>
      </c>
      <c r="F448" s="179" t="s">
        <v>2655</v>
      </c>
      <c r="H448" s="178" t="s">
        <v>1</v>
      </c>
      <c r="I448" s="180"/>
      <c r="L448" s="177"/>
      <c r="M448" s="181"/>
      <c r="T448" s="182"/>
      <c r="AT448" s="178" t="s">
        <v>1584</v>
      </c>
      <c r="AU448" s="178" t="s">
        <v>83</v>
      </c>
      <c r="AV448" s="13" t="s">
        <v>81</v>
      </c>
      <c r="AW448" s="13" t="s">
        <v>30</v>
      </c>
      <c r="AX448" s="13" t="s">
        <v>73</v>
      </c>
      <c r="AY448" s="178" t="s">
        <v>241</v>
      </c>
    </row>
    <row r="449" spans="2:51" s="12" customFormat="1" ht="11.25">
      <c r="B449" s="170"/>
      <c r="D449" s="151" t="s">
        <v>1584</v>
      </c>
      <c r="E449" s="171" t="s">
        <v>1</v>
      </c>
      <c r="F449" s="172" t="s">
        <v>2620</v>
      </c>
      <c r="H449" s="173">
        <v>62.391</v>
      </c>
      <c r="I449" s="174"/>
      <c r="L449" s="170"/>
      <c r="M449" s="175"/>
      <c r="T449" s="176"/>
      <c r="AT449" s="171" t="s">
        <v>1584</v>
      </c>
      <c r="AU449" s="171" t="s">
        <v>83</v>
      </c>
      <c r="AV449" s="12" t="s">
        <v>83</v>
      </c>
      <c r="AW449" s="12" t="s">
        <v>30</v>
      </c>
      <c r="AX449" s="12" t="s">
        <v>73</v>
      </c>
      <c r="AY449" s="171" t="s">
        <v>241</v>
      </c>
    </row>
    <row r="450" spans="2:51" s="13" customFormat="1" ht="33.75">
      <c r="B450" s="177"/>
      <c r="D450" s="151" t="s">
        <v>1584</v>
      </c>
      <c r="E450" s="178" t="s">
        <v>1</v>
      </c>
      <c r="F450" s="179" t="s">
        <v>2656</v>
      </c>
      <c r="H450" s="178" t="s">
        <v>1</v>
      </c>
      <c r="I450" s="180"/>
      <c r="L450" s="177"/>
      <c r="M450" s="181"/>
      <c r="T450" s="182"/>
      <c r="AT450" s="178" t="s">
        <v>1584</v>
      </c>
      <c r="AU450" s="178" t="s">
        <v>83</v>
      </c>
      <c r="AV450" s="13" t="s">
        <v>81</v>
      </c>
      <c r="AW450" s="13" t="s">
        <v>30</v>
      </c>
      <c r="AX450" s="13" t="s">
        <v>73</v>
      </c>
      <c r="AY450" s="178" t="s">
        <v>241</v>
      </c>
    </row>
    <row r="451" spans="2:51" s="12" customFormat="1" ht="11.25">
      <c r="B451" s="170"/>
      <c r="D451" s="151" t="s">
        <v>1584</v>
      </c>
      <c r="E451" s="171" t="s">
        <v>1</v>
      </c>
      <c r="F451" s="172" t="s">
        <v>2657</v>
      </c>
      <c r="H451" s="173">
        <v>17.3</v>
      </c>
      <c r="I451" s="174"/>
      <c r="L451" s="170"/>
      <c r="M451" s="175"/>
      <c r="T451" s="176"/>
      <c r="AT451" s="171" t="s">
        <v>1584</v>
      </c>
      <c r="AU451" s="171" t="s">
        <v>83</v>
      </c>
      <c r="AV451" s="12" t="s">
        <v>83</v>
      </c>
      <c r="AW451" s="12" t="s">
        <v>30</v>
      </c>
      <c r="AX451" s="12" t="s">
        <v>73</v>
      </c>
      <c r="AY451" s="171" t="s">
        <v>241</v>
      </c>
    </row>
    <row r="452" spans="2:51" s="14" customFormat="1" ht="11.25">
      <c r="B452" s="186"/>
      <c r="D452" s="151" t="s">
        <v>1584</v>
      </c>
      <c r="E452" s="187" t="s">
        <v>1</v>
      </c>
      <c r="F452" s="188" t="s">
        <v>2061</v>
      </c>
      <c r="H452" s="189">
        <v>320.339</v>
      </c>
      <c r="I452" s="190"/>
      <c r="L452" s="186"/>
      <c r="M452" s="191"/>
      <c r="T452" s="192"/>
      <c r="AT452" s="187" t="s">
        <v>1584</v>
      </c>
      <c r="AU452" s="187" t="s">
        <v>83</v>
      </c>
      <c r="AV452" s="14" t="s">
        <v>247</v>
      </c>
      <c r="AW452" s="14" t="s">
        <v>30</v>
      </c>
      <c r="AX452" s="14" t="s">
        <v>81</v>
      </c>
      <c r="AY452" s="187" t="s">
        <v>241</v>
      </c>
    </row>
    <row r="453" spans="2:65" s="1" customFormat="1" ht="24.2" customHeight="1">
      <c r="B453" s="32"/>
      <c r="C453" s="137" t="s">
        <v>447</v>
      </c>
      <c r="D453" s="137" t="s">
        <v>243</v>
      </c>
      <c r="E453" s="138" t="s">
        <v>2658</v>
      </c>
      <c r="F453" s="139" t="s">
        <v>2659</v>
      </c>
      <c r="G453" s="140" t="s">
        <v>267</v>
      </c>
      <c r="H453" s="141">
        <v>303.039</v>
      </c>
      <c r="I453" s="142"/>
      <c r="J453" s="143">
        <f>ROUND(I453*H453,2)</f>
        <v>0</v>
      </c>
      <c r="K453" s="144"/>
      <c r="L453" s="32"/>
      <c r="M453" s="145" t="s">
        <v>1</v>
      </c>
      <c r="N453" s="146" t="s">
        <v>38</v>
      </c>
      <c r="P453" s="147">
        <f>O453*H453</f>
        <v>0</v>
      </c>
      <c r="Q453" s="147">
        <v>0</v>
      </c>
      <c r="R453" s="147">
        <f>Q453*H453</f>
        <v>0</v>
      </c>
      <c r="S453" s="147">
        <v>0</v>
      </c>
      <c r="T453" s="148">
        <f>S453*H453</f>
        <v>0</v>
      </c>
      <c r="AR453" s="149" t="s">
        <v>247</v>
      </c>
      <c r="AT453" s="149" t="s">
        <v>243</v>
      </c>
      <c r="AU453" s="149" t="s">
        <v>83</v>
      </c>
      <c r="AY453" s="17" t="s">
        <v>241</v>
      </c>
      <c r="BE453" s="150">
        <f>IF(N453="základní",J453,0)</f>
        <v>0</v>
      </c>
      <c r="BF453" s="150">
        <f>IF(N453="snížená",J453,0)</f>
        <v>0</v>
      </c>
      <c r="BG453" s="150">
        <f>IF(N453="zákl. přenesená",J453,0)</f>
        <v>0</v>
      </c>
      <c r="BH453" s="150">
        <f>IF(N453="sníž. přenesená",J453,0)</f>
        <v>0</v>
      </c>
      <c r="BI453" s="150">
        <f>IF(N453="nulová",J453,0)</f>
        <v>0</v>
      </c>
      <c r="BJ453" s="17" t="s">
        <v>81</v>
      </c>
      <c r="BK453" s="150">
        <f>ROUND(I453*H453,2)</f>
        <v>0</v>
      </c>
      <c r="BL453" s="17" t="s">
        <v>247</v>
      </c>
      <c r="BM453" s="149" t="s">
        <v>2660</v>
      </c>
    </row>
    <row r="454" spans="2:47" s="1" customFormat="1" ht="48.75">
      <c r="B454" s="32"/>
      <c r="D454" s="151" t="s">
        <v>248</v>
      </c>
      <c r="F454" s="152" t="s">
        <v>2661</v>
      </c>
      <c r="I454" s="153"/>
      <c r="L454" s="32"/>
      <c r="M454" s="154"/>
      <c r="T454" s="56"/>
      <c r="AT454" s="17" t="s">
        <v>248</v>
      </c>
      <c r="AU454" s="17" t="s">
        <v>83</v>
      </c>
    </row>
    <row r="455" spans="2:51" s="13" customFormat="1" ht="11.25">
      <c r="B455" s="177"/>
      <c r="D455" s="151" t="s">
        <v>1584</v>
      </c>
      <c r="E455" s="178" t="s">
        <v>1</v>
      </c>
      <c r="F455" s="179" t="s">
        <v>2651</v>
      </c>
      <c r="H455" s="178" t="s">
        <v>1</v>
      </c>
      <c r="I455" s="180"/>
      <c r="L455" s="177"/>
      <c r="M455" s="181"/>
      <c r="T455" s="182"/>
      <c r="AT455" s="178" t="s">
        <v>1584</v>
      </c>
      <c r="AU455" s="178" t="s">
        <v>83</v>
      </c>
      <c r="AV455" s="13" t="s">
        <v>81</v>
      </c>
      <c r="AW455" s="13" t="s">
        <v>30</v>
      </c>
      <c r="AX455" s="13" t="s">
        <v>73</v>
      </c>
      <c r="AY455" s="178" t="s">
        <v>241</v>
      </c>
    </row>
    <row r="456" spans="2:51" s="12" customFormat="1" ht="11.25">
      <c r="B456" s="170"/>
      <c r="D456" s="151" t="s">
        <v>1584</v>
      </c>
      <c r="E456" s="171" t="s">
        <v>1</v>
      </c>
      <c r="F456" s="172" t="s">
        <v>2652</v>
      </c>
      <c r="H456" s="173">
        <v>64.791</v>
      </c>
      <c r="I456" s="174"/>
      <c r="L456" s="170"/>
      <c r="M456" s="175"/>
      <c r="T456" s="176"/>
      <c r="AT456" s="171" t="s">
        <v>1584</v>
      </c>
      <c r="AU456" s="171" t="s">
        <v>83</v>
      </c>
      <c r="AV456" s="12" t="s">
        <v>83</v>
      </c>
      <c r="AW456" s="12" t="s">
        <v>30</v>
      </c>
      <c r="AX456" s="12" t="s">
        <v>73</v>
      </c>
      <c r="AY456" s="171" t="s">
        <v>241</v>
      </c>
    </row>
    <row r="457" spans="2:51" s="13" customFormat="1" ht="11.25">
      <c r="B457" s="177"/>
      <c r="D457" s="151" t="s">
        <v>1584</v>
      </c>
      <c r="E457" s="178" t="s">
        <v>1</v>
      </c>
      <c r="F457" s="179" t="s">
        <v>2615</v>
      </c>
      <c r="H457" s="178" t="s">
        <v>1</v>
      </c>
      <c r="I457" s="180"/>
      <c r="L457" s="177"/>
      <c r="M457" s="181"/>
      <c r="T457" s="182"/>
      <c r="AT457" s="178" t="s">
        <v>1584</v>
      </c>
      <c r="AU457" s="178" t="s">
        <v>83</v>
      </c>
      <c r="AV457" s="13" t="s">
        <v>81</v>
      </c>
      <c r="AW457" s="13" t="s">
        <v>30</v>
      </c>
      <c r="AX457" s="13" t="s">
        <v>73</v>
      </c>
      <c r="AY457" s="178" t="s">
        <v>241</v>
      </c>
    </row>
    <row r="458" spans="2:51" s="12" customFormat="1" ht="11.25">
      <c r="B458" s="170"/>
      <c r="D458" s="151" t="s">
        <v>1584</v>
      </c>
      <c r="E458" s="171" t="s">
        <v>1</v>
      </c>
      <c r="F458" s="172" t="s">
        <v>2616</v>
      </c>
      <c r="H458" s="173">
        <v>37.822</v>
      </c>
      <c r="I458" s="174"/>
      <c r="L458" s="170"/>
      <c r="M458" s="175"/>
      <c r="T458" s="176"/>
      <c r="AT458" s="171" t="s">
        <v>1584</v>
      </c>
      <c r="AU458" s="171" t="s">
        <v>83</v>
      </c>
      <c r="AV458" s="12" t="s">
        <v>83</v>
      </c>
      <c r="AW458" s="12" t="s">
        <v>30</v>
      </c>
      <c r="AX458" s="12" t="s">
        <v>73</v>
      </c>
      <c r="AY458" s="171" t="s">
        <v>241</v>
      </c>
    </row>
    <row r="459" spans="2:51" s="13" customFormat="1" ht="11.25">
      <c r="B459" s="177"/>
      <c r="D459" s="151" t="s">
        <v>1584</v>
      </c>
      <c r="E459" s="178" t="s">
        <v>1</v>
      </c>
      <c r="F459" s="179" t="s">
        <v>2617</v>
      </c>
      <c r="H459" s="178" t="s">
        <v>1</v>
      </c>
      <c r="I459" s="180"/>
      <c r="L459" s="177"/>
      <c r="M459" s="181"/>
      <c r="T459" s="182"/>
      <c r="AT459" s="178" t="s">
        <v>1584</v>
      </c>
      <c r="AU459" s="178" t="s">
        <v>83</v>
      </c>
      <c r="AV459" s="13" t="s">
        <v>81</v>
      </c>
      <c r="AW459" s="13" t="s">
        <v>30</v>
      </c>
      <c r="AX459" s="13" t="s">
        <v>73</v>
      </c>
      <c r="AY459" s="178" t="s">
        <v>241</v>
      </c>
    </row>
    <row r="460" spans="2:51" s="12" customFormat="1" ht="11.25">
      <c r="B460" s="170"/>
      <c r="D460" s="151" t="s">
        <v>1584</v>
      </c>
      <c r="E460" s="171" t="s">
        <v>1</v>
      </c>
      <c r="F460" s="172" t="s">
        <v>2616</v>
      </c>
      <c r="H460" s="173">
        <v>37.822</v>
      </c>
      <c r="I460" s="174"/>
      <c r="L460" s="170"/>
      <c r="M460" s="175"/>
      <c r="T460" s="176"/>
      <c r="AT460" s="171" t="s">
        <v>1584</v>
      </c>
      <c r="AU460" s="171" t="s">
        <v>83</v>
      </c>
      <c r="AV460" s="12" t="s">
        <v>83</v>
      </c>
      <c r="AW460" s="12" t="s">
        <v>30</v>
      </c>
      <c r="AX460" s="12" t="s">
        <v>73</v>
      </c>
      <c r="AY460" s="171" t="s">
        <v>241</v>
      </c>
    </row>
    <row r="461" spans="2:51" s="13" customFormat="1" ht="11.25">
      <c r="B461" s="177"/>
      <c r="D461" s="151" t="s">
        <v>1584</v>
      </c>
      <c r="E461" s="178" t="s">
        <v>1</v>
      </c>
      <c r="F461" s="179" t="s">
        <v>2618</v>
      </c>
      <c r="H461" s="178" t="s">
        <v>1</v>
      </c>
      <c r="I461" s="180"/>
      <c r="L461" s="177"/>
      <c r="M461" s="181"/>
      <c r="T461" s="182"/>
      <c r="AT461" s="178" t="s">
        <v>1584</v>
      </c>
      <c r="AU461" s="178" t="s">
        <v>83</v>
      </c>
      <c r="AV461" s="13" t="s">
        <v>81</v>
      </c>
      <c r="AW461" s="13" t="s">
        <v>30</v>
      </c>
      <c r="AX461" s="13" t="s">
        <v>73</v>
      </c>
      <c r="AY461" s="178" t="s">
        <v>241</v>
      </c>
    </row>
    <row r="462" spans="2:51" s="12" customFormat="1" ht="11.25">
      <c r="B462" s="170"/>
      <c r="D462" s="151" t="s">
        <v>1584</v>
      </c>
      <c r="E462" s="171" t="s">
        <v>1</v>
      </c>
      <c r="F462" s="172" t="s">
        <v>2616</v>
      </c>
      <c r="H462" s="173">
        <v>37.822</v>
      </c>
      <c r="I462" s="174"/>
      <c r="L462" s="170"/>
      <c r="M462" s="175"/>
      <c r="T462" s="176"/>
      <c r="AT462" s="171" t="s">
        <v>1584</v>
      </c>
      <c r="AU462" s="171" t="s">
        <v>83</v>
      </c>
      <c r="AV462" s="12" t="s">
        <v>83</v>
      </c>
      <c r="AW462" s="12" t="s">
        <v>30</v>
      </c>
      <c r="AX462" s="12" t="s">
        <v>73</v>
      </c>
      <c r="AY462" s="171" t="s">
        <v>241</v>
      </c>
    </row>
    <row r="463" spans="2:51" s="13" customFormat="1" ht="22.5">
      <c r="B463" s="177"/>
      <c r="D463" s="151" t="s">
        <v>1584</v>
      </c>
      <c r="E463" s="178" t="s">
        <v>1</v>
      </c>
      <c r="F463" s="179" t="s">
        <v>2662</v>
      </c>
      <c r="H463" s="178" t="s">
        <v>1</v>
      </c>
      <c r="I463" s="180"/>
      <c r="L463" s="177"/>
      <c r="M463" s="181"/>
      <c r="T463" s="182"/>
      <c r="AT463" s="178" t="s">
        <v>1584</v>
      </c>
      <c r="AU463" s="178" t="s">
        <v>83</v>
      </c>
      <c r="AV463" s="13" t="s">
        <v>81</v>
      </c>
      <c r="AW463" s="13" t="s">
        <v>30</v>
      </c>
      <c r="AX463" s="13" t="s">
        <v>73</v>
      </c>
      <c r="AY463" s="178" t="s">
        <v>241</v>
      </c>
    </row>
    <row r="464" spans="2:51" s="12" customFormat="1" ht="11.25">
      <c r="B464" s="170"/>
      <c r="D464" s="151" t="s">
        <v>1584</v>
      </c>
      <c r="E464" s="171" t="s">
        <v>1</v>
      </c>
      <c r="F464" s="172" t="s">
        <v>2620</v>
      </c>
      <c r="H464" s="173">
        <v>62.391</v>
      </c>
      <c r="I464" s="174"/>
      <c r="L464" s="170"/>
      <c r="M464" s="175"/>
      <c r="T464" s="176"/>
      <c r="AT464" s="171" t="s">
        <v>1584</v>
      </c>
      <c r="AU464" s="171" t="s">
        <v>83</v>
      </c>
      <c r="AV464" s="12" t="s">
        <v>83</v>
      </c>
      <c r="AW464" s="12" t="s">
        <v>30</v>
      </c>
      <c r="AX464" s="12" t="s">
        <v>73</v>
      </c>
      <c r="AY464" s="171" t="s">
        <v>241</v>
      </c>
    </row>
    <row r="465" spans="2:51" s="13" customFormat="1" ht="22.5">
      <c r="B465" s="177"/>
      <c r="D465" s="151" t="s">
        <v>1584</v>
      </c>
      <c r="E465" s="178" t="s">
        <v>1</v>
      </c>
      <c r="F465" s="179" t="s">
        <v>2654</v>
      </c>
      <c r="H465" s="178" t="s">
        <v>1</v>
      </c>
      <c r="I465" s="180"/>
      <c r="L465" s="177"/>
      <c r="M465" s="181"/>
      <c r="T465" s="182"/>
      <c r="AT465" s="178" t="s">
        <v>1584</v>
      </c>
      <c r="AU465" s="178" t="s">
        <v>83</v>
      </c>
      <c r="AV465" s="13" t="s">
        <v>81</v>
      </c>
      <c r="AW465" s="13" t="s">
        <v>30</v>
      </c>
      <c r="AX465" s="13" t="s">
        <v>73</v>
      </c>
      <c r="AY465" s="178" t="s">
        <v>241</v>
      </c>
    </row>
    <row r="466" spans="2:51" s="13" customFormat="1" ht="33.75">
      <c r="B466" s="177"/>
      <c r="D466" s="151" t="s">
        <v>1584</v>
      </c>
      <c r="E466" s="178" t="s">
        <v>1</v>
      </c>
      <c r="F466" s="179" t="s">
        <v>2655</v>
      </c>
      <c r="H466" s="178" t="s">
        <v>1</v>
      </c>
      <c r="I466" s="180"/>
      <c r="L466" s="177"/>
      <c r="M466" s="181"/>
      <c r="T466" s="182"/>
      <c r="AT466" s="178" t="s">
        <v>1584</v>
      </c>
      <c r="AU466" s="178" t="s">
        <v>83</v>
      </c>
      <c r="AV466" s="13" t="s">
        <v>81</v>
      </c>
      <c r="AW466" s="13" t="s">
        <v>30</v>
      </c>
      <c r="AX466" s="13" t="s">
        <v>73</v>
      </c>
      <c r="AY466" s="178" t="s">
        <v>241</v>
      </c>
    </row>
    <row r="467" spans="2:51" s="12" customFormat="1" ht="11.25">
      <c r="B467" s="170"/>
      <c r="D467" s="151" t="s">
        <v>1584</v>
      </c>
      <c r="E467" s="171" t="s">
        <v>1</v>
      </c>
      <c r="F467" s="172" t="s">
        <v>2620</v>
      </c>
      <c r="H467" s="173">
        <v>62.391</v>
      </c>
      <c r="I467" s="174"/>
      <c r="L467" s="170"/>
      <c r="M467" s="175"/>
      <c r="T467" s="176"/>
      <c r="AT467" s="171" t="s">
        <v>1584</v>
      </c>
      <c r="AU467" s="171" t="s">
        <v>83</v>
      </c>
      <c r="AV467" s="12" t="s">
        <v>83</v>
      </c>
      <c r="AW467" s="12" t="s">
        <v>30</v>
      </c>
      <c r="AX467" s="12" t="s">
        <v>73</v>
      </c>
      <c r="AY467" s="171" t="s">
        <v>241</v>
      </c>
    </row>
    <row r="468" spans="2:51" s="14" customFormat="1" ht="11.25">
      <c r="B468" s="186"/>
      <c r="D468" s="151" t="s">
        <v>1584</v>
      </c>
      <c r="E468" s="187" t="s">
        <v>1</v>
      </c>
      <c r="F468" s="188" t="s">
        <v>2061</v>
      </c>
      <c r="H468" s="189">
        <v>303.039</v>
      </c>
      <c r="I468" s="190"/>
      <c r="L468" s="186"/>
      <c r="M468" s="191"/>
      <c r="T468" s="192"/>
      <c r="AT468" s="187" t="s">
        <v>1584</v>
      </c>
      <c r="AU468" s="187" t="s">
        <v>83</v>
      </c>
      <c r="AV468" s="14" t="s">
        <v>247</v>
      </c>
      <c r="AW468" s="14" t="s">
        <v>30</v>
      </c>
      <c r="AX468" s="14" t="s">
        <v>81</v>
      </c>
      <c r="AY468" s="187" t="s">
        <v>241</v>
      </c>
    </row>
    <row r="469" spans="2:65" s="1" customFormat="1" ht="37.9" customHeight="1">
      <c r="B469" s="32"/>
      <c r="C469" s="137" t="s">
        <v>350</v>
      </c>
      <c r="D469" s="137" t="s">
        <v>243</v>
      </c>
      <c r="E469" s="138" t="s">
        <v>2663</v>
      </c>
      <c r="F469" s="139" t="s">
        <v>2664</v>
      </c>
      <c r="G469" s="140" t="s">
        <v>267</v>
      </c>
      <c r="H469" s="141">
        <v>649</v>
      </c>
      <c r="I469" s="142"/>
      <c r="J469" s="143">
        <f>ROUND(I469*H469,2)</f>
        <v>0</v>
      </c>
      <c r="K469" s="144"/>
      <c r="L469" s="32"/>
      <c r="M469" s="145" t="s">
        <v>1</v>
      </c>
      <c r="N469" s="146" t="s">
        <v>38</v>
      </c>
      <c r="P469" s="147">
        <f>O469*H469</f>
        <v>0</v>
      </c>
      <c r="Q469" s="147">
        <v>0</v>
      </c>
      <c r="R469" s="147">
        <f>Q469*H469</f>
        <v>0</v>
      </c>
      <c r="S469" s="147">
        <v>0</v>
      </c>
      <c r="T469" s="148">
        <f>S469*H469</f>
        <v>0</v>
      </c>
      <c r="AR469" s="149" t="s">
        <v>247</v>
      </c>
      <c r="AT469" s="149" t="s">
        <v>243</v>
      </c>
      <c r="AU469" s="149" t="s">
        <v>83</v>
      </c>
      <c r="AY469" s="17" t="s">
        <v>241</v>
      </c>
      <c r="BE469" s="150">
        <f>IF(N469="základní",J469,0)</f>
        <v>0</v>
      </c>
      <c r="BF469" s="150">
        <f>IF(N469="snížená",J469,0)</f>
        <v>0</v>
      </c>
      <c r="BG469" s="150">
        <f>IF(N469="zákl. přenesená",J469,0)</f>
        <v>0</v>
      </c>
      <c r="BH469" s="150">
        <f>IF(N469="sníž. přenesená",J469,0)</f>
        <v>0</v>
      </c>
      <c r="BI469" s="150">
        <f>IF(N469="nulová",J469,0)</f>
        <v>0</v>
      </c>
      <c r="BJ469" s="17" t="s">
        <v>81</v>
      </c>
      <c r="BK469" s="150">
        <f>ROUND(I469*H469,2)</f>
        <v>0</v>
      </c>
      <c r="BL469" s="17" t="s">
        <v>247</v>
      </c>
      <c r="BM469" s="149" t="s">
        <v>2665</v>
      </c>
    </row>
    <row r="470" spans="2:47" s="1" customFormat="1" ht="107.25">
      <c r="B470" s="32"/>
      <c r="D470" s="151" t="s">
        <v>248</v>
      </c>
      <c r="F470" s="152" t="s">
        <v>2666</v>
      </c>
      <c r="I470" s="153"/>
      <c r="L470" s="32"/>
      <c r="M470" s="154"/>
      <c r="T470" s="56"/>
      <c r="AT470" s="17" t="s">
        <v>248</v>
      </c>
      <c r="AU470" s="17" t="s">
        <v>83</v>
      </c>
    </row>
    <row r="471" spans="2:51" s="13" customFormat="1" ht="11.25">
      <c r="B471" s="177"/>
      <c r="D471" s="151" t="s">
        <v>1584</v>
      </c>
      <c r="E471" s="178" t="s">
        <v>1</v>
      </c>
      <c r="F471" s="179" t="s">
        <v>2667</v>
      </c>
      <c r="H471" s="178" t="s">
        <v>1</v>
      </c>
      <c r="I471" s="180"/>
      <c r="L471" s="177"/>
      <c r="M471" s="181"/>
      <c r="T471" s="182"/>
      <c r="AT471" s="178" t="s">
        <v>1584</v>
      </c>
      <c r="AU471" s="178" t="s">
        <v>83</v>
      </c>
      <c r="AV471" s="13" t="s">
        <v>81</v>
      </c>
      <c r="AW471" s="13" t="s">
        <v>30</v>
      </c>
      <c r="AX471" s="13" t="s">
        <v>73</v>
      </c>
      <c r="AY471" s="178" t="s">
        <v>241</v>
      </c>
    </row>
    <row r="472" spans="2:51" s="12" customFormat="1" ht="11.25">
      <c r="B472" s="170"/>
      <c r="D472" s="151" t="s">
        <v>1584</v>
      </c>
      <c r="E472" s="171" t="s">
        <v>1</v>
      </c>
      <c r="F472" s="172" t="s">
        <v>2668</v>
      </c>
      <c r="H472" s="173">
        <v>649</v>
      </c>
      <c r="I472" s="174"/>
      <c r="L472" s="170"/>
      <c r="M472" s="175"/>
      <c r="T472" s="176"/>
      <c r="AT472" s="171" t="s">
        <v>1584</v>
      </c>
      <c r="AU472" s="171" t="s">
        <v>83</v>
      </c>
      <c r="AV472" s="12" t="s">
        <v>83</v>
      </c>
      <c r="AW472" s="12" t="s">
        <v>30</v>
      </c>
      <c r="AX472" s="12" t="s">
        <v>81</v>
      </c>
      <c r="AY472" s="171" t="s">
        <v>241</v>
      </c>
    </row>
    <row r="473" spans="2:65" s="1" customFormat="1" ht="24.2" customHeight="1">
      <c r="B473" s="32"/>
      <c r="C473" s="137" t="s">
        <v>454</v>
      </c>
      <c r="D473" s="137" t="s">
        <v>243</v>
      </c>
      <c r="E473" s="138" t="s">
        <v>2669</v>
      </c>
      <c r="F473" s="139" t="s">
        <v>2670</v>
      </c>
      <c r="G473" s="140" t="s">
        <v>267</v>
      </c>
      <c r="H473" s="141">
        <v>247.457</v>
      </c>
      <c r="I473" s="142"/>
      <c r="J473" s="143">
        <f>ROUND(I473*H473,2)</f>
        <v>0</v>
      </c>
      <c r="K473" s="144"/>
      <c r="L473" s="32"/>
      <c r="M473" s="145" t="s">
        <v>1</v>
      </c>
      <c r="N473" s="146" t="s">
        <v>38</v>
      </c>
      <c r="P473" s="147">
        <f>O473*H473</f>
        <v>0</v>
      </c>
      <c r="Q473" s="147">
        <v>0</v>
      </c>
      <c r="R473" s="147">
        <f>Q473*H473</f>
        <v>0</v>
      </c>
      <c r="S473" s="147">
        <v>0</v>
      </c>
      <c r="T473" s="148">
        <f>S473*H473</f>
        <v>0</v>
      </c>
      <c r="AR473" s="149" t="s">
        <v>247</v>
      </c>
      <c r="AT473" s="149" t="s">
        <v>243</v>
      </c>
      <c r="AU473" s="149" t="s">
        <v>83</v>
      </c>
      <c r="AY473" s="17" t="s">
        <v>241</v>
      </c>
      <c r="BE473" s="150">
        <f>IF(N473="základní",J473,0)</f>
        <v>0</v>
      </c>
      <c r="BF473" s="150">
        <f>IF(N473="snížená",J473,0)</f>
        <v>0</v>
      </c>
      <c r="BG473" s="150">
        <f>IF(N473="zákl. přenesená",J473,0)</f>
        <v>0</v>
      </c>
      <c r="BH473" s="150">
        <f>IF(N473="sníž. přenesená",J473,0)</f>
        <v>0</v>
      </c>
      <c r="BI473" s="150">
        <f>IF(N473="nulová",J473,0)</f>
        <v>0</v>
      </c>
      <c r="BJ473" s="17" t="s">
        <v>81</v>
      </c>
      <c r="BK473" s="150">
        <f>ROUND(I473*H473,2)</f>
        <v>0</v>
      </c>
      <c r="BL473" s="17" t="s">
        <v>247</v>
      </c>
      <c r="BM473" s="149" t="s">
        <v>2671</v>
      </c>
    </row>
    <row r="474" spans="2:47" s="1" customFormat="1" ht="146.25">
      <c r="B474" s="32"/>
      <c r="D474" s="151" t="s">
        <v>248</v>
      </c>
      <c r="F474" s="152" t="s">
        <v>2672</v>
      </c>
      <c r="I474" s="153"/>
      <c r="L474" s="32"/>
      <c r="M474" s="154"/>
      <c r="T474" s="56"/>
      <c r="AT474" s="17" t="s">
        <v>248</v>
      </c>
      <c r="AU474" s="17" t="s">
        <v>83</v>
      </c>
    </row>
    <row r="475" spans="2:51" s="13" customFormat="1" ht="11.25">
      <c r="B475" s="177"/>
      <c r="D475" s="151" t="s">
        <v>1584</v>
      </c>
      <c r="E475" s="178" t="s">
        <v>1</v>
      </c>
      <c r="F475" s="179" t="s">
        <v>2673</v>
      </c>
      <c r="H475" s="178" t="s">
        <v>1</v>
      </c>
      <c r="I475" s="180"/>
      <c r="L475" s="177"/>
      <c r="M475" s="181"/>
      <c r="T475" s="182"/>
      <c r="AT475" s="178" t="s">
        <v>1584</v>
      </c>
      <c r="AU475" s="178" t="s">
        <v>83</v>
      </c>
      <c r="AV475" s="13" t="s">
        <v>81</v>
      </c>
      <c r="AW475" s="13" t="s">
        <v>30</v>
      </c>
      <c r="AX475" s="13" t="s">
        <v>73</v>
      </c>
      <c r="AY475" s="178" t="s">
        <v>241</v>
      </c>
    </row>
    <row r="476" spans="2:51" s="12" customFormat="1" ht="11.25">
      <c r="B476" s="170"/>
      <c r="D476" s="151" t="s">
        <v>1584</v>
      </c>
      <c r="E476" s="171" t="s">
        <v>1</v>
      </c>
      <c r="F476" s="172" t="s">
        <v>2674</v>
      </c>
      <c r="H476" s="173">
        <v>247.457</v>
      </c>
      <c r="I476" s="174"/>
      <c r="L476" s="170"/>
      <c r="M476" s="175"/>
      <c r="T476" s="176"/>
      <c r="AT476" s="171" t="s">
        <v>1584</v>
      </c>
      <c r="AU476" s="171" t="s">
        <v>83</v>
      </c>
      <c r="AV476" s="12" t="s">
        <v>83</v>
      </c>
      <c r="AW476" s="12" t="s">
        <v>30</v>
      </c>
      <c r="AX476" s="12" t="s">
        <v>81</v>
      </c>
      <c r="AY476" s="171" t="s">
        <v>241</v>
      </c>
    </row>
    <row r="477" spans="2:65" s="1" customFormat="1" ht="16.5" customHeight="1">
      <c r="B477" s="32"/>
      <c r="C477" s="137" t="s">
        <v>354</v>
      </c>
      <c r="D477" s="137" t="s">
        <v>243</v>
      </c>
      <c r="E477" s="138" t="s">
        <v>2675</v>
      </c>
      <c r="F477" s="139" t="s">
        <v>2676</v>
      </c>
      <c r="G477" s="140" t="s">
        <v>267</v>
      </c>
      <c r="H477" s="141">
        <v>34.6</v>
      </c>
      <c r="I477" s="142"/>
      <c r="J477" s="143">
        <f>ROUND(I477*H477,2)</f>
        <v>0</v>
      </c>
      <c r="K477" s="144"/>
      <c r="L477" s="32"/>
      <c r="M477" s="145" t="s">
        <v>1</v>
      </c>
      <c r="N477" s="146" t="s">
        <v>38</v>
      </c>
      <c r="P477" s="147">
        <f>O477*H477</f>
        <v>0</v>
      </c>
      <c r="Q477" s="147">
        <v>0</v>
      </c>
      <c r="R477" s="147">
        <f>Q477*H477</f>
        <v>0</v>
      </c>
      <c r="S477" s="147">
        <v>0</v>
      </c>
      <c r="T477" s="148">
        <f>S477*H477</f>
        <v>0</v>
      </c>
      <c r="AR477" s="149" t="s">
        <v>247</v>
      </c>
      <c r="AT477" s="149" t="s">
        <v>243</v>
      </c>
      <c r="AU477" s="149" t="s">
        <v>83</v>
      </c>
      <c r="AY477" s="17" t="s">
        <v>241</v>
      </c>
      <c r="BE477" s="150">
        <f>IF(N477="základní",J477,0)</f>
        <v>0</v>
      </c>
      <c r="BF477" s="150">
        <f>IF(N477="snížená",J477,0)</f>
        <v>0</v>
      </c>
      <c r="BG477" s="150">
        <f>IF(N477="zákl. přenesená",J477,0)</f>
        <v>0</v>
      </c>
      <c r="BH477" s="150">
        <f>IF(N477="sníž. přenesená",J477,0)</f>
        <v>0</v>
      </c>
      <c r="BI477" s="150">
        <f>IF(N477="nulová",J477,0)</f>
        <v>0</v>
      </c>
      <c r="BJ477" s="17" t="s">
        <v>81</v>
      </c>
      <c r="BK477" s="150">
        <f>ROUND(I477*H477,2)</f>
        <v>0</v>
      </c>
      <c r="BL477" s="17" t="s">
        <v>247</v>
      </c>
      <c r="BM477" s="149" t="s">
        <v>2677</v>
      </c>
    </row>
    <row r="478" spans="2:47" s="1" customFormat="1" ht="68.25">
      <c r="B478" s="32"/>
      <c r="D478" s="151" t="s">
        <v>248</v>
      </c>
      <c r="F478" s="152" t="s">
        <v>2678</v>
      </c>
      <c r="I478" s="153"/>
      <c r="L478" s="32"/>
      <c r="M478" s="154"/>
      <c r="T478" s="56"/>
      <c r="AT478" s="17" t="s">
        <v>248</v>
      </c>
      <c r="AU478" s="17" t="s">
        <v>83</v>
      </c>
    </row>
    <row r="479" spans="2:51" s="13" customFormat="1" ht="11.25">
      <c r="B479" s="177"/>
      <c r="D479" s="151" t="s">
        <v>1584</v>
      </c>
      <c r="E479" s="178" t="s">
        <v>1</v>
      </c>
      <c r="F479" s="179" t="s">
        <v>2679</v>
      </c>
      <c r="H479" s="178" t="s">
        <v>1</v>
      </c>
      <c r="I479" s="180"/>
      <c r="L479" s="177"/>
      <c r="M479" s="181"/>
      <c r="T479" s="182"/>
      <c r="AT479" s="178" t="s">
        <v>1584</v>
      </c>
      <c r="AU479" s="178" t="s">
        <v>83</v>
      </c>
      <c r="AV479" s="13" t="s">
        <v>81</v>
      </c>
      <c r="AW479" s="13" t="s">
        <v>30</v>
      </c>
      <c r="AX479" s="13" t="s">
        <v>73</v>
      </c>
      <c r="AY479" s="178" t="s">
        <v>241</v>
      </c>
    </row>
    <row r="480" spans="2:51" s="12" customFormat="1" ht="11.25">
      <c r="B480" s="170"/>
      <c r="D480" s="151" t="s">
        <v>1584</v>
      </c>
      <c r="E480" s="171" t="s">
        <v>1</v>
      </c>
      <c r="F480" s="172" t="s">
        <v>2680</v>
      </c>
      <c r="H480" s="173">
        <v>34.6</v>
      </c>
      <c r="I480" s="174"/>
      <c r="L480" s="170"/>
      <c r="M480" s="175"/>
      <c r="T480" s="176"/>
      <c r="AT480" s="171" t="s">
        <v>1584</v>
      </c>
      <c r="AU480" s="171" t="s">
        <v>83</v>
      </c>
      <c r="AV480" s="12" t="s">
        <v>83</v>
      </c>
      <c r="AW480" s="12" t="s">
        <v>30</v>
      </c>
      <c r="AX480" s="12" t="s">
        <v>81</v>
      </c>
      <c r="AY480" s="171" t="s">
        <v>241</v>
      </c>
    </row>
    <row r="481" spans="2:65" s="1" customFormat="1" ht="16.5" customHeight="1">
      <c r="B481" s="32"/>
      <c r="C481" s="155" t="s">
        <v>463</v>
      </c>
      <c r="D481" s="155" t="s">
        <v>260</v>
      </c>
      <c r="E481" s="156" t="s">
        <v>2506</v>
      </c>
      <c r="F481" s="157" t="s">
        <v>2507</v>
      </c>
      <c r="G481" s="158" t="s">
        <v>267</v>
      </c>
      <c r="H481" s="159">
        <v>34.6</v>
      </c>
      <c r="I481" s="160"/>
      <c r="J481" s="161">
        <f>ROUND(I481*H481,2)</f>
        <v>0</v>
      </c>
      <c r="K481" s="162"/>
      <c r="L481" s="163"/>
      <c r="M481" s="164" t="s">
        <v>1</v>
      </c>
      <c r="N481" s="165" t="s">
        <v>38</v>
      </c>
      <c r="P481" s="147">
        <f>O481*H481</f>
        <v>0</v>
      </c>
      <c r="Q481" s="147">
        <v>0</v>
      </c>
      <c r="R481" s="147">
        <f>Q481*H481</f>
        <v>0</v>
      </c>
      <c r="S481" s="147">
        <v>0</v>
      </c>
      <c r="T481" s="148">
        <f>S481*H481</f>
        <v>0</v>
      </c>
      <c r="AR481" s="149" t="s">
        <v>258</v>
      </c>
      <c r="AT481" s="149" t="s">
        <v>260</v>
      </c>
      <c r="AU481" s="149" t="s">
        <v>83</v>
      </c>
      <c r="AY481" s="17" t="s">
        <v>241</v>
      </c>
      <c r="BE481" s="150">
        <f>IF(N481="základní",J481,0)</f>
        <v>0</v>
      </c>
      <c r="BF481" s="150">
        <f>IF(N481="snížená",J481,0)</f>
        <v>0</v>
      </c>
      <c r="BG481" s="150">
        <f>IF(N481="zákl. přenesená",J481,0)</f>
        <v>0</v>
      </c>
      <c r="BH481" s="150">
        <f>IF(N481="sníž. přenesená",J481,0)</f>
        <v>0</v>
      </c>
      <c r="BI481" s="150">
        <f>IF(N481="nulová",J481,0)</f>
        <v>0</v>
      </c>
      <c r="BJ481" s="17" t="s">
        <v>81</v>
      </c>
      <c r="BK481" s="150">
        <f>ROUND(I481*H481,2)</f>
        <v>0</v>
      </c>
      <c r="BL481" s="17" t="s">
        <v>247</v>
      </c>
      <c r="BM481" s="149" t="s">
        <v>2681</v>
      </c>
    </row>
    <row r="482" spans="2:47" s="1" customFormat="1" ht="11.25">
      <c r="B482" s="32"/>
      <c r="D482" s="151" t="s">
        <v>248</v>
      </c>
      <c r="F482" s="152" t="s">
        <v>2507</v>
      </c>
      <c r="I482" s="153"/>
      <c r="L482" s="32"/>
      <c r="M482" s="154"/>
      <c r="T482" s="56"/>
      <c r="AT482" s="17" t="s">
        <v>248</v>
      </c>
      <c r="AU482" s="17" t="s">
        <v>83</v>
      </c>
    </row>
    <row r="483" spans="2:51" s="13" customFormat="1" ht="11.25">
      <c r="B483" s="177"/>
      <c r="D483" s="151" t="s">
        <v>1584</v>
      </c>
      <c r="E483" s="178" t="s">
        <v>1</v>
      </c>
      <c r="F483" s="179" t="s">
        <v>2073</v>
      </c>
      <c r="H483" s="178" t="s">
        <v>1</v>
      </c>
      <c r="I483" s="180"/>
      <c r="L483" s="177"/>
      <c r="M483" s="181"/>
      <c r="T483" s="182"/>
      <c r="AT483" s="178" t="s">
        <v>1584</v>
      </c>
      <c r="AU483" s="178" t="s">
        <v>83</v>
      </c>
      <c r="AV483" s="13" t="s">
        <v>81</v>
      </c>
      <c r="AW483" s="13" t="s">
        <v>30</v>
      </c>
      <c r="AX483" s="13" t="s">
        <v>73</v>
      </c>
      <c r="AY483" s="178" t="s">
        <v>241</v>
      </c>
    </row>
    <row r="484" spans="2:51" s="13" customFormat="1" ht="11.25">
      <c r="B484" s="177"/>
      <c r="D484" s="151" t="s">
        <v>1584</v>
      </c>
      <c r="E484" s="178" t="s">
        <v>1</v>
      </c>
      <c r="F484" s="179" t="s">
        <v>2679</v>
      </c>
      <c r="H484" s="178" t="s">
        <v>1</v>
      </c>
      <c r="I484" s="180"/>
      <c r="L484" s="177"/>
      <c r="M484" s="181"/>
      <c r="T484" s="182"/>
      <c r="AT484" s="178" t="s">
        <v>1584</v>
      </c>
      <c r="AU484" s="178" t="s">
        <v>83</v>
      </c>
      <c r="AV484" s="13" t="s">
        <v>81</v>
      </c>
      <c r="AW484" s="13" t="s">
        <v>30</v>
      </c>
      <c r="AX484" s="13" t="s">
        <v>73</v>
      </c>
      <c r="AY484" s="178" t="s">
        <v>241</v>
      </c>
    </row>
    <row r="485" spans="2:51" s="12" customFormat="1" ht="11.25">
      <c r="B485" s="170"/>
      <c r="D485" s="151" t="s">
        <v>1584</v>
      </c>
      <c r="E485" s="171" t="s">
        <v>1</v>
      </c>
      <c r="F485" s="172" t="s">
        <v>2680</v>
      </c>
      <c r="H485" s="173">
        <v>34.6</v>
      </c>
      <c r="I485" s="174"/>
      <c r="L485" s="170"/>
      <c r="M485" s="175"/>
      <c r="T485" s="176"/>
      <c r="AT485" s="171" t="s">
        <v>1584</v>
      </c>
      <c r="AU485" s="171" t="s">
        <v>83</v>
      </c>
      <c r="AV485" s="12" t="s">
        <v>83</v>
      </c>
      <c r="AW485" s="12" t="s">
        <v>30</v>
      </c>
      <c r="AX485" s="12" t="s">
        <v>81</v>
      </c>
      <c r="AY485" s="171" t="s">
        <v>241</v>
      </c>
    </row>
    <row r="486" spans="2:65" s="1" customFormat="1" ht="24.2" customHeight="1">
      <c r="B486" s="32"/>
      <c r="C486" s="155" t="s">
        <v>357</v>
      </c>
      <c r="D486" s="155" t="s">
        <v>260</v>
      </c>
      <c r="E486" s="156" t="s">
        <v>2481</v>
      </c>
      <c r="F486" s="157" t="s">
        <v>2482</v>
      </c>
      <c r="G486" s="158" t="s">
        <v>263</v>
      </c>
      <c r="H486" s="159">
        <v>128</v>
      </c>
      <c r="I486" s="160"/>
      <c r="J486" s="161">
        <f>ROUND(I486*H486,2)</f>
        <v>0</v>
      </c>
      <c r="K486" s="162"/>
      <c r="L486" s="163"/>
      <c r="M486" s="164" t="s">
        <v>1</v>
      </c>
      <c r="N486" s="165" t="s">
        <v>38</v>
      </c>
      <c r="P486" s="147">
        <f>O486*H486</f>
        <v>0</v>
      </c>
      <c r="Q486" s="147">
        <v>0.00123</v>
      </c>
      <c r="R486" s="147">
        <f>Q486*H486</f>
        <v>0.15744</v>
      </c>
      <c r="S486" s="147">
        <v>0</v>
      </c>
      <c r="T486" s="148">
        <f>S486*H486</f>
        <v>0</v>
      </c>
      <c r="AR486" s="149" t="s">
        <v>258</v>
      </c>
      <c r="AT486" s="149" t="s">
        <v>260</v>
      </c>
      <c r="AU486" s="149" t="s">
        <v>83</v>
      </c>
      <c r="AY486" s="17" t="s">
        <v>241</v>
      </c>
      <c r="BE486" s="150">
        <f>IF(N486="základní",J486,0)</f>
        <v>0</v>
      </c>
      <c r="BF486" s="150">
        <f>IF(N486="snížená",J486,0)</f>
        <v>0</v>
      </c>
      <c r="BG486" s="150">
        <f>IF(N486="zákl. přenesená",J486,0)</f>
        <v>0</v>
      </c>
      <c r="BH486" s="150">
        <f>IF(N486="sníž. přenesená",J486,0)</f>
        <v>0</v>
      </c>
      <c r="BI486" s="150">
        <f>IF(N486="nulová",J486,0)</f>
        <v>0</v>
      </c>
      <c r="BJ486" s="17" t="s">
        <v>81</v>
      </c>
      <c r="BK486" s="150">
        <f>ROUND(I486*H486,2)</f>
        <v>0</v>
      </c>
      <c r="BL486" s="17" t="s">
        <v>247</v>
      </c>
      <c r="BM486" s="149" t="s">
        <v>2682</v>
      </c>
    </row>
    <row r="487" spans="2:47" s="1" customFormat="1" ht="19.5">
      <c r="B487" s="32"/>
      <c r="D487" s="151" t="s">
        <v>248</v>
      </c>
      <c r="F487" s="152" t="s">
        <v>2482</v>
      </c>
      <c r="I487" s="153"/>
      <c r="L487" s="32"/>
      <c r="M487" s="154"/>
      <c r="T487" s="56"/>
      <c r="AT487" s="17" t="s">
        <v>248</v>
      </c>
      <c r="AU487" s="17" t="s">
        <v>83</v>
      </c>
    </row>
    <row r="488" spans="2:51" s="12" customFormat="1" ht="11.25">
      <c r="B488" s="170"/>
      <c r="D488" s="151" t="s">
        <v>1584</v>
      </c>
      <c r="E488" s="171" t="s">
        <v>1</v>
      </c>
      <c r="F488" s="172" t="s">
        <v>2683</v>
      </c>
      <c r="H488" s="173">
        <v>128</v>
      </c>
      <c r="I488" s="174"/>
      <c r="L488" s="170"/>
      <c r="M488" s="175"/>
      <c r="T488" s="176"/>
      <c r="AT488" s="171" t="s">
        <v>1584</v>
      </c>
      <c r="AU488" s="171" t="s">
        <v>83</v>
      </c>
      <c r="AV488" s="12" t="s">
        <v>83</v>
      </c>
      <c r="AW488" s="12" t="s">
        <v>30</v>
      </c>
      <c r="AX488" s="12" t="s">
        <v>81</v>
      </c>
      <c r="AY488" s="171" t="s">
        <v>241</v>
      </c>
    </row>
    <row r="489" spans="2:65" s="1" customFormat="1" ht="21.75" customHeight="1">
      <c r="B489" s="32"/>
      <c r="C489" s="155" t="s">
        <v>470</v>
      </c>
      <c r="D489" s="155" t="s">
        <v>260</v>
      </c>
      <c r="E489" s="156" t="s">
        <v>2501</v>
      </c>
      <c r="F489" s="157" t="s">
        <v>2502</v>
      </c>
      <c r="G489" s="158" t="s">
        <v>263</v>
      </c>
      <c r="H489" s="159">
        <v>64</v>
      </c>
      <c r="I489" s="160"/>
      <c r="J489" s="161">
        <f>ROUND(I489*H489,2)</f>
        <v>0</v>
      </c>
      <c r="K489" s="162"/>
      <c r="L489" s="163"/>
      <c r="M489" s="164" t="s">
        <v>1</v>
      </c>
      <c r="N489" s="165" t="s">
        <v>38</v>
      </c>
      <c r="P489" s="147">
        <f>O489*H489</f>
        <v>0</v>
      </c>
      <c r="Q489" s="147">
        <v>0.00018</v>
      </c>
      <c r="R489" s="147">
        <f>Q489*H489</f>
        <v>0.01152</v>
      </c>
      <c r="S489" s="147">
        <v>0</v>
      </c>
      <c r="T489" s="148">
        <f>S489*H489</f>
        <v>0</v>
      </c>
      <c r="AR489" s="149" t="s">
        <v>258</v>
      </c>
      <c r="AT489" s="149" t="s">
        <v>260</v>
      </c>
      <c r="AU489" s="149" t="s">
        <v>83</v>
      </c>
      <c r="AY489" s="17" t="s">
        <v>241</v>
      </c>
      <c r="BE489" s="150">
        <f>IF(N489="základní",J489,0)</f>
        <v>0</v>
      </c>
      <c r="BF489" s="150">
        <f>IF(N489="snížená",J489,0)</f>
        <v>0</v>
      </c>
      <c r="BG489" s="150">
        <f>IF(N489="zákl. přenesená",J489,0)</f>
        <v>0</v>
      </c>
      <c r="BH489" s="150">
        <f>IF(N489="sníž. přenesená",J489,0)</f>
        <v>0</v>
      </c>
      <c r="BI489" s="150">
        <f>IF(N489="nulová",J489,0)</f>
        <v>0</v>
      </c>
      <c r="BJ489" s="17" t="s">
        <v>81</v>
      </c>
      <c r="BK489" s="150">
        <f>ROUND(I489*H489,2)</f>
        <v>0</v>
      </c>
      <c r="BL489" s="17" t="s">
        <v>247</v>
      </c>
      <c r="BM489" s="149" t="s">
        <v>2684</v>
      </c>
    </row>
    <row r="490" spans="2:47" s="1" customFormat="1" ht="11.25">
      <c r="B490" s="32"/>
      <c r="D490" s="151" t="s">
        <v>248</v>
      </c>
      <c r="F490" s="152" t="s">
        <v>2502</v>
      </c>
      <c r="I490" s="153"/>
      <c r="L490" s="32"/>
      <c r="M490" s="154"/>
      <c r="T490" s="56"/>
      <c r="AT490" s="17" t="s">
        <v>248</v>
      </c>
      <c r="AU490" s="17" t="s">
        <v>83</v>
      </c>
    </row>
    <row r="491" spans="2:51" s="12" customFormat="1" ht="11.25">
      <c r="B491" s="170"/>
      <c r="D491" s="151" t="s">
        <v>1584</v>
      </c>
      <c r="E491" s="171" t="s">
        <v>1</v>
      </c>
      <c r="F491" s="172" t="s">
        <v>2685</v>
      </c>
      <c r="H491" s="173">
        <v>64</v>
      </c>
      <c r="I491" s="174"/>
      <c r="L491" s="170"/>
      <c r="M491" s="175"/>
      <c r="T491" s="176"/>
      <c r="AT491" s="171" t="s">
        <v>1584</v>
      </c>
      <c r="AU491" s="171" t="s">
        <v>83</v>
      </c>
      <c r="AV491" s="12" t="s">
        <v>83</v>
      </c>
      <c r="AW491" s="12" t="s">
        <v>30</v>
      </c>
      <c r="AX491" s="12" t="s">
        <v>81</v>
      </c>
      <c r="AY491" s="171" t="s">
        <v>241</v>
      </c>
    </row>
    <row r="492" spans="2:65" s="1" customFormat="1" ht="16.5" customHeight="1">
      <c r="B492" s="32"/>
      <c r="C492" s="137" t="s">
        <v>361</v>
      </c>
      <c r="D492" s="137" t="s">
        <v>243</v>
      </c>
      <c r="E492" s="138" t="s">
        <v>2686</v>
      </c>
      <c r="F492" s="139" t="s">
        <v>2687</v>
      </c>
      <c r="G492" s="140" t="s">
        <v>267</v>
      </c>
      <c r="H492" s="141">
        <v>34.6</v>
      </c>
      <c r="I492" s="142"/>
      <c r="J492" s="143">
        <f>ROUND(I492*H492,2)</f>
        <v>0</v>
      </c>
      <c r="K492" s="144"/>
      <c r="L492" s="32"/>
      <c r="M492" s="145" t="s">
        <v>1</v>
      </c>
      <c r="N492" s="146" t="s">
        <v>38</v>
      </c>
      <c r="P492" s="147">
        <f>O492*H492</f>
        <v>0</v>
      </c>
      <c r="Q492" s="147">
        <v>0</v>
      </c>
      <c r="R492" s="147">
        <f>Q492*H492</f>
        <v>0</v>
      </c>
      <c r="S492" s="147">
        <v>0</v>
      </c>
      <c r="T492" s="148">
        <f>S492*H492</f>
        <v>0</v>
      </c>
      <c r="AR492" s="149" t="s">
        <v>247</v>
      </c>
      <c r="AT492" s="149" t="s">
        <v>243</v>
      </c>
      <c r="AU492" s="149" t="s">
        <v>83</v>
      </c>
      <c r="AY492" s="17" t="s">
        <v>241</v>
      </c>
      <c r="BE492" s="150">
        <f>IF(N492="základní",J492,0)</f>
        <v>0</v>
      </c>
      <c r="BF492" s="150">
        <f>IF(N492="snížená",J492,0)</f>
        <v>0</v>
      </c>
      <c r="BG492" s="150">
        <f>IF(N492="zákl. přenesená",J492,0)</f>
        <v>0</v>
      </c>
      <c r="BH492" s="150">
        <f>IF(N492="sníž. přenesená",J492,0)</f>
        <v>0</v>
      </c>
      <c r="BI492" s="150">
        <f>IF(N492="nulová",J492,0)</f>
        <v>0</v>
      </c>
      <c r="BJ492" s="17" t="s">
        <v>81</v>
      </c>
      <c r="BK492" s="150">
        <f>ROUND(I492*H492,2)</f>
        <v>0</v>
      </c>
      <c r="BL492" s="17" t="s">
        <v>247</v>
      </c>
      <c r="BM492" s="149" t="s">
        <v>2688</v>
      </c>
    </row>
    <row r="493" spans="2:47" s="1" customFormat="1" ht="68.25">
      <c r="B493" s="32"/>
      <c r="D493" s="151" t="s">
        <v>248</v>
      </c>
      <c r="F493" s="152" t="s">
        <v>2689</v>
      </c>
      <c r="I493" s="153"/>
      <c r="L493" s="32"/>
      <c r="M493" s="154"/>
      <c r="T493" s="56"/>
      <c r="AT493" s="17" t="s">
        <v>248</v>
      </c>
      <c r="AU493" s="17" t="s">
        <v>83</v>
      </c>
    </row>
    <row r="494" spans="2:51" s="13" customFormat="1" ht="11.25">
      <c r="B494" s="177"/>
      <c r="D494" s="151" t="s">
        <v>1584</v>
      </c>
      <c r="E494" s="178" t="s">
        <v>1</v>
      </c>
      <c r="F494" s="179" t="s">
        <v>2679</v>
      </c>
      <c r="H494" s="178" t="s">
        <v>1</v>
      </c>
      <c r="I494" s="180"/>
      <c r="L494" s="177"/>
      <c r="M494" s="181"/>
      <c r="T494" s="182"/>
      <c r="AT494" s="178" t="s">
        <v>1584</v>
      </c>
      <c r="AU494" s="178" t="s">
        <v>83</v>
      </c>
      <c r="AV494" s="13" t="s">
        <v>81</v>
      </c>
      <c r="AW494" s="13" t="s">
        <v>30</v>
      </c>
      <c r="AX494" s="13" t="s">
        <v>73</v>
      </c>
      <c r="AY494" s="178" t="s">
        <v>241</v>
      </c>
    </row>
    <row r="495" spans="2:51" s="12" customFormat="1" ht="11.25">
      <c r="B495" s="170"/>
      <c r="D495" s="151" t="s">
        <v>1584</v>
      </c>
      <c r="E495" s="171" t="s">
        <v>1</v>
      </c>
      <c r="F495" s="172" t="s">
        <v>2680</v>
      </c>
      <c r="H495" s="173">
        <v>34.6</v>
      </c>
      <c r="I495" s="174"/>
      <c r="L495" s="170"/>
      <c r="M495" s="175"/>
      <c r="T495" s="176"/>
      <c r="AT495" s="171" t="s">
        <v>1584</v>
      </c>
      <c r="AU495" s="171" t="s">
        <v>83</v>
      </c>
      <c r="AV495" s="12" t="s">
        <v>83</v>
      </c>
      <c r="AW495" s="12" t="s">
        <v>30</v>
      </c>
      <c r="AX495" s="12" t="s">
        <v>81</v>
      </c>
      <c r="AY495" s="171" t="s">
        <v>241</v>
      </c>
    </row>
    <row r="496" spans="2:65" s="1" customFormat="1" ht="16.5" customHeight="1">
      <c r="B496" s="32"/>
      <c r="C496" s="155" t="s">
        <v>477</v>
      </c>
      <c r="D496" s="155" t="s">
        <v>260</v>
      </c>
      <c r="E496" s="156" t="s">
        <v>2506</v>
      </c>
      <c r="F496" s="157" t="s">
        <v>2507</v>
      </c>
      <c r="G496" s="158" t="s">
        <v>267</v>
      </c>
      <c r="H496" s="159">
        <v>34.6</v>
      </c>
      <c r="I496" s="160"/>
      <c r="J496" s="161">
        <f>ROUND(I496*H496,2)</f>
        <v>0</v>
      </c>
      <c r="K496" s="162"/>
      <c r="L496" s="163"/>
      <c r="M496" s="164" t="s">
        <v>1</v>
      </c>
      <c r="N496" s="165" t="s">
        <v>38</v>
      </c>
      <c r="P496" s="147">
        <f>O496*H496</f>
        <v>0</v>
      </c>
      <c r="Q496" s="147">
        <v>0</v>
      </c>
      <c r="R496" s="147">
        <f>Q496*H496</f>
        <v>0</v>
      </c>
      <c r="S496" s="147">
        <v>0</v>
      </c>
      <c r="T496" s="148">
        <f>S496*H496</f>
        <v>0</v>
      </c>
      <c r="AR496" s="149" t="s">
        <v>258</v>
      </c>
      <c r="AT496" s="149" t="s">
        <v>260</v>
      </c>
      <c r="AU496" s="149" t="s">
        <v>83</v>
      </c>
      <c r="AY496" s="17" t="s">
        <v>241</v>
      </c>
      <c r="BE496" s="150">
        <f>IF(N496="základní",J496,0)</f>
        <v>0</v>
      </c>
      <c r="BF496" s="150">
        <f>IF(N496="snížená",J496,0)</f>
        <v>0</v>
      </c>
      <c r="BG496" s="150">
        <f>IF(N496="zákl. přenesená",J496,0)</f>
        <v>0</v>
      </c>
      <c r="BH496" s="150">
        <f>IF(N496="sníž. přenesená",J496,0)</f>
        <v>0</v>
      </c>
      <c r="BI496" s="150">
        <f>IF(N496="nulová",J496,0)</f>
        <v>0</v>
      </c>
      <c r="BJ496" s="17" t="s">
        <v>81</v>
      </c>
      <c r="BK496" s="150">
        <f>ROUND(I496*H496,2)</f>
        <v>0</v>
      </c>
      <c r="BL496" s="17" t="s">
        <v>247</v>
      </c>
      <c r="BM496" s="149" t="s">
        <v>2690</v>
      </c>
    </row>
    <row r="497" spans="2:47" s="1" customFormat="1" ht="11.25">
      <c r="B497" s="32"/>
      <c r="D497" s="151" t="s">
        <v>248</v>
      </c>
      <c r="F497" s="152" t="s">
        <v>2507</v>
      </c>
      <c r="I497" s="153"/>
      <c r="L497" s="32"/>
      <c r="M497" s="154"/>
      <c r="T497" s="56"/>
      <c r="AT497" s="17" t="s">
        <v>248</v>
      </c>
      <c r="AU497" s="17" t="s">
        <v>83</v>
      </c>
    </row>
    <row r="498" spans="2:51" s="13" customFormat="1" ht="11.25">
      <c r="B498" s="177"/>
      <c r="D498" s="151" t="s">
        <v>1584</v>
      </c>
      <c r="E498" s="178" t="s">
        <v>1</v>
      </c>
      <c r="F498" s="179" t="s">
        <v>2073</v>
      </c>
      <c r="H498" s="178" t="s">
        <v>1</v>
      </c>
      <c r="I498" s="180"/>
      <c r="L498" s="177"/>
      <c r="M498" s="181"/>
      <c r="T498" s="182"/>
      <c r="AT498" s="178" t="s">
        <v>1584</v>
      </c>
      <c r="AU498" s="178" t="s">
        <v>83</v>
      </c>
      <c r="AV498" s="13" t="s">
        <v>81</v>
      </c>
      <c r="AW498" s="13" t="s">
        <v>30</v>
      </c>
      <c r="AX498" s="13" t="s">
        <v>73</v>
      </c>
      <c r="AY498" s="178" t="s">
        <v>241</v>
      </c>
    </row>
    <row r="499" spans="2:51" s="13" customFormat="1" ht="11.25">
      <c r="B499" s="177"/>
      <c r="D499" s="151" t="s">
        <v>1584</v>
      </c>
      <c r="E499" s="178" t="s">
        <v>1</v>
      </c>
      <c r="F499" s="179" t="s">
        <v>2679</v>
      </c>
      <c r="H499" s="178" t="s">
        <v>1</v>
      </c>
      <c r="I499" s="180"/>
      <c r="L499" s="177"/>
      <c r="M499" s="181"/>
      <c r="T499" s="182"/>
      <c r="AT499" s="178" t="s">
        <v>1584</v>
      </c>
      <c r="AU499" s="178" t="s">
        <v>83</v>
      </c>
      <c r="AV499" s="13" t="s">
        <v>81</v>
      </c>
      <c r="AW499" s="13" t="s">
        <v>30</v>
      </c>
      <c r="AX499" s="13" t="s">
        <v>73</v>
      </c>
      <c r="AY499" s="178" t="s">
        <v>241</v>
      </c>
    </row>
    <row r="500" spans="2:51" s="12" customFormat="1" ht="11.25">
      <c r="B500" s="170"/>
      <c r="D500" s="151" t="s">
        <v>1584</v>
      </c>
      <c r="E500" s="171" t="s">
        <v>1</v>
      </c>
      <c r="F500" s="172" t="s">
        <v>2680</v>
      </c>
      <c r="H500" s="173">
        <v>34.6</v>
      </c>
      <c r="I500" s="174"/>
      <c r="L500" s="170"/>
      <c r="M500" s="175"/>
      <c r="T500" s="176"/>
      <c r="AT500" s="171" t="s">
        <v>1584</v>
      </c>
      <c r="AU500" s="171" t="s">
        <v>83</v>
      </c>
      <c r="AV500" s="12" t="s">
        <v>83</v>
      </c>
      <c r="AW500" s="12" t="s">
        <v>30</v>
      </c>
      <c r="AX500" s="12" t="s">
        <v>81</v>
      </c>
      <c r="AY500" s="171" t="s">
        <v>241</v>
      </c>
    </row>
    <row r="501" spans="2:65" s="1" customFormat="1" ht="24.2" customHeight="1">
      <c r="B501" s="32"/>
      <c r="C501" s="155" t="s">
        <v>364</v>
      </c>
      <c r="D501" s="155" t="s">
        <v>260</v>
      </c>
      <c r="E501" s="156" t="s">
        <v>2481</v>
      </c>
      <c r="F501" s="157" t="s">
        <v>2482</v>
      </c>
      <c r="G501" s="158" t="s">
        <v>263</v>
      </c>
      <c r="H501" s="159">
        <v>128</v>
      </c>
      <c r="I501" s="160"/>
      <c r="J501" s="161">
        <f>ROUND(I501*H501,2)</f>
        <v>0</v>
      </c>
      <c r="K501" s="162"/>
      <c r="L501" s="163"/>
      <c r="M501" s="164" t="s">
        <v>1</v>
      </c>
      <c r="N501" s="165" t="s">
        <v>38</v>
      </c>
      <c r="P501" s="147">
        <f>O501*H501</f>
        <v>0</v>
      </c>
      <c r="Q501" s="147">
        <v>0.00123</v>
      </c>
      <c r="R501" s="147">
        <f>Q501*H501</f>
        <v>0.15744</v>
      </c>
      <c r="S501" s="147">
        <v>0</v>
      </c>
      <c r="T501" s="148">
        <f>S501*H501</f>
        <v>0</v>
      </c>
      <c r="AR501" s="149" t="s">
        <v>258</v>
      </c>
      <c r="AT501" s="149" t="s">
        <v>260</v>
      </c>
      <c r="AU501" s="149" t="s">
        <v>83</v>
      </c>
      <c r="AY501" s="17" t="s">
        <v>241</v>
      </c>
      <c r="BE501" s="150">
        <f>IF(N501="základní",J501,0)</f>
        <v>0</v>
      </c>
      <c r="BF501" s="150">
        <f>IF(N501="snížená",J501,0)</f>
        <v>0</v>
      </c>
      <c r="BG501" s="150">
        <f>IF(N501="zákl. přenesená",J501,0)</f>
        <v>0</v>
      </c>
      <c r="BH501" s="150">
        <f>IF(N501="sníž. přenesená",J501,0)</f>
        <v>0</v>
      </c>
      <c r="BI501" s="150">
        <f>IF(N501="nulová",J501,0)</f>
        <v>0</v>
      </c>
      <c r="BJ501" s="17" t="s">
        <v>81</v>
      </c>
      <c r="BK501" s="150">
        <f>ROUND(I501*H501,2)</f>
        <v>0</v>
      </c>
      <c r="BL501" s="17" t="s">
        <v>247</v>
      </c>
      <c r="BM501" s="149" t="s">
        <v>2691</v>
      </c>
    </row>
    <row r="502" spans="2:47" s="1" customFormat="1" ht="19.5">
      <c r="B502" s="32"/>
      <c r="D502" s="151" t="s">
        <v>248</v>
      </c>
      <c r="F502" s="152" t="s">
        <v>2482</v>
      </c>
      <c r="I502" s="153"/>
      <c r="L502" s="32"/>
      <c r="M502" s="154"/>
      <c r="T502" s="56"/>
      <c r="AT502" s="17" t="s">
        <v>248</v>
      </c>
      <c r="AU502" s="17" t="s">
        <v>83</v>
      </c>
    </row>
    <row r="503" spans="2:51" s="12" customFormat="1" ht="11.25">
      <c r="B503" s="170"/>
      <c r="D503" s="151" t="s">
        <v>1584</v>
      </c>
      <c r="E503" s="171" t="s">
        <v>1</v>
      </c>
      <c r="F503" s="172" t="s">
        <v>2683</v>
      </c>
      <c r="H503" s="173">
        <v>128</v>
      </c>
      <c r="I503" s="174"/>
      <c r="L503" s="170"/>
      <c r="M503" s="175"/>
      <c r="T503" s="176"/>
      <c r="AT503" s="171" t="s">
        <v>1584</v>
      </c>
      <c r="AU503" s="171" t="s">
        <v>83</v>
      </c>
      <c r="AV503" s="12" t="s">
        <v>83</v>
      </c>
      <c r="AW503" s="12" t="s">
        <v>30</v>
      </c>
      <c r="AX503" s="12" t="s">
        <v>81</v>
      </c>
      <c r="AY503" s="171" t="s">
        <v>241</v>
      </c>
    </row>
    <row r="504" spans="2:65" s="1" customFormat="1" ht="21.75" customHeight="1">
      <c r="B504" s="32"/>
      <c r="C504" s="155" t="s">
        <v>484</v>
      </c>
      <c r="D504" s="155" t="s">
        <v>260</v>
      </c>
      <c r="E504" s="156" t="s">
        <v>2501</v>
      </c>
      <c r="F504" s="157" t="s">
        <v>2502</v>
      </c>
      <c r="G504" s="158" t="s">
        <v>263</v>
      </c>
      <c r="H504" s="159">
        <v>64</v>
      </c>
      <c r="I504" s="160"/>
      <c r="J504" s="161">
        <f>ROUND(I504*H504,2)</f>
        <v>0</v>
      </c>
      <c r="K504" s="162"/>
      <c r="L504" s="163"/>
      <c r="M504" s="164" t="s">
        <v>1</v>
      </c>
      <c r="N504" s="165" t="s">
        <v>38</v>
      </c>
      <c r="P504" s="147">
        <f>O504*H504</f>
        <v>0</v>
      </c>
      <c r="Q504" s="147">
        <v>0.00018</v>
      </c>
      <c r="R504" s="147">
        <f>Q504*H504</f>
        <v>0.01152</v>
      </c>
      <c r="S504" s="147">
        <v>0</v>
      </c>
      <c r="T504" s="148">
        <f>S504*H504</f>
        <v>0</v>
      </c>
      <c r="AR504" s="149" t="s">
        <v>258</v>
      </c>
      <c r="AT504" s="149" t="s">
        <v>260</v>
      </c>
      <c r="AU504" s="149" t="s">
        <v>83</v>
      </c>
      <c r="AY504" s="17" t="s">
        <v>241</v>
      </c>
      <c r="BE504" s="150">
        <f>IF(N504="základní",J504,0)</f>
        <v>0</v>
      </c>
      <c r="BF504" s="150">
        <f>IF(N504="snížená",J504,0)</f>
        <v>0</v>
      </c>
      <c r="BG504" s="150">
        <f>IF(N504="zákl. přenesená",J504,0)</f>
        <v>0</v>
      </c>
      <c r="BH504" s="150">
        <f>IF(N504="sníž. přenesená",J504,0)</f>
        <v>0</v>
      </c>
      <c r="BI504" s="150">
        <f>IF(N504="nulová",J504,0)</f>
        <v>0</v>
      </c>
      <c r="BJ504" s="17" t="s">
        <v>81</v>
      </c>
      <c r="BK504" s="150">
        <f>ROUND(I504*H504,2)</f>
        <v>0</v>
      </c>
      <c r="BL504" s="17" t="s">
        <v>247</v>
      </c>
      <c r="BM504" s="149" t="s">
        <v>2692</v>
      </c>
    </row>
    <row r="505" spans="2:47" s="1" customFormat="1" ht="11.25">
      <c r="B505" s="32"/>
      <c r="D505" s="151" t="s">
        <v>248</v>
      </c>
      <c r="F505" s="152" t="s">
        <v>2502</v>
      </c>
      <c r="I505" s="153"/>
      <c r="L505" s="32"/>
      <c r="M505" s="154"/>
      <c r="T505" s="56"/>
      <c r="AT505" s="17" t="s">
        <v>248</v>
      </c>
      <c r="AU505" s="17" t="s">
        <v>83</v>
      </c>
    </row>
    <row r="506" spans="2:51" s="12" customFormat="1" ht="11.25">
      <c r="B506" s="170"/>
      <c r="D506" s="151" t="s">
        <v>1584</v>
      </c>
      <c r="E506" s="171" t="s">
        <v>1</v>
      </c>
      <c r="F506" s="172" t="s">
        <v>2685</v>
      </c>
      <c r="H506" s="173">
        <v>64</v>
      </c>
      <c r="I506" s="174"/>
      <c r="L506" s="170"/>
      <c r="M506" s="175"/>
      <c r="T506" s="176"/>
      <c r="AT506" s="171" t="s">
        <v>1584</v>
      </c>
      <c r="AU506" s="171" t="s">
        <v>83</v>
      </c>
      <c r="AV506" s="12" t="s">
        <v>83</v>
      </c>
      <c r="AW506" s="12" t="s">
        <v>30</v>
      </c>
      <c r="AX506" s="12" t="s">
        <v>81</v>
      </c>
      <c r="AY506" s="171" t="s">
        <v>241</v>
      </c>
    </row>
    <row r="507" spans="2:65" s="1" customFormat="1" ht="24.2" customHeight="1">
      <c r="B507" s="32"/>
      <c r="C507" s="137" t="s">
        <v>368</v>
      </c>
      <c r="D507" s="137" t="s">
        <v>243</v>
      </c>
      <c r="E507" s="138" t="s">
        <v>2693</v>
      </c>
      <c r="F507" s="139" t="s">
        <v>2694</v>
      </c>
      <c r="G507" s="140" t="s">
        <v>563</v>
      </c>
      <c r="H507" s="141">
        <v>1.42</v>
      </c>
      <c r="I507" s="142"/>
      <c r="J507" s="143">
        <f>ROUND(I507*H507,2)</f>
        <v>0</v>
      </c>
      <c r="K507" s="144"/>
      <c r="L507" s="32"/>
      <c r="M507" s="145" t="s">
        <v>1</v>
      </c>
      <c r="N507" s="146" t="s">
        <v>38</v>
      </c>
      <c r="P507" s="147">
        <f>O507*H507</f>
        <v>0</v>
      </c>
      <c r="Q507" s="147">
        <v>0</v>
      </c>
      <c r="R507" s="147">
        <f>Q507*H507</f>
        <v>0</v>
      </c>
      <c r="S507" s="147">
        <v>0</v>
      </c>
      <c r="T507" s="148">
        <f>S507*H507</f>
        <v>0</v>
      </c>
      <c r="AR507" s="149" t="s">
        <v>247</v>
      </c>
      <c r="AT507" s="149" t="s">
        <v>243</v>
      </c>
      <c r="AU507" s="149" t="s">
        <v>83</v>
      </c>
      <c r="AY507" s="17" t="s">
        <v>241</v>
      </c>
      <c r="BE507" s="150">
        <f>IF(N507="základní",J507,0)</f>
        <v>0</v>
      </c>
      <c r="BF507" s="150">
        <f>IF(N507="snížená",J507,0)</f>
        <v>0</v>
      </c>
      <c r="BG507" s="150">
        <f>IF(N507="zákl. přenesená",J507,0)</f>
        <v>0</v>
      </c>
      <c r="BH507" s="150">
        <f>IF(N507="sníž. přenesená",J507,0)</f>
        <v>0</v>
      </c>
      <c r="BI507" s="150">
        <f>IF(N507="nulová",J507,0)</f>
        <v>0</v>
      </c>
      <c r="BJ507" s="17" t="s">
        <v>81</v>
      </c>
      <c r="BK507" s="150">
        <f>ROUND(I507*H507,2)</f>
        <v>0</v>
      </c>
      <c r="BL507" s="17" t="s">
        <v>247</v>
      </c>
      <c r="BM507" s="149" t="s">
        <v>2695</v>
      </c>
    </row>
    <row r="508" spans="2:47" s="1" customFormat="1" ht="58.5">
      <c r="B508" s="32"/>
      <c r="D508" s="151" t="s">
        <v>248</v>
      </c>
      <c r="F508" s="152" t="s">
        <v>2696</v>
      </c>
      <c r="I508" s="153"/>
      <c r="L508" s="32"/>
      <c r="M508" s="154"/>
      <c r="T508" s="56"/>
      <c r="AT508" s="17" t="s">
        <v>248</v>
      </c>
      <c r="AU508" s="17" t="s">
        <v>83</v>
      </c>
    </row>
    <row r="509" spans="2:51" s="12" customFormat="1" ht="11.25">
      <c r="B509" s="170"/>
      <c r="D509" s="151" t="s">
        <v>1584</v>
      </c>
      <c r="E509" s="171" t="s">
        <v>1</v>
      </c>
      <c r="F509" s="172" t="s">
        <v>2697</v>
      </c>
      <c r="H509" s="173">
        <v>1.42</v>
      </c>
      <c r="I509" s="174"/>
      <c r="L509" s="170"/>
      <c r="M509" s="175"/>
      <c r="T509" s="176"/>
      <c r="AT509" s="171" t="s">
        <v>1584</v>
      </c>
      <c r="AU509" s="171" t="s">
        <v>83</v>
      </c>
      <c r="AV509" s="12" t="s">
        <v>83</v>
      </c>
      <c r="AW509" s="12" t="s">
        <v>30</v>
      </c>
      <c r="AX509" s="12" t="s">
        <v>81</v>
      </c>
      <c r="AY509" s="171" t="s">
        <v>241</v>
      </c>
    </row>
    <row r="510" spans="2:65" s="1" customFormat="1" ht="16.5" customHeight="1">
      <c r="B510" s="32"/>
      <c r="C510" s="155" t="s">
        <v>495</v>
      </c>
      <c r="D510" s="155" t="s">
        <v>260</v>
      </c>
      <c r="E510" s="156" t="s">
        <v>2698</v>
      </c>
      <c r="F510" s="157" t="s">
        <v>2699</v>
      </c>
      <c r="G510" s="158" t="s">
        <v>263</v>
      </c>
      <c r="H510" s="159">
        <v>1</v>
      </c>
      <c r="I510" s="160"/>
      <c r="J510" s="161">
        <f>ROUND(I510*H510,2)</f>
        <v>0</v>
      </c>
      <c r="K510" s="162"/>
      <c r="L510" s="163"/>
      <c r="M510" s="164" t="s">
        <v>1</v>
      </c>
      <c r="N510" s="165" t="s">
        <v>38</v>
      </c>
      <c r="P510" s="147">
        <f>O510*H510</f>
        <v>0</v>
      </c>
      <c r="Q510" s="147">
        <v>1.42</v>
      </c>
      <c r="R510" s="147">
        <f>Q510*H510</f>
        <v>1.42</v>
      </c>
      <c r="S510" s="147">
        <v>0</v>
      </c>
      <c r="T510" s="148">
        <f>S510*H510</f>
        <v>0</v>
      </c>
      <c r="AR510" s="149" t="s">
        <v>258</v>
      </c>
      <c r="AT510" s="149" t="s">
        <v>260</v>
      </c>
      <c r="AU510" s="149" t="s">
        <v>83</v>
      </c>
      <c r="AY510" s="17" t="s">
        <v>241</v>
      </c>
      <c r="BE510" s="150">
        <f>IF(N510="základní",J510,0)</f>
        <v>0</v>
      </c>
      <c r="BF510" s="150">
        <f>IF(N510="snížená",J510,0)</f>
        <v>0</v>
      </c>
      <c r="BG510" s="150">
        <f>IF(N510="zákl. přenesená",J510,0)</f>
        <v>0</v>
      </c>
      <c r="BH510" s="150">
        <f>IF(N510="sníž. přenesená",J510,0)</f>
        <v>0</v>
      </c>
      <c r="BI510" s="150">
        <f>IF(N510="nulová",J510,0)</f>
        <v>0</v>
      </c>
      <c r="BJ510" s="17" t="s">
        <v>81</v>
      </c>
      <c r="BK510" s="150">
        <f>ROUND(I510*H510,2)</f>
        <v>0</v>
      </c>
      <c r="BL510" s="17" t="s">
        <v>247</v>
      </c>
      <c r="BM510" s="149" t="s">
        <v>2700</v>
      </c>
    </row>
    <row r="511" spans="2:47" s="1" customFormat="1" ht="11.25">
      <c r="B511" s="32"/>
      <c r="D511" s="151" t="s">
        <v>248</v>
      </c>
      <c r="F511" s="152" t="s">
        <v>2699</v>
      </c>
      <c r="I511" s="153"/>
      <c r="L511" s="32"/>
      <c r="M511" s="154"/>
      <c r="T511" s="56"/>
      <c r="AT511" s="17" t="s">
        <v>248</v>
      </c>
      <c r="AU511" s="17" t="s">
        <v>83</v>
      </c>
    </row>
    <row r="512" spans="2:51" s="12" customFormat="1" ht="11.25">
      <c r="B512" s="170"/>
      <c r="D512" s="151" t="s">
        <v>1584</v>
      </c>
      <c r="E512" s="171" t="s">
        <v>1</v>
      </c>
      <c r="F512" s="172" t="s">
        <v>81</v>
      </c>
      <c r="H512" s="173">
        <v>1</v>
      </c>
      <c r="I512" s="174"/>
      <c r="L512" s="170"/>
      <c r="M512" s="175"/>
      <c r="T512" s="176"/>
      <c r="AT512" s="171" t="s">
        <v>1584</v>
      </c>
      <c r="AU512" s="171" t="s">
        <v>83</v>
      </c>
      <c r="AV512" s="12" t="s">
        <v>83</v>
      </c>
      <c r="AW512" s="12" t="s">
        <v>30</v>
      </c>
      <c r="AX512" s="12" t="s">
        <v>81</v>
      </c>
      <c r="AY512" s="171" t="s">
        <v>241</v>
      </c>
    </row>
    <row r="513" spans="2:65" s="1" customFormat="1" ht="21.75" customHeight="1">
      <c r="B513" s="32"/>
      <c r="C513" s="155" t="s">
        <v>371</v>
      </c>
      <c r="D513" s="155" t="s">
        <v>260</v>
      </c>
      <c r="E513" s="156" t="s">
        <v>2501</v>
      </c>
      <c r="F513" s="157" t="s">
        <v>2502</v>
      </c>
      <c r="G513" s="158" t="s">
        <v>263</v>
      </c>
      <c r="H513" s="159">
        <v>42</v>
      </c>
      <c r="I513" s="160"/>
      <c r="J513" s="161">
        <f>ROUND(I513*H513,2)</f>
        <v>0</v>
      </c>
      <c r="K513" s="162"/>
      <c r="L513" s="163"/>
      <c r="M513" s="164" t="s">
        <v>1</v>
      </c>
      <c r="N513" s="165" t="s">
        <v>38</v>
      </c>
      <c r="P513" s="147">
        <f>O513*H513</f>
        <v>0</v>
      </c>
      <c r="Q513" s="147">
        <v>0.00018</v>
      </c>
      <c r="R513" s="147">
        <f>Q513*H513</f>
        <v>0.007560000000000001</v>
      </c>
      <c r="S513" s="147">
        <v>0</v>
      </c>
      <c r="T513" s="148">
        <f>S513*H513</f>
        <v>0</v>
      </c>
      <c r="AR513" s="149" t="s">
        <v>258</v>
      </c>
      <c r="AT513" s="149" t="s">
        <v>260</v>
      </c>
      <c r="AU513" s="149" t="s">
        <v>83</v>
      </c>
      <c r="AY513" s="17" t="s">
        <v>241</v>
      </c>
      <c r="BE513" s="150">
        <f>IF(N513="základní",J513,0)</f>
        <v>0</v>
      </c>
      <c r="BF513" s="150">
        <f>IF(N513="snížená",J513,0)</f>
        <v>0</v>
      </c>
      <c r="BG513" s="150">
        <f>IF(N513="zákl. přenesená",J513,0)</f>
        <v>0</v>
      </c>
      <c r="BH513" s="150">
        <f>IF(N513="sníž. přenesená",J513,0)</f>
        <v>0</v>
      </c>
      <c r="BI513" s="150">
        <f>IF(N513="nulová",J513,0)</f>
        <v>0</v>
      </c>
      <c r="BJ513" s="17" t="s">
        <v>81</v>
      </c>
      <c r="BK513" s="150">
        <f>ROUND(I513*H513,2)</f>
        <v>0</v>
      </c>
      <c r="BL513" s="17" t="s">
        <v>247</v>
      </c>
      <c r="BM513" s="149" t="s">
        <v>2701</v>
      </c>
    </row>
    <row r="514" spans="2:47" s="1" customFormat="1" ht="11.25">
      <c r="B514" s="32"/>
      <c r="D514" s="151" t="s">
        <v>248</v>
      </c>
      <c r="F514" s="152" t="s">
        <v>2502</v>
      </c>
      <c r="I514" s="153"/>
      <c r="L514" s="32"/>
      <c r="M514" s="154"/>
      <c r="T514" s="56"/>
      <c r="AT514" s="17" t="s">
        <v>248</v>
      </c>
      <c r="AU514" s="17" t="s">
        <v>83</v>
      </c>
    </row>
    <row r="515" spans="2:51" s="12" customFormat="1" ht="11.25">
      <c r="B515" s="170"/>
      <c r="D515" s="151" t="s">
        <v>1584</v>
      </c>
      <c r="E515" s="171" t="s">
        <v>1</v>
      </c>
      <c r="F515" s="172" t="s">
        <v>319</v>
      </c>
      <c r="H515" s="173">
        <v>42</v>
      </c>
      <c r="I515" s="174"/>
      <c r="L515" s="170"/>
      <c r="M515" s="175"/>
      <c r="T515" s="176"/>
      <c r="AT515" s="171" t="s">
        <v>1584</v>
      </c>
      <c r="AU515" s="171" t="s">
        <v>83</v>
      </c>
      <c r="AV515" s="12" t="s">
        <v>83</v>
      </c>
      <c r="AW515" s="12" t="s">
        <v>30</v>
      </c>
      <c r="AX515" s="12" t="s">
        <v>81</v>
      </c>
      <c r="AY515" s="171" t="s">
        <v>241</v>
      </c>
    </row>
    <row r="516" spans="2:65" s="1" customFormat="1" ht="24.2" customHeight="1">
      <c r="B516" s="32"/>
      <c r="C516" s="155" t="s">
        <v>502</v>
      </c>
      <c r="D516" s="155" t="s">
        <v>260</v>
      </c>
      <c r="E516" s="156" t="s">
        <v>2481</v>
      </c>
      <c r="F516" s="157" t="s">
        <v>2482</v>
      </c>
      <c r="G516" s="158" t="s">
        <v>263</v>
      </c>
      <c r="H516" s="159">
        <v>42</v>
      </c>
      <c r="I516" s="160"/>
      <c r="J516" s="161">
        <f>ROUND(I516*H516,2)</f>
        <v>0</v>
      </c>
      <c r="K516" s="162"/>
      <c r="L516" s="163"/>
      <c r="M516" s="164" t="s">
        <v>1</v>
      </c>
      <c r="N516" s="165" t="s">
        <v>38</v>
      </c>
      <c r="P516" s="147">
        <f>O516*H516</f>
        <v>0</v>
      </c>
      <c r="Q516" s="147">
        <v>0.00123</v>
      </c>
      <c r="R516" s="147">
        <f>Q516*H516</f>
        <v>0.05166</v>
      </c>
      <c r="S516" s="147">
        <v>0</v>
      </c>
      <c r="T516" s="148">
        <f>S516*H516</f>
        <v>0</v>
      </c>
      <c r="AR516" s="149" t="s">
        <v>258</v>
      </c>
      <c r="AT516" s="149" t="s">
        <v>260</v>
      </c>
      <c r="AU516" s="149" t="s">
        <v>83</v>
      </c>
      <c r="AY516" s="17" t="s">
        <v>241</v>
      </c>
      <c r="BE516" s="150">
        <f>IF(N516="základní",J516,0)</f>
        <v>0</v>
      </c>
      <c r="BF516" s="150">
        <f>IF(N516="snížená",J516,0)</f>
        <v>0</v>
      </c>
      <c r="BG516" s="150">
        <f>IF(N516="zákl. přenesená",J516,0)</f>
        <v>0</v>
      </c>
      <c r="BH516" s="150">
        <f>IF(N516="sníž. přenesená",J516,0)</f>
        <v>0</v>
      </c>
      <c r="BI516" s="150">
        <f>IF(N516="nulová",J516,0)</f>
        <v>0</v>
      </c>
      <c r="BJ516" s="17" t="s">
        <v>81</v>
      </c>
      <c r="BK516" s="150">
        <f>ROUND(I516*H516,2)</f>
        <v>0</v>
      </c>
      <c r="BL516" s="17" t="s">
        <v>247</v>
      </c>
      <c r="BM516" s="149" t="s">
        <v>2702</v>
      </c>
    </row>
    <row r="517" spans="2:47" s="1" customFormat="1" ht="19.5">
      <c r="B517" s="32"/>
      <c r="D517" s="151" t="s">
        <v>248</v>
      </c>
      <c r="F517" s="152" t="s">
        <v>2482</v>
      </c>
      <c r="I517" s="153"/>
      <c r="L517" s="32"/>
      <c r="M517" s="154"/>
      <c r="T517" s="56"/>
      <c r="AT517" s="17" t="s">
        <v>248</v>
      </c>
      <c r="AU517" s="17" t="s">
        <v>83</v>
      </c>
    </row>
    <row r="518" spans="2:51" s="12" customFormat="1" ht="11.25">
      <c r="B518" s="170"/>
      <c r="D518" s="151" t="s">
        <v>1584</v>
      </c>
      <c r="E518" s="171" t="s">
        <v>1</v>
      </c>
      <c r="F518" s="172" t="s">
        <v>319</v>
      </c>
      <c r="H518" s="173">
        <v>42</v>
      </c>
      <c r="I518" s="174"/>
      <c r="L518" s="170"/>
      <c r="M518" s="175"/>
      <c r="T518" s="176"/>
      <c r="AT518" s="171" t="s">
        <v>1584</v>
      </c>
      <c r="AU518" s="171" t="s">
        <v>83</v>
      </c>
      <c r="AV518" s="12" t="s">
        <v>83</v>
      </c>
      <c r="AW518" s="12" t="s">
        <v>30</v>
      </c>
      <c r="AX518" s="12" t="s">
        <v>81</v>
      </c>
      <c r="AY518" s="171" t="s">
        <v>241</v>
      </c>
    </row>
    <row r="519" spans="2:65" s="1" customFormat="1" ht="24.2" customHeight="1">
      <c r="B519" s="32"/>
      <c r="C519" s="137" t="s">
        <v>375</v>
      </c>
      <c r="D519" s="137" t="s">
        <v>243</v>
      </c>
      <c r="E519" s="138" t="s">
        <v>2703</v>
      </c>
      <c r="F519" s="139" t="s">
        <v>2704</v>
      </c>
      <c r="G519" s="140" t="s">
        <v>263</v>
      </c>
      <c r="H519" s="141">
        <v>2</v>
      </c>
      <c r="I519" s="142"/>
      <c r="J519" s="143">
        <f>ROUND(I519*H519,2)</f>
        <v>0</v>
      </c>
      <c r="K519" s="144"/>
      <c r="L519" s="32"/>
      <c r="M519" s="145" t="s">
        <v>1</v>
      </c>
      <c r="N519" s="146" t="s">
        <v>38</v>
      </c>
      <c r="P519" s="147">
        <f>O519*H519</f>
        <v>0</v>
      </c>
      <c r="Q519" s="147">
        <v>0</v>
      </c>
      <c r="R519" s="147">
        <f>Q519*H519</f>
        <v>0</v>
      </c>
      <c r="S519" s="147">
        <v>0</v>
      </c>
      <c r="T519" s="148">
        <f>S519*H519</f>
        <v>0</v>
      </c>
      <c r="AR519" s="149" t="s">
        <v>247</v>
      </c>
      <c r="AT519" s="149" t="s">
        <v>243</v>
      </c>
      <c r="AU519" s="149" t="s">
        <v>83</v>
      </c>
      <c r="AY519" s="17" t="s">
        <v>241</v>
      </c>
      <c r="BE519" s="150">
        <f>IF(N519="základní",J519,0)</f>
        <v>0</v>
      </c>
      <c r="BF519" s="150">
        <f>IF(N519="snížená",J519,0)</f>
        <v>0</v>
      </c>
      <c r="BG519" s="150">
        <f>IF(N519="zákl. přenesená",J519,0)</f>
        <v>0</v>
      </c>
      <c r="BH519" s="150">
        <f>IF(N519="sníž. přenesená",J519,0)</f>
        <v>0</v>
      </c>
      <c r="BI519" s="150">
        <f>IF(N519="nulová",J519,0)</f>
        <v>0</v>
      </c>
      <c r="BJ519" s="17" t="s">
        <v>81</v>
      </c>
      <c r="BK519" s="150">
        <f>ROUND(I519*H519,2)</f>
        <v>0</v>
      </c>
      <c r="BL519" s="17" t="s">
        <v>247</v>
      </c>
      <c r="BM519" s="149" t="s">
        <v>2705</v>
      </c>
    </row>
    <row r="520" spans="2:47" s="1" customFormat="1" ht="48.75">
      <c r="B520" s="32"/>
      <c r="D520" s="151" t="s">
        <v>248</v>
      </c>
      <c r="F520" s="152" t="s">
        <v>2706</v>
      </c>
      <c r="I520" s="153"/>
      <c r="L520" s="32"/>
      <c r="M520" s="154"/>
      <c r="T520" s="56"/>
      <c r="AT520" s="17" t="s">
        <v>248</v>
      </c>
      <c r="AU520" s="17" t="s">
        <v>83</v>
      </c>
    </row>
    <row r="521" spans="2:65" s="1" customFormat="1" ht="24.2" customHeight="1">
      <c r="B521" s="32"/>
      <c r="C521" s="155" t="s">
        <v>509</v>
      </c>
      <c r="D521" s="155" t="s">
        <v>260</v>
      </c>
      <c r="E521" s="156" t="s">
        <v>2707</v>
      </c>
      <c r="F521" s="157" t="s">
        <v>2708</v>
      </c>
      <c r="G521" s="158" t="s">
        <v>263</v>
      </c>
      <c r="H521" s="159">
        <v>1</v>
      </c>
      <c r="I521" s="160"/>
      <c r="J521" s="161">
        <f>ROUND(I521*H521,2)</f>
        <v>0</v>
      </c>
      <c r="K521" s="162"/>
      <c r="L521" s="163"/>
      <c r="M521" s="164" t="s">
        <v>1</v>
      </c>
      <c r="N521" s="165" t="s">
        <v>38</v>
      </c>
      <c r="P521" s="147">
        <f>O521*H521</f>
        <v>0</v>
      </c>
      <c r="Q521" s="147">
        <v>0.65</v>
      </c>
      <c r="R521" s="147">
        <f>Q521*H521</f>
        <v>0.65</v>
      </c>
      <c r="S521" s="147">
        <v>0</v>
      </c>
      <c r="T521" s="148">
        <f>S521*H521</f>
        <v>0</v>
      </c>
      <c r="AR521" s="149" t="s">
        <v>258</v>
      </c>
      <c r="AT521" s="149" t="s">
        <v>260</v>
      </c>
      <c r="AU521" s="149" t="s">
        <v>83</v>
      </c>
      <c r="AY521" s="17" t="s">
        <v>241</v>
      </c>
      <c r="BE521" s="150">
        <f>IF(N521="základní",J521,0)</f>
        <v>0</v>
      </c>
      <c r="BF521" s="150">
        <f>IF(N521="snížená",J521,0)</f>
        <v>0</v>
      </c>
      <c r="BG521" s="150">
        <f>IF(N521="zákl. přenesená",J521,0)</f>
        <v>0</v>
      </c>
      <c r="BH521" s="150">
        <f>IF(N521="sníž. přenesená",J521,0)</f>
        <v>0</v>
      </c>
      <c r="BI521" s="150">
        <f>IF(N521="nulová",J521,0)</f>
        <v>0</v>
      </c>
      <c r="BJ521" s="17" t="s">
        <v>81</v>
      </c>
      <c r="BK521" s="150">
        <f>ROUND(I521*H521,2)</f>
        <v>0</v>
      </c>
      <c r="BL521" s="17" t="s">
        <v>247</v>
      </c>
      <c r="BM521" s="149" t="s">
        <v>2709</v>
      </c>
    </row>
    <row r="522" spans="2:47" s="1" customFormat="1" ht="19.5">
      <c r="B522" s="32"/>
      <c r="D522" s="151" t="s">
        <v>248</v>
      </c>
      <c r="F522" s="152" t="s">
        <v>2708</v>
      </c>
      <c r="I522" s="153"/>
      <c r="L522" s="32"/>
      <c r="M522" s="154"/>
      <c r="T522" s="56"/>
      <c r="AT522" s="17" t="s">
        <v>248</v>
      </c>
      <c r="AU522" s="17" t="s">
        <v>83</v>
      </c>
    </row>
    <row r="523" spans="2:51" s="12" customFormat="1" ht="11.25">
      <c r="B523" s="170"/>
      <c r="D523" s="151" t="s">
        <v>1584</v>
      </c>
      <c r="E523" s="171" t="s">
        <v>1</v>
      </c>
      <c r="F523" s="172" t="s">
        <v>81</v>
      </c>
      <c r="H523" s="173">
        <v>1</v>
      </c>
      <c r="I523" s="174"/>
      <c r="L523" s="170"/>
      <c r="M523" s="175"/>
      <c r="T523" s="176"/>
      <c r="AT523" s="171" t="s">
        <v>1584</v>
      </c>
      <c r="AU523" s="171" t="s">
        <v>83</v>
      </c>
      <c r="AV523" s="12" t="s">
        <v>83</v>
      </c>
      <c r="AW523" s="12" t="s">
        <v>30</v>
      </c>
      <c r="AX523" s="12" t="s">
        <v>81</v>
      </c>
      <c r="AY523" s="171" t="s">
        <v>241</v>
      </c>
    </row>
    <row r="524" spans="2:65" s="1" customFormat="1" ht="24.2" customHeight="1">
      <c r="B524" s="32"/>
      <c r="C524" s="155" t="s">
        <v>378</v>
      </c>
      <c r="D524" s="155" t="s">
        <v>260</v>
      </c>
      <c r="E524" s="156" t="s">
        <v>2710</v>
      </c>
      <c r="F524" s="157" t="s">
        <v>2711</v>
      </c>
      <c r="G524" s="158" t="s">
        <v>263</v>
      </c>
      <c r="H524" s="159">
        <v>1</v>
      </c>
      <c r="I524" s="160"/>
      <c r="J524" s="161">
        <f>ROUND(I524*H524,2)</f>
        <v>0</v>
      </c>
      <c r="K524" s="162"/>
      <c r="L524" s="163"/>
      <c r="M524" s="164" t="s">
        <v>1</v>
      </c>
      <c r="N524" s="165" t="s">
        <v>38</v>
      </c>
      <c r="P524" s="147">
        <f>O524*H524</f>
        <v>0</v>
      </c>
      <c r="Q524" s="147">
        <v>0.45</v>
      </c>
      <c r="R524" s="147">
        <f>Q524*H524</f>
        <v>0.45</v>
      </c>
      <c r="S524" s="147">
        <v>0</v>
      </c>
      <c r="T524" s="148">
        <f>S524*H524</f>
        <v>0</v>
      </c>
      <c r="AR524" s="149" t="s">
        <v>258</v>
      </c>
      <c r="AT524" s="149" t="s">
        <v>260</v>
      </c>
      <c r="AU524" s="149" t="s">
        <v>83</v>
      </c>
      <c r="AY524" s="17" t="s">
        <v>241</v>
      </c>
      <c r="BE524" s="150">
        <f>IF(N524="základní",J524,0)</f>
        <v>0</v>
      </c>
      <c r="BF524" s="150">
        <f>IF(N524="snížená",J524,0)</f>
        <v>0</v>
      </c>
      <c r="BG524" s="150">
        <f>IF(N524="zákl. přenesená",J524,0)</f>
        <v>0</v>
      </c>
      <c r="BH524" s="150">
        <f>IF(N524="sníž. přenesená",J524,0)</f>
        <v>0</v>
      </c>
      <c r="BI524" s="150">
        <f>IF(N524="nulová",J524,0)</f>
        <v>0</v>
      </c>
      <c r="BJ524" s="17" t="s">
        <v>81</v>
      </c>
      <c r="BK524" s="150">
        <f>ROUND(I524*H524,2)</f>
        <v>0</v>
      </c>
      <c r="BL524" s="17" t="s">
        <v>247</v>
      </c>
      <c r="BM524" s="149" t="s">
        <v>2712</v>
      </c>
    </row>
    <row r="525" spans="2:47" s="1" customFormat="1" ht="19.5">
      <c r="B525" s="32"/>
      <c r="D525" s="151" t="s">
        <v>248</v>
      </c>
      <c r="F525" s="152" t="s">
        <v>2711</v>
      </c>
      <c r="I525" s="153"/>
      <c r="L525" s="32"/>
      <c r="M525" s="154"/>
      <c r="T525" s="56"/>
      <c r="AT525" s="17" t="s">
        <v>248</v>
      </c>
      <c r="AU525" s="17" t="s">
        <v>83</v>
      </c>
    </row>
    <row r="526" spans="2:51" s="12" customFormat="1" ht="11.25">
      <c r="B526" s="170"/>
      <c r="D526" s="151" t="s">
        <v>1584</v>
      </c>
      <c r="E526" s="171" t="s">
        <v>1</v>
      </c>
      <c r="F526" s="172" t="s">
        <v>81</v>
      </c>
      <c r="H526" s="173">
        <v>1</v>
      </c>
      <c r="I526" s="174"/>
      <c r="L526" s="170"/>
      <c r="M526" s="175"/>
      <c r="T526" s="176"/>
      <c r="AT526" s="171" t="s">
        <v>1584</v>
      </c>
      <c r="AU526" s="171" t="s">
        <v>83</v>
      </c>
      <c r="AV526" s="12" t="s">
        <v>83</v>
      </c>
      <c r="AW526" s="12" t="s">
        <v>30</v>
      </c>
      <c r="AX526" s="12" t="s">
        <v>81</v>
      </c>
      <c r="AY526" s="171" t="s">
        <v>241</v>
      </c>
    </row>
    <row r="527" spans="2:65" s="1" customFormat="1" ht="24.2" customHeight="1">
      <c r="B527" s="32"/>
      <c r="C527" s="137" t="s">
        <v>516</v>
      </c>
      <c r="D527" s="137" t="s">
        <v>243</v>
      </c>
      <c r="E527" s="138" t="s">
        <v>2713</v>
      </c>
      <c r="F527" s="139" t="s">
        <v>2714</v>
      </c>
      <c r="G527" s="140" t="s">
        <v>267</v>
      </c>
      <c r="H527" s="141">
        <v>113.466</v>
      </c>
      <c r="I527" s="142"/>
      <c r="J527" s="143">
        <f>ROUND(I527*H527,2)</f>
        <v>0</v>
      </c>
      <c r="K527" s="144"/>
      <c r="L527" s="32"/>
      <c r="M527" s="145" t="s">
        <v>1</v>
      </c>
      <c r="N527" s="146" t="s">
        <v>38</v>
      </c>
      <c r="P527" s="147">
        <f>O527*H527</f>
        <v>0</v>
      </c>
      <c r="Q527" s="147">
        <v>0</v>
      </c>
      <c r="R527" s="147">
        <f>Q527*H527</f>
        <v>0</v>
      </c>
      <c r="S527" s="147">
        <v>0</v>
      </c>
      <c r="T527" s="148">
        <f>S527*H527</f>
        <v>0</v>
      </c>
      <c r="AR527" s="149" t="s">
        <v>247</v>
      </c>
      <c r="AT527" s="149" t="s">
        <v>243</v>
      </c>
      <c r="AU527" s="149" t="s">
        <v>83</v>
      </c>
      <c r="AY527" s="17" t="s">
        <v>241</v>
      </c>
      <c r="BE527" s="150">
        <f>IF(N527="základní",J527,0)</f>
        <v>0</v>
      </c>
      <c r="BF527" s="150">
        <f>IF(N527="snížená",J527,0)</f>
        <v>0</v>
      </c>
      <c r="BG527" s="150">
        <f>IF(N527="zákl. přenesená",J527,0)</f>
        <v>0</v>
      </c>
      <c r="BH527" s="150">
        <f>IF(N527="sníž. přenesená",J527,0)</f>
        <v>0</v>
      </c>
      <c r="BI527" s="150">
        <f>IF(N527="nulová",J527,0)</f>
        <v>0</v>
      </c>
      <c r="BJ527" s="17" t="s">
        <v>81</v>
      </c>
      <c r="BK527" s="150">
        <f>ROUND(I527*H527,2)</f>
        <v>0</v>
      </c>
      <c r="BL527" s="17" t="s">
        <v>247</v>
      </c>
      <c r="BM527" s="149" t="s">
        <v>2715</v>
      </c>
    </row>
    <row r="528" spans="2:47" s="1" customFormat="1" ht="58.5">
      <c r="B528" s="32"/>
      <c r="D528" s="151" t="s">
        <v>248</v>
      </c>
      <c r="F528" s="152" t="s">
        <v>2716</v>
      </c>
      <c r="I528" s="153"/>
      <c r="L528" s="32"/>
      <c r="M528" s="154"/>
      <c r="T528" s="56"/>
      <c r="AT528" s="17" t="s">
        <v>248</v>
      </c>
      <c r="AU528" s="17" t="s">
        <v>83</v>
      </c>
    </row>
    <row r="529" spans="2:51" s="13" customFormat="1" ht="11.25">
      <c r="B529" s="177"/>
      <c r="D529" s="151" t="s">
        <v>1584</v>
      </c>
      <c r="E529" s="178" t="s">
        <v>1</v>
      </c>
      <c r="F529" s="179" t="s">
        <v>2615</v>
      </c>
      <c r="H529" s="178" t="s">
        <v>1</v>
      </c>
      <c r="I529" s="180"/>
      <c r="L529" s="177"/>
      <c r="M529" s="181"/>
      <c r="T529" s="182"/>
      <c r="AT529" s="178" t="s">
        <v>1584</v>
      </c>
      <c r="AU529" s="178" t="s">
        <v>83</v>
      </c>
      <c r="AV529" s="13" t="s">
        <v>81</v>
      </c>
      <c r="AW529" s="13" t="s">
        <v>30</v>
      </c>
      <c r="AX529" s="13" t="s">
        <v>73</v>
      </c>
      <c r="AY529" s="178" t="s">
        <v>241</v>
      </c>
    </row>
    <row r="530" spans="2:51" s="12" customFormat="1" ht="11.25">
      <c r="B530" s="170"/>
      <c r="D530" s="151" t="s">
        <v>1584</v>
      </c>
      <c r="E530" s="171" t="s">
        <v>1</v>
      </c>
      <c r="F530" s="172" t="s">
        <v>2616</v>
      </c>
      <c r="H530" s="173">
        <v>37.822</v>
      </c>
      <c r="I530" s="174"/>
      <c r="L530" s="170"/>
      <c r="M530" s="175"/>
      <c r="T530" s="176"/>
      <c r="AT530" s="171" t="s">
        <v>1584</v>
      </c>
      <c r="AU530" s="171" t="s">
        <v>83</v>
      </c>
      <c r="AV530" s="12" t="s">
        <v>83</v>
      </c>
      <c r="AW530" s="12" t="s">
        <v>30</v>
      </c>
      <c r="AX530" s="12" t="s">
        <v>73</v>
      </c>
      <c r="AY530" s="171" t="s">
        <v>241</v>
      </c>
    </row>
    <row r="531" spans="2:51" s="13" customFormat="1" ht="11.25">
      <c r="B531" s="177"/>
      <c r="D531" s="151" t="s">
        <v>1584</v>
      </c>
      <c r="E531" s="178" t="s">
        <v>1</v>
      </c>
      <c r="F531" s="179" t="s">
        <v>2617</v>
      </c>
      <c r="H531" s="178" t="s">
        <v>1</v>
      </c>
      <c r="I531" s="180"/>
      <c r="L531" s="177"/>
      <c r="M531" s="181"/>
      <c r="T531" s="182"/>
      <c r="AT531" s="178" t="s">
        <v>1584</v>
      </c>
      <c r="AU531" s="178" t="s">
        <v>83</v>
      </c>
      <c r="AV531" s="13" t="s">
        <v>81</v>
      </c>
      <c r="AW531" s="13" t="s">
        <v>30</v>
      </c>
      <c r="AX531" s="13" t="s">
        <v>73</v>
      </c>
      <c r="AY531" s="178" t="s">
        <v>241</v>
      </c>
    </row>
    <row r="532" spans="2:51" s="12" customFormat="1" ht="11.25">
      <c r="B532" s="170"/>
      <c r="D532" s="151" t="s">
        <v>1584</v>
      </c>
      <c r="E532" s="171" t="s">
        <v>1</v>
      </c>
      <c r="F532" s="172" t="s">
        <v>2616</v>
      </c>
      <c r="H532" s="173">
        <v>37.822</v>
      </c>
      <c r="I532" s="174"/>
      <c r="L532" s="170"/>
      <c r="M532" s="175"/>
      <c r="T532" s="176"/>
      <c r="AT532" s="171" t="s">
        <v>1584</v>
      </c>
      <c r="AU532" s="171" t="s">
        <v>83</v>
      </c>
      <c r="AV532" s="12" t="s">
        <v>83</v>
      </c>
      <c r="AW532" s="12" t="s">
        <v>30</v>
      </c>
      <c r="AX532" s="12" t="s">
        <v>73</v>
      </c>
      <c r="AY532" s="171" t="s">
        <v>241</v>
      </c>
    </row>
    <row r="533" spans="2:51" s="13" customFormat="1" ht="11.25">
      <c r="B533" s="177"/>
      <c r="D533" s="151" t="s">
        <v>1584</v>
      </c>
      <c r="E533" s="178" t="s">
        <v>1</v>
      </c>
      <c r="F533" s="179" t="s">
        <v>2618</v>
      </c>
      <c r="H533" s="178" t="s">
        <v>1</v>
      </c>
      <c r="I533" s="180"/>
      <c r="L533" s="177"/>
      <c r="M533" s="181"/>
      <c r="T533" s="182"/>
      <c r="AT533" s="178" t="s">
        <v>1584</v>
      </c>
      <c r="AU533" s="178" t="s">
        <v>83</v>
      </c>
      <c r="AV533" s="13" t="s">
        <v>81</v>
      </c>
      <c r="AW533" s="13" t="s">
        <v>30</v>
      </c>
      <c r="AX533" s="13" t="s">
        <v>73</v>
      </c>
      <c r="AY533" s="178" t="s">
        <v>241</v>
      </c>
    </row>
    <row r="534" spans="2:51" s="12" customFormat="1" ht="11.25">
      <c r="B534" s="170"/>
      <c r="D534" s="151" t="s">
        <v>1584</v>
      </c>
      <c r="E534" s="171" t="s">
        <v>1</v>
      </c>
      <c r="F534" s="172" t="s">
        <v>2616</v>
      </c>
      <c r="H534" s="173">
        <v>37.822</v>
      </c>
      <c r="I534" s="174"/>
      <c r="L534" s="170"/>
      <c r="M534" s="175"/>
      <c r="T534" s="176"/>
      <c r="AT534" s="171" t="s">
        <v>1584</v>
      </c>
      <c r="AU534" s="171" t="s">
        <v>83</v>
      </c>
      <c r="AV534" s="12" t="s">
        <v>83</v>
      </c>
      <c r="AW534" s="12" t="s">
        <v>30</v>
      </c>
      <c r="AX534" s="12" t="s">
        <v>73</v>
      </c>
      <c r="AY534" s="171" t="s">
        <v>241</v>
      </c>
    </row>
    <row r="535" spans="2:51" s="14" customFormat="1" ht="11.25">
      <c r="B535" s="186"/>
      <c r="D535" s="151" t="s">
        <v>1584</v>
      </c>
      <c r="E535" s="187" t="s">
        <v>1</v>
      </c>
      <c r="F535" s="188" t="s">
        <v>2061</v>
      </c>
      <c r="H535" s="189">
        <v>113.466</v>
      </c>
      <c r="I535" s="190"/>
      <c r="L535" s="186"/>
      <c r="M535" s="191"/>
      <c r="T535" s="192"/>
      <c r="AT535" s="187" t="s">
        <v>1584</v>
      </c>
      <c r="AU535" s="187" t="s">
        <v>83</v>
      </c>
      <c r="AV535" s="14" t="s">
        <v>247</v>
      </c>
      <c r="AW535" s="14" t="s">
        <v>30</v>
      </c>
      <c r="AX535" s="14" t="s">
        <v>81</v>
      </c>
      <c r="AY535" s="187" t="s">
        <v>241</v>
      </c>
    </row>
    <row r="536" spans="2:65" s="1" customFormat="1" ht="21.75" customHeight="1">
      <c r="B536" s="32"/>
      <c r="C536" s="155" t="s">
        <v>382</v>
      </c>
      <c r="D536" s="155" t="s">
        <v>260</v>
      </c>
      <c r="E536" s="156" t="s">
        <v>2567</v>
      </c>
      <c r="F536" s="157" t="s">
        <v>2568</v>
      </c>
      <c r="G536" s="158" t="s">
        <v>246</v>
      </c>
      <c r="H536" s="159">
        <v>14.967</v>
      </c>
      <c r="I536" s="160"/>
      <c r="J536" s="161">
        <f>ROUND(I536*H536,2)</f>
        <v>0</v>
      </c>
      <c r="K536" s="162"/>
      <c r="L536" s="163"/>
      <c r="M536" s="164" t="s">
        <v>1</v>
      </c>
      <c r="N536" s="165" t="s">
        <v>38</v>
      </c>
      <c r="P536" s="147">
        <f>O536*H536</f>
        <v>0</v>
      </c>
      <c r="Q536" s="147">
        <v>0.955</v>
      </c>
      <c r="R536" s="147">
        <f>Q536*H536</f>
        <v>14.293485</v>
      </c>
      <c r="S536" s="147">
        <v>0</v>
      </c>
      <c r="T536" s="148">
        <f>S536*H536</f>
        <v>0</v>
      </c>
      <c r="AR536" s="149" t="s">
        <v>258</v>
      </c>
      <c r="AT536" s="149" t="s">
        <v>260</v>
      </c>
      <c r="AU536" s="149" t="s">
        <v>83</v>
      </c>
      <c r="AY536" s="17" t="s">
        <v>241</v>
      </c>
      <c r="BE536" s="150">
        <f>IF(N536="základní",J536,0)</f>
        <v>0</v>
      </c>
      <c r="BF536" s="150">
        <f>IF(N536="snížená",J536,0)</f>
        <v>0</v>
      </c>
      <c r="BG536" s="150">
        <f>IF(N536="zákl. přenesená",J536,0)</f>
        <v>0</v>
      </c>
      <c r="BH536" s="150">
        <f>IF(N536="sníž. přenesená",J536,0)</f>
        <v>0</v>
      </c>
      <c r="BI536" s="150">
        <f>IF(N536="nulová",J536,0)</f>
        <v>0</v>
      </c>
      <c r="BJ536" s="17" t="s">
        <v>81</v>
      </c>
      <c r="BK536" s="150">
        <f>ROUND(I536*H536,2)</f>
        <v>0</v>
      </c>
      <c r="BL536" s="17" t="s">
        <v>247</v>
      </c>
      <c r="BM536" s="149" t="s">
        <v>2717</v>
      </c>
    </row>
    <row r="537" spans="2:47" s="1" customFormat="1" ht="11.25">
      <c r="B537" s="32"/>
      <c r="D537" s="151" t="s">
        <v>248</v>
      </c>
      <c r="F537" s="152" t="s">
        <v>2568</v>
      </c>
      <c r="I537" s="153"/>
      <c r="L537" s="32"/>
      <c r="M537" s="154"/>
      <c r="T537" s="56"/>
      <c r="AT537" s="17" t="s">
        <v>248</v>
      </c>
      <c r="AU537" s="17" t="s">
        <v>83</v>
      </c>
    </row>
    <row r="538" spans="2:51" s="13" customFormat="1" ht="11.25">
      <c r="B538" s="177"/>
      <c r="D538" s="151" t="s">
        <v>1584</v>
      </c>
      <c r="E538" s="178" t="s">
        <v>1</v>
      </c>
      <c r="F538" s="179" t="s">
        <v>2718</v>
      </c>
      <c r="H538" s="178" t="s">
        <v>1</v>
      </c>
      <c r="I538" s="180"/>
      <c r="L538" s="177"/>
      <c r="M538" s="181"/>
      <c r="T538" s="182"/>
      <c r="AT538" s="178" t="s">
        <v>1584</v>
      </c>
      <c r="AU538" s="178" t="s">
        <v>83</v>
      </c>
      <c r="AV538" s="13" t="s">
        <v>81</v>
      </c>
      <c r="AW538" s="13" t="s">
        <v>30</v>
      </c>
      <c r="AX538" s="13" t="s">
        <v>73</v>
      </c>
      <c r="AY538" s="178" t="s">
        <v>241</v>
      </c>
    </row>
    <row r="539" spans="2:51" s="12" customFormat="1" ht="11.25">
      <c r="B539" s="170"/>
      <c r="D539" s="151" t="s">
        <v>1584</v>
      </c>
      <c r="E539" s="171" t="s">
        <v>1</v>
      </c>
      <c r="F539" s="172" t="s">
        <v>2719</v>
      </c>
      <c r="H539" s="173">
        <v>14.967</v>
      </c>
      <c r="I539" s="174"/>
      <c r="L539" s="170"/>
      <c r="M539" s="175"/>
      <c r="T539" s="176"/>
      <c r="AT539" s="171" t="s">
        <v>1584</v>
      </c>
      <c r="AU539" s="171" t="s">
        <v>83</v>
      </c>
      <c r="AV539" s="12" t="s">
        <v>83</v>
      </c>
      <c r="AW539" s="12" t="s">
        <v>30</v>
      </c>
      <c r="AX539" s="12" t="s">
        <v>81</v>
      </c>
      <c r="AY539" s="171" t="s">
        <v>241</v>
      </c>
    </row>
    <row r="540" spans="2:65" s="1" customFormat="1" ht="24.2" customHeight="1">
      <c r="B540" s="32"/>
      <c r="C540" s="155" t="s">
        <v>523</v>
      </c>
      <c r="D540" s="155" t="s">
        <v>260</v>
      </c>
      <c r="E540" s="156" t="s">
        <v>2720</v>
      </c>
      <c r="F540" s="157" t="s">
        <v>2721</v>
      </c>
      <c r="G540" s="158" t="s">
        <v>263</v>
      </c>
      <c r="H540" s="159">
        <v>2</v>
      </c>
      <c r="I540" s="160"/>
      <c r="J540" s="161">
        <f>ROUND(I540*H540,2)</f>
        <v>0</v>
      </c>
      <c r="K540" s="162"/>
      <c r="L540" s="163"/>
      <c r="M540" s="164" t="s">
        <v>1</v>
      </c>
      <c r="N540" s="165" t="s">
        <v>38</v>
      </c>
      <c r="P540" s="147">
        <f>O540*H540</f>
        <v>0</v>
      </c>
      <c r="Q540" s="147">
        <v>14.995</v>
      </c>
      <c r="R540" s="147">
        <f>Q540*H540</f>
        <v>29.99</v>
      </c>
      <c r="S540" s="147">
        <v>0</v>
      </c>
      <c r="T540" s="148">
        <f>S540*H540</f>
        <v>0</v>
      </c>
      <c r="AR540" s="149" t="s">
        <v>258</v>
      </c>
      <c r="AT540" s="149" t="s">
        <v>260</v>
      </c>
      <c r="AU540" s="149" t="s">
        <v>83</v>
      </c>
      <c r="AY540" s="17" t="s">
        <v>241</v>
      </c>
      <c r="BE540" s="150">
        <f>IF(N540="základní",J540,0)</f>
        <v>0</v>
      </c>
      <c r="BF540" s="150">
        <f>IF(N540="snížená",J540,0)</f>
        <v>0</v>
      </c>
      <c r="BG540" s="150">
        <f>IF(N540="zákl. přenesená",J540,0)</f>
        <v>0</v>
      </c>
      <c r="BH540" s="150">
        <f>IF(N540="sníž. přenesená",J540,0)</f>
        <v>0</v>
      </c>
      <c r="BI540" s="150">
        <f>IF(N540="nulová",J540,0)</f>
        <v>0</v>
      </c>
      <c r="BJ540" s="17" t="s">
        <v>81</v>
      </c>
      <c r="BK540" s="150">
        <f>ROUND(I540*H540,2)</f>
        <v>0</v>
      </c>
      <c r="BL540" s="17" t="s">
        <v>247</v>
      </c>
      <c r="BM540" s="149" t="s">
        <v>2722</v>
      </c>
    </row>
    <row r="541" spans="2:47" s="1" customFormat="1" ht="19.5">
      <c r="B541" s="32"/>
      <c r="D541" s="151" t="s">
        <v>248</v>
      </c>
      <c r="F541" s="152" t="s">
        <v>2723</v>
      </c>
      <c r="I541" s="153"/>
      <c r="L541" s="32"/>
      <c r="M541" s="154"/>
      <c r="T541" s="56"/>
      <c r="AT541" s="17" t="s">
        <v>248</v>
      </c>
      <c r="AU541" s="17" t="s">
        <v>83</v>
      </c>
    </row>
    <row r="542" spans="2:51" s="13" customFormat="1" ht="11.25">
      <c r="B542" s="177"/>
      <c r="D542" s="151" t="s">
        <v>1584</v>
      </c>
      <c r="E542" s="178" t="s">
        <v>1</v>
      </c>
      <c r="F542" s="179" t="s">
        <v>2724</v>
      </c>
      <c r="H542" s="178" t="s">
        <v>1</v>
      </c>
      <c r="I542" s="180"/>
      <c r="L542" s="177"/>
      <c r="M542" s="181"/>
      <c r="T542" s="182"/>
      <c r="AT542" s="178" t="s">
        <v>1584</v>
      </c>
      <c r="AU542" s="178" t="s">
        <v>83</v>
      </c>
      <c r="AV542" s="13" t="s">
        <v>81</v>
      </c>
      <c r="AW542" s="13" t="s">
        <v>30</v>
      </c>
      <c r="AX542" s="13" t="s">
        <v>73</v>
      </c>
      <c r="AY542" s="178" t="s">
        <v>241</v>
      </c>
    </row>
    <row r="543" spans="2:51" s="13" customFormat="1" ht="11.25">
      <c r="B543" s="177"/>
      <c r="D543" s="151" t="s">
        <v>1584</v>
      </c>
      <c r="E543" s="178" t="s">
        <v>1</v>
      </c>
      <c r="F543" s="179" t="s">
        <v>2725</v>
      </c>
      <c r="H543" s="178" t="s">
        <v>1</v>
      </c>
      <c r="I543" s="180"/>
      <c r="L543" s="177"/>
      <c r="M543" s="181"/>
      <c r="T543" s="182"/>
      <c r="AT543" s="178" t="s">
        <v>1584</v>
      </c>
      <c r="AU543" s="178" t="s">
        <v>83</v>
      </c>
      <c r="AV543" s="13" t="s">
        <v>81</v>
      </c>
      <c r="AW543" s="13" t="s">
        <v>30</v>
      </c>
      <c r="AX543" s="13" t="s">
        <v>73</v>
      </c>
      <c r="AY543" s="178" t="s">
        <v>241</v>
      </c>
    </row>
    <row r="544" spans="2:51" s="12" customFormat="1" ht="11.25">
      <c r="B544" s="170"/>
      <c r="D544" s="151" t="s">
        <v>1584</v>
      </c>
      <c r="E544" s="171" t="s">
        <v>1</v>
      </c>
      <c r="F544" s="172" t="s">
        <v>83</v>
      </c>
      <c r="H544" s="173">
        <v>2</v>
      </c>
      <c r="I544" s="174"/>
      <c r="L544" s="170"/>
      <c r="M544" s="175"/>
      <c r="T544" s="176"/>
      <c r="AT544" s="171" t="s">
        <v>1584</v>
      </c>
      <c r="AU544" s="171" t="s">
        <v>83</v>
      </c>
      <c r="AV544" s="12" t="s">
        <v>83</v>
      </c>
      <c r="AW544" s="12" t="s">
        <v>30</v>
      </c>
      <c r="AX544" s="12" t="s">
        <v>81</v>
      </c>
      <c r="AY544" s="171" t="s">
        <v>241</v>
      </c>
    </row>
    <row r="545" spans="2:65" s="1" customFormat="1" ht="24.2" customHeight="1">
      <c r="B545" s="32"/>
      <c r="C545" s="155" t="s">
        <v>385</v>
      </c>
      <c r="D545" s="155" t="s">
        <v>260</v>
      </c>
      <c r="E545" s="156" t="s">
        <v>2726</v>
      </c>
      <c r="F545" s="157" t="s">
        <v>2727</v>
      </c>
      <c r="G545" s="158" t="s">
        <v>263</v>
      </c>
      <c r="H545" s="159">
        <v>1</v>
      </c>
      <c r="I545" s="160"/>
      <c r="J545" s="161">
        <f>ROUND(I545*H545,2)</f>
        <v>0</v>
      </c>
      <c r="K545" s="162"/>
      <c r="L545" s="163"/>
      <c r="M545" s="164" t="s">
        <v>1</v>
      </c>
      <c r="N545" s="165" t="s">
        <v>38</v>
      </c>
      <c r="P545" s="147">
        <f>O545*H545</f>
        <v>0</v>
      </c>
      <c r="Q545" s="147">
        <v>14.995</v>
      </c>
      <c r="R545" s="147">
        <f>Q545*H545</f>
        <v>14.995</v>
      </c>
      <c r="S545" s="147">
        <v>0</v>
      </c>
      <c r="T545" s="148">
        <f>S545*H545</f>
        <v>0</v>
      </c>
      <c r="AR545" s="149" t="s">
        <v>258</v>
      </c>
      <c r="AT545" s="149" t="s">
        <v>260</v>
      </c>
      <c r="AU545" s="149" t="s">
        <v>83</v>
      </c>
      <c r="AY545" s="17" t="s">
        <v>241</v>
      </c>
      <c r="BE545" s="150">
        <f>IF(N545="základní",J545,0)</f>
        <v>0</v>
      </c>
      <c r="BF545" s="150">
        <f>IF(N545="snížená",J545,0)</f>
        <v>0</v>
      </c>
      <c r="BG545" s="150">
        <f>IF(N545="zákl. přenesená",J545,0)</f>
        <v>0</v>
      </c>
      <c r="BH545" s="150">
        <f>IF(N545="sníž. přenesená",J545,0)</f>
        <v>0</v>
      </c>
      <c r="BI545" s="150">
        <f>IF(N545="nulová",J545,0)</f>
        <v>0</v>
      </c>
      <c r="BJ545" s="17" t="s">
        <v>81</v>
      </c>
      <c r="BK545" s="150">
        <f>ROUND(I545*H545,2)</f>
        <v>0</v>
      </c>
      <c r="BL545" s="17" t="s">
        <v>247</v>
      </c>
      <c r="BM545" s="149" t="s">
        <v>2728</v>
      </c>
    </row>
    <row r="546" spans="2:47" s="1" customFormat="1" ht="19.5">
      <c r="B546" s="32"/>
      <c r="D546" s="151" t="s">
        <v>248</v>
      </c>
      <c r="F546" s="152" t="s">
        <v>2729</v>
      </c>
      <c r="I546" s="153"/>
      <c r="L546" s="32"/>
      <c r="M546" s="154"/>
      <c r="T546" s="56"/>
      <c r="AT546" s="17" t="s">
        <v>248</v>
      </c>
      <c r="AU546" s="17" t="s">
        <v>83</v>
      </c>
    </row>
    <row r="547" spans="2:51" s="13" customFormat="1" ht="11.25">
      <c r="B547" s="177"/>
      <c r="D547" s="151" t="s">
        <v>1584</v>
      </c>
      <c r="E547" s="178" t="s">
        <v>1</v>
      </c>
      <c r="F547" s="179" t="s">
        <v>2730</v>
      </c>
      <c r="H547" s="178" t="s">
        <v>1</v>
      </c>
      <c r="I547" s="180"/>
      <c r="L547" s="177"/>
      <c r="M547" s="181"/>
      <c r="T547" s="182"/>
      <c r="AT547" s="178" t="s">
        <v>1584</v>
      </c>
      <c r="AU547" s="178" t="s">
        <v>83</v>
      </c>
      <c r="AV547" s="13" t="s">
        <v>81</v>
      </c>
      <c r="AW547" s="13" t="s">
        <v>30</v>
      </c>
      <c r="AX547" s="13" t="s">
        <v>73</v>
      </c>
      <c r="AY547" s="178" t="s">
        <v>241</v>
      </c>
    </row>
    <row r="548" spans="2:51" s="13" customFormat="1" ht="11.25">
      <c r="B548" s="177"/>
      <c r="D548" s="151" t="s">
        <v>1584</v>
      </c>
      <c r="E548" s="178" t="s">
        <v>1</v>
      </c>
      <c r="F548" s="179" t="s">
        <v>2731</v>
      </c>
      <c r="H548" s="178" t="s">
        <v>1</v>
      </c>
      <c r="I548" s="180"/>
      <c r="L548" s="177"/>
      <c r="M548" s="181"/>
      <c r="T548" s="182"/>
      <c r="AT548" s="178" t="s">
        <v>1584</v>
      </c>
      <c r="AU548" s="178" t="s">
        <v>83</v>
      </c>
      <c r="AV548" s="13" t="s">
        <v>81</v>
      </c>
      <c r="AW548" s="13" t="s">
        <v>30</v>
      </c>
      <c r="AX548" s="13" t="s">
        <v>73</v>
      </c>
      <c r="AY548" s="178" t="s">
        <v>241</v>
      </c>
    </row>
    <row r="549" spans="2:51" s="12" customFormat="1" ht="11.25">
      <c r="B549" s="170"/>
      <c r="D549" s="151" t="s">
        <v>1584</v>
      </c>
      <c r="E549" s="171" t="s">
        <v>1</v>
      </c>
      <c r="F549" s="172" t="s">
        <v>81</v>
      </c>
      <c r="H549" s="173">
        <v>1</v>
      </c>
      <c r="I549" s="174"/>
      <c r="L549" s="170"/>
      <c r="M549" s="175"/>
      <c r="T549" s="176"/>
      <c r="AT549" s="171" t="s">
        <v>1584</v>
      </c>
      <c r="AU549" s="171" t="s">
        <v>83</v>
      </c>
      <c r="AV549" s="12" t="s">
        <v>83</v>
      </c>
      <c r="AW549" s="12" t="s">
        <v>30</v>
      </c>
      <c r="AX549" s="12" t="s">
        <v>81</v>
      </c>
      <c r="AY549" s="171" t="s">
        <v>241</v>
      </c>
    </row>
    <row r="550" spans="2:65" s="1" customFormat="1" ht="24.2" customHeight="1">
      <c r="B550" s="32"/>
      <c r="C550" s="137" t="s">
        <v>535</v>
      </c>
      <c r="D550" s="137" t="s">
        <v>243</v>
      </c>
      <c r="E550" s="138" t="s">
        <v>2732</v>
      </c>
      <c r="F550" s="139" t="s">
        <v>2733</v>
      </c>
      <c r="G550" s="140" t="s">
        <v>267</v>
      </c>
      <c r="H550" s="141">
        <v>18.26</v>
      </c>
      <c r="I550" s="142"/>
      <c r="J550" s="143">
        <f>ROUND(I550*H550,2)</f>
        <v>0</v>
      </c>
      <c r="K550" s="144"/>
      <c r="L550" s="32"/>
      <c r="M550" s="145" t="s">
        <v>1</v>
      </c>
      <c r="N550" s="146" t="s">
        <v>38</v>
      </c>
      <c r="P550" s="147">
        <f>O550*H550</f>
        <v>0</v>
      </c>
      <c r="Q550" s="147">
        <v>0</v>
      </c>
      <c r="R550" s="147">
        <f>Q550*H550</f>
        <v>0</v>
      </c>
      <c r="S550" s="147">
        <v>0</v>
      </c>
      <c r="T550" s="148">
        <f>S550*H550</f>
        <v>0</v>
      </c>
      <c r="AR550" s="149" t="s">
        <v>247</v>
      </c>
      <c r="AT550" s="149" t="s">
        <v>243</v>
      </c>
      <c r="AU550" s="149" t="s">
        <v>83</v>
      </c>
      <c r="AY550" s="17" t="s">
        <v>241</v>
      </c>
      <c r="BE550" s="150">
        <f>IF(N550="základní",J550,0)</f>
        <v>0</v>
      </c>
      <c r="BF550" s="150">
        <f>IF(N550="snížená",J550,0)</f>
        <v>0</v>
      </c>
      <c r="BG550" s="150">
        <f>IF(N550="zákl. přenesená",J550,0)</f>
        <v>0</v>
      </c>
      <c r="BH550" s="150">
        <f>IF(N550="sníž. přenesená",J550,0)</f>
        <v>0</v>
      </c>
      <c r="BI550" s="150">
        <f>IF(N550="nulová",J550,0)</f>
        <v>0</v>
      </c>
      <c r="BJ550" s="17" t="s">
        <v>81</v>
      </c>
      <c r="BK550" s="150">
        <f>ROUND(I550*H550,2)</f>
        <v>0</v>
      </c>
      <c r="BL550" s="17" t="s">
        <v>247</v>
      </c>
      <c r="BM550" s="149" t="s">
        <v>2734</v>
      </c>
    </row>
    <row r="551" spans="2:47" s="1" customFormat="1" ht="58.5">
      <c r="B551" s="32"/>
      <c r="D551" s="151" t="s">
        <v>248</v>
      </c>
      <c r="F551" s="152" t="s">
        <v>2735</v>
      </c>
      <c r="I551" s="153"/>
      <c r="L551" s="32"/>
      <c r="M551" s="154"/>
      <c r="T551" s="56"/>
      <c r="AT551" s="17" t="s">
        <v>248</v>
      </c>
      <c r="AU551" s="17" t="s">
        <v>83</v>
      </c>
    </row>
    <row r="552" spans="2:51" s="13" customFormat="1" ht="11.25">
      <c r="B552" s="177"/>
      <c r="D552" s="151" t="s">
        <v>1584</v>
      </c>
      <c r="E552" s="178" t="s">
        <v>1</v>
      </c>
      <c r="F552" s="179" t="s">
        <v>2736</v>
      </c>
      <c r="H552" s="178" t="s">
        <v>1</v>
      </c>
      <c r="I552" s="180"/>
      <c r="L552" s="177"/>
      <c r="M552" s="181"/>
      <c r="T552" s="182"/>
      <c r="AT552" s="178" t="s">
        <v>1584</v>
      </c>
      <c r="AU552" s="178" t="s">
        <v>83</v>
      </c>
      <c r="AV552" s="13" t="s">
        <v>81</v>
      </c>
      <c r="AW552" s="13" t="s">
        <v>30</v>
      </c>
      <c r="AX552" s="13" t="s">
        <v>73</v>
      </c>
      <c r="AY552" s="178" t="s">
        <v>241</v>
      </c>
    </row>
    <row r="553" spans="2:51" s="12" customFormat="1" ht="11.25">
      <c r="B553" s="170"/>
      <c r="D553" s="151" t="s">
        <v>1584</v>
      </c>
      <c r="E553" s="171" t="s">
        <v>1</v>
      </c>
      <c r="F553" s="172" t="s">
        <v>2737</v>
      </c>
      <c r="H553" s="173">
        <v>18.26</v>
      </c>
      <c r="I553" s="174"/>
      <c r="L553" s="170"/>
      <c r="M553" s="175"/>
      <c r="T553" s="176"/>
      <c r="AT553" s="171" t="s">
        <v>1584</v>
      </c>
      <c r="AU553" s="171" t="s">
        <v>83</v>
      </c>
      <c r="AV553" s="12" t="s">
        <v>83</v>
      </c>
      <c r="AW553" s="12" t="s">
        <v>30</v>
      </c>
      <c r="AX553" s="12" t="s">
        <v>81</v>
      </c>
      <c r="AY553" s="171" t="s">
        <v>241</v>
      </c>
    </row>
    <row r="554" spans="2:65" s="1" customFormat="1" ht="24.2" customHeight="1">
      <c r="B554" s="32"/>
      <c r="C554" s="155" t="s">
        <v>389</v>
      </c>
      <c r="D554" s="155" t="s">
        <v>260</v>
      </c>
      <c r="E554" s="156" t="s">
        <v>2738</v>
      </c>
      <c r="F554" s="157" t="s">
        <v>2739</v>
      </c>
      <c r="G554" s="158" t="s">
        <v>263</v>
      </c>
      <c r="H554" s="159">
        <v>1</v>
      </c>
      <c r="I554" s="160"/>
      <c r="J554" s="161">
        <f>ROUND(I554*H554,2)</f>
        <v>0</v>
      </c>
      <c r="K554" s="162"/>
      <c r="L554" s="163"/>
      <c r="M554" s="164" t="s">
        <v>1</v>
      </c>
      <c r="N554" s="165" t="s">
        <v>38</v>
      </c>
      <c r="P554" s="147">
        <f>O554*H554</f>
        <v>0</v>
      </c>
      <c r="Q554" s="147">
        <v>48.436</v>
      </c>
      <c r="R554" s="147">
        <f>Q554*H554</f>
        <v>48.436</v>
      </c>
      <c r="S554" s="147">
        <v>0</v>
      </c>
      <c r="T554" s="148">
        <f>S554*H554</f>
        <v>0</v>
      </c>
      <c r="AR554" s="149" t="s">
        <v>258</v>
      </c>
      <c r="AT554" s="149" t="s">
        <v>260</v>
      </c>
      <c r="AU554" s="149" t="s">
        <v>83</v>
      </c>
      <c r="AY554" s="17" t="s">
        <v>241</v>
      </c>
      <c r="BE554" s="150">
        <f>IF(N554="základní",J554,0)</f>
        <v>0</v>
      </c>
      <c r="BF554" s="150">
        <f>IF(N554="snížená",J554,0)</f>
        <v>0</v>
      </c>
      <c r="BG554" s="150">
        <f>IF(N554="zákl. přenesená",J554,0)</f>
        <v>0</v>
      </c>
      <c r="BH554" s="150">
        <f>IF(N554="sníž. přenesená",J554,0)</f>
        <v>0</v>
      </c>
      <c r="BI554" s="150">
        <f>IF(N554="nulová",J554,0)</f>
        <v>0</v>
      </c>
      <c r="BJ554" s="17" t="s">
        <v>81</v>
      </c>
      <c r="BK554" s="150">
        <f>ROUND(I554*H554,2)</f>
        <v>0</v>
      </c>
      <c r="BL554" s="17" t="s">
        <v>247</v>
      </c>
      <c r="BM554" s="149" t="s">
        <v>2740</v>
      </c>
    </row>
    <row r="555" spans="2:47" s="1" customFormat="1" ht="19.5">
      <c r="B555" s="32"/>
      <c r="D555" s="151" t="s">
        <v>248</v>
      </c>
      <c r="F555" s="152" t="s">
        <v>2739</v>
      </c>
      <c r="I555" s="153"/>
      <c r="L555" s="32"/>
      <c r="M555" s="154"/>
      <c r="T555" s="56"/>
      <c r="AT555" s="17" t="s">
        <v>248</v>
      </c>
      <c r="AU555" s="17" t="s">
        <v>83</v>
      </c>
    </row>
    <row r="556" spans="2:51" s="13" customFormat="1" ht="11.25">
      <c r="B556" s="177"/>
      <c r="D556" s="151" t="s">
        <v>1584</v>
      </c>
      <c r="E556" s="178" t="s">
        <v>1</v>
      </c>
      <c r="F556" s="179" t="s">
        <v>2741</v>
      </c>
      <c r="H556" s="178" t="s">
        <v>1</v>
      </c>
      <c r="I556" s="180"/>
      <c r="L556" s="177"/>
      <c r="M556" s="181"/>
      <c r="T556" s="182"/>
      <c r="AT556" s="178" t="s">
        <v>1584</v>
      </c>
      <c r="AU556" s="178" t="s">
        <v>83</v>
      </c>
      <c r="AV556" s="13" t="s">
        <v>81</v>
      </c>
      <c r="AW556" s="13" t="s">
        <v>30</v>
      </c>
      <c r="AX556" s="13" t="s">
        <v>73</v>
      </c>
      <c r="AY556" s="178" t="s">
        <v>241</v>
      </c>
    </row>
    <row r="557" spans="2:51" s="12" customFormat="1" ht="11.25">
      <c r="B557" s="170"/>
      <c r="D557" s="151" t="s">
        <v>1584</v>
      </c>
      <c r="E557" s="171" t="s">
        <v>1</v>
      </c>
      <c r="F557" s="172" t="s">
        <v>81</v>
      </c>
      <c r="H557" s="173">
        <v>1</v>
      </c>
      <c r="I557" s="174"/>
      <c r="L557" s="170"/>
      <c r="M557" s="175"/>
      <c r="T557" s="176"/>
      <c r="AT557" s="171" t="s">
        <v>1584</v>
      </c>
      <c r="AU557" s="171" t="s">
        <v>83</v>
      </c>
      <c r="AV557" s="12" t="s">
        <v>83</v>
      </c>
      <c r="AW557" s="12" t="s">
        <v>30</v>
      </c>
      <c r="AX557" s="12" t="s">
        <v>81</v>
      </c>
      <c r="AY557" s="171" t="s">
        <v>241</v>
      </c>
    </row>
    <row r="558" spans="2:65" s="1" customFormat="1" ht="24.2" customHeight="1">
      <c r="B558" s="32"/>
      <c r="C558" s="137" t="s">
        <v>543</v>
      </c>
      <c r="D558" s="137" t="s">
        <v>243</v>
      </c>
      <c r="E558" s="138" t="s">
        <v>2742</v>
      </c>
      <c r="F558" s="139" t="s">
        <v>2743</v>
      </c>
      <c r="G558" s="140" t="s">
        <v>267</v>
      </c>
      <c r="H558" s="141">
        <v>87.506</v>
      </c>
      <c r="I558" s="142"/>
      <c r="J558" s="143">
        <f>ROUND(I558*H558,2)</f>
        <v>0</v>
      </c>
      <c r="K558" s="144"/>
      <c r="L558" s="32"/>
      <c r="M558" s="145" t="s">
        <v>1</v>
      </c>
      <c r="N558" s="146" t="s">
        <v>38</v>
      </c>
      <c r="P558" s="147">
        <f>O558*H558</f>
        <v>0</v>
      </c>
      <c r="Q558" s="147">
        <v>0</v>
      </c>
      <c r="R558" s="147">
        <f>Q558*H558</f>
        <v>0</v>
      </c>
      <c r="S558" s="147">
        <v>0</v>
      </c>
      <c r="T558" s="148">
        <f>S558*H558</f>
        <v>0</v>
      </c>
      <c r="AR558" s="149" t="s">
        <v>247</v>
      </c>
      <c r="AT558" s="149" t="s">
        <v>243</v>
      </c>
      <c r="AU558" s="149" t="s">
        <v>83</v>
      </c>
      <c r="AY558" s="17" t="s">
        <v>241</v>
      </c>
      <c r="BE558" s="150">
        <f>IF(N558="základní",J558,0)</f>
        <v>0</v>
      </c>
      <c r="BF558" s="150">
        <f>IF(N558="snížená",J558,0)</f>
        <v>0</v>
      </c>
      <c r="BG558" s="150">
        <f>IF(N558="zákl. přenesená",J558,0)</f>
        <v>0</v>
      </c>
      <c r="BH558" s="150">
        <f>IF(N558="sníž. přenesená",J558,0)</f>
        <v>0</v>
      </c>
      <c r="BI558" s="150">
        <f>IF(N558="nulová",J558,0)</f>
        <v>0</v>
      </c>
      <c r="BJ558" s="17" t="s">
        <v>81</v>
      </c>
      <c r="BK558" s="150">
        <f>ROUND(I558*H558,2)</f>
        <v>0</v>
      </c>
      <c r="BL558" s="17" t="s">
        <v>247</v>
      </c>
      <c r="BM558" s="149" t="s">
        <v>2744</v>
      </c>
    </row>
    <row r="559" spans="2:47" s="1" customFormat="1" ht="39">
      <c r="B559" s="32"/>
      <c r="D559" s="151" t="s">
        <v>248</v>
      </c>
      <c r="F559" s="152" t="s">
        <v>2745</v>
      </c>
      <c r="I559" s="153"/>
      <c r="L559" s="32"/>
      <c r="M559" s="154"/>
      <c r="T559" s="56"/>
      <c r="AT559" s="17" t="s">
        <v>248</v>
      </c>
      <c r="AU559" s="17" t="s">
        <v>83</v>
      </c>
    </row>
    <row r="560" spans="2:51" s="13" customFormat="1" ht="11.25">
      <c r="B560" s="177"/>
      <c r="D560" s="151" t="s">
        <v>1584</v>
      </c>
      <c r="E560" s="178" t="s">
        <v>1</v>
      </c>
      <c r="F560" s="179" t="s">
        <v>2746</v>
      </c>
      <c r="H560" s="178" t="s">
        <v>1</v>
      </c>
      <c r="I560" s="180"/>
      <c r="L560" s="177"/>
      <c r="M560" s="181"/>
      <c r="T560" s="182"/>
      <c r="AT560" s="178" t="s">
        <v>1584</v>
      </c>
      <c r="AU560" s="178" t="s">
        <v>83</v>
      </c>
      <c r="AV560" s="13" t="s">
        <v>81</v>
      </c>
      <c r="AW560" s="13" t="s">
        <v>30</v>
      </c>
      <c r="AX560" s="13" t="s">
        <v>73</v>
      </c>
      <c r="AY560" s="178" t="s">
        <v>241</v>
      </c>
    </row>
    <row r="561" spans="2:51" s="12" customFormat="1" ht="11.25">
      <c r="B561" s="170"/>
      <c r="D561" s="151" t="s">
        <v>1584</v>
      </c>
      <c r="E561" s="171" t="s">
        <v>1</v>
      </c>
      <c r="F561" s="172" t="s">
        <v>2747</v>
      </c>
      <c r="H561" s="173">
        <v>87.506</v>
      </c>
      <c r="I561" s="174"/>
      <c r="L561" s="170"/>
      <c r="M561" s="175"/>
      <c r="T561" s="176"/>
      <c r="AT561" s="171" t="s">
        <v>1584</v>
      </c>
      <c r="AU561" s="171" t="s">
        <v>83</v>
      </c>
      <c r="AV561" s="12" t="s">
        <v>83</v>
      </c>
      <c r="AW561" s="12" t="s">
        <v>30</v>
      </c>
      <c r="AX561" s="12" t="s">
        <v>81</v>
      </c>
      <c r="AY561" s="171" t="s">
        <v>241</v>
      </c>
    </row>
    <row r="562" spans="2:65" s="1" customFormat="1" ht="24.2" customHeight="1">
      <c r="B562" s="32"/>
      <c r="C562" s="137" t="s">
        <v>390</v>
      </c>
      <c r="D562" s="137" t="s">
        <v>243</v>
      </c>
      <c r="E562" s="138" t="s">
        <v>2748</v>
      </c>
      <c r="F562" s="139" t="s">
        <v>2749</v>
      </c>
      <c r="G562" s="140" t="s">
        <v>267</v>
      </c>
      <c r="H562" s="141">
        <v>65.49</v>
      </c>
      <c r="I562" s="142"/>
      <c r="J562" s="143">
        <f>ROUND(I562*H562,2)</f>
        <v>0</v>
      </c>
      <c r="K562" s="144"/>
      <c r="L562" s="32"/>
      <c r="M562" s="145" t="s">
        <v>1</v>
      </c>
      <c r="N562" s="146" t="s">
        <v>38</v>
      </c>
      <c r="P562" s="147">
        <f>O562*H562</f>
        <v>0</v>
      </c>
      <c r="Q562" s="147">
        <v>0</v>
      </c>
      <c r="R562" s="147">
        <f>Q562*H562</f>
        <v>0</v>
      </c>
      <c r="S562" s="147">
        <v>0</v>
      </c>
      <c r="T562" s="148">
        <f>S562*H562</f>
        <v>0</v>
      </c>
      <c r="AR562" s="149" t="s">
        <v>247</v>
      </c>
      <c r="AT562" s="149" t="s">
        <v>243</v>
      </c>
      <c r="AU562" s="149" t="s">
        <v>83</v>
      </c>
      <c r="AY562" s="17" t="s">
        <v>241</v>
      </c>
      <c r="BE562" s="150">
        <f>IF(N562="základní",J562,0)</f>
        <v>0</v>
      </c>
      <c r="BF562" s="150">
        <f>IF(N562="snížená",J562,0)</f>
        <v>0</v>
      </c>
      <c r="BG562" s="150">
        <f>IF(N562="zákl. přenesená",J562,0)</f>
        <v>0</v>
      </c>
      <c r="BH562" s="150">
        <f>IF(N562="sníž. přenesená",J562,0)</f>
        <v>0</v>
      </c>
      <c r="BI562" s="150">
        <f>IF(N562="nulová",J562,0)</f>
        <v>0</v>
      </c>
      <c r="BJ562" s="17" t="s">
        <v>81</v>
      </c>
      <c r="BK562" s="150">
        <f>ROUND(I562*H562,2)</f>
        <v>0</v>
      </c>
      <c r="BL562" s="17" t="s">
        <v>247</v>
      </c>
      <c r="BM562" s="149" t="s">
        <v>2750</v>
      </c>
    </row>
    <row r="563" spans="2:47" s="1" customFormat="1" ht="39">
      <c r="B563" s="32"/>
      <c r="D563" s="151" t="s">
        <v>248</v>
      </c>
      <c r="F563" s="152" t="s">
        <v>2751</v>
      </c>
      <c r="I563" s="153"/>
      <c r="L563" s="32"/>
      <c r="M563" s="154"/>
      <c r="T563" s="56"/>
      <c r="AT563" s="17" t="s">
        <v>248</v>
      </c>
      <c r="AU563" s="17" t="s">
        <v>83</v>
      </c>
    </row>
    <row r="564" spans="2:51" s="13" customFormat="1" ht="11.25">
      <c r="B564" s="177"/>
      <c r="D564" s="151" t="s">
        <v>1584</v>
      </c>
      <c r="E564" s="178" t="s">
        <v>1</v>
      </c>
      <c r="F564" s="179" t="s">
        <v>2752</v>
      </c>
      <c r="H564" s="178" t="s">
        <v>1</v>
      </c>
      <c r="I564" s="180"/>
      <c r="L564" s="177"/>
      <c r="M564" s="181"/>
      <c r="T564" s="182"/>
      <c r="AT564" s="178" t="s">
        <v>1584</v>
      </c>
      <c r="AU564" s="178" t="s">
        <v>83</v>
      </c>
      <c r="AV564" s="13" t="s">
        <v>81</v>
      </c>
      <c r="AW564" s="13" t="s">
        <v>30</v>
      </c>
      <c r="AX564" s="13" t="s">
        <v>73</v>
      </c>
      <c r="AY564" s="178" t="s">
        <v>241</v>
      </c>
    </row>
    <row r="565" spans="2:51" s="12" customFormat="1" ht="11.25">
      <c r="B565" s="170"/>
      <c r="D565" s="151" t="s">
        <v>1584</v>
      </c>
      <c r="E565" s="171" t="s">
        <v>1</v>
      </c>
      <c r="F565" s="172" t="s">
        <v>2753</v>
      </c>
      <c r="H565" s="173">
        <v>65.49</v>
      </c>
      <c r="I565" s="174"/>
      <c r="L565" s="170"/>
      <c r="M565" s="175"/>
      <c r="T565" s="176"/>
      <c r="AT565" s="171" t="s">
        <v>1584</v>
      </c>
      <c r="AU565" s="171" t="s">
        <v>83</v>
      </c>
      <c r="AV565" s="12" t="s">
        <v>83</v>
      </c>
      <c r="AW565" s="12" t="s">
        <v>30</v>
      </c>
      <c r="AX565" s="12" t="s">
        <v>81</v>
      </c>
      <c r="AY565" s="171" t="s">
        <v>241</v>
      </c>
    </row>
    <row r="566" spans="2:65" s="1" customFormat="1" ht="24.2" customHeight="1">
      <c r="B566" s="32"/>
      <c r="C566" s="137" t="s">
        <v>550</v>
      </c>
      <c r="D566" s="137" t="s">
        <v>243</v>
      </c>
      <c r="E566" s="138" t="s">
        <v>2754</v>
      </c>
      <c r="F566" s="139" t="s">
        <v>2755</v>
      </c>
      <c r="G566" s="140" t="s">
        <v>267</v>
      </c>
      <c r="H566" s="141">
        <v>45.969</v>
      </c>
      <c r="I566" s="142"/>
      <c r="J566" s="143">
        <f>ROUND(I566*H566,2)</f>
        <v>0</v>
      </c>
      <c r="K566" s="144"/>
      <c r="L566" s="32"/>
      <c r="M566" s="145" t="s">
        <v>1</v>
      </c>
      <c r="N566" s="146" t="s">
        <v>38</v>
      </c>
      <c r="P566" s="147">
        <f>O566*H566</f>
        <v>0</v>
      </c>
      <c r="Q566" s="147">
        <v>0</v>
      </c>
      <c r="R566" s="147">
        <f>Q566*H566</f>
        <v>0</v>
      </c>
      <c r="S566" s="147">
        <v>0</v>
      </c>
      <c r="T566" s="148">
        <f>S566*H566</f>
        <v>0</v>
      </c>
      <c r="AR566" s="149" t="s">
        <v>247</v>
      </c>
      <c r="AT566" s="149" t="s">
        <v>243</v>
      </c>
      <c r="AU566" s="149" t="s">
        <v>83</v>
      </c>
      <c r="AY566" s="17" t="s">
        <v>241</v>
      </c>
      <c r="BE566" s="150">
        <f>IF(N566="základní",J566,0)</f>
        <v>0</v>
      </c>
      <c r="BF566" s="150">
        <f>IF(N566="snížená",J566,0)</f>
        <v>0</v>
      </c>
      <c r="BG566" s="150">
        <f>IF(N566="zákl. přenesená",J566,0)</f>
        <v>0</v>
      </c>
      <c r="BH566" s="150">
        <f>IF(N566="sníž. přenesená",J566,0)</f>
        <v>0</v>
      </c>
      <c r="BI566" s="150">
        <f>IF(N566="nulová",J566,0)</f>
        <v>0</v>
      </c>
      <c r="BJ566" s="17" t="s">
        <v>81</v>
      </c>
      <c r="BK566" s="150">
        <f>ROUND(I566*H566,2)</f>
        <v>0</v>
      </c>
      <c r="BL566" s="17" t="s">
        <v>247</v>
      </c>
      <c r="BM566" s="149" t="s">
        <v>2756</v>
      </c>
    </row>
    <row r="567" spans="2:47" s="1" customFormat="1" ht="39">
      <c r="B567" s="32"/>
      <c r="D567" s="151" t="s">
        <v>248</v>
      </c>
      <c r="F567" s="152" t="s">
        <v>2757</v>
      </c>
      <c r="I567" s="153"/>
      <c r="L567" s="32"/>
      <c r="M567" s="154"/>
      <c r="T567" s="56"/>
      <c r="AT567" s="17" t="s">
        <v>248</v>
      </c>
      <c r="AU567" s="17" t="s">
        <v>83</v>
      </c>
    </row>
    <row r="568" spans="2:51" s="13" customFormat="1" ht="11.25">
      <c r="B568" s="177"/>
      <c r="D568" s="151" t="s">
        <v>1584</v>
      </c>
      <c r="E568" s="178" t="s">
        <v>1</v>
      </c>
      <c r="F568" s="179" t="s">
        <v>2758</v>
      </c>
      <c r="H568" s="178" t="s">
        <v>1</v>
      </c>
      <c r="I568" s="180"/>
      <c r="L568" s="177"/>
      <c r="M568" s="181"/>
      <c r="T568" s="182"/>
      <c r="AT568" s="178" t="s">
        <v>1584</v>
      </c>
      <c r="AU568" s="178" t="s">
        <v>83</v>
      </c>
      <c r="AV568" s="13" t="s">
        <v>81</v>
      </c>
      <c r="AW568" s="13" t="s">
        <v>30</v>
      </c>
      <c r="AX568" s="13" t="s">
        <v>73</v>
      </c>
      <c r="AY568" s="178" t="s">
        <v>241</v>
      </c>
    </row>
    <row r="569" spans="2:51" s="12" customFormat="1" ht="11.25">
      <c r="B569" s="170"/>
      <c r="D569" s="151" t="s">
        <v>1584</v>
      </c>
      <c r="E569" s="171" t="s">
        <v>1</v>
      </c>
      <c r="F569" s="172" t="s">
        <v>2759</v>
      </c>
      <c r="H569" s="173">
        <v>45.969</v>
      </c>
      <c r="I569" s="174"/>
      <c r="L569" s="170"/>
      <c r="M569" s="175"/>
      <c r="T569" s="176"/>
      <c r="AT569" s="171" t="s">
        <v>1584</v>
      </c>
      <c r="AU569" s="171" t="s">
        <v>83</v>
      </c>
      <c r="AV569" s="12" t="s">
        <v>83</v>
      </c>
      <c r="AW569" s="12" t="s">
        <v>30</v>
      </c>
      <c r="AX569" s="12" t="s">
        <v>81</v>
      </c>
      <c r="AY569" s="171" t="s">
        <v>241</v>
      </c>
    </row>
    <row r="570" spans="2:65" s="1" customFormat="1" ht="24.2" customHeight="1">
      <c r="B570" s="32"/>
      <c r="C570" s="137" t="s">
        <v>392</v>
      </c>
      <c r="D570" s="137" t="s">
        <v>243</v>
      </c>
      <c r="E570" s="138" t="s">
        <v>2760</v>
      </c>
      <c r="F570" s="139" t="s">
        <v>2761</v>
      </c>
      <c r="G570" s="140" t="s">
        <v>267</v>
      </c>
      <c r="H570" s="141">
        <v>43.753</v>
      </c>
      <c r="I570" s="142"/>
      <c r="J570" s="143">
        <f>ROUND(I570*H570,2)</f>
        <v>0</v>
      </c>
      <c r="K570" s="144"/>
      <c r="L570" s="32"/>
      <c r="M570" s="145" t="s">
        <v>1</v>
      </c>
      <c r="N570" s="146" t="s">
        <v>38</v>
      </c>
      <c r="P570" s="147">
        <f>O570*H570</f>
        <v>0</v>
      </c>
      <c r="Q570" s="147">
        <v>0</v>
      </c>
      <c r="R570" s="147">
        <f>Q570*H570</f>
        <v>0</v>
      </c>
      <c r="S570" s="147">
        <v>0</v>
      </c>
      <c r="T570" s="148">
        <f>S570*H570</f>
        <v>0</v>
      </c>
      <c r="AR570" s="149" t="s">
        <v>247</v>
      </c>
      <c r="AT570" s="149" t="s">
        <v>243</v>
      </c>
      <c r="AU570" s="149" t="s">
        <v>83</v>
      </c>
      <c r="AY570" s="17" t="s">
        <v>241</v>
      </c>
      <c r="BE570" s="150">
        <f>IF(N570="základní",J570,0)</f>
        <v>0</v>
      </c>
      <c r="BF570" s="150">
        <f>IF(N570="snížená",J570,0)</f>
        <v>0</v>
      </c>
      <c r="BG570" s="150">
        <f>IF(N570="zákl. přenesená",J570,0)</f>
        <v>0</v>
      </c>
      <c r="BH570" s="150">
        <f>IF(N570="sníž. přenesená",J570,0)</f>
        <v>0</v>
      </c>
      <c r="BI570" s="150">
        <f>IF(N570="nulová",J570,0)</f>
        <v>0</v>
      </c>
      <c r="BJ570" s="17" t="s">
        <v>81</v>
      </c>
      <c r="BK570" s="150">
        <f>ROUND(I570*H570,2)</f>
        <v>0</v>
      </c>
      <c r="BL570" s="17" t="s">
        <v>247</v>
      </c>
      <c r="BM570" s="149" t="s">
        <v>2762</v>
      </c>
    </row>
    <row r="571" spans="2:47" s="1" customFormat="1" ht="39">
      <c r="B571" s="32"/>
      <c r="D571" s="151" t="s">
        <v>248</v>
      </c>
      <c r="F571" s="152" t="s">
        <v>2763</v>
      </c>
      <c r="I571" s="153"/>
      <c r="L571" s="32"/>
      <c r="M571" s="154"/>
      <c r="T571" s="56"/>
      <c r="AT571" s="17" t="s">
        <v>248</v>
      </c>
      <c r="AU571" s="17" t="s">
        <v>83</v>
      </c>
    </row>
    <row r="572" spans="2:51" s="13" customFormat="1" ht="11.25">
      <c r="B572" s="177"/>
      <c r="D572" s="151" t="s">
        <v>1584</v>
      </c>
      <c r="E572" s="178" t="s">
        <v>1</v>
      </c>
      <c r="F572" s="179" t="s">
        <v>2764</v>
      </c>
      <c r="H572" s="178" t="s">
        <v>1</v>
      </c>
      <c r="I572" s="180"/>
      <c r="L572" s="177"/>
      <c r="M572" s="181"/>
      <c r="T572" s="182"/>
      <c r="AT572" s="178" t="s">
        <v>1584</v>
      </c>
      <c r="AU572" s="178" t="s">
        <v>83</v>
      </c>
      <c r="AV572" s="13" t="s">
        <v>81</v>
      </c>
      <c r="AW572" s="13" t="s">
        <v>30</v>
      </c>
      <c r="AX572" s="13" t="s">
        <v>73</v>
      </c>
      <c r="AY572" s="178" t="s">
        <v>241</v>
      </c>
    </row>
    <row r="573" spans="2:51" s="12" customFormat="1" ht="11.25">
      <c r="B573" s="170"/>
      <c r="D573" s="151" t="s">
        <v>1584</v>
      </c>
      <c r="E573" s="171" t="s">
        <v>1</v>
      </c>
      <c r="F573" s="172" t="s">
        <v>2765</v>
      </c>
      <c r="H573" s="173">
        <v>43.753</v>
      </c>
      <c r="I573" s="174"/>
      <c r="L573" s="170"/>
      <c r="M573" s="175"/>
      <c r="T573" s="176"/>
      <c r="AT573" s="171" t="s">
        <v>1584</v>
      </c>
      <c r="AU573" s="171" t="s">
        <v>83</v>
      </c>
      <c r="AV573" s="12" t="s">
        <v>83</v>
      </c>
      <c r="AW573" s="12" t="s">
        <v>30</v>
      </c>
      <c r="AX573" s="12" t="s">
        <v>81</v>
      </c>
      <c r="AY573" s="171" t="s">
        <v>241</v>
      </c>
    </row>
    <row r="574" spans="2:65" s="1" customFormat="1" ht="21.75" customHeight="1">
      <c r="B574" s="32"/>
      <c r="C574" s="137" t="s">
        <v>557</v>
      </c>
      <c r="D574" s="137" t="s">
        <v>243</v>
      </c>
      <c r="E574" s="138" t="s">
        <v>2766</v>
      </c>
      <c r="F574" s="139" t="s">
        <v>2767</v>
      </c>
      <c r="G574" s="140" t="s">
        <v>263</v>
      </c>
      <c r="H574" s="141">
        <v>1</v>
      </c>
      <c r="I574" s="142"/>
      <c r="J574" s="143">
        <f>ROUND(I574*H574,2)</f>
        <v>0</v>
      </c>
      <c r="K574" s="144"/>
      <c r="L574" s="32"/>
      <c r="M574" s="145" t="s">
        <v>1</v>
      </c>
      <c r="N574" s="146" t="s">
        <v>38</v>
      </c>
      <c r="P574" s="147">
        <f>O574*H574</f>
        <v>0</v>
      </c>
      <c r="Q574" s="147">
        <v>0</v>
      </c>
      <c r="R574" s="147">
        <f>Q574*H574</f>
        <v>0</v>
      </c>
      <c r="S574" s="147">
        <v>0</v>
      </c>
      <c r="T574" s="148">
        <f>S574*H574</f>
        <v>0</v>
      </c>
      <c r="AR574" s="149" t="s">
        <v>247</v>
      </c>
      <c r="AT574" s="149" t="s">
        <v>243</v>
      </c>
      <c r="AU574" s="149" t="s">
        <v>83</v>
      </c>
      <c r="AY574" s="17" t="s">
        <v>241</v>
      </c>
      <c r="BE574" s="150">
        <f>IF(N574="základní",J574,0)</f>
        <v>0</v>
      </c>
      <c r="BF574" s="150">
        <f>IF(N574="snížená",J574,0)</f>
        <v>0</v>
      </c>
      <c r="BG574" s="150">
        <f>IF(N574="zákl. přenesená",J574,0)</f>
        <v>0</v>
      </c>
      <c r="BH574" s="150">
        <f>IF(N574="sníž. přenesená",J574,0)</f>
        <v>0</v>
      </c>
      <c r="BI574" s="150">
        <f>IF(N574="nulová",J574,0)</f>
        <v>0</v>
      </c>
      <c r="BJ574" s="17" t="s">
        <v>81</v>
      </c>
      <c r="BK574" s="150">
        <f>ROUND(I574*H574,2)</f>
        <v>0</v>
      </c>
      <c r="BL574" s="17" t="s">
        <v>247</v>
      </c>
      <c r="BM574" s="149" t="s">
        <v>2768</v>
      </c>
    </row>
    <row r="575" spans="2:47" s="1" customFormat="1" ht="48.75">
      <c r="B575" s="32"/>
      <c r="D575" s="151" t="s">
        <v>248</v>
      </c>
      <c r="F575" s="152" t="s">
        <v>2769</v>
      </c>
      <c r="I575" s="153"/>
      <c r="L575" s="32"/>
      <c r="M575" s="154"/>
      <c r="T575" s="56"/>
      <c r="AT575" s="17" t="s">
        <v>248</v>
      </c>
      <c r="AU575" s="17" t="s">
        <v>83</v>
      </c>
    </row>
    <row r="576" spans="2:51" s="13" customFormat="1" ht="22.5">
      <c r="B576" s="177"/>
      <c r="D576" s="151" t="s">
        <v>1584</v>
      </c>
      <c r="E576" s="178" t="s">
        <v>1</v>
      </c>
      <c r="F576" s="179" t="s">
        <v>2770</v>
      </c>
      <c r="H576" s="178" t="s">
        <v>1</v>
      </c>
      <c r="I576" s="180"/>
      <c r="L576" s="177"/>
      <c r="M576" s="181"/>
      <c r="T576" s="182"/>
      <c r="AT576" s="178" t="s">
        <v>1584</v>
      </c>
      <c r="AU576" s="178" t="s">
        <v>83</v>
      </c>
      <c r="AV576" s="13" t="s">
        <v>81</v>
      </c>
      <c r="AW576" s="13" t="s">
        <v>30</v>
      </c>
      <c r="AX576" s="13" t="s">
        <v>73</v>
      </c>
      <c r="AY576" s="178" t="s">
        <v>241</v>
      </c>
    </row>
    <row r="577" spans="2:51" s="12" customFormat="1" ht="11.25">
      <c r="B577" s="170"/>
      <c r="D577" s="151" t="s">
        <v>1584</v>
      </c>
      <c r="E577" s="171" t="s">
        <v>1</v>
      </c>
      <c r="F577" s="172" t="s">
        <v>81</v>
      </c>
      <c r="H577" s="173">
        <v>1</v>
      </c>
      <c r="I577" s="174"/>
      <c r="L577" s="170"/>
      <c r="M577" s="175"/>
      <c r="T577" s="176"/>
      <c r="AT577" s="171" t="s">
        <v>1584</v>
      </c>
      <c r="AU577" s="171" t="s">
        <v>83</v>
      </c>
      <c r="AV577" s="12" t="s">
        <v>83</v>
      </c>
      <c r="AW577" s="12" t="s">
        <v>30</v>
      </c>
      <c r="AX577" s="12" t="s">
        <v>81</v>
      </c>
      <c r="AY577" s="171" t="s">
        <v>241</v>
      </c>
    </row>
    <row r="578" spans="2:65" s="1" customFormat="1" ht="21.75" customHeight="1">
      <c r="B578" s="32"/>
      <c r="C578" s="155" t="s">
        <v>395</v>
      </c>
      <c r="D578" s="155" t="s">
        <v>260</v>
      </c>
      <c r="E578" s="156" t="s">
        <v>1567</v>
      </c>
      <c r="F578" s="157" t="s">
        <v>1568</v>
      </c>
      <c r="G578" s="158" t="s">
        <v>246</v>
      </c>
      <c r="H578" s="159">
        <v>0.072</v>
      </c>
      <c r="I578" s="160"/>
      <c r="J578" s="161">
        <f>ROUND(I578*H578,2)</f>
        <v>0</v>
      </c>
      <c r="K578" s="162"/>
      <c r="L578" s="163"/>
      <c r="M578" s="164" t="s">
        <v>1</v>
      </c>
      <c r="N578" s="165" t="s">
        <v>38</v>
      </c>
      <c r="P578" s="147">
        <f>O578*H578</f>
        <v>0</v>
      </c>
      <c r="Q578" s="147">
        <v>2.234</v>
      </c>
      <c r="R578" s="147">
        <f>Q578*H578</f>
        <v>0.160848</v>
      </c>
      <c r="S578" s="147">
        <v>0</v>
      </c>
      <c r="T578" s="148">
        <f>S578*H578</f>
        <v>0</v>
      </c>
      <c r="AR578" s="149" t="s">
        <v>258</v>
      </c>
      <c r="AT578" s="149" t="s">
        <v>260</v>
      </c>
      <c r="AU578" s="149" t="s">
        <v>83</v>
      </c>
      <c r="AY578" s="17" t="s">
        <v>241</v>
      </c>
      <c r="BE578" s="150">
        <f>IF(N578="základní",J578,0)</f>
        <v>0</v>
      </c>
      <c r="BF578" s="150">
        <f>IF(N578="snížená",J578,0)</f>
        <v>0</v>
      </c>
      <c r="BG578" s="150">
        <f>IF(N578="zákl. přenesená",J578,0)</f>
        <v>0</v>
      </c>
      <c r="BH578" s="150">
        <f>IF(N578="sníž. přenesená",J578,0)</f>
        <v>0</v>
      </c>
      <c r="BI578" s="150">
        <f>IF(N578="nulová",J578,0)</f>
        <v>0</v>
      </c>
      <c r="BJ578" s="17" t="s">
        <v>81</v>
      </c>
      <c r="BK578" s="150">
        <f>ROUND(I578*H578,2)</f>
        <v>0</v>
      </c>
      <c r="BL578" s="17" t="s">
        <v>247</v>
      </c>
      <c r="BM578" s="149" t="s">
        <v>2771</v>
      </c>
    </row>
    <row r="579" spans="2:47" s="1" customFormat="1" ht="11.25">
      <c r="B579" s="32"/>
      <c r="D579" s="151" t="s">
        <v>248</v>
      </c>
      <c r="F579" s="152" t="s">
        <v>1568</v>
      </c>
      <c r="I579" s="153"/>
      <c r="L579" s="32"/>
      <c r="M579" s="154"/>
      <c r="T579" s="56"/>
      <c r="AT579" s="17" t="s">
        <v>248</v>
      </c>
      <c r="AU579" s="17" t="s">
        <v>83</v>
      </c>
    </row>
    <row r="580" spans="2:51" s="12" customFormat="1" ht="11.25">
      <c r="B580" s="170"/>
      <c r="D580" s="151" t="s">
        <v>1584</v>
      </c>
      <c r="E580" s="171" t="s">
        <v>1</v>
      </c>
      <c r="F580" s="172" t="s">
        <v>2149</v>
      </c>
      <c r="H580" s="173">
        <v>0.072</v>
      </c>
      <c r="I580" s="174"/>
      <c r="L580" s="170"/>
      <c r="M580" s="175"/>
      <c r="T580" s="176"/>
      <c r="AT580" s="171" t="s">
        <v>1584</v>
      </c>
      <c r="AU580" s="171" t="s">
        <v>83</v>
      </c>
      <c r="AV580" s="12" t="s">
        <v>83</v>
      </c>
      <c r="AW580" s="12" t="s">
        <v>30</v>
      </c>
      <c r="AX580" s="12" t="s">
        <v>81</v>
      </c>
      <c r="AY580" s="171" t="s">
        <v>241</v>
      </c>
    </row>
    <row r="581" spans="2:65" s="1" customFormat="1" ht="21.75" customHeight="1">
      <c r="B581" s="32"/>
      <c r="C581" s="137" t="s">
        <v>565</v>
      </c>
      <c r="D581" s="137" t="s">
        <v>243</v>
      </c>
      <c r="E581" s="138" t="s">
        <v>2772</v>
      </c>
      <c r="F581" s="139" t="s">
        <v>2773</v>
      </c>
      <c r="G581" s="140" t="s">
        <v>263</v>
      </c>
      <c r="H581" s="141">
        <v>6</v>
      </c>
      <c r="I581" s="142"/>
      <c r="J581" s="143">
        <f>ROUND(I581*H581,2)</f>
        <v>0</v>
      </c>
      <c r="K581" s="144"/>
      <c r="L581" s="32"/>
      <c r="M581" s="145" t="s">
        <v>1</v>
      </c>
      <c r="N581" s="146" t="s">
        <v>38</v>
      </c>
      <c r="P581" s="147">
        <f>O581*H581</f>
        <v>0</v>
      </c>
      <c r="Q581" s="147">
        <v>0</v>
      </c>
      <c r="R581" s="147">
        <f>Q581*H581</f>
        <v>0</v>
      </c>
      <c r="S581" s="147">
        <v>0</v>
      </c>
      <c r="T581" s="148">
        <f>S581*H581</f>
        <v>0</v>
      </c>
      <c r="AR581" s="149" t="s">
        <v>247</v>
      </c>
      <c r="AT581" s="149" t="s">
        <v>243</v>
      </c>
      <c r="AU581" s="149" t="s">
        <v>83</v>
      </c>
      <c r="AY581" s="17" t="s">
        <v>241</v>
      </c>
      <c r="BE581" s="150">
        <f>IF(N581="základní",J581,0)</f>
        <v>0</v>
      </c>
      <c r="BF581" s="150">
        <f>IF(N581="snížená",J581,0)</f>
        <v>0</v>
      </c>
      <c r="BG581" s="150">
        <f>IF(N581="zákl. přenesená",J581,0)</f>
        <v>0</v>
      </c>
      <c r="BH581" s="150">
        <f>IF(N581="sníž. přenesená",J581,0)</f>
        <v>0</v>
      </c>
      <c r="BI581" s="150">
        <f>IF(N581="nulová",J581,0)</f>
        <v>0</v>
      </c>
      <c r="BJ581" s="17" t="s">
        <v>81</v>
      </c>
      <c r="BK581" s="150">
        <f>ROUND(I581*H581,2)</f>
        <v>0</v>
      </c>
      <c r="BL581" s="17" t="s">
        <v>247</v>
      </c>
      <c r="BM581" s="149" t="s">
        <v>2774</v>
      </c>
    </row>
    <row r="582" spans="2:47" s="1" customFormat="1" ht="29.25">
      <c r="B582" s="32"/>
      <c r="D582" s="151" t="s">
        <v>248</v>
      </c>
      <c r="F582" s="152" t="s">
        <v>2775</v>
      </c>
      <c r="I582" s="153"/>
      <c r="L582" s="32"/>
      <c r="M582" s="154"/>
      <c r="T582" s="56"/>
      <c r="AT582" s="17" t="s">
        <v>248</v>
      </c>
      <c r="AU582" s="17" t="s">
        <v>83</v>
      </c>
    </row>
    <row r="583" spans="2:65" s="1" customFormat="1" ht="24.2" customHeight="1">
      <c r="B583" s="32"/>
      <c r="C583" s="137" t="s">
        <v>398</v>
      </c>
      <c r="D583" s="137" t="s">
        <v>243</v>
      </c>
      <c r="E583" s="138" t="s">
        <v>2776</v>
      </c>
      <c r="F583" s="139" t="s">
        <v>2777</v>
      </c>
      <c r="G583" s="140" t="s">
        <v>263</v>
      </c>
      <c r="H583" s="141">
        <v>1</v>
      </c>
      <c r="I583" s="142"/>
      <c r="J583" s="143">
        <f>ROUND(I583*H583,2)</f>
        <v>0</v>
      </c>
      <c r="K583" s="144"/>
      <c r="L583" s="32"/>
      <c r="M583" s="145" t="s">
        <v>1</v>
      </c>
      <c r="N583" s="146" t="s">
        <v>38</v>
      </c>
      <c r="P583" s="147">
        <f>O583*H583</f>
        <v>0</v>
      </c>
      <c r="Q583" s="147">
        <v>0</v>
      </c>
      <c r="R583" s="147">
        <f>Q583*H583</f>
        <v>0</v>
      </c>
      <c r="S583" s="147">
        <v>0</v>
      </c>
      <c r="T583" s="148">
        <f>S583*H583</f>
        <v>0</v>
      </c>
      <c r="AR583" s="149" t="s">
        <v>247</v>
      </c>
      <c r="AT583" s="149" t="s">
        <v>243</v>
      </c>
      <c r="AU583" s="149" t="s">
        <v>83</v>
      </c>
      <c r="AY583" s="17" t="s">
        <v>241</v>
      </c>
      <c r="BE583" s="150">
        <f>IF(N583="základní",J583,0)</f>
        <v>0</v>
      </c>
      <c r="BF583" s="150">
        <f>IF(N583="snížená",J583,0)</f>
        <v>0</v>
      </c>
      <c r="BG583" s="150">
        <f>IF(N583="zákl. přenesená",J583,0)</f>
        <v>0</v>
      </c>
      <c r="BH583" s="150">
        <f>IF(N583="sníž. přenesená",J583,0)</f>
        <v>0</v>
      </c>
      <c r="BI583" s="150">
        <f>IF(N583="nulová",J583,0)</f>
        <v>0</v>
      </c>
      <c r="BJ583" s="17" t="s">
        <v>81</v>
      </c>
      <c r="BK583" s="150">
        <f>ROUND(I583*H583,2)</f>
        <v>0</v>
      </c>
      <c r="BL583" s="17" t="s">
        <v>247</v>
      </c>
      <c r="BM583" s="149" t="s">
        <v>2778</v>
      </c>
    </row>
    <row r="584" spans="2:47" s="1" customFormat="1" ht="39">
      <c r="B584" s="32"/>
      <c r="D584" s="151" t="s">
        <v>248</v>
      </c>
      <c r="F584" s="152" t="s">
        <v>2779</v>
      </c>
      <c r="I584" s="153"/>
      <c r="L584" s="32"/>
      <c r="M584" s="154"/>
      <c r="T584" s="56"/>
      <c r="AT584" s="17" t="s">
        <v>248</v>
      </c>
      <c r="AU584" s="17" t="s">
        <v>83</v>
      </c>
    </row>
    <row r="585" spans="2:51" s="13" customFormat="1" ht="11.25">
      <c r="B585" s="177"/>
      <c r="D585" s="151" t="s">
        <v>1584</v>
      </c>
      <c r="E585" s="178" t="s">
        <v>1</v>
      </c>
      <c r="F585" s="179" t="s">
        <v>2780</v>
      </c>
      <c r="H585" s="178" t="s">
        <v>1</v>
      </c>
      <c r="I585" s="180"/>
      <c r="L585" s="177"/>
      <c r="M585" s="181"/>
      <c r="T585" s="182"/>
      <c r="AT585" s="178" t="s">
        <v>1584</v>
      </c>
      <c r="AU585" s="178" t="s">
        <v>83</v>
      </c>
      <c r="AV585" s="13" t="s">
        <v>81</v>
      </c>
      <c r="AW585" s="13" t="s">
        <v>30</v>
      </c>
      <c r="AX585" s="13" t="s">
        <v>73</v>
      </c>
      <c r="AY585" s="178" t="s">
        <v>241</v>
      </c>
    </row>
    <row r="586" spans="2:51" s="12" customFormat="1" ht="11.25">
      <c r="B586" s="170"/>
      <c r="D586" s="151" t="s">
        <v>1584</v>
      </c>
      <c r="E586" s="171" t="s">
        <v>1</v>
      </c>
      <c r="F586" s="172" t="s">
        <v>81</v>
      </c>
      <c r="H586" s="173">
        <v>1</v>
      </c>
      <c r="I586" s="174"/>
      <c r="L586" s="170"/>
      <c r="M586" s="175"/>
      <c r="T586" s="176"/>
      <c r="AT586" s="171" t="s">
        <v>1584</v>
      </c>
      <c r="AU586" s="171" t="s">
        <v>83</v>
      </c>
      <c r="AV586" s="12" t="s">
        <v>83</v>
      </c>
      <c r="AW586" s="12" t="s">
        <v>30</v>
      </c>
      <c r="AX586" s="12" t="s">
        <v>81</v>
      </c>
      <c r="AY586" s="171" t="s">
        <v>241</v>
      </c>
    </row>
    <row r="587" spans="2:65" s="1" customFormat="1" ht="24.2" customHeight="1">
      <c r="B587" s="32"/>
      <c r="C587" s="137" t="s">
        <v>572</v>
      </c>
      <c r="D587" s="137" t="s">
        <v>243</v>
      </c>
      <c r="E587" s="138" t="s">
        <v>2139</v>
      </c>
      <c r="F587" s="139" t="s">
        <v>2140</v>
      </c>
      <c r="G587" s="140" t="s">
        <v>263</v>
      </c>
      <c r="H587" s="141">
        <v>4</v>
      </c>
      <c r="I587" s="142"/>
      <c r="J587" s="143">
        <f>ROUND(I587*H587,2)</f>
        <v>0</v>
      </c>
      <c r="K587" s="144"/>
      <c r="L587" s="32"/>
      <c r="M587" s="145" t="s">
        <v>1</v>
      </c>
      <c r="N587" s="146" t="s">
        <v>38</v>
      </c>
      <c r="P587" s="147">
        <f>O587*H587</f>
        <v>0</v>
      </c>
      <c r="Q587" s="147">
        <v>0</v>
      </c>
      <c r="R587" s="147">
        <f>Q587*H587</f>
        <v>0</v>
      </c>
      <c r="S587" s="147">
        <v>0</v>
      </c>
      <c r="T587" s="148">
        <f>S587*H587</f>
        <v>0</v>
      </c>
      <c r="AR587" s="149" t="s">
        <v>247</v>
      </c>
      <c r="AT587" s="149" t="s">
        <v>243</v>
      </c>
      <c r="AU587" s="149" t="s">
        <v>83</v>
      </c>
      <c r="AY587" s="17" t="s">
        <v>241</v>
      </c>
      <c r="BE587" s="150">
        <f>IF(N587="základní",J587,0)</f>
        <v>0</v>
      </c>
      <c r="BF587" s="150">
        <f>IF(N587="snížená",J587,0)</f>
        <v>0</v>
      </c>
      <c r="BG587" s="150">
        <f>IF(N587="zákl. přenesená",J587,0)</f>
        <v>0</v>
      </c>
      <c r="BH587" s="150">
        <f>IF(N587="sníž. přenesená",J587,0)</f>
        <v>0</v>
      </c>
      <c r="BI587" s="150">
        <f>IF(N587="nulová",J587,0)</f>
        <v>0</v>
      </c>
      <c r="BJ587" s="17" t="s">
        <v>81</v>
      </c>
      <c r="BK587" s="150">
        <f>ROUND(I587*H587,2)</f>
        <v>0</v>
      </c>
      <c r="BL587" s="17" t="s">
        <v>247</v>
      </c>
      <c r="BM587" s="149" t="s">
        <v>2781</v>
      </c>
    </row>
    <row r="588" spans="2:47" s="1" customFormat="1" ht="39">
      <c r="B588" s="32"/>
      <c r="D588" s="151" t="s">
        <v>248</v>
      </c>
      <c r="F588" s="152" t="s">
        <v>2142</v>
      </c>
      <c r="I588" s="153"/>
      <c r="L588" s="32"/>
      <c r="M588" s="154"/>
      <c r="T588" s="56"/>
      <c r="AT588" s="17" t="s">
        <v>248</v>
      </c>
      <c r="AU588" s="17" t="s">
        <v>83</v>
      </c>
    </row>
    <row r="589" spans="2:51" s="13" customFormat="1" ht="11.25">
      <c r="B589" s="177"/>
      <c r="D589" s="151" t="s">
        <v>1584</v>
      </c>
      <c r="E589" s="178" t="s">
        <v>1</v>
      </c>
      <c r="F589" s="179" t="s">
        <v>2782</v>
      </c>
      <c r="H589" s="178" t="s">
        <v>1</v>
      </c>
      <c r="I589" s="180"/>
      <c r="L589" s="177"/>
      <c r="M589" s="181"/>
      <c r="T589" s="182"/>
      <c r="AT589" s="178" t="s">
        <v>1584</v>
      </c>
      <c r="AU589" s="178" t="s">
        <v>83</v>
      </c>
      <c r="AV589" s="13" t="s">
        <v>81</v>
      </c>
      <c r="AW589" s="13" t="s">
        <v>30</v>
      </c>
      <c r="AX589" s="13" t="s">
        <v>73</v>
      </c>
      <c r="AY589" s="178" t="s">
        <v>241</v>
      </c>
    </row>
    <row r="590" spans="2:51" s="12" customFormat="1" ht="11.25">
      <c r="B590" s="170"/>
      <c r="D590" s="151" t="s">
        <v>1584</v>
      </c>
      <c r="E590" s="171" t="s">
        <v>1</v>
      </c>
      <c r="F590" s="172" t="s">
        <v>247</v>
      </c>
      <c r="H590" s="173">
        <v>4</v>
      </c>
      <c r="I590" s="174"/>
      <c r="L590" s="170"/>
      <c r="M590" s="175"/>
      <c r="T590" s="176"/>
      <c r="AT590" s="171" t="s">
        <v>1584</v>
      </c>
      <c r="AU590" s="171" t="s">
        <v>83</v>
      </c>
      <c r="AV590" s="12" t="s">
        <v>83</v>
      </c>
      <c r="AW590" s="12" t="s">
        <v>30</v>
      </c>
      <c r="AX590" s="12" t="s">
        <v>81</v>
      </c>
      <c r="AY590" s="171" t="s">
        <v>241</v>
      </c>
    </row>
    <row r="591" spans="2:65" s="1" customFormat="1" ht="16.5" customHeight="1">
      <c r="B591" s="32"/>
      <c r="C591" s="137" t="s">
        <v>401</v>
      </c>
      <c r="D591" s="137" t="s">
        <v>243</v>
      </c>
      <c r="E591" s="138" t="s">
        <v>2783</v>
      </c>
      <c r="F591" s="139" t="s">
        <v>2784</v>
      </c>
      <c r="G591" s="140" t="s">
        <v>263</v>
      </c>
      <c r="H591" s="141">
        <v>2</v>
      </c>
      <c r="I591" s="142"/>
      <c r="J591" s="143">
        <f>ROUND(I591*H591,2)</f>
        <v>0</v>
      </c>
      <c r="K591" s="144"/>
      <c r="L591" s="32"/>
      <c r="M591" s="145" t="s">
        <v>1</v>
      </c>
      <c r="N591" s="146" t="s">
        <v>38</v>
      </c>
      <c r="P591" s="147">
        <f>O591*H591</f>
        <v>0</v>
      </c>
      <c r="Q591" s="147">
        <v>0</v>
      </c>
      <c r="R591" s="147">
        <f>Q591*H591</f>
        <v>0</v>
      </c>
      <c r="S591" s="147">
        <v>0</v>
      </c>
      <c r="T591" s="148">
        <f>S591*H591</f>
        <v>0</v>
      </c>
      <c r="AR591" s="149" t="s">
        <v>247</v>
      </c>
      <c r="AT591" s="149" t="s">
        <v>243</v>
      </c>
      <c r="AU591" s="149" t="s">
        <v>83</v>
      </c>
      <c r="AY591" s="17" t="s">
        <v>241</v>
      </c>
      <c r="BE591" s="150">
        <f>IF(N591="základní",J591,0)</f>
        <v>0</v>
      </c>
      <c r="BF591" s="150">
        <f>IF(N591="snížená",J591,0)</f>
        <v>0</v>
      </c>
      <c r="BG591" s="150">
        <f>IF(N591="zákl. přenesená",J591,0)</f>
        <v>0</v>
      </c>
      <c r="BH591" s="150">
        <f>IF(N591="sníž. přenesená",J591,0)</f>
        <v>0</v>
      </c>
      <c r="BI591" s="150">
        <f>IF(N591="nulová",J591,0)</f>
        <v>0</v>
      </c>
      <c r="BJ591" s="17" t="s">
        <v>81</v>
      </c>
      <c r="BK591" s="150">
        <f>ROUND(I591*H591,2)</f>
        <v>0</v>
      </c>
      <c r="BL591" s="17" t="s">
        <v>247</v>
      </c>
      <c r="BM591" s="149" t="s">
        <v>2785</v>
      </c>
    </row>
    <row r="592" spans="2:47" s="1" customFormat="1" ht="29.25">
      <c r="B592" s="32"/>
      <c r="D592" s="151" t="s">
        <v>248</v>
      </c>
      <c r="F592" s="152" t="s">
        <v>2786</v>
      </c>
      <c r="I592" s="153"/>
      <c r="L592" s="32"/>
      <c r="M592" s="154"/>
      <c r="T592" s="56"/>
      <c r="AT592" s="17" t="s">
        <v>248</v>
      </c>
      <c r="AU592" s="17" t="s">
        <v>83</v>
      </c>
    </row>
    <row r="593" spans="2:51" s="13" customFormat="1" ht="33.75">
      <c r="B593" s="177"/>
      <c r="D593" s="151" t="s">
        <v>1584</v>
      </c>
      <c r="E593" s="178" t="s">
        <v>1</v>
      </c>
      <c r="F593" s="179" t="s">
        <v>2787</v>
      </c>
      <c r="H593" s="178" t="s">
        <v>1</v>
      </c>
      <c r="I593" s="180"/>
      <c r="L593" s="177"/>
      <c r="M593" s="181"/>
      <c r="T593" s="182"/>
      <c r="AT593" s="178" t="s">
        <v>1584</v>
      </c>
      <c r="AU593" s="178" t="s">
        <v>83</v>
      </c>
      <c r="AV593" s="13" t="s">
        <v>81</v>
      </c>
      <c r="AW593" s="13" t="s">
        <v>30</v>
      </c>
      <c r="AX593" s="13" t="s">
        <v>73</v>
      </c>
      <c r="AY593" s="178" t="s">
        <v>241</v>
      </c>
    </row>
    <row r="594" spans="2:51" s="12" customFormat="1" ht="11.25">
      <c r="B594" s="170"/>
      <c r="D594" s="151" t="s">
        <v>1584</v>
      </c>
      <c r="E594" s="171" t="s">
        <v>1</v>
      </c>
      <c r="F594" s="172" t="s">
        <v>2788</v>
      </c>
      <c r="H594" s="173">
        <v>2</v>
      </c>
      <c r="I594" s="174"/>
      <c r="L594" s="170"/>
      <c r="M594" s="175"/>
      <c r="T594" s="176"/>
      <c r="AT594" s="171" t="s">
        <v>1584</v>
      </c>
      <c r="AU594" s="171" t="s">
        <v>83</v>
      </c>
      <c r="AV594" s="12" t="s">
        <v>83</v>
      </c>
      <c r="AW594" s="12" t="s">
        <v>30</v>
      </c>
      <c r="AX594" s="12" t="s">
        <v>81</v>
      </c>
      <c r="AY594" s="171" t="s">
        <v>241</v>
      </c>
    </row>
    <row r="595" spans="2:65" s="1" customFormat="1" ht="21.75" customHeight="1">
      <c r="B595" s="32"/>
      <c r="C595" s="155" t="s">
        <v>579</v>
      </c>
      <c r="D595" s="155" t="s">
        <v>260</v>
      </c>
      <c r="E595" s="156" t="s">
        <v>2156</v>
      </c>
      <c r="F595" s="157" t="s">
        <v>2157</v>
      </c>
      <c r="G595" s="158" t="s">
        <v>263</v>
      </c>
      <c r="H595" s="159">
        <v>4</v>
      </c>
      <c r="I595" s="160"/>
      <c r="J595" s="161">
        <f>ROUND(I595*H595,2)</f>
        <v>0</v>
      </c>
      <c r="K595" s="162"/>
      <c r="L595" s="163"/>
      <c r="M595" s="164" t="s">
        <v>1</v>
      </c>
      <c r="N595" s="165" t="s">
        <v>38</v>
      </c>
      <c r="P595" s="147">
        <f>O595*H595</f>
        <v>0</v>
      </c>
      <c r="Q595" s="147">
        <v>0.00015</v>
      </c>
      <c r="R595" s="147">
        <f>Q595*H595</f>
        <v>0.0006</v>
      </c>
      <c r="S595" s="147">
        <v>0</v>
      </c>
      <c r="T595" s="148">
        <f>S595*H595</f>
        <v>0</v>
      </c>
      <c r="AR595" s="149" t="s">
        <v>258</v>
      </c>
      <c r="AT595" s="149" t="s">
        <v>260</v>
      </c>
      <c r="AU595" s="149" t="s">
        <v>83</v>
      </c>
      <c r="AY595" s="17" t="s">
        <v>241</v>
      </c>
      <c r="BE595" s="150">
        <f>IF(N595="základní",J595,0)</f>
        <v>0</v>
      </c>
      <c r="BF595" s="150">
        <f>IF(N595="snížená",J595,0)</f>
        <v>0</v>
      </c>
      <c r="BG595" s="150">
        <f>IF(N595="zákl. přenesená",J595,0)</f>
        <v>0</v>
      </c>
      <c r="BH595" s="150">
        <f>IF(N595="sníž. přenesená",J595,0)</f>
        <v>0</v>
      </c>
      <c r="BI595" s="150">
        <f>IF(N595="nulová",J595,0)</f>
        <v>0</v>
      </c>
      <c r="BJ595" s="17" t="s">
        <v>81</v>
      </c>
      <c r="BK595" s="150">
        <f>ROUND(I595*H595,2)</f>
        <v>0</v>
      </c>
      <c r="BL595" s="17" t="s">
        <v>247</v>
      </c>
      <c r="BM595" s="149" t="s">
        <v>2789</v>
      </c>
    </row>
    <row r="596" spans="2:47" s="1" customFormat="1" ht="11.25">
      <c r="B596" s="32"/>
      <c r="D596" s="151" t="s">
        <v>248</v>
      </c>
      <c r="F596" s="152" t="s">
        <v>2157</v>
      </c>
      <c r="I596" s="153"/>
      <c r="L596" s="32"/>
      <c r="M596" s="154"/>
      <c r="T596" s="56"/>
      <c r="AT596" s="17" t="s">
        <v>248</v>
      </c>
      <c r="AU596" s="17" t="s">
        <v>83</v>
      </c>
    </row>
    <row r="597" spans="2:51" s="12" customFormat="1" ht="11.25">
      <c r="B597" s="170"/>
      <c r="D597" s="151" t="s">
        <v>1584</v>
      </c>
      <c r="E597" s="171" t="s">
        <v>1</v>
      </c>
      <c r="F597" s="172" t="s">
        <v>2531</v>
      </c>
      <c r="H597" s="173">
        <v>4</v>
      </c>
      <c r="I597" s="174"/>
      <c r="L597" s="170"/>
      <c r="M597" s="175"/>
      <c r="T597" s="176"/>
      <c r="AT597" s="171" t="s">
        <v>1584</v>
      </c>
      <c r="AU597" s="171" t="s">
        <v>83</v>
      </c>
      <c r="AV597" s="12" t="s">
        <v>83</v>
      </c>
      <c r="AW597" s="12" t="s">
        <v>30</v>
      </c>
      <c r="AX597" s="12" t="s">
        <v>81</v>
      </c>
      <c r="AY597" s="171" t="s">
        <v>241</v>
      </c>
    </row>
    <row r="598" spans="2:65" s="1" customFormat="1" ht="16.5" customHeight="1">
      <c r="B598" s="32"/>
      <c r="C598" s="155" t="s">
        <v>405</v>
      </c>
      <c r="D598" s="155" t="s">
        <v>260</v>
      </c>
      <c r="E598" s="156" t="s">
        <v>2790</v>
      </c>
      <c r="F598" s="157" t="s">
        <v>2791</v>
      </c>
      <c r="G598" s="158" t="s">
        <v>263</v>
      </c>
      <c r="H598" s="159">
        <v>2</v>
      </c>
      <c r="I598" s="160"/>
      <c r="J598" s="161">
        <f>ROUND(I598*H598,2)</f>
        <v>0</v>
      </c>
      <c r="K598" s="162"/>
      <c r="L598" s="163"/>
      <c r="M598" s="164" t="s">
        <v>1</v>
      </c>
      <c r="N598" s="165" t="s">
        <v>38</v>
      </c>
      <c r="P598" s="147">
        <f>O598*H598</f>
        <v>0</v>
      </c>
      <c r="Q598" s="147">
        <v>0.0015</v>
      </c>
      <c r="R598" s="147">
        <f>Q598*H598</f>
        <v>0.003</v>
      </c>
      <c r="S598" s="147">
        <v>0</v>
      </c>
      <c r="T598" s="148">
        <f>S598*H598</f>
        <v>0</v>
      </c>
      <c r="AR598" s="149" t="s">
        <v>258</v>
      </c>
      <c r="AT598" s="149" t="s">
        <v>260</v>
      </c>
      <c r="AU598" s="149" t="s">
        <v>83</v>
      </c>
      <c r="AY598" s="17" t="s">
        <v>241</v>
      </c>
      <c r="BE598" s="150">
        <f>IF(N598="základní",J598,0)</f>
        <v>0</v>
      </c>
      <c r="BF598" s="150">
        <f>IF(N598="snížená",J598,0)</f>
        <v>0</v>
      </c>
      <c r="BG598" s="150">
        <f>IF(N598="zákl. přenesená",J598,0)</f>
        <v>0</v>
      </c>
      <c r="BH598" s="150">
        <f>IF(N598="sníž. přenesená",J598,0)</f>
        <v>0</v>
      </c>
      <c r="BI598" s="150">
        <f>IF(N598="nulová",J598,0)</f>
        <v>0</v>
      </c>
      <c r="BJ598" s="17" t="s">
        <v>81</v>
      </c>
      <c r="BK598" s="150">
        <f>ROUND(I598*H598,2)</f>
        <v>0</v>
      </c>
      <c r="BL598" s="17" t="s">
        <v>247</v>
      </c>
      <c r="BM598" s="149" t="s">
        <v>2792</v>
      </c>
    </row>
    <row r="599" spans="2:47" s="1" customFormat="1" ht="11.25">
      <c r="B599" s="32"/>
      <c r="D599" s="151" t="s">
        <v>248</v>
      </c>
      <c r="F599" s="152" t="s">
        <v>2791</v>
      </c>
      <c r="I599" s="153"/>
      <c r="L599" s="32"/>
      <c r="M599" s="154"/>
      <c r="T599" s="56"/>
      <c r="AT599" s="17" t="s">
        <v>248</v>
      </c>
      <c r="AU599" s="17" t="s">
        <v>83</v>
      </c>
    </row>
    <row r="600" spans="2:65" s="1" customFormat="1" ht="21.75" customHeight="1">
      <c r="B600" s="32"/>
      <c r="C600" s="137" t="s">
        <v>586</v>
      </c>
      <c r="D600" s="137" t="s">
        <v>243</v>
      </c>
      <c r="E600" s="138" t="s">
        <v>2793</v>
      </c>
      <c r="F600" s="139" t="s">
        <v>2794</v>
      </c>
      <c r="G600" s="140" t="s">
        <v>263</v>
      </c>
      <c r="H600" s="141">
        <v>5</v>
      </c>
      <c r="I600" s="142"/>
      <c r="J600" s="143">
        <f>ROUND(I600*H600,2)</f>
        <v>0</v>
      </c>
      <c r="K600" s="144"/>
      <c r="L600" s="32"/>
      <c r="M600" s="145" t="s">
        <v>1</v>
      </c>
      <c r="N600" s="146" t="s">
        <v>38</v>
      </c>
      <c r="P600" s="147">
        <f>O600*H600</f>
        <v>0</v>
      </c>
      <c r="Q600" s="147">
        <v>0</v>
      </c>
      <c r="R600" s="147">
        <f>Q600*H600</f>
        <v>0</v>
      </c>
      <c r="S600" s="147">
        <v>0</v>
      </c>
      <c r="T600" s="148">
        <f>S600*H600</f>
        <v>0</v>
      </c>
      <c r="AR600" s="149" t="s">
        <v>247</v>
      </c>
      <c r="AT600" s="149" t="s">
        <v>243</v>
      </c>
      <c r="AU600" s="149" t="s">
        <v>83</v>
      </c>
      <c r="AY600" s="17" t="s">
        <v>241</v>
      </c>
      <c r="BE600" s="150">
        <f>IF(N600="základní",J600,0)</f>
        <v>0</v>
      </c>
      <c r="BF600" s="150">
        <f>IF(N600="snížená",J600,0)</f>
        <v>0</v>
      </c>
      <c r="BG600" s="150">
        <f>IF(N600="zákl. přenesená",J600,0)</f>
        <v>0</v>
      </c>
      <c r="BH600" s="150">
        <f>IF(N600="sníž. přenesená",J600,0)</f>
        <v>0</v>
      </c>
      <c r="BI600" s="150">
        <f>IF(N600="nulová",J600,0)</f>
        <v>0</v>
      </c>
      <c r="BJ600" s="17" t="s">
        <v>81</v>
      </c>
      <c r="BK600" s="150">
        <f>ROUND(I600*H600,2)</f>
        <v>0</v>
      </c>
      <c r="BL600" s="17" t="s">
        <v>247</v>
      </c>
      <c r="BM600" s="149" t="s">
        <v>2795</v>
      </c>
    </row>
    <row r="601" spans="2:47" s="1" customFormat="1" ht="39">
      <c r="B601" s="32"/>
      <c r="D601" s="151" t="s">
        <v>248</v>
      </c>
      <c r="F601" s="152" t="s">
        <v>2796</v>
      </c>
      <c r="I601" s="153"/>
      <c r="L601" s="32"/>
      <c r="M601" s="154"/>
      <c r="T601" s="56"/>
      <c r="AT601" s="17" t="s">
        <v>248</v>
      </c>
      <c r="AU601" s="17" t="s">
        <v>83</v>
      </c>
    </row>
    <row r="602" spans="2:51" s="12" customFormat="1" ht="11.25">
      <c r="B602" s="170"/>
      <c r="D602" s="151" t="s">
        <v>1584</v>
      </c>
      <c r="E602" s="171" t="s">
        <v>1</v>
      </c>
      <c r="F602" s="172" t="s">
        <v>259</v>
      </c>
      <c r="H602" s="173">
        <v>5</v>
      </c>
      <c r="I602" s="174"/>
      <c r="L602" s="170"/>
      <c r="M602" s="175"/>
      <c r="T602" s="176"/>
      <c r="AT602" s="171" t="s">
        <v>1584</v>
      </c>
      <c r="AU602" s="171" t="s">
        <v>83</v>
      </c>
      <c r="AV602" s="12" t="s">
        <v>83</v>
      </c>
      <c r="AW602" s="12" t="s">
        <v>30</v>
      </c>
      <c r="AX602" s="12" t="s">
        <v>81</v>
      </c>
      <c r="AY602" s="171" t="s">
        <v>241</v>
      </c>
    </row>
    <row r="603" spans="2:65" s="1" customFormat="1" ht="16.5" customHeight="1">
      <c r="B603" s="32"/>
      <c r="C603" s="155" t="s">
        <v>408</v>
      </c>
      <c r="D603" s="155" t="s">
        <v>260</v>
      </c>
      <c r="E603" s="156" t="s">
        <v>2797</v>
      </c>
      <c r="F603" s="157" t="s">
        <v>2798</v>
      </c>
      <c r="G603" s="158" t="s">
        <v>263</v>
      </c>
      <c r="H603" s="159">
        <v>5</v>
      </c>
      <c r="I603" s="160"/>
      <c r="J603" s="161">
        <f>ROUND(I603*H603,2)</f>
        <v>0</v>
      </c>
      <c r="K603" s="162"/>
      <c r="L603" s="163"/>
      <c r="M603" s="164" t="s">
        <v>1</v>
      </c>
      <c r="N603" s="165" t="s">
        <v>38</v>
      </c>
      <c r="P603" s="147">
        <f>O603*H603</f>
        <v>0</v>
      </c>
      <c r="Q603" s="147">
        <v>0.06</v>
      </c>
      <c r="R603" s="147">
        <f>Q603*H603</f>
        <v>0.3</v>
      </c>
      <c r="S603" s="147">
        <v>0</v>
      </c>
      <c r="T603" s="148">
        <f>S603*H603</f>
        <v>0</v>
      </c>
      <c r="AR603" s="149" t="s">
        <v>258</v>
      </c>
      <c r="AT603" s="149" t="s">
        <v>260</v>
      </c>
      <c r="AU603" s="149" t="s">
        <v>83</v>
      </c>
      <c r="AY603" s="17" t="s">
        <v>241</v>
      </c>
      <c r="BE603" s="150">
        <f>IF(N603="základní",J603,0)</f>
        <v>0</v>
      </c>
      <c r="BF603" s="150">
        <f>IF(N603="snížená",J603,0)</f>
        <v>0</v>
      </c>
      <c r="BG603" s="150">
        <f>IF(N603="zákl. přenesená",J603,0)</f>
        <v>0</v>
      </c>
      <c r="BH603" s="150">
        <f>IF(N603="sníž. přenesená",J603,0)</f>
        <v>0</v>
      </c>
      <c r="BI603" s="150">
        <f>IF(N603="nulová",J603,0)</f>
        <v>0</v>
      </c>
      <c r="BJ603" s="17" t="s">
        <v>81</v>
      </c>
      <c r="BK603" s="150">
        <f>ROUND(I603*H603,2)</f>
        <v>0</v>
      </c>
      <c r="BL603" s="17" t="s">
        <v>247</v>
      </c>
      <c r="BM603" s="149" t="s">
        <v>2799</v>
      </c>
    </row>
    <row r="604" spans="2:47" s="1" customFormat="1" ht="11.25">
      <c r="B604" s="32"/>
      <c r="D604" s="151" t="s">
        <v>248</v>
      </c>
      <c r="F604" s="152" t="s">
        <v>2798</v>
      </c>
      <c r="I604" s="153"/>
      <c r="L604" s="32"/>
      <c r="M604" s="154"/>
      <c r="T604" s="56"/>
      <c r="AT604" s="17" t="s">
        <v>248</v>
      </c>
      <c r="AU604" s="17" t="s">
        <v>83</v>
      </c>
    </row>
    <row r="605" spans="2:65" s="1" customFormat="1" ht="21.75" customHeight="1">
      <c r="B605" s="32"/>
      <c r="C605" s="137" t="s">
        <v>596</v>
      </c>
      <c r="D605" s="137" t="s">
        <v>243</v>
      </c>
      <c r="E605" s="138" t="s">
        <v>2162</v>
      </c>
      <c r="F605" s="139" t="s">
        <v>2163</v>
      </c>
      <c r="G605" s="140" t="s">
        <v>263</v>
      </c>
      <c r="H605" s="141">
        <v>5</v>
      </c>
      <c r="I605" s="142"/>
      <c r="J605" s="143">
        <f>ROUND(I605*H605,2)</f>
        <v>0</v>
      </c>
      <c r="K605" s="144"/>
      <c r="L605" s="32"/>
      <c r="M605" s="145" t="s">
        <v>1</v>
      </c>
      <c r="N605" s="146" t="s">
        <v>38</v>
      </c>
      <c r="P605" s="147">
        <f>O605*H605</f>
        <v>0</v>
      </c>
      <c r="Q605" s="147">
        <v>0</v>
      </c>
      <c r="R605" s="147">
        <f>Q605*H605</f>
        <v>0</v>
      </c>
      <c r="S605" s="147">
        <v>0</v>
      </c>
      <c r="T605" s="148">
        <f>S605*H605</f>
        <v>0</v>
      </c>
      <c r="AR605" s="149" t="s">
        <v>247</v>
      </c>
      <c r="AT605" s="149" t="s">
        <v>243</v>
      </c>
      <c r="AU605" s="149" t="s">
        <v>83</v>
      </c>
      <c r="AY605" s="17" t="s">
        <v>241</v>
      </c>
      <c r="BE605" s="150">
        <f>IF(N605="základní",J605,0)</f>
        <v>0</v>
      </c>
      <c r="BF605" s="150">
        <f>IF(N605="snížená",J605,0)</f>
        <v>0</v>
      </c>
      <c r="BG605" s="150">
        <f>IF(N605="zákl. přenesená",J605,0)</f>
        <v>0</v>
      </c>
      <c r="BH605" s="150">
        <f>IF(N605="sníž. přenesená",J605,0)</f>
        <v>0</v>
      </c>
      <c r="BI605" s="150">
        <f>IF(N605="nulová",J605,0)</f>
        <v>0</v>
      </c>
      <c r="BJ605" s="17" t="s">
        <v>81</v>
      </c>
      <c r="BK605" s="150">
        <f>ROUND(I605*H605,2)</f>
        <v>0</v>
      </c>
      <c r="BL605" s="17" t="s">
        <v>247</v>
      </c>
      <c r="BM605" s="149" t="s">
        <v>2800</v>
      </c>
    </row>
    <row r="606" spans="2:47" s="1" customFormat="1" ht="39">
      <c r="B606" s="32"/>
      <c r="D606" s="151" t="s">
        <v>248</v>
      </c>
      <c r="F606" s="152" t="s">
        <v>2165</v>
      </c>
      <c r="I606" s="153"/>
      <c r="L606" s="32"/>
      <c r="M606" s="154"/>
      <c r="T606" s="56"/>
      <c r="AT606" s="17" t="s">
        <v>248</v>
      </c>
      <c r="AU606" s="17" t="s">
        <v>83</v>
      </c>
    </row>
    <row r="607" spans="2:51" s="13" customFormat="1" ht="33.75">
      <c r="B607" s="177"/>
      <c r="D607" s="151" t="s">
        <v>1584</v>
      </c>
      <c r="E607" s="178" t="s">
        <v>1</v>
      </c>
      <c r="F607" s="179" t="s">
        <v>2801</v>
      </c>
      <c r="H607" s="178" t="s">
        <v>1</v>
      </c>
      <c r="I607" s="180"/>
      <c r="L607" s="177"/>
      <c r="M607" s="181"/>
      <c r="T607" s="182"/>
      <c r="AT607" s="178" t="s">
        <v>1584</v>
      </c>
      <c r="AU607" s="178" t="s">
        <v>83</v>
      </c>
      <c r="AV607" s="13" t="s">
        <v>81</v>
      </c>
      <c r="AW607" s="13" t="s">
        <v>30</v>
      </c>
      <c r="AX607" s="13" t="s">
        <v>73</v>
      </c>
      <c r="AY607" s="178" t="s">
        <v>241</v>
      </c>
    </row>
    <row r="608" spans="2:51" s="13" customFormat="1" ht="11.25">
      <c r="B608" s="177"/>
      <c r="D608" s="151" t="s">
        <v>1584</v>
      </c>
      <c r="E608" s="178" t="s">
        <v>1</v>
      </c>
      <c r="F608" s="179" t="s">
        <v>2802</v>
      </c>
      <c r="H608" s="178" t="s">
        <v>1</v>
      </c>
      <c r="I608" s="180"/>
      <c r="L608" s="177"/>
      <c r="M608" s="181"/>
      <c r="T608" s="182"/>
      <c r="AT608" s="178" t="s">
        <v>1584</v>
      </c>
      <c r="AU608" s="178" t="s">
        <v>83</v>
      </c>
      <c r="AV608" s="13" t="s">
        <v>81</v>
      </c>
      <c r="AW608" s="13" t="s">
        <v>30</v>
      </c>
      <c r="AX608" s="13" t="s">
        <v>73</v>
      </c>
      <c r="AY608" s="178" t="s">
        <v>241</v>
      </c>
    </row>
    <row r="609" spans="2:51" s="12" customFormat="1" ht="11.25">
      <c r="B609" s="170"/>
      <c r="D609" s="151" t="s">
        <v>1584</v>
      </c>
      <c r="E609" s="171" t="s">
        <v>1</v>
      </c>
      <c r="F609" s="172" t="s">
        <v>259</v>
      </c>
      <c r="H609" s="173">
        <v>5</v>
      </c>
      <c r="I609" s="174"/>
      <c r="L609" s="170"/>
      <c r="M609" s="175"/>
      <c r="T609" s="176"/>
      <c r="AT609" s="171" t="s">
        <v>1584</v>
      </c>
      <c r="AU609" s="171" t="s">
        <v>83</v>
      </c>
      <c r="AV609" s="12" t="s">
        <v>83</v>
      </c>
      <c r="AW609" s="12" t="s">
        <v>30</v>
      </c>
      <c r="AX609" s="12" t="s">
        <v>81</v>
      </c>
      <c r="AY609" s="171" t="s">
        <v>241</v>
      </c>
    </row>
    <row r="610" spans="2:65" s="1" customFormat="1" ht="16.5" customHeight="1">
      <c r="B610" s="32"/>
      <c r="C610" s="155" t="s">
        <v>412</v>
      </c>
      <c r="D610" s="155" t="s">
        <v>260</v>
      </c>
      <c r="E610" s="156" t="s">
        <v>2159</v>
      </c>
      <c r="F610" s="157" t="s">
        <v>2160</v>
      </c>
      <c r="G610" s="158" t="s">
        <v>263</v>
      </c>
      <c r="H610" s="159">
        <v>5</v>
      </c>
      <c r="I610" s="160"/>
      <c r="J610" s="161">
        <f>ROUND(I610*H610,2)</f>
        <v>0</v>
      </c>
      <c r="K610" s="162"/>
      <c r="L610" s="163"/>
      <c r="M610" s="164" t="s">
        <v>1</v>
      </c>
      <c r="N610" s="165" t="s">
        <v>38</v>
      </c>
      <c r="P610" s="147">
        <f>O610*H610</f>
        <v>0</v>
      </c>
      <c r="Q610" s="147">
        <v>0</v>
      </c>
      <c r="R610" s="147">
        <f>Q610*H610</f>
        <v>0</v>
      </c>
      <c r="S610" s="147">
        <v>0</v>
      </c>
      <c r="T610" s="148">
        <f>S610*H610</f>
        <v>0</v>
      </c>
      <c r="AR610" s="149" t="s">
        <v>258</v>
      </c>
      <c r="AT610" s="149" t="s">
        <v>260</v>
      </c>
      <c r="AU610" s="149" t="s">
        <v>83</v>
      </c>
      <c r="AY610" s="17" t="s">
        <v>241</v>
      </c>
      <c r="BE610" s="150">
        <f>IF(N610="základní",J610,0)</f>
        <v>0</v>
      </c>
      <c r="BF610" s="150">
        <f>IF(N610="snížená",J610,0)</f>
        <v>0</v>
      </c>
      <c r="BG610" s="150">
        <f>IF(N610="zákl. přenesená",J610,0)</f>
        <v>0</v>
      </c>
      <c r="BH610" s="150">
        <f>IF(N610="sníž. přenesená",J610,0)</f>
        <v>0</v>
      </c>
      <c r="BI610" s="150">
        <f>IF(N610="nulová",J610,0)</f>
        <v>0</v>
      </c>
      <c r="BJ610" s="17" t="s">
        <v>81</v>
      </c>
      <c r="BK610" s="150">
        <f>ROUND(I610*H610,2)</f>
        <v>0</v>
      </c>
      <c r="BL610" s="17" t="s">
        <v>247</v>
      </c>
      <c r="BM610" s="149" t="s">
        <v>2803</v>
      </c>
    </row>
    <row r="611" spans="2:47" s="1" customFormat="1" ht="11.25">
      <c r="B611" s="32"/>
      <c r="D611" s="151" t="s">
        <v>248</v>
      </c>
      <c r="F611" s="152" t="s">
        <v>2160</v>
      </c>
      <c r="I611" s="153"/>
      <c r="L611" s="32"/>
      <c r="M611" s="154"/>
      <c r="T611" s="56"/>
      <c r="AT611" s="17" t="s">
        <v>248</v>
      </c>
      <c r="AU611" s="17" t="s">
        <v>83</v>
      </c>
    </row>
    <row r="612" spans="2:51" s="12" customFormat="1" ht="11.25">
      <c r="B612" s="170"/>
      <c r="D612" s="151" t="s">
        <v>1584</v>
      </c>
      <c r="E612" s="171" t="s">
        <v>1</v>
      </c>
      <c r="F612" s="172" t="s">
        <v>259</v>
      </c>
      <c r="H612" s="173">
        <v>5</v>
      </c>
      <c r="I612" s="174"/>
      <c r="L612" s="170"/>
      <c r="M612" s="175"/>
      <c r="T612" s="176"/>
      <c r="AT612" s="171" t="s">
        <v>1584</v>
      </c>
      <c r="AU612" s="171" t="s">
        <v>83</v>
      </c>
      <c r="AV612" s="12" t="s">
        <v>83</v>
      </c>
      <c r="AW612" s="12" t="s">
        <v>30</v>
      </c>
      <c r="AX612" s="12" t="s">
        <v>81</v>
      </c>
      <c r="AY612" s="171" t="s">
        <v>241</v>
      </c>
    </row>
    <row r="613" spans="2:65" s="1" customFormat="1" ht="21.75" customHeight="1">
      <c r="B613" s="32"/>
      <c r="C613" s="155" t="s">
        <v>606</v>
      </c>
      <c r="D613" s="155" t="s">
        <v>260</v>
      </c>
      <c r="E613" s="156" t="s">
        <v>1567</v>
      </c>
      <c r="F613" s="157" t="s">
        <v>1568</v>
      </c>
      <c r="G613" s="158" t="s">
        <v>246</v>
      </c>
      <c r="H613" s="159">
        <v>0.36</v>
      </c>
      <c r="I613" s="160"/>
      <c r="J613" s="161">
        <f>ROUND(I613*H613,2)</f>
        <v>0</v>
      </c>
      <c r="K613" s="162"/>
      <c r="L613" s="163"/>
      <c r="M613" s="164" t="s">
        <v>1</v>
      </c>
      <c r="N613" s="165" t="s">
        <v>38</v>
      </c>
      <c r="P613" s="147">
        <f>O613*H613</f>
        <v>0</v>
      </c>
      <c r="Q613" s="147">
        <v>2.234</v>
      </c>
      <c r="R613" s="147">
        <f>Q613*H613</f>
        <v>0.80424</v>
      </c>
      <c r="S613" s="147">
        <v>0</v>
      </c>
      <c r="T613" s="148">
        <f>S613*H613</f>
        <v>0</v>
      </c>
      <c r="AR613" s="149" t="s">
        <v>258</v>
      </c>
      <c r="AT613" s="149" t="s">
        <v>260</v>
      </c>
      <c r="AU613" s="149" t="s">
        <v>83</v>
      </c>
      <c r="AY613" s="17" t="s">
        <v>241</v>
      </c>
      <c r="BE613" s="150">
        <f>IF(N613="základní",J613,0)</f>
        <v>0</v>
      </c>
      <c r="BF613" s="150">
        <f>IF(N613="snížená",J613,0)</f>
        <v>0</v>
      </c>
      <c r="BG613" s="150">
        <f>IF(N613="zákl. přenesená",J613,0)</f>
        <v>0</v>
      </c>
      <c r="BH613" s="150">
        <f>IF(N613="sníž. přenesená",J613,0)</f>
        <v>0</v>
      </c>
      <c r="BI613" s="150">
        <f>IF(N613="nulová",J613,0)</f>
        <v>0</v>
      </c>
      <c r="BJ613" s="17" t="s">
        <v>81</v>
      </c>
      <c r="BK613" s="150">
        <f>ROUND(I613*H613,2)</f>
        <v>0</v>
      </c>
      <c r="BL613" s="17" t="s">
        <v>247</v>
      </c>
      <c r="BM613" s="149" t="s">
        <v>2804</v>
      </c>
    </row>
    <row r="614" spans="2:47" s="1" customFormat="1" ht="11.25">
      <c r="B614" s="32"/>
      <c r="D614" s="151" t="s">
        <v>248</v>
      </c>
      <c r="F614" s="152" t="s">
        <v>1568</v>
      </c>
      <c r="I614" s="153"/>
      <c r="L614" s="32"/>
      <c r="M614" s="154"/>
      <c r="T614" s="56"/>
      <c r="AT614" s="17" t="s">
        <v>248</v>
      </c>
      <c r="AU614" s="17" t="s">
        <v>83</v>
      </c>
    </row>
    <row r="615" spans="2:51" s="12" customFormat="1" ht="11.25">
      <c r="B615" s="170"/>
      <c r="D615" s="151" t="s">
        <v>1584</v>
      </c>
      <c r="E615" s="171" t="s">
        <v>1</v>
      </c>
      <c r="F615" s="172" t="s">
        <v>2180</v>
      </c>
      <c r="H615" s="173">
        <v>0.36</v>
      </c>
      <c r="I615" s="174"/>
      <c r="L615" s="170"/>
      <c r="M615" s="175"/>
      <c r="T615" s="176"/>
      <c r="AT615" s="171" t="s">
        <v>1584</v>
      </c>
      <c r="AU615" s="171" t="s">
        <v>83</v>
      </c>
      <c r="AV615" s="12" t="s">
        <v>83</v>
      </c>
      <c r="AW615" s="12" t="s">
        <v>30</v>
      </c>
      <c r="AX615" s="12" t="s">
        <v>81</v>
      </c>
      <c r="AY615" s="171" t="s">
        <v>241</v>
      </c>
    </row>
    <row r="616" spans="2:65" s="1" customFormat="1" ht="16.5" customHeight="1">
      <c r="B616" s="32"/>
      <c r="C616" s="155" t="s">
        <v>415</v>
      </c>
      <c r="D616" s="155" t="s">
        <v>260</v>
      </c>
      <c r="E616" s="156" t="s">
        <v>2168</v>
      </c>
      <c r="F616" s="157" t="s">
        <v>2169</v>
      </c>
      <c r="G616" s="158" t="s">
        <v>263</v>
      </c>
      <c r="H616" s="159">
        <v>5</v>
      </c>
      <c r="I616" s="160"/>
      <c r="J616" s="161">
        <f>ROUND(I616*H616,2)</f>
        <v>0</v>
      </c>
      <c r="K616" s="162"/>
      <c r="L616" s="163"/>
      <c r="M616" s="164" t="s">
        <v>1</v>
      </c>
      <c r="N616" s="165" t="s">
        <v>38</v>
      </c>
      <c r="P616" s="147">
        <f>O616*H616</f>
        <v>0</v>
      </c>
      <c r="Q616" s="147">
        <v>0.0035</v>
      </c>
      <c r="R616" s="147">
        <f>Q616*H616</f>
        <v>0.0175</v>
      </c>
      <c r="S616" s="147">
        <v>0</v>
      </c>
      <c r="T616" s="148">
        <f>S616*H616</f>
        <v>0</v>
      </c>
      <c r="AR616" s="149" t="s">
        <v>258</v>
      </c>
      <c r="AT616" s="149" t="s">
        <v>260</v>
      </c>
      <c r="AU616" s="149" t="s">
        <v>83</v>
      </c>
      <c r="AY616" s="17" t="s">
        <v>241</v>
      </c>
      <c r="BE616" s="150">
        <f>IF(N616="základní",J616,0)</f>
        <v>0</v>
      </c>
      <c r="BF616" s="150">
        <f>IF(N616="snížená",J616,0)</f>
        <v>0</v>
      </c>
      <c r="BG616" s="150">
        <f>IF(N616="zákl. přenesená",J616,0)</f>
        <v>0</v>
      </c>
      <c r="BH616" s="150">
        <f>IF(N616="sníž. přenesená",J616,0)</f>
        <v>0</v>
      </c>
      <c r="BI616" s="150">
        <f>IF(N616="nulová",J616,0)</f>
        <v>0</v>
      </c>
      <c r="BJ616" s="17" t="s">
        <v>81</v>
      </c>
      <c r="BK616" s="150">
        <f>ROUND(I616*H616,2)</f>
        <v>0</v>
      </c>
      <c r="BL616" s="17" t="s">
        <v>247</v>
      </c>
      <c r="BM616" s="149" t="s">
        <v>2805</v>
      </c>
    </row>
    <row r="617" spans="2:47" s="1" customFormat="1" ht="11.25">
      <c r="B617" s="32"/>
      <c r="D617" s="151" t="s">
        <v>248</v>
      </c>
      <c r="F617" s="152" t="s">
        <v>2169</v>
      </c>
      <c r="I617" s="153"/>
      <c r="L617" s="32"/>
      <c r="M617" s="154"/>
      <c r="T617" s="56"/>
      <c r="AT617" s="17" t="s">
        <v>248</v>
      </c>
      <c r="AU617" s="17" t="s">
        <v>83</v>
      </c>
    </row>
    <row r="618" spans="2:51" s="12" customFormat="1" ht="11.25">
      <c r="B618" s="170"/>
      <c r="D618" s="151" t="s">
        <v>1584</v>
      </c>
      <c r="E618" s="171" t="s">
        <v>1</v>
      </c>
      <c r="F618" s="172" t="s">
        <v>259</v>
      </c>
      <c r="H618" s="173">
        <v>5</v>
      </c>
      <c r="I618" s="174"/>
      <c r="L618" s="170"/>
      <c r="M618" s="175"/>
      <c r="T618" s="176"/>
      <c r="AT618" s="171" t="s">
        <v>1584</v>
      </c>
      <c r="AU618" s="171" t="s">
        <v>83</v>
      </c>
      <c r="AV618" s="12" t="s">
        <v>83</v>
      </c>
      <c r="AW618" s="12" t="s">
        <v>30</v>
      </c>
      <c r="AX618" s="12" t="s">
        <v>81</v>
      </c>
      <c r="AY618" s="171" t="s">
        <v>241</v>
      </c>
    </row>
    <row r="619" spans="2:65" s="1" customFormat="1" ht="16.5" customHeight="1">
      <c r="B619" s="32"/>
      <c r="C619" s="155" t="s">
        <v>614</v>
      </c>
      <c r="D619" s="155" t="s">
        <v>260</v>
      </c>
      <c r="E619" s="156" t="s">
        <v>2153</v>
      </c>
      <c r="F619" s="157" t="s">
        <v>2154</v>
      </c>
      <c r="G619" s="158" t="s">
        <v>263</v>
      </c>
      <c r="H619" s="159">
        <v>5</v>
      </c>
      <c r="I619" s="160"/>
      <c r="J619" s="161">
        <f>ROUND(I619*H619,2)</f>
        <v>0</v>
      </c>
      <c r="K619" s="162"/>
      <c r="L619" s="163"/>
      <c r="M619" s="164" t="s">
        <v>1</v>
      </c>
      <c r="N619" s="165" t="s">
        <v>38</v>
      </c>
      <c r="P619" s="147">
        <f>O619*H619</f>
        <v>0</v>
      </c>
      <c r="Q619" s="147">
        <v>0.00265</v>
      </c>
      <c r="R619" s="147">
        <f>Q619*H619</f>
        <v>0.01325</v>
      </c>
      <c r="S619" s="147">
        <v>0</v>
      </c>
      <c r="T619" s="148">
        <f>S619*H619</f>
        <v>0</v>
      </c>
      <c r="AR619" s="149" t="s">
        <v>258</v>
      </c>
      <c r="AT619" s="149" t="s">
        <v>260</v>
      </c>
      <c r="AU619" s="149" t="s">
        <v>83</v>
      </c>
      <c r="AY619" s="17" t="s">
        <v>241</v>
      </c>
      <c r="BE619" s="150">
        <f>IF(N619="základní",J619,0)</f>
        <v>0</v>
      </c>
      <c r="BF619" s="150">
        <f>IF(N619="snížená",J619,0)</f>
        <v>0</v>
      </c>
      <c r="BG619" s="150">
        <f>IF(N619="zákl. přenesená",J619,0)</f>
        <v>0</v>
      </c>
      <c r="BH619" s="150">
        <f>IF(N619="sníž. přenesená",J619,0)</f>
        <v>0</v>
      </c>
      <c r="BI619" s="150">
        <f>IF(N619="nulová",J619,0)</f>
        <v>0</v>
      </c>
      <c r="BJ619" s="17" t="s">
        <v>81</v>
      </c>
      <c r="BK619" s="150">
        <f>ROUND(I619*H619,2)</f>
        <v>0</v>
      </c>
      <c r="BL619" s="17" t="s">
        <v>247</v>
      </c>
      <c r="BM619" s="149" t="s">
        <v>2806</v>
      </c>
    </row>
    <row r="620" spans="2:47" s="1" customFormat="1" ht="11.25">
      <c r="B620" s="32"/>
      <c r="D620" s="151" t="s">
        <v>248</v>
      </c>
      <c r="F620" s="152" t="s">
        <v>2154</v>
      </c>
      <c r="I620" s="153"/>
      <c r="L620" s="32"/>
      <c r="M620" s="154"/>
      <c r="T620" s="56"/>
      <c r="AT620" s="17" t="s">
        <v>248</v>
      </c>
      <c r="AU620" s="17" t="s">
        <v>83</v>
      </c>
    </row>
    <row r="621" spans="2:51" s="12" customFormat="1" ht="11.25">
      <c r="B621" s="170"/>
      <c r="D621" s="151" t="s">
        <v>1584</v>
      </c>
      <c r="E621" s="171" t="s">
        <v>1</v>
      </c>
      <c r="F621" s="172" t="s">
        <v>259</v>
      </c>
      <c r="H621" s="173">
        <v>5</v>
      </c>
      <c r="I621" s="174"/>
      <c r="L621" s="170"/>
      <c r="M621" s="175"/>
      <c r="T621" s="176"/>
      <c r="AT621" s="171" t="s">
        <v>1584</v>
      </c>
      <c r="AU621" s="171" t="s">
        <v>83</v>
      </c>
      <c r="AV621" s="12" t="s">
        <v>83</v>
      </c>
      <c r="AW621" s="12" t="s">
        <v>30</v>
      </c>
      <c r="AX621" s="12" t="s">
        <v>81</v>
      </c>
      <c r="AY621" s="171" t="s">
        <v>241</v>
      </c>
    </row>
    <row r="622" spans="2:65" s="1" customFormat="1" ht="21.75" customHeight="1">
      <c r="B622" s="32"/>
      <c r="C622" s="155" t="s">
        <v>419</v>
      </c>
      <c r="D622" s="155" t="s">
        <v>260</v>
      </c>
      <c r="E622" s="156" t="s">
        <v>2156</v>
      </c>
      <c r="F622" s="157" t="s">
        <v>2157</v>
      </c>
      <c r="G622" s="158" t="s">
        <v>263</v>
      </c>
      <c r="H622" s="159">
        <v>10</v>
      </c>
      <c r="I622" s="160"/>
      <c r="J622" s="161">
        <f>ROUND(I622*H622,2)</f>
        <v>0</v>
      </c>
      <c r="K622" s="162"/>
      <c r="L622" s="163"/>
      <c r="M622" s="164" t="s">
        <v>1</v>
      </c>
      <c r="N622" s="165" t="s">
        <v>38</v>
      </c>
      <c r="P622" s="147">
        <f>O622*H622</f>
        <v>0</v>
      </c>
      <c r="Q622" s="147">
        <v>0.00015</v>
      </c>
      <c r="R622" s="147">
        <f>Q622*H622</f>
        <v>0.0014999999999999998</v>
      </c>
      <c r="S622" s="147">
        <v>0</v>
      </c>
      <c r="T622" s="148">
        <f>S622*H622</f>
        <v>0</v>
      </c>
      <c r="AR622" s="149" t="s">
        <v>258</v>
      </c>
      <c r="AT622" s="149" t="s">
        <v>260</v>
      </c>
      <c r="AU622" s="149" t="s">
        <v>83</v>
      </c>
      <c r="AY622" s="17" t="s">
        <v>241</v>
      </c>
      <c r="BE622" s="150">
        <f>IF(N622="základní",J622,0)</f>
        <v>0</v>
      </c>
      <c r="BF622" s="150">
        <f>IF(N622="snížená",J622,0)</f>
        <v>0</v>
      </c>
      <c r="BG622" s="150">
        <f>IF(N622="zákl. přenesená",J622,0)</f>
        <v>0</v>
      </c>
      <c r="BH622" s="150">
        <f>IF(N622="sníž. přenesená",J622,0)</f>
        <v>0</v>
      </c>
      <c r="BI622" s="150">
        <f>IF(N622="nulová",J622,0)</f>
        <v>0</v>
      </c>
      <c r="BJ622" s="17" t="s">
        <v>81</v>
      </c>
      <c r="BK622" s="150">
        <f>ROUND(I622*H622,2)</f>
        <v>0</v>
      </c>
      <c r="BL622" s="17" t="s">
        <v>247</v>
      </c>
      <c r="BM622" s="149" t="s">
        <v>2807</v>
      </c>
    </row>
    <row r="623" spans="2:47" s="1" customFormat="1" ht="11.25">
      <c r="B623" s="32"/>
      <c r="D623" s="151" t="s">
        <v>248</v>
      </c>
      <c r="F623" s="152" t="s">
        <v>2157</v>
      </c>
      <c r="I623" s="153"/>
      <c r="L623" s="32"/>
      <c r="M623" s="154"/>
      <c r="T623" s="56"/>
      <c r="AT623" s="17" t="s">
        <v>248</v>
      </c>
      <c r="AU623" s="17" t="s">
        <v>83</v>
      </c>
    </row>
    <row r="624" spans="2:51" s="12" customFormat="1" ht="11.25">
      <c r="B624" s="170"/>
      <c r="D624" s="151" t="s">
        <v>1584</v>
      </c>
      <c r="E624" s="171" t="s">
        <v>1</v>
      </c>
      <c r="F624" s="172" t="s">
        <v>2808</v>
      </c>
      <c r="H624" s="173">
        <v>10</v>
      </c>
      <c r="I624" s="174"/>
      <c r="L624" s="170"/>
      <c r="M624" s="175"/>
      <c r="T624" s="176"/>
      <c r="AT624" s="171" t="s">
        <v>1584</v>
      </c>
      <c r="AU624" s="171" t="s">
        <v>83</v>
      </c>
      <c r="AV624" s="12" t="s">
        <v>83</v>
      </c>
      <c r="AW624" s="12" t="s">
        <v>30</v>
      </c>
      <c r="AX624" s="12" t="s">
        <v>81</v>
      </c>
      <c r="AY624" s="171" t="s">
        <v>241</v>
      </c>
    </row>
    <row r="625" spans="2:65" s="1" customFormat="1" ht="21.75" customHeight="1">
      <c r="B625" s="32"/>
      <c r="C625" s="137" t="s">
        <v>621</v>
      </c>
      <c r="D625" s="137" t="s">
        <v>243</v>
      </c>
      <c r="E625" s="138" t="s">
        <v>2175</v>
      </c>
      <c r="F625" s="139" t="s">
        <v>2176</v>
      </c>
      <c r="G625" s="140" t="s">
        <v>263</v>
      </c>
      <c r="H625" s="141">
        <v>4</v>
      </c>
      <c r="I625" s="142"/>
      <c r="J625" s="143">
        <f>ROUND(I625*H625,2)</f>
        <v>0</v>
      </c>
      <c r="K625" s="144"/>
      <c r="L625" s="32"/>
      <c r="M625" s="145" t="s">
        <v>1</v>
      </c>
      <c r="N625" s="146" t="s">
        <v>38</v>
      </c>
      <c r="P625" s="147">
        <f>O625*H625</f>
        <v>0</v>
      </c>
      <c r="Q625" s="147">
        <v>0</v>
      </c>
      <c r="R625" s="147">
        <f>Q625*H625</f>
        <v>0</v>
      </c>
      <c r="S625" s="147">
        <v>0</v>
      </c>
      <c r="T625" s="148">
        <f>S625*H625</f>
        <v>0</v>
      </c>
      <c r="AR625" s="149" t="s">
        <v>247</v>
      </c>
      <c r="AT625" s="149" t="s">
        <v>243</v>
      </c>
      <c r="AU625" s="149" t="s">
        <v>83</v>
      </c>
      <c r="AY625" s="17" t="s">
        <v>241</v>
      </c>
      <c r="BE625" s="150">
        <f>IF(N625="základní",J625,0)</f>
        <v>0</v>
      </c>
      <c r="BF625" s="150">
        <f>IF(N625="snížená",J625,0)</f>
        <v>0</v>
      </c>
      <c r="BG625" s="150">
        <f>IF(N625="zákl. přenesená",J625,0)</f>
        <v>0</v>
      </c>
      <c r="BH625" s="150">
        <f>IF(N625="sníž. přenesená",J625,0)</f>
        <v>0</v>
      </c>
      <c r="BI625" s="150">
        <f>IF(N625="nulová",J625,0)</f>
        <v>0</v>
      </c>
      <c r="BJ625" s="17" t="s">
        <v>81</v>
      </c>
      <c r="BK625" s="150">
        <f>ROUND(I625*H625,2)</f>
        <v>0</v>
      </c>
      <c r="BL625" s="17" t="s">
        <v>247</v>
      </c>
      <c r="BM625" s="149" t="s">
        <v>2809</v>
      </c>
    </row>
    <row r="626" spans="2:47" s="1" customFormat="1" ht="39">
      <c r="B626" s="32"/>
      <c r="D626" s="151" t="s">
        <v>248</v>
      </c>
      <c r="F626" s="152" t="s">
        <v>2178</v>
      </c>
      <c r="I626" s="153"/>
      <c r="L626" s="32"/>
      <c r="M626" s="154"/>
      <c r="T626" s="56"/>
      <c r="AT626" s="17" t="s">
        <v>248</v>
      </c>
      <c r="AU626" s="17" t="s">
        <v>83</v>
      </c>
    </row>
    <row r="627" spans="2:51" s="12" customFormat="1" ht="11.25">
      <c r="B627" s="170"/>
      <c r="D627" s="151" t="s">
        <v>1584</v>
      </c>
      <c r="E627" s="171" t="s">
        <v>1</v>
      </c>
      <c r="F627" s="172" t="s">
        <v>247</v>
      </c>
      <c r="H627" s="173">
        <v>4</v>
      </c>
      <c r="I627" s="174"/>
      <c r="L627" s="170"/>
      <c r="M627" s="175"/>
      <c r="T627" s="176"/>
      <c r="AT627" s="171" t="s">
        <v>1584</v>
      </c>
      <c r="AU627" s="171" t="s">
        <v>83</v>
      </c>
      <c r="AV627" s="12" t="s">
        <v>83</v>
      </c>
      <c r="AW627" s="12" t="s">
        <v>30</v>
      </c>
      <c r="AX627" s="12" t="s">
        <v>81</v>
      </c>
      <c r="AY627" s="171" t="s">
        <v>241</v>
      </c>
    </row>
    <row r="628" spans="2:65" s="1" customFormat="1" ht="21.75" customHeight="1">
      <c r="B628" s="32"/>
      <c r="C628" s="155" t="s">
        <v>422</v>
      </c>
      <c r="D628" s="155" t="s">
        <v>260</v>
      </c>
      <c r="E628" s="156" t="s">
        <v>1567</v>
      </c>
      <c r="F628" s="157" t="s">
        <v>1568</v>
      </c>
      <c r="G628" s="158" t="s">
        <v>246</v>
      </c>
      <c r="H628" s="159">
        <v>0.216</v>
      </c>
      <c r="I628" s="160"/>
      <c r="J628" s="161">
        <f>ROUND(I628*H628,2)</f>
        <v>0</v>
      </c>
      <c r="K628" s="162"/>
      <c r="L628" s="163"/>
      <c r="M628" s="164" t="s">
        <v>1</v>
      </c>
      <c r="N628" s="165" t="s">
        <v>38</v>
      </c>
      <c r="P628" s="147">
        <f>O628*H628</f>
        <v>0</v>
      </c>
      <c r="Q628" s="147">
        <v>2.234</v>
      </c>
      <c r="R628" s="147">
        <f>Q628*H628</f>
        <v>0.482544</v>
      </c>
      <c r="S628" s="147">
        <v>0</v>
      </c>
      <c r="T628" s="148">
        <f>S628*H628</f>
        <v>0</v>
      </c>
      <c r="AR628" s="149" t="s">
        <v>258</v>
      </c>
      <c r="AT628" s="149" t="s">
        <v>260</v>
      </c>
      <c r="AU628" s="149" t="s">
        <v>83</v>
      </c>
      <c r="AY628" s="17" t="s">
        <v>241</v>
      </c>
      <c r="BE628" s="150">
        <f>IF(N628="základní",J628,0)</f>
        <v>0</v>
      </c>
      <c r="BF628" s="150">
        <f>IF(N628="snížená",J628,0)</f>
        <v>0</v>
      </c>
      <c r="BG628" s="150">
        <f>IF(N628="zákl. přenesená",J628,0)</f>
        <v>0</v>
      </c>
      <c r="BH628" s="150">
        <f>IF(N628="sníž. přenesená",J628,0)</f>
        <v>0</v>
      </c>
      <c r="BI628" s="150">
        <f>IF(N628="nulová",J628,0)</f>
        <v>0</v>
      </c>
      <c r="BJ628" s="17" t="s">
        <v>81</v>
      </c>
      <c r="BK628" s="150">
        <f>ROUND(I628*H628,2)</f>
        <v>0</v>
      </c>
      <c r="BL628" s="17" t="s">
        <v>247</v>
      </c>
      <c r="BM628" s="149" t="s">
        <v>2810</v>
      </c>
    </row>
    <row r="629" spans="2:47" s="1" customFormat="1" ht="11.25">
      <c r="B629" s="32"/>
      <c r="D629" s="151" t="s">
        <v>248</v>
      </c>
      <c r="F629" s="152" t="s">
        <v>1568</v>
      </c>
      <c r="I629" s="153"/>
      <c r="L629" s="32"/>
      <c r="M629" s="154"/>
      <c r="T629" s="56"/>
      <c r="AT629" s="17" t="s">
        <v>248</v>
      </c>
      <c r="AU629" s="17" t="s">
        <v>83</v>
      </c>
    </row>
    <row r="630" spans="2:51" s="12" customFormat="1" ht="11.25">
      <c r="B630" s="170"/>
      <c r="D630" s="151" t="s">
        <v>1584</v>
      </c>
      <c r="E630" s="171" t="s">
        <v>1</v>
      </c>
      <c r="F630" s="172" t="s">
        <v>2167</v>
      </c>
      <c r="H630" s="173">
        <v>0.216</v>
      </c>
      <c r="I630" s="174"/>
      <c r="L630" s="170"/>
      <c r="M630" s="175"/>
      <c r="T630" s="176"/>
      <c r="AT630" s="171" t="s">
        <v>1584</v>
      </c>
      <c r="AU630" s="171" t="s">
        <v>83</v>
      </c>
      <c r="AV630" s="12" t="s">
        <v>83</v>
      </c>
      <c r="AW630" s="12" t="s">
        <v>30</v>
      </c>
      <c r="AX630" s="12" t="s">
        <v>81</v>
      </c>
      <c r="AY630" s="171" t="s">
        <v>241</v>
      </c>
    </row>
    <row r="631" spans="2:65" s="1" customFormat="1" ht="16.5" customHeight="1">
      <c r="B631" s="32"/>
      <c r="C631" s="155" t="s">
        <v>629</v>
      </c>
      <c r="D631" s="155" t="s">
        <v>260</v>
      </c>
      <c r="E631" s="156" t="s">
        <v>2181</v>
      </c>
      <c r="F631" s="157" t="s">
        <v>2182</v>
      </c>
      <c r="G631" s="158" t="s">
        <v>263</v>
      </c>
      <c r="H631" s="159">
        <v>4</v>
      </c>
      <c r="I631" s="160"/>
      <c r="J631" s="161">
        <f>ROUND(I631*H631,2)</f>
        <v>0</v>
      </c>
      <c r="K631" s="162"/>
      <c r="L631" s="163"/>
      <c r="M631" s="164" t="s">
        <v>1</v>
      </c>
      <c r="N631" s="165" t="s">
        <v>38</v>
      </c>
      <c r="P631" s="147">
        <f>O631*H631</f>
        <v>0</v>
      </c>
      <c r="Q631" s="147">
        <v>0.00225</v>
      </c>
      <c r="R631" s="147">
        <f>Q631*H631</f>
        <v>0.009</v>
      </c>
      <c r="S631" s="147">
        <v>0</v>
      </c>
      <c r="T631" s="148">
        <f>S631*H631</f>
        <v>0</v>
      </c>
      <c r="AR631" s="149" t="s">
        <v>258</v>
      </c>
      <c r="AT631" s="149" t="s">
        <v>260</v>
      </c>
      <c r="AU631" s="149" t="s">
        <v>83</v>
      </c>
      <c r="AY631" s="17" t="s">
        <v>241</v>
      </c>
      <c r="BE631" s="150">
        <f>IF(N631="základní",J631,0)</f>
        <v>0</v>
      </c>
      <c r="BF631" s="150">
        <f>IF(N631="snížená",J631,0)</f>
        <v>0</v>
      </c>
      <c r="BG631" s="150">
        <f>IF(N631="zákl. přenesená",J631,0)</f>
        <v>0</v>
      </c>
      <c r="BH631" s="150">
        <f>IF(N631="sníž. přenesená",J631,0)</f>
        <v>0</v>
      </c>
      <c r="BI631" s="150">
        <f>IF(N631="nulová",J631,0)</f>
        <v>0</v>
      </c>
      <c r="BJ631" s="17" t="s">
        <v>81</v>
      </c>
      <c r="BK631" s="150">
        <f>ROUND(I631*H631,2)</f>
        <v>0</v>
      </c>
      <c r="BL631" s="17" t="s">
        <v>247</v>
      </c>
      <c r="BM631" s="149" t="s">
        <v>2811</v>
      </c>
    </row>
    <row r="632" spans="2:47" s="1" customFormat="1" ht="11.25">
      <c r="B632" s="32"/>
      <c r="D632" s="151" t="s">
        <v>248</v>
      </c>
      <c r="F632" s="152" t="s">
        <v>2182</v>
      </c>
      <c r="I632" s="153"/>
      <c r="L632" s="32"/>
      <c r="M632" s="154"/>
      <c r="T632" s="56"/>
      <c r="AT632" s="17" t="s">
        <v>248</v>
      </c>
      <c r="AU632" s="17" t="s">
        <v>83</v>
      </c>
    </row>
    <row r="633" spans="2:65" s="1" customFormat="1" ht="16.5" customHeight="1">
      <c r="B633" s="32"/>
      <c r="C633" s="155" t="s">
        <v>427</v>
      </c>
      <c r="D633" s="155" t="s">
        <v>260</v>
      </c>
      <c r="E633" s="156" t="s">
        <v>2153</v>
      </c>
      <c r="F633" s="157" t="s">
        <v>2154</v>
      </c>
      <c r="G633" s="158" t="s">
        <v>263</v>
      </c>
      <c r="H633" s="159">
        <v>3</v>
      </c>
      <c r="I633" s="160"/>
      <c r="J633" s="161">
        <f>ROUND(I633*H633,2)</f>
        <v>0</v>
      </c>
      <c r="K633" s="162"/>
      <c r="L633" s="163"/>
      <c r="M633" s="164" t="s">
        <v>1</v>
      </c>
      <c r="N633" s="165" t="s">
        <v>38</v>
      </c>
      <c r="P633" s="147">
        <f>O633*H633</f>
        <v>0</v>
      </c>
      <c r="Q633" s="147">
        <v>0.00265</v>
      </c>
      <c r="R633" s="147">
        <f>Q633*H633</f>
        <v>0.00795</v>
      </c>
      <c r="S633" s="147">
        <v>0</v>
      </c>
      <c r="T633" s="148">
        <f>S633*H633</f>
        <v>0</v>
      </c>
      <c r="AR633" s="149" t="s">
        <v>258</v>
      </c>
      <c r="AT633" s="149" t="s">
        <v>260</v>
      </c>
      <c r="AU633" s="149" t="s">
        <v>83</v>
      </c>
      <c r="AY633" s="17" t="s">
        <v>241</v>
      </c>
      <c r="BE633" s="150">
        <f>IF(N633="základní",J633,0)</f>
        <v>0</v>
      </c>
      <c r="BF633" s="150">
        <f>IF(N633="snížená",J633,0)</f>
        <v>0</v>
      </c>
      <c r="BG633" s="150">
        <f>IF(N633="zákl. přenesená",J633,0)</f>
        <v>0</v>
      </c>
      <c r="BH633" s="150">
        <f>IF(N633="sníž. přenesená",J633,0)</f>
        <v>0</v>
      </c>
      <c r="BI633" s="150">
        <f>IF(N633="nulová",J633,0)</f>
        <v>0</v>
      </c>
      <c r="BJ633" s="17" t="s">
        <v>81</v>
      </c>
      <c r="BK633" s="150">
        <f>ROUND(I633*H633,2)</f>
        <v>0</v>
      </c>
      <c r="BL633" s="17" t="s">
        <v>247</v>
      </c>
      <c r="BM633" s="149" t="s">
        <v>2812</v>
      </c>
    </row>
    <row r="634" spans="2:47" s="1" customFormat="1" ht="11.25">
      <c r="B634" s="32"/>
      <c r="D634" s="151" t="s">
        <v>248</v>
      </c>
      <c r="F634" s="152" t="s">
        <v>2154</v>
      </c>
      <c r="I634" s="153"/>
      <c r="L634" s="32"/>
      <c r="M634" s="154"/>
      <c r="T634" s="56"/>
      <c r="AT634" s="17" t="s">
        <v>248</v>
      </c>
      <c r="AU634" s="17" t="s">
        <v>83</v>
      </c>
    </row>
    <row r="635" spans="2:51" s="12" customFormat="1" ht="11.25">
      <c r="B635" s="170"/>
      <c r="D635" s="151" t="s">
        <v>1584</v>
      </c>
      <c r="E635" s="171" t="s">
        <v>1</v>
      </c>
      <c r="F635" s="172" t="s">
        <v>251</v>
      </c>
      <c r="H635" s="173">
        <v>3</v>
      </c>
      <c r="I635" s="174"/>
      <c r="L635" s="170"/>
      <c r="M635" s="175"/>
      <c r="T635" s="176"/>
      <c r="AT635" s="171" t="s">
        <v>1584</v>
      </c>
      <c r="AU635" s="171" t="s">
        <v>83</v>
      </c>
      <c r="AV635" s="12" t="s">
        <v>83</v>
      </c>
      <c r="AW635" s="12" t="s">
        <v>30</v>
      </c>
      <c r="AX635" s="12" t="s">
        <v>81</v>
      </c>
      <c r="AY635" s="171" t="s">
        <v>241</v>
      </c>
    </row>
    <row r="636" spans="2:65" s="1" customFormat="1" ht="16.5" customHeight="1">
      <c r="B636" s="32"/>
      <c r="C636" s="155" t="s">
        <v>638</v>
      </c>
      <c r="D636" s="155" t="s">
        <v>260</v>
      </c>
      <c r="E636" s="156" t="s">
        <v>2159</v>
      </c>
      <c r="F636" s="157" t="s">
        <v>2160</v>
      </c>
      <c r="G636" s="158" t="s">
        <v>263</v>
      </c>
      <c r="H636" s="159">
        <v>3</v>
      </c>
      <c r="I636" s="160"/>
      <c r="J636" s="161">
        <f>ROUND(I636*H636,2)</f>
        <v>0</v>
      </c>
      <c r="K636" s="162"/>
      <c r="L636" s="163"/>
      <c r="M636" s="164" t="s">
        <v>1</v>
      </c>
      <c r="N636" s="165" t="s">
        <v>38</v>
      </c>
      <c r="P636" s="147">
        <f>O636*H636</f>
        <v>0</v>
      </c>
      <c r="Q636" s="147">
        <v>0</v>
      </c>
      <c r="R636" s="147">
        <f>Q636*H636</f>
        <v>0</v>
      </c>
      <c r="S636" s="147">
        <v>0</v>
      </c>
      <c r="T636" s="148">
        <f>S636*H636</f>
        <v>0</v>
      </c>
      <c r="AR636" s="149" t="s">
        <v>258</v>
      </c>
      <c r="AT636" s="149" t="s">
        <v>260</v>
      </c>
      <c r="AU636" s="149" t="s">
        <v>83</v>
      </c>
      <c r="AY636" s="17" t="s">
        <v>241</v>
      </c>
      <c r="BE636" s="150">
        <f>IF(N636="základní",J636,0)</f>
        <v>0</v>
      </c>
      <c r="BF636" s="150">
        <f>IF(N636="snížená",J636,0)</f>
        <v>0</v>
      </c>
      <c r="BG636" s="150">
        <f>IF(N636="zákl. přenesená",J636,0)</f>
        <v>0</v>
      </c>
      <c r="BH636" s="150">
        <f>IF(N636="sníž. přenesená",J636,0)</f>
        <v>0</v>
      </c>
      <c r="BI636" s="150">
        <f>IF(N636="nulová",J636,0)</f>
        <v>0</v>
      </c>
      <c r="BJ636" s="17" t="s">
        <v>81</v>
      </c>
      <c r="BK636" s="150">
        <f>ROUND(I636*H636,2)</f>
        <v>0</v>
      </c>
      <c r="BL636" s="17" t="s">
        <v>247</v>
      </c>
      <c r="BM636" s="149" t="s">
        <v>2813</v>
      </c>
    </row>
    <row r="637" spans="2:47" s="1" customFormat="1" ht="11.25">
      <c r="B637" s="32"/>
      <c r="D637" s="151" t="s">
        <v>248</v>
      </c>
      <c r="F637" s="152" t="s">
        <v>2160</v>
      </c>
      <c r="I637" s="153"/>
      <c r="L637" s="32"/>
      <c r="M637" s="154"/>
      <c r="T637" s="56"/>
      <c r="AT637" s="17" t="s">
        <v>248</v>
      </c>
      <c r="AU637" s="17" t="s">
        <v>83</v>
      </c>
    </row>
    <row r="638" spans="2:51" s="12" customFormat="1" ht="11.25">
      <c r="B638" s="170"/>
      <c r="D638" s="151" t="s">
        <v>1584</v>
      </c>
      <c r="E638" s="171" t="s">
        <v>1</v>
      </c>
      <c r="F638" s="172" t="s">
        <v>251</v>
      </c>
      <c r="H638" s="173">
        <v>3</v>
      </c>
      <c r="I638" s="174"/>
      <c r="L638" s="170"/>
      <c r="M638" s="175"/>
      <c r="T638" s="176"/>
      <c r="AT638" s="171" t="s">
        <v>1584</v>
      </c>
      <c r="AU638" s="171" t="s">
        <v>83</v>
      </c>
      <c r="AV638" s="12" t="s">
        <v>83</v>
      </c>
      <c r="AW638" s="12" t="s">
        <v>30</v>
      </c>
      <c r="AX638" s="12" t="s">
        <v>81</v>
      </c>
      <c r="AY638" s="171" t="s">
        <v>241</v>
      </c>
    </row>
    <row r="639" spans="2:65" s="1" customFormat="1" ht="21.75" customHeight="1">
      <c r="B639" s="32"/>
      <c r="C639" s="155" t="s">
        <v>430</v>
      </c>
      <c r="D639" s="155" t="s">
        <v>260</v>
      </c>
      <c r="E639" s="156" t="s">
        <v>2156</v>
      </c>
      <c r="F639" s="157" t="s">
        <v>2157</v>
      </c>
      <c r="G639" s="158" t="s">
        <v>263</v>
      </c>
      <c r="H639" s="159">
        <v>8</v>
      </c>
      <c r="I639" s="160"/>
      <c r="J639" s="161">
        <f>ROUND(I639*H639,2)</f>
        <v>0</v>
      </c>
      <c r="K639" s="162"/>
      <c r="L639" s="163"/>
      <c r="M639" s="164" t="s">
        <v>1</v>
      </c>
      <c r="N639" s="165" t="s">
        <v>38</v>
      </c>
      <c r="P639" s="147">
        <f>O639*H639</f>
        <v>0</v>
      </c>
      <c r="Q639" s="147">
        <v>0.00015</v>
      </c>
      <c r="R639" s="147">
        <f>Q639*H639</f>
        <v>0.0012</v>
      </c>
      <c r="S639" s="147">
        <v>0</v>
      </c>
      <c r="T639" s="148">
        <f>S639*H639</f>
        <v>0</v>
      </c>
      <c r="AR639" s="149" t="s">
        <v>258</v>
      </c>
      <c r="AT639" s="149" t="s">
        <v>260</v>
      </c>
      <c r="AU639" s="149" t="s">
        <v>83</v>
      </c>
      <c r="AY639" s="17" t="s">
        <v>241</v>
      </c>
      <c r="BE639" s="150">
        <f>IF(N639="základní",J639,0)</f>
        <v>0</v>
      </c>
      <c r="BF639" s="150">
        <f>IF(N639="snížená",J639,0)</f>
        <v>0</v>
      </c>
      <c r="BG639" s="150">
        <f>IF(N639="zákl. přenesená",J639,0)</f>
        <v>0</v>
      </c>
      <c r="BH639" s="150">
        <f>IF(N639="sníž. přenesená",J639,0)</f>
        <v>0</v>
      </c>
      <c r="BI639" s="150">
        <f>IF(N639="nulová",J639,0)</f>
        <v>0</v>
      </c>
      <c r="BJ639" s="17" t="s">
        <v>81</v>
      </c>
      <c r="BK639" s="150">
        <f>ROUND(I639*H639,2)</f>
        <v>0</v>
      </c>
      <c r="BL639" s="17" t="s">
        <v>247</v>
      </c>
      <c r="BM639" s="149" t="s">
        <v>2814</v>
      </c>
    </row>
    <row r="640" spans="2:47" s="1" customFormat="1" ht="11.25">
      <c r="B640" s="32"/>
      <c r="D640" s="151" t="s">
        <v>248</v>
      </c>
      <c r="F640" s="152" t="s">
        <v>2157</v>
      </c>
      <c r="I640" s="153"/>
      <c r="L640" s="32"/>
      <c r="M640" s="154"/>
      <c r="T640" s="56"/>
      <c r="AT640" s="17" t="s">
        <v>248</v>
      </c>
      <c r="AU640" s="17" t="s">
        <v>83</v>
      </c>
    </row>
    <row r="641" spans="2:51" s="12" customFormat="1" ht="11.25">
      <c r="B641" s="170"/>
      <c r="D641" s="151" t="s">
        <v>1584</v>
      </c>
      <c r="E641" s="171" t="s">
        <v>1</v>
      </c>
      <c r="F641" s="172" t="s">
        <v>2815</v>
      </c>
      <c r="H641" s="173">
        <v>8</v>
      </c>
      <c r="I641" s="174"/>
      <c r="L641" s="170"/>
      <c r="M641" s="175"/>
      <c r="T641" s="176"/>
      <c r="AT641" s="171" t="s">
        <v>1584</v>
      </c>
      <c r="AU641" s="171" t="s">
        <v>83</v>
      </c>
      <c r="AV641" s="12" t="s">
        <v>83</v>
      </c>
      <c r="AW641" s="12" t="s">
        <v>30</v>
      </c>
      <c r="AX641" s="12" t="s">
        <v>81</v>
      </c>
      <c r="AY641" s="171" t="s">
        <v>241</v>
      </c>
    </row>
    <row r="642" spans="2:65" s="1" customFormat="1" ht="16.5" customHeight="1">
      <c r="B642" s="32"/>
      <c r="C642" s="137" t="s">
        <v>646</v>
      </c>
      <c r="D642" s="137" t="s">
        <v>243</v>
      </c>
      <c r="E642" s="138" t="s">
        <v>2187</v>
      </c>
      <c r="F642" s="139" t="s">
        <v>2188</v>
      </c>
      <c r="G642" s="140" t="s">
        <v>263</v>
      </c>
      <c r="H642" s="141">
        <v>6</v>
      </c>
      <c r="I642" s="142"/>
      <c r="J642" s="143">
        <f>ROUND(I642*H642,2)</f>
        <v>0</v>
      </c>
      <c r="K642" s="144"/>
      <c r="L642" s="32"/>
      <c r="M642" s="145" t="s">
        <v>1</v>
      </c>
      <c r="N642" s="146" t="s">
        <v>38</v>
      </c>
      <c r="P642" s="147">
        <f>O642*H642</f>
        <v>0</v>
      </c>
      <c r="Q642" s="147">
        <v>0</v>
      </c>
      <c r="R642" s="147">
        <f>Q642*H642</f>
        <v>0</v>
      </c>
      <c r="S642" s="147">
        <v>0</v>
      </c>
      <c r="T642" s="148">
        <f>S642*H642</f>
        <v>0</v>
      </c>
      <c r="AR642" s="149" t="s">
        <v>247</v>
      </c>
      <c r="AT642" s="149" t="s">
        <v>243</v>
      </c>
      <c r="AU642" s="149" t="s">
        <v>83</v>
      </c>
      <c r="AY642" s="17" t="s">
        <v>241</v>
      </c>
      <c r="BE642" s="150">
        <f>IF(N642="základní",J642,0)</f>
        <v>0</v>
      </c>
      <c r="BF642" s="150">
        <f>IF(N642="snížená",J642,0)</f>
        <v>0</v>
      </c>
      <c r="BG642" s="150">
        <f>IF(N642="zákl. přenesená",J642,0)</f>
        <v>0</v>
      </c>
      <c r="BH642" s="150">
        <f>IF(N642="sníž. přenesená",J642,0)</f>
        <v>0</v>
      </c>
      <c r="BI642" s="150">
        <f>IF(N642="nulová",J642,0)</f>
        <v>0</v>
      </c>
      <c r="BJ642" s="17" t="s">
        <v>81</v>
      </c>
      <c r="BK642" s="150">
        <f>ROUND(I642*H642,2)</f>
        <v>0</v>
      </c>
      <c r="BL642" s="17" t="s">
        <v>247</v>
      </c>
      <c r="BM642" s="149" t="s">
        <v>2816</v>
      </c>
    </row>
    <row r="643" spans="2:47" s="1" customFormat="1" ht="39">
      <c r="B643" s="32"/>
      <c r="D643" s="151" t="s">
        <v>248</v>
      </c>
      <c r="F643" s="152" t="s">
        <v>2190</v>
      </c>
      <c r="I643" s="153"/>
      <c r="L643" s="32"/>
      <c r="M643" s="154"/>
      <c r="T643" s="56"/>
      <c r="AT643" s="17" t="s">
        <v>248</v>
      </c>
      <c r="AU643" s="17" t="s">
        <v>83</v>
      </c>
    </row>
    <row r="644" spans="2:51" s="13" customFormat="1" ht="11.25">
      <c r="B644" s="177"/>
      <c r="D644" s="151" t="s">
        <v>1584</v>
      </c>
      <c r="E644" s="178" t="s">
        <v>1</v>
      </c>
      <c r="F644" s="179" t="s">
        <v>2817</v>
      </c>
      <c r="H644" s="178" t="s">
        <v>1</v>
      </c>
      <c r="I644" s="180"/>
      <c r="L644" s="177"/>
      <c r="M644" s="181"/>
      <c r="T644" s="182"/>
      <c r="AT644" s="178" t="s">
        <v>1584</v>
      </c>
      <c r="AU644" s="178" t="s">
        <v>83</v>
      </c>
      <c r="AV644" s="13" t="s">
        <v>81</v>
      </c>
      <c r="AW644" s="13" t="s">
        <v>30</v>
      </c>
      <c r="AX644" s="13" t="s">
        <v>73</v>
      </c>
      <c r="AY644" s="178" t="s">
        <v>241</v>
      </c>
    </row>
    <row r="645" spans="2:51" s="12" customFormat="1" ht="11.25">
      <c r="B645" s="170"/>
      <c r="D645" s="151" t="s">
        <v>1584</v>
      </c>
      <c r="E645" s="171" t="s">
        <v>1</v>
      </c>
      <c r="F645" s="172" t="s">
        <v>254</v>
      </c>
      <c r="H645" s="173">
        <v>6</v>
      </c>
      <c r="I645" s="174"/>
      <c r="L645" s="170"/>
      <c r="M645" s="175"/>
      <c r="T645" s="176"/>
      <c r="AT645" s="171" t="s">
        <v>1584</v>
      </c>
      <c r="AU645" s="171" t="s">
        <v>83</v>
      </c>
      <c r="AV645" s="12" t="s">
        <v>83</v>
      </c>
      <c r="AW645" s="12" t="s">
        <v>30</v>
      </c>
      <c r="AX645" s="12" t="s">
        <v>81</v>
      </c>
      <c r="AY645" s="171" t="s">
        <v>241</v>
      </c>
    </row>
    <row r="646" spans="2:65" s="1" customFormat="1" ht="16.5" customHeight="1">
      <c r="B646" s="32"/>
      <c r="C646" s="155" t="s">
        <v>434</v>
      </c>
      <c r="D646" s="155" t="s">
        <v>260</v>
      </c>
      <c r="E646" s="156" t="s">
        <v>2192</v>
      </c>
      <c r="F646" s="157" t="s">
        <v>2193</v>
      </c>
      <c r="G646" s="158" t="s">
        <v>2194</v>
      </c>
      <c r="H646" s="159">
        <v>5</v>
      </c>
      <c r="I646" s="160"/>
      <c r="J646" s="161">
        <f>ROUND(I646*H646,2)</f>
        <v>0</v>
      </c>
      <c r="K646" s="162"/>
      <c r="L646" s="163"/>
      <c r="M646" s="164" t="s">
        <v>1</v>
      </c>
      <c r="N646" s="165" t="s">
        <v>38</v>
      </c>
      <c r="P646" s="147">
        <f>O646*H646</f>
        <v>0</v>
      </c>
      <c r="Q646" s="147">
        <v>0</v>
      </c>
      <c r="R646" s="147">
        <f>Q646*H646</f>
        <v>0</v>
      </c>
      <c r="S646" s="147">
        <v>0</v>
      </c>
      <c r="T646" s="148">
        <f>S646*H646</f>
        <v>0</v>
      </c>
      <c r="AR646" s="149" t="s">
        <v>258</v>
      </c>
      <c r="AT646" s="149" t="s">
        <v>260</v>
      </c>
      <c r="AU646" s="149" t="s">
        <v>83</v>
      </c>
      <c r="AY646" s="17" t="s">
        <v>241</v>
      </c>
      <c r="BE646" s="150">
        <f>IF(N646="základní",J646,0)</f>
        <v>0</v>
      </c>
      <c r="BF646" s="150">
        <f>IF(N646="snížená",J646,0)</f>
        <v>0</v>
      </c>
      <c r="BG646" s="150">
        <f>IF(N646="zákl. přenesená",J646,0)</f>
        <v>0</v>
      </c>
      <c r="BH646" s="150">
        <f>IF(N646="sníž. přenesená",J646,0)</f>
        <v>0</v>
      </c>
      <c r="BI646" s="150">
        <f>IF(N646="nulová",J646,0)</f>
        <v>0</v>
      </c>
      <c r="BJ646" s="17" t="s">
        <v>81</v>
      </c>
      <c r="BK646" s="150">
        <f>ROUND(I646*H646,2)</f>
        <v>0</v>
      </c>
      <c r="BL646" s="17" t="s">
        <v>247</v>
      </c>
      <c r="BM646" s="149" t="s">
        <v>2818</v>
      </c>
    </row>
    <row r="647" spans="2:47" s="1" customFormat="1" ht="11.25">
      <c r="B647" s="32"/>
      <c r="D647" s="151" t="s">
        <v>248</v>
      </c>
      <c r="F647" s="152" t="s">
        <v>2193</v>
      </c>
      <c r="I647" s="153"/>
      <c r="L647" s="32"/>
      <c r="M647" s="154"/>
      <c r="T647" s="56"/>
      <c r="AT647" s="17" t="s">
        <v>248</v>
      </c>
      <c r="AU647" s="17" t="s">
        <v>83</v>
      </c>
    </row>
    <row r="648" spans="2:65" s="1" customFormat="1" ht="16.5" customHeight="1">
      <c r="B648" s="32"/>
      <c r="C648" s="137" t="s">
        <v>653</v>
      </c>
      <c r="D648" s="137" t="s">
        <v>243</v>
      </c>
      <c r="E648" s="138" t="s">
        <v>2819</v>
      </c>
      <c r="F648" s="139" t="s">
        <v>2820</v>
      </c>
      <c r="G648" s="140" t="s">
        <v>263</v>
      </c>
      <c r="H648" s="141">
        <v>1</v>
      </c>
      <c r="I648" s="142"/>
      <c r="J648" s="143">
        <f>ROUND(I648*H648,2)</f>
        <v>0</v>
      </c>
      <c r="K648" s="144"/>
      <c r="L648" s="32"/>
      <c r="M648" s="145" t="s">
        <v>1</v>
      </c>
      <c r="N648" s="146" t="s">
        <v>38</v>
      </c>
      <c r="P648" s="147">
        <f>O648*H648</f>
        <v>0</v>
      </c>
      <c r="Q648" s="147">
        <v>0</v>
      </c>
      <c r="R648" s="147">
        <f>Q648*H648</f>
        <v>0</v>
      </c>
      <c r="S648" s="147">
        <v>0</v>
      </c>
      <c r="T648" s="148">
        <f>S648*H648</f>
        <v>0</v>
      </c>
      <c r="AR648" s="149" t="s">
        <v>247</v>
      </c>
      <c r="AT648" s="149" t="s">
        <v>243</v>
      </c>
      <c r="AU648" s="149" t="s">
        <v>83</v>
      </c>
      <c r="AY648" s="17" t="s">
        <v>241</v>
      </c>
      <c r="BE648" s="150">
        <f>IF(N648="základní",J648,0)</f>
        <v>0</v>
      </c>
      <c r="BF648" s="150">
        <f>IF(N648="snížená",J648,0)</f>
        <v>0</v>
      </c>
      <c r="BG648" s="150">
        <f>IF(N648="zákl. přenesená",J648,0)</f>
        <v>0</v>
      </c>
      <c r="BH648" s="150">
        <f>IF(N648="sníž. přenesená",J648,0)</f>
        <v>0</v>
      </c>
      <c r="BI648" s="150">
        <f>IF(N648="nulová",J648,0)</f>
        <v>0</v>
      </c>
      <c r="BJ648" s="17" t="s">
        <v>81</v>
      </c>
      <c r="BK648" s="150">
        <f>ROUND(I648*H648,2)</f>
        <v>0</v>
      </c>
      <c r="BL648" s="17" t="s">
        <v>247</v>
      </c>
      <c r="BM648" s="149" t="s">
        <v>2821</v>
      </c>
    </row>
    <row r="649" spans="2:47" s="1" customFormat="1" ht="29.25">
      <c r="B649" s="32"/>
      <c r="D649" s="151" t="s">
        <v>248</v>
      </c>
      <c r="F649" s="152" t="s">
        <v>2822</v>
      </c>
      <c r="I649" s="153"/>
      <c r="L649" s="32"/>
      <c r="M649" s="154"/>
      <c r="T649" s="56"/>
      <c r="AT649" s="17" t="s">
        <v>248</v>
      </c>
      <c r="AU649" s="17" t="s">
        <v>83</v>
      </c>
    </row>
    <row r="650" spans="2:51" s="13" customFormat="1" ht="11.25">
      <c r="B650" s="177"/>
      <c r="D650" s="151" t="s">
        <v>1584</v>
      </c>
      <c r="E650" s="178" t="s">
        <v>1</v>
      </c>
      <c r="F650" s="179" t="s">
        <v>2823</v>
      </c>
      <c r="H650" s="178" t="s">
        <v>1</v>
      </c>
      <c r="I650" s="180"/>
      <c r="L650" s="177"/>
      <c r="M650" s="181"/>
      <c r="T650" s="182"/>
      <c r="AT650" s="178" t="s">
        <v>1584</v>
      </c>
      <c r="AU650" s="178" t="s">
        <v>83</v>
      </c>
      <c r="AV650" s="13" t="s">
        <v>81</v>
      </c>
      <c r="AW650" s="13" t="s">
        <v>30</v>
      </c>
      <c r="AX650" s="13" t="s">
        <v>73</v>
      </c>
      <c r="AY650" s="178" t="s">
        <v>241</v>
      </c>
    </row>
    <row r="651" spans="2:51" s="12" customFormat="1" ht="11.25">
      <c r="B651" s="170"/>
      <c r="D651" s="151" t="s">
        <v>1584</v>
      </c>
      <c r="E651" s="171" t="s">
        <v>1</v>
      </c>
      <c r="F651" s="172" t="s">
        <v>81</v>
      </c>
      <c r="H651" s="173">
        <v>1</v>
      </c>
      <c r="I651" s="174"/>
      <c r="L651" s="170"/>
      <c r="M651" s="175"/>
      <c r="T651" s="176"/>
      <c r="AT651" s="171" t="s">
        <v>1584</v>
      </c>
      <c r="AU651" s="171" t="s">
        <v>83</v>
      </c>
      <c r="AV651" s="12" t="s">
        <v>83</v>
      </c>
      <c r="AW651" s="12" t="s">
        <v>30</v>
      </c>
      <c r="AX651" s="12" t="s">
        <v>81</v>
      </c>
      <c r="AY651" s="171" t="s">
        <v>241</v>
      </c>
    </row>
    <row r="652" spans="2:65" s="1" customFormat="1" ht="24.2" customHeight="1">
      <c r="B652" s="32"/>
      <c r="C652" s="137" t="s">
        <v>437</v>
      </c>
      <c r="D652" s="137" t="s">
        <v>243</v>
      </c>
      <c r="E652" s="138" t="s">
        <v>2824</v>
      </c>
      <c r="F652" s="139" t="s">
        <v>2825</v>
      </c>
      <c r="G652" s="140" t="s">
        <v>257</v>
      </c>
      <c r="H652" s="141">
        <v>153.331</v>
      </c>
      <c r="I652" s="142"/>
      <c r="J652" s="143">
        <f>ROUND(I652*H652,2)</f>
        <v>0</v>
      </c>
      <c r="K652" s="144"/>
      <c r="L652" s="32"/>
      <c r="M652" s="145" t="s">
        <v>1</v>
      </c>
      <c r="N652" s="146" t="s">
        <v>38</v>
      </c>
      <c r="P652" s="147">
        <f>O652*H652</f>
        <v>0</v>
      </c>
      <c r="Q652" s="147">
        <v>0</v>
      </c>
      <c r="R652" s="147">
        <f>Q652*H652</f>
        <v>0</v>
      </c>
      <c r="S652" s="147">
        <v>0</v>
      </c>
      <c r="T652" s="148">
        <f>S652*H652</f>
        <v>0</v>
      </c>
      <c r="AR652" s="149" t="s">
        <v>247</v>
      </c>
      <c r="AT652" s="149" t="s">
        <v>243</v>
      </c>
      <c r="AU652" s="149" t="s">
        <v>83</v>
      </c>
      <c r="AY652" s="17" t="s">
        <v>241</v>
      </c>
      <c r="BE652" s="150">
        <f>IF(N652="základní",J652,0)</f>
        <v>0</v>
      </c>
      <c r="BF652" s="150">
        <f>IF(N652="snížená",J652,0)</f>
        <v>0</v>
      </c>
      <c r="BG652" s="150">
        <f>IF(N652="zákl. přenesená",J652,0)</f>
        <v>0</v>
      </c>
      <c r="BH652" s="150">
        <f>IF(N652="sníž. přenesená",J652,0)</f>
        <v>0</v>
      </c>
      <c r="BI652" s="150">
        <f>IF(N652="nulová",J652,0)</f>
        <v>0</v>
      </c>
      <c r="BJ652" s="17" t="s">
        <v>81</v>
      </c>
      <c r="BK652" s="150">
        <f>ROUND(I652*H652,2)</f>
        <v>0</v>
      </c>
      <c r="BL652" s="17" t="s">
        <v>247</v>
      </c>
      <c r="BM652" s="149" t="s">
        <v>2826</v>
      </c>
    </row>
    <row r="653" spans="2:47" s="1" customFormat="1" ht="29.25">
      <c r="B653" s="32"/>
      <c r="D653" s="151" t="s">
        <v>248</v>
      </c>
      <c r="F653" s="152" t="s">
        <v>2827</v>
      </c>
      <c r="I653" s="153"/>
      <c r="L653" s="32"/>
      <c r="M653" s="154"/>
      <c r="T653" s="56"/>
      <c r="AT653" s="17" t="s">
        <v>248</v>
      </c>
      <c r="AU653" s="17" t="s">
        <v>83</v>
      </c>
    </row>
    <row r="654" spans="2:51" s="13" customFormat="1" ht="11.25">
      <c r="B654" s="177"/>
      <c r="D654" s="151" t="s">
        <v>1584</v>
      </c>
      <c r="E654" s="178" t="s">
        <v>1</v>
      </c>
      <c r="F654" s="179" t="s">
        <v>2828</v>
      </c>
      <c r="H654" s="178" t="s">
        <v>1</v>
      </c>
      <c r="I654" s="180"/>
      <c r="L654" s="177"/>
      <c r="M654" s="181"/>
      <c r="T654" s="182"/>
      <c r="AT654" s="178" t="s">
        <v>1584</v>
      </c>
      <c r="AU654" s="178" t="s">
        <v>83</v>
      </c>
      <c r="AV654" s="13" t="s">
        <v>81</v>
      </c>
      <c r="AW654" s="13" t="s">
        <v>30</v>
      </c>
      <c r="AX654" s="13" t="s">
        <v>73</v>
      </c>
      <c r="AY654" s="178" t="s">
        <v>241</v>
      </c>
    </row>
    <row r="655" spans="2:51" s="12" customFormat="1" ht="11.25">
      <c r="B655" s="170"/>
      <c r="D655" s="151" t="s">
        <v>1584</v>
      </c>
      <c r="E655" s="171" t="s">
        <v>1</v>
      </c>
      <c r="F655" s="172" t="s">
        <v>2829</v>
      </c>
      <c r="H655" s="173">
        <v>153.331</v>
      </c>
      <c r="I655" s="174"/>
      <c r="L655" s="170"/>
      <c r="M655" s="175"/>
      <c r="T655" s="176"/>
      <c r="AT655" s="171" t="s">
        <v>1584</v>
      </c>
      <c r="AU655" s="171" t="s">
        <v>83</v>
      </c>
      <c r="AV655" s="12" t="s">
        <v>83</v>
      </c>
      <c r="AW655" s="12" t="s">
        <v>30</v>
      </c>
      <c r="AX655" s="12" t="s">
        <v>81</v>
      </c>
      <c r="AY655" s="171" t="s">
        <v>241</v>
      </c>
    </row>
    <row r="656" spans="2:65" s="1" customFormat="1" ht="16.5" customHeight="1">
      <c r="B656" s="32"/>
      <c r="C656" s="137" t="s">
        <v>660</v>
      </c>
      <c r="D656" s="137" t="s">
        <v>243</v>
      </c>
      <c r="E656" s="138" t="s">
        <v>2830</v>
      </c>
      <c r="F656" s="139" t="s">
        <v>2831</v>
      </c>
      <c r="G656" s="140" t="s">
        <v>563</v>
      </c>
      <c r="H656" s="141">
        <v>399.65</v>
      </c>
      <c r="I656" s="142"/>
      <c r="J656" s="143">
        <f>ROUND(I656*H656,2)</f>
        <v>0</v>
      </c>
      <c r="K656" s="144"/>
      <c r="L656" s="32"/>
      <c r="M656" s="145" t="s">
        <v>1</v>
      </c>
      <c r="N656" s="146" t="s">
        <v>38</v>
      </c>
      <c r="P656" s="147">
        <f>O656*H656</f>
        <v>0</v>
      </c>
      <c r="Q656" s="147">
        <v>0</v>
      </c>
      <c r="R656" s="147">
        <f>Q656*H656</f>
        <v>0</v>
      </c>
      <c r="S656" s="147">
        <v>0</v>
      </c>
      <c r="T656" s="148">
        <f>S656*H656</f>
        <v>0</v>
      </c>
      <c r="AR656" s="149" t="s">
        <v>247</v>
      </c>
      <c r="AT656" s="149" t="s">
        <v>243</v>
      </c>
      <c r="AU656" s="149" t="s">
        <v>83</v>
      </c>
      <c r="AY656" s="17" t="s">
        <v>241</v>
      </c>
      <c r="BE656" s="150">
        <f>IF(N656="základní",J656,0)</f>
        <v>0</v>
      </c>
      <c r="BF656" s="150">
        <f>IF(N656="snížená",J656,0)</f>
        <v>0</v>
      </c>
      <c r="BG656" s="150">
        <f>IF(N656="zákl. přenesená",J656,0)</f>
        <v>0</v>
      </c>
      <c r="BH656" s="150">
        <f>IF(N656="sníž. přenesená",J656,0)</f>
        <v>0</v>
      </c>
      <c r="BI656" s="150">
        <f>IF(N656="nulová",J656,0)</f>
        <v>0</v>
      </c>
      <c r="BJ656" s="17" t="s">
        <v>81</v>
      </c>
      <c r="BK656" s="150">
        <f>ROUND(I656*H656,2)</f>
        <v>0</v>
      </c>
      <c r="BL656" s="17" t="s">
        <v>247</v>
      </c>
      <c r="BM656" s="149" t="s">
        <v>2832</v>
      </c>
    </row>
    <row r="657" spans="2:47" s="1" customFormat="1" ht="29.25">
      <c r="B657" s="32"/>
      <c r="D657" s="151" t="s">
        <v>248</v>
      </c>
      <c r="F657" s="152" t="s">
        <v>2833</v>
      </c>
      <c r="I657" s="153"/>
      <c r="L657" s="32"/>
      <c r="M657" s="154"/>
      <c r="T657" s="56"/>
      <c r="AT657" s="17" t="s">
        <v>248</v>
      </c>
      <c r="AU657" s="17" t="s">
        <v>83</v>
      </c>
    </row>
    <row r="658" spans="2:51" s="13" customFormat="1" ht="11.25">
      <c r="B658" s="177"/>
      <c r="D658" s="151" t="s">
        <v>1584</v>
      </c>
      <c r="E658" s="178" t="s">
        <v>1</v>
      </c>
      <c r="F658" s="179" t="s">
        <v>2834</v>
      </c>
      <c r="H658" s="178" t="s">
        <v>1</v>
      </c>
      <c r="I658" s="180"/>
      <c r="L658" s="177"/>
      <c r="M658" s="181"/>
      <c r="T658" s="182"/>
      <c r="AT658" s="178" t="s">
        <v>1584</v>
      </c>
      <c r="AU658" s="178" t="s">
        <v>83</v>
      </c>
      <c r="AV658" s="13" t="s">
        <v>81</v>
      </c>
      <c r="AW658" s="13" t="s">
        <v>30</v>
      </c>
      <c r="AX658" s="13" t="s">
        <v>73</v>
      </c>
      <c r="AY658" s="178" t="s">
        <v>241</v>
      </c>
    </row>
    <row r="659" spans="2:51" s="12" customFormat="1" ht="11.25">
      <c r="B659" s="170"/>
      <c r="D659" s="151" t="s">
        <v>1584</v>
      </c>
      <c r="E659" s="171" t="s">
        <v>1</v>
      </c>
      <c r="F659" s="172" t="s">
        <v>2835</v>
      </c>
      <c r="H659" s="173">
        <v>361.25</v>
      </c>
      <c r="I659" s="174"/>
      <c r="L659" s="170"/>
      <c r="M659" s="175"/>
      <c r="T659" s="176"/>
      <c r="AT659" s="171" t="s">
        <v>1584</v>
      </c>
      <c r="AU659" s="171" t="s">
        <v>83</v>
      </c>
      <c r="AV659" s="12" t="s">
        <v>83</v>
      </c>
      <c r="AW659" s="12" t="s">
        <v>30</v>
      </c>
      <c r="AX659" s="12" t="s">
        <v>73</v>
      </c>
      <c r="AY659" s="171" t="s">
        <v>241</v>
      </c>
    </row>
    <row r="660" spans="2:51" s="13" customFormat="1" ht="11.25">
      <c r="B660" s="177"/>
      <c r="D660" s="151" t="s">
        <v>1584</v>
      </c>
      <c r="E660" s="178" t="s">
        <v>1</v>
      </c>
      <c r="F660" s="179" t="s">
        <v>2836</v>
      </c>
      <c r="H660" s="178" t="s">
        <v>1</v>
      </c>
      <c r="I660" s="180"/>
      <c r="L660" s="177"/>
      <c r="M660" s="181"/>
      <c r="T660" s="182"/>
      <c r="AT660" s="178" t="s">
        <v>1584</v>
      </c>
      <c r="AU660" s="178" t="s">
        <v>83</v>
      </c>
      <c r="AV660" s="13" t="s">
        <v>81</v>
      </c>
      <c r="AW660" s="13" t="s">
        <v>30</v>
      </c>
      <c r="AX660" s="13" t="s">
        <v>73</v>
      </c>
      <c r="AY660" s="178" t="s">
        <v>241</v>
      </c>
    </row>
    <row r="661" spans="2:51" s="12" customFormat="1" ht="11.25">
      <c r="B661" s="170"/>
      <c r="D661" s="151" t="s">
        <v>1584</v>
      </c>
      <c r="E661" s="171" t="s">
        <v>1</v>
      </c>
      <c r="F661" s="172" t="s">
        <v>2837</v>
      </c>
      <c r="H661" s="173">
        <v>38.4</v>
      </c>
      <c r="I661" s="174"/>
      <c r="L661" s="170"/>
      <c r="M661" s="175"/>
      <c r="T661" s="176"/>
      <c r="AT661" s="171" t="s">
        <v>1584</v>
      </c>
      <c r="AU661" s="171" t="s">
        <v>83</v>
      </c>
      <c r="AV661" s="12" t="s">
        <v>83</v>
      </c>
      <c r="AW661" s="12" t="s">
        <v>30</v>
      </c>
      <c r="AX661" s="12" t="s">
        <v>73</v>
      </c>
      <c r="AY661" s="171" t="s">
        <v>241</v>
      </c>
    </row>
    <row r="662" spans="2:51" s="14" customFormat="1" ht="11.25">
      <c r="B662" s="186"/>
      <c r="D662" s="151" t="s">
        <v>1584</v>
      </c>
      <c r="E662" s="187" t="s">
        <v>1</v>
      </c>
      <c r="F662" s="188" t="s">
        <v>2061</v>
      </c>
      <c r="H662" s="189">
        <v>399.65</v>
      </c>
      <c r="I662" s="190"/>
      <c r="L662" s="186"/>
      <c r="M662" s="191"/>
      <c r="T662" s="192"/>
      <c r="AT662" s="187" t="s">
        <v>1584</v>
      </c>
      <c r="AU662" s="187" t="s">
        <v>83</v>
      </c>
      <c r="AV662" s="14" t="s">
        <v>247</v>
      </c>
      <c r="AW662" s="14" t="s">
        <v>30</v>
      </c>
      <c r="AX662" s="14" t="s">
        <v>81</v>
      </c>
      <c r="AY662" s="187" t="s">
        <v>241</v>
      </c>
    </row>
    <row r="663" spans="2:65" s="1" customFormat="1" ht="16.5" customHeight="1">
      <c r="B663" s="32"/>
      <c r="C663" s="137" t="s">
        <v>443</v>
      </c>
      <c r="D663" s="137" t="s">
        <v>243</v>
      </c>
      <c r="E663" s="138" t="s">
        <v>2224</v>
      </c>
      <c r="F663" s="139" t="s">
        <v>2225</v>
      </c>
      <c r="G663" s="140" t="s">
        <v>563</v>
      </c>
      <c r="H663" s="141">
        <v>189.143</v>
      </c>
      <c r="I663" s="142"/>
      <c r="J663" s="143">
        <f>ROUND(I663*H663,2)</f>
        <v>0</v>
      </c>
      <c r="K663" s="144"/>
      <c r="L663" s="32"/>
      <c r="M663" s="145" t="s">
        <v>1</v>
      </c>
      <c r="N663" s="146" t="s">
        <v>38</v>
      </c>
      <c r="P663" s="147">
        <f>O663*H663</f>
        <v>0</v>
      </c>
      <c r="Q663" s="147">
        <v>0</v>
      </c>
      <c r="R663" s="147">
        <f>Q663*H663</f>
        <v>0</v>
      </c>
      <c r="S663" s="147">
        <v>0</v>
      </c>
      <c r="T663" s="148">
        <f>S663*H663</f>
        <v>0</v>
      </c>
      <c r="AR663" s="149" t="s">
        <v>247</v>
      </c>
      <c r="AT663" s="149" t="s">
        <v>243</v>
      </c>
      <c r="AU663" s="149" t="s">
        <v>83</v>
      </c>
      <c r="AY663" s="17" t="s">
        <v>241</v>
      </c>
      <c r="BE663" s="150">
        <f>IF(N663="základní",J663,0)</f>
        <v>0</v>
      </c>
      <c r="BF663" s="150">
        <f>IF(N663="snížená",J663,0)</f>
        <v>0</v>
      </c>
      <c r="BG663" s="150">
        <f>IF(N663="zákl. přenesená",J663,0)</f>
        <v>0</v>
      </c>
      <c r="BH663" s="150">
        <f>IF(N663="sníž. přenesená",J663,0)</f>
        <v>0</v>
      </c>
      <c r="BI663" s="150">
        <f>IF(N663="nulová",J663,0)</f>
        <v>0</v>
      </c>
      <c r="BJ663" s="17" t="s">
        <v>81</v>
      </c>
      <c r="BK663" s="150">
        <f>ROUND(I663*H663,2)</f>
        <v>0</v>
      </c>
      <c r="BL663" s="17" t="s">
        <v>247</v>
      </c>
      <c r="BM663" s="149" t="s">
        <v>2838</v>
      </c>
    </row>
    <row r="664" spans="2:47" s="1" customFormat="1" ht="19.5">
      <c r="B664" s="32"/>
      <c r="D664" s="151" t="s">
        <v>248</v>
      </c>
      <c r="F664" s="152" t="s">
        <v>2227</v>
      </c>
      <c r="I664" s="153"/>
      <c r="L664" s="32"/>
      <c r="M664" s="154"/>
      <c r="T664" s="56"/>
      <c r="AT664" s="17" t="s">
        <v>248</v>
      </c>
      <c r="AU664" s="17" t="s">
        <v>83</v>
      </c>
    </row>
    <row r="665" spans="2:51" s="13" customFormat="1" ht="11.25">
      <c r="B665" s="177"/>
      <c r="D665" s="151" t="s">
        <v>1584</v>
      </c>
      <c r="E665" s="178" t="s">
        <v>1</v>
      </c>
      <c r="F665" s="179" t="s">
        <v>2839</v>
      </c>
      <c r="H665" s="178" t="s">
        <v>1</v>
      </c>
      <c r="I665" s="180"/>
      <c r="L665" s="177"/>
      <c r="M665" s="181"/>
      <c r="T665" s="182"/>
      <c r="AT665" s="178" t="s">
        <v>1584</v>
      </c>
      <c r="AU665" s="178" t="s">
        <v>83</v>
      </c>
      <c r="AV665" s="13" t="s">
        <v>81</v>
      </c>
      <c r="AW665" s="13" t="s">
        <v>30</v>
      </c>
      <c r="AX665" s="13" t="s">
        <v>73</v>
      </c>
      <c r="AY665" s="178" t="s">
        <v>241</v>
      </c>
    </row>
    <row r="666" spans="2:51" s="13" customFormat="1" ht="11.25">
      <c r="B666" s="177"/>
      <c r="D666" s="151" t="s">
        <v>1584</v>
      </c>
      <c r="E666" s="178" t="s">
        <v>1</v>
      </c>
      <c r="F666" s="179" t="s">
        <v>2840</v>
      </c>
      <c r="H666" s="178" t="s">
        <v>1</v>
      </c>
      <c r="I666" s="180"/>
      <c r="L666" s="177"/>
      <c r="M666" s="181"/>
      <c r="T666" s="182"/>
      <c r="AT666" s="178" t="s">
        <v>1584</v>
      </c>
      <c r="AU666" s="178" t="s">
        <v>83</v>
      </c>
      <c r="AV666" s="13" t="s">
        <v>81</v>
      </c>
      <c r="AW666" s="13" t="s">
        <v>30</v>
      </c>
      <c r="AX666" s="13" t="s">
        <v>73</v>
      </c>
      <c r="AY666" s="178" t="s">
        <v>241</v>
      </c>
    </row>
    <row r="667" spans="2:51" s="12" customFormat="1" ht="11.25">
      <c r="B667" s="170"/>
      <c r="D667" s="151" t="s">
        <v>1584</v>
      </c>
      <c r="E667" s="171" t="s">
        <v>1</v>
      </c>
      <c r="F667" s="172" t="s">
        <v>2841</v>
      </c>
      <c r="H667" s="173">
        <v>130.634</v>
      </c>
      <c r="I667" s="174"/>
      <c r="L667" s="170"/>
      <c r="M667" s="175"/>
      <c r="T667" s="176"/>
      <c r="AT667" s="171" t="s">
        <v>1584</v>
      </c>
      <c r="AU667" s="171" t="s">
        <v>83</v>
      </c>
      <c r="AV667" s="12" t="s">
        <v>83</v>
      </c>
      <c r="AW667" s="12" t="s">
        <v>30</v>
      </c>
      <c r="AX667" s="12" t="s">
        <v>73</v>
      </c>
      <c r="AY667" s="171" t="s">
        <v>241</v>
      </c>
    </row>
    <row r="668" spans="2:51" s="13" customFormat="1" ht="11.25">
      <c r="B668" s="177"/>
      <c r="D668" s="151" t="s">
        <v>1584</v>
      </c>
      <c r="E668" s="178" t="s">
        <v>1</v>
      </c>
      <c r="F668" s="179" t="s">
        <v>2842</v>
      </c>
      <c r="H668" s="178" t="s">
        <v>1</v>
      </c>
      <c r="I668" s="180"/>
      <c r="L668" s="177"/>
      <c r="M668" s="181"/>
      <c r="T668" s="182"/>
      <c r="AT668" s="178" t="s">
        <v>1584</v>
      </c>
      <c r="AU668" s="178" t="s">
        <v>83</v>
      </c>
      <c r="AV668" s="13" t="s">
        <v>81</v>
      </c>
      <c r="AW668" s="13" t="s">
        <v>30</v>
      </c>
      <c r="AX668" s="13" t="s">
        <v>73</v>
      </c>
      <c r="AY668" s="178" t="s">
        <v>241</v>
      </c>
    </row>
    <row r="669" spans="2:51" s="12" customFormat="1" ht="11.25">
      <c r="B669" s="170"/>
      <c r="D669" s="151" t="s">
        <v>1584</v>
      </c>
      <c r="E669" s="171" t="s">
        <v>1</v>
      </c>
      <c r="F669" s="172" t="s">
        <v>2843</v>
      </c>
      <c r="H669" s="173">
        <v>54.34</v>
      </c>
      <c r="I669" s="174"/>
      <c r="L669" s="170"/>
      <c r="M669" s="175"/>
      <c r="T669" s="176"/>
      <c r="AT669" s="171" t="s">
        <v>1584</v>
      </c>
      <c r="AU669" s="171" t="s">
        <v>83</v>
      </c>
      <c r="AV669" s="12" t="s">
        <v>83</v>
      </c>
      <c r="AW669" s="12" t="s">
        <v>30</v>
      </c>
      <c r="AX669" s="12" t="s">
        <v>73</v>
      </c>
      <c r="AY669" s="171" t="s">
        <v>241</v>
      </c>
    </row>
    <row r="670" spans="2:51" s="13" customFormat="1" ht="11.25">
      <c r="B670" s="177"/>
      <c r="D670" s="151" t="s">
        <v>1584</v>
      </c>
      <c r="E670" s="178" t="s">
        <v>1</v>
      </c>
      <c r="F670" s="179" t="s">
        <v>2844</v>
      </c>
      <c r="H670" s="178" t="s">
        <v>1</v>
      </c>
      <c r="I670" s="180"/>
      <c r="L670" s="177"/>
      <c r="M670" s="181"/>
      <c r="T670" s="182"/>
      <c r="AT670" s="178" t="s">
        <v>1584</v>
      </c>
      <c r="AU670" s="178" t="s">
        <v>83</v>
      </c>
      <c r="AV670" s="13" t="s">
        <v>81</v>
      </c>
      <c r="AW670" s="13" t="s">
        <v>30</v>
      </c>
      <c r="AX670" s="13" t="s">
        <v>73</v>
      </c>
      <c r="AY670" s="178" t="s">
        <v>241</v>
      </c>
    </row>
    <row r="671" spans="2:51" s="12" customFormat="1" ht="11.25">
      <c r="B671" s="170"/>
      <c r="D671" s="151" t="s">
        <v>1584</v>
      </c>
      <c r="E671" s="171" t="s">
        <v>1</v>
      </c>
      <c r="F671" s="172" t="s">
        <v>2845</v>
      </c>
      <c r="H671" s="173">
        <v>4.169</v>
      </c>
      <c r="I671" s="174"/>
      <c r="L671" s="170"/>
      <c r="M671" s="175"/>
      <c r="T671" s="176"/>
      <c r="AT671" s="171" t="s">
        <v>1584</v>
      </c>
      <c r="AU671" s="171" t="s">
        <v>83</v>
      </c>
      <c r="AV671" s="12" t="s">
        <v>83</v>
      </c>
      <c r="AW671" s="12" t="s">
        <v>30</v>
      </c>
      <c r="AX671" s="12" t="s">
        <v>73</v>
      </c>
      <c r="AY671" s="171" t="s">
        <v>241</v>
      </c>
    </row>
    <row r="672" spans="2:51" s="14" customFormat="1" ht="11.25">
      <c r="B672" s="186"/>
      <c r="D672" s="151" t="s">
        <v>1584</v>
      </c>
      <c r="E672" s="187" t="s">
        <v>1</v>
      </c>
      <c r="F672" s="188" t="s">
        <v>2061</v>
      </c>
      <c r="H672" s="189">
        <v>189.143</v>
      </c>
      <c r="I672" s="190"/>
      <c r="L672" s="186"/>
      <c r="M672" s="191"/>
      <c r="T672" s="192"/>
      <c r="AT672" s="187" t="s">
        <v>1584</v>
      </c>
      <c r="AU672" s="187" t="s">
        <v>83</v>
      </c>
      <c r="AV672" s="14" t="s">
        <v>247</v>
      </c>
      <c r="AW672" s="14" t="s">
        <v>30</v>
      </c>
      <c r="AX672" s="14" t="s">
        <v>81</v>
      </c>
      <c r="AY672" s="187" t="s">
        <v>241</v>
      </c>
    </row>
    <row r="673" spans="2:65" s="1" customFormat="1" ht="24.2" customHeight="1">
      <c r="B673" s="32"/>
      <c r="C673" s="137" t="s">
        <v>667</v>
      </c>
      <c r="D673" s="137" t="s">
        <v>243</v>
      </c>
      <c r="E673" s="138" t="s">
        <v>2232</v>
      </c>
      <c r="F673" s="139" t="s">
        <v>2233</v>
      </c>
      <c r="G673" s="140" t="s">
        <v>563</v>
      </c>
      <c r="H673" s="141">
        <v>969.247</v>
      </c>
      <c r="I673" s="142"/>
      <c r="J673" s="143">
        <f>ROUND(I673*H673,2)</f>
        <v>0</v>
      </c>
      <c r="K673" s="144"/>
      <c r="L673" s="32"/>
      <c r="M673" s="145" t="s">
        <v>1</v>
      </c>
      <c r="N673" s="146" t="s">
        <v>38</v>
      </c>
      <c r="P673" s="147">
        <f>O673*H673</f>
        <v>0</v>
      </c>
      <c r="Q673" s="147">
        <v>0</v>
      </c>
      <c r="R673" s="147">
        <f>Q673*H673</f>
        <v>0</v>
      </c>
      <c r="S673" s="147">
        <v>0</v>
      </c>
      <c r="T673" s="148">
        <f>S673*H673</f>
        <v>0</v>
      </c>
      <c r="AR673" s="149" t="s">
        <v>247</v>
      </c>
      <c r="AT673" s="149" t="s">
        <v>243</v>
      </c>
      <c r="AU673" s="149" t="s">
        <v>83</v>
      </c>
      <c r="AY673" s="17" t="s">
        <v>241</v>
      </c>
      <c r="BE673" s="150">
        <f>IF(N673="základní",J673,0)</f>
        <v>0</v>
      </c>
      <c r="BF673" s="150">
        <f>IF(N673="snížená",J673,0)</f>
        <v>0</v>
      </c>
      <c r="BG673" s="150">
        <f>IF(N673="zákl. přenesená",J673,0)</f>
        <v>0</v>
      </c>
      <c r="BH673" s="150">
        <f>IF(N673="sníž. přenesená",J673,0)</f>
        <v>0</v>
      </c>
      <c r="BI673" s="150">
        <f>IF(N673="nulová",J673,0)</f>
        <v>0</v>
      </c>
      <c r="BJ673" s="17" t="s">
        <v>81</v>
      </c>
      <c r="BK673" s="150">
        <f>ROUND(I673*H673,2)</f>
        <v>0</v>
      </c>
      <c r="BL673" s="17" t="s">
        <v>247</v>
      </c>
      <c r="BM673" s="149" t="s">
        <v>2846</v>
      </c>
    </row>
    <row r="674" spans="2:47" s="1" customFormat="1" ht="48.75">
      <c r="B674" s="32"/>
      <c r="D674" s="151" t="s">
        <v>248</v>
      </c>
      <c r="F674" s="152" t="s">
        <v>2235</v>
      </c>
      <c r="I674" s="153"/>
      <c r="L674" s="32"/>
      <c r="M674" s="154"/>
      <c r="T674" s="56"/>
      <c r="AT674" s="17" t="s">
        <v>248</v>
      </c>
      <c r="AU674" s="17" t="s">
        <v>83</v>
      </c>
    </row>
    <row r="675" spans="2:51" s="13" customFormat="1" ht="11.25">
      <c r="B675" s="177"/>
      <c r="D675" s="151" t="s">
        <v>1584</v>
      </c>
      <c r="E675" s="178" t="s">
        <v>1</v>
      </c>
      <c r="F675" s="179" t="s">
        <v>2847</v>
      </c>
      <c r="H675" s="178" t="s">
        <v>1</v>
      </c>
      <c r="I675" s="180"/>
      <c r="L675" s="177"/>
      <c r="M675" s="181"/>
      <c r="T675" s="182"/>
      <c r="AT675" s="178" t="s">
        <v>1584</v>
      </c>
      <c r="AU675" s="178" t="s">
        <v>83</v>
      </c>
      <c r="AV675" s="13" t="s">
        <v>81</v>
      </c>
      <c r="AW675" s="13" t="s">
        <v>30</v>
      </c>
      <c r="AX675" s="13" t="s">
        <v>73</v>
      </c>
      <c r="AY675" s="178" t="s">
        <v>241</v>
      </c>
    </row>
    <row r="676" spans="2:51" s="13" customFormat="1" ht="11.25">
      <c r="B676" s="177"/>
      <c r="D676" s="151" t="s">
        <v>1584</v>
      </c>
      <c r="E676" s="178" t="s">
        <v>1</v>
      </c>
      <c r="F676" s="179" t="s">
        <v>2848</v>
      </c>
      <c r="H676" s="178" t="s">
        <v>1</v>
      </c>
      <c r="I676" s="180"/>
      <c r="L676" s="177"/>
      <c r="M676" s="181"/>
      <c r="T676" s="182"/>
      <c r="AT676" s="178" t="s">
        <v>1584</v>
      </c>
      <c r="AU676" s="178" t="s">
        <v>83</v>
      </c>
      <c r="AV676" s="13" t="s">
        <v>81</v>
      </c>
      <c r="AW676" s="13" t="s">
        <v>30</v>
      </c>
      <c r="AX676" s="13" t="s">
        <v>73</v>
      </c>
      <c r="AY676" s="178" t="s">
        <v>241</v>
      </c>
    </row>
    <row r="677" spans="2:51" s="12" customFormat="1" ht="11.25">
      <c r="B677" s="170"/>
      <c r="D677" s="151" t="s">
        <v>1584</v>
      </c>
      <c r="E677" s="171" t="s">
        <v>1</v>
      </c>
      <c r="F677" s="172" t="s">
        <v>2849</v>
      </c>
      <c r="H677" s="173">
        <v>650.949</v>
      </c>
      <c r="I677" s="174"/>
      <c r="L677" s="170"/>
      <c r="M677" s="175"/>
      <c r="T677" s="176"/>
      <c r="AT677" s="171" t="s">
        <v>1584</v>
      </c>
      <c r="AU677" s="171" t="s">
        <v>83</v>
      </c>
      <c r="AV677" s="12" t="s">
        <v>83</v>
      </c>
      <c r="AW677" s="12" t="s">
        <v>30</v>
      </c>
      <c r="AX677" s="12" t="s">
        <v>73</v>
      </c>
      <c r="AY677" s="171" t="s">
        <v>241</v>
      </c>
    </row>
    <row r="678" spans="2:51" s="13" customFormat="1" ht="11.25">
      <c r="B678" s="177"/>
      <c r="D678" s="151" t="s">
        <v>1584</v>
      </c>
      <c r="E678" s="178" t="s">
        <v>1</v>
      </c>
      <c r="F678" s="179" t="s">
        <v>2850</v>
      </c>
      <c r="H678" s="178" t="s">
        <v>1</v>
      </c>
      <c r="I678" s="180"/>
      <c r="L678" s="177"/>
      <c r="M678" s="181"/>
      <c r="T678" s="182"/>
      <c r="AT678" s="178" t="s">
        <v>1584</v>
      </c>
      <c r="AU678" s="178" t="s">
        <v>83</v>
      </c>
      <c r="AV678" s="13" t="s">
        <v>81</v>
      </c>
      <c r="AW678" s="13" t="s">
        <v>30</v>
      </c>
      <c r="AX678" s="13" t="s">
        <v>73</v>
      </c>
      <c r="AY678" s="178" t="s">
        <v>241</v>
      </c>
    </row>
    <row r="679" spans="2:51" s="12" customFormat="1" ht="11.25">
      <c r="B679" s="170"/>
      <c r="D679" s="151" t="s">
        <v>1584</v>
      </c>
      <c r="E679" s="171" t="s">
        <v>1</v>
      </c>
      <c r="F679" s="172" t="s">
        <v>2851</v>
      </c>
      <c r="H679" s="173">
        <v>41.637</v>
      </c>
      <c r="I679" s="174"/>
      <c r="L679" s="170"/>
      <c r="M679" s="175"/>
      <c r="T679" s="176"/>
      <c r="AT679" s="171" t="s">
        <v>1584</v>
      </c>
      <c r="AU679" s="171" t="s">
        <v>83</v>
      </c>
      <c r="AV679" s="12" t="s">
        <v>83</v>
      </c>
      <c r="AW679" s="12" t="s">
        <v>30</v>
      </c>
      <c r="AX679" s="12" t="s">
        <v>73</v>
      </c>
      <c r="AY679" s="171" t="s">
        <v>241</v>
      </c>
    </row>
    <row r="680" spans="2:51" s="13" customFormat="1" ht="11.25">
      <c r="B680" s="177"/>
      <c r="D680" s="151" t="s">
        <v>1584</v>
      </c>
      <c r="E680" s="178" t="s">
        <v>1</v>
      </c>
      <c r="F680" s="179" t="s">
        <v>2852</v>
      </c>
      <c r="H680" s="178" t="s">
        <v>1</v>
      </c>
      <c r="I680" s="180"/>
      <c r="L680" s="177"/>
      <c r="M680" s="181"/>
      <c r="T680" s="182"/>
      <c r="AT680" s="178" t="s">
        <v>1584</v>
      </c>
      <c r="AU680" s="178" t="s">
        <v>83</v>
      </c>
      <c r="AV680" s="13" t="s">
        <v>81</v>
      </c>
      <c r="AW680" s="13" t="s">
        <v>30</v>
      </c>
      <c r="AX680" s="13" t="s">
        <v>73</v>
      </c>
      <c r="AY680" s="178" t="s">
        <v>241</v>
      </c>
    </row>
    <row r="681" spans="2:51" s="12" customFormat="1" ht="11.25">
      <c r="B681" s="170"/>
      <c r="D681" s="151" t="s">
        <v>1584</v>
      </c>
      <c r="E681" s="171" t="s">
        <v>1</v>
      </c>
      <c r="F681" s="172" t="s">
        <v>2853</v>
      </c>
      <c r="H681" s="173">
        <v>131.308</v>
      </c>
      <c r="I681" s="174"/>
      <c r="L681" s="170"/>
      <c r="M681" s="175"/>
      <c r="T681" s="176"/>
      <c r="AT681" s="171" t="s">
        <v>1584</v>
      </c>
      <c r="AU681" s="171" t="s">
        <v>83</v>
      </c>
      <c r="AV681" s="12" t="s">
        <v>83</v>
      </c>
      <c r="AW681" s="12" t="s">
        <v>30</v>
      </c>
      <c r="AX681" s="12" t="s">
        <v>73</v>
      </c>
      <c r="AY681" s="171" t="s">
        <v>241</v>
      </c>
    </row>
    <row r="682" spans="2:51" s="13" customFormat="1" ht="11.25">
      <c r="B682" s="177"/>
      <c r="D682" s="151" t="s">
        <v>1584</v>
      </c>
      <c r="E682" s="178" t="s">
        <v>1</v>
      </c>
      <c r="F682" s="179" t="s">
        <v>2854</v>
      </c>
      <c r="H682" s="178" t="s">
        <v>1</v>
      </c>
      <c r="I682" s="180"/>
      <c r="L682" s="177"/>
      <c r="M682" s="181"/>
      <c r="T682" s="182"/>
      <c r="AT682" s="178" t="s">
        <v>1584</v>
      </c>
      <c r="AU682" s="178" t="s">
        <v>83</v>
      </c>
      <c r="AV682" s="13" t="s">
        <v>81</v>
      </c>
      <c r="AW682" s="13" t="s">
        <v>30</v>
      </c>
      <c r="AX682" s="13" t="s">
        <v>73</v>
      </c>
      <c r="AY682" s="178" t="s">
        <v>241</v>
      </c>
    </row>
    <row r="683" spans="2:51" s="12" customFormat="1" ht="11.25">
      <c r="B683" s="170"/>
      <c r="D683" s="151" t="s">
        <v>1584</v>
      </c>
      <c r="E683" s="171" t="s">
        <v>1</v>
      </c>
      <c r="F683" s="172" t="s">
        <v>2855</v>
      </c>
      <c r="H683" s="173">
        <v>52.762</v>
      </c>
      <c r="I683" s="174"/>
      <c r="L683" s="170"/>
      <c r="M683" s="175"/>
      <c r="T683" s="176"/>
      <c r="AT683" s="171" t="s">
        <v>1584</v>
      </c>
      <c r="AU683" s="171" t="s">
        <v>83</v>
      </c>
      <c r="AV683" s="12" t="s">
        <v>83</v>
      </c>
      <c r="AW683" s="12" t="s">
        <v>30</v>
      </c>
      <c r="AX683" s="12" t="s">
        <v>73</v>
      </c>
      <c r="AY683" s="171" t="s">
        <v>241</v>
      </c>
    </row>
    <row r="684" spans="2:51" s="13" customFormat="1" ht="11.25">
      <c r="B684" s="177"/>
      <c r="D684" s="151" t="s">
        <v>1584</v>
      </c>
      <c r="E684" s="178" t="s">
        <v>1</v>
      </c>
      <c r="F684" s="179" t="s">
        <v>2856</v>
      </c>
      <c r="H684" s="178" t="s">
        <v>1</v>
      </c>
      <c r="I684" s="180"/>
      <c r="L684" s="177"/>
      <c r="M684" s="181"/>
      <c r="T684" s="182"/>
      <c r="AT684" s="178" t="s">
        <v>1584</v>
      </c>
      <c r="AU684" s="178" t="s">
        <v>83</v>
      </c>
      <c r="AV684" s="13" t="s">
        <v>81</v>
      </c>
      <c r="AW684" s="13" t="s">
        <v>30</v>
      </c>
      <c r="AX684" s="13" t="s">
        <v>73</v>
      </c>
      <c r="AY684" s="178" t="s">
        <v>241</v>
      </c>
    </row>
    <row r="685" spans="2:51" s="12" customFormat="1" ht="11.25">
      <c r="B685" s="170"/>
      <c r="D685" s="151" t="s">
        <v>1584</v>
      </c>
      <c r="E685" s="171" t="s">
        <v>1</v>
      </c>
      <c r="F685" s="172" t="s">
        <v>2857</v>
      </c>
      <c r="H685" s="173">
        <v>22.741</v>
      </c>
      <c r="I685" s="174"/>
      <c r="L685" s="170"/>
      <c r="M685" s="175"/>
      <c r="T685" s="176"/>
      <c r="AT685" s="171" t="s">
        <v>1584</v>
      </c>
      <c r="AU685" s="171" t="s">
        <v>83</v>
      </c>
      <c r="AV685" s="12" t="s">
        <v>83</v>
      </c>
      <c r="AW685" s="12" t="s">
        <v>30</v>
      </c>
      <c r="AX685" s="12" t="s">
        <v>73</v>
      </c>
      <c r="AY685" s="171" t="s">
        <v>241</v>
      </c>
    </row>
    <row r="686" spans="2:51" s="13" customFormat="1" ht="11.25">
      <c r="B686" s="177"/>
      <c r="D686" s="151" t="s">
        <v>1584</v>
      </c>
      <c r="E686" s="178" t="s">
        <v>1</v>
      </c>
      <c r="F686" s="179" t="s">
        <v>2858</v>
      </c>
      <c r="H686" s="178" t="s">
        <v>1</v>
      </c>
      <c r="I686" s="180"/>
      <c r="L686" s="177"/>
      <c r="M686" s="181"/>
      <c r="T686" s="182"/>
      <c r="AT686" s="178" t="s">
        <v>1584</v>
      </c>
      <c r="AU686" s="178" t="s">
        <v>83</v>
      </c>
      <c r="AV686" s="13" t="s">
        <v>81</v>
      </c>
      <c r="AW686" s="13" t="s">
        <v>30</v>
      </c>
      <c r="AX686" s="13" t="s">
        <v>73</v>
      </c>
      <c r="AY686" s="178" t="s">
        <v>241</v>
      </c>
    </row>
    <row r="687" spans="2:51" s="12" customFormat="1" ht="11.25">
      <c r="B687" s="170"/>
      <c r="D687" s="151" t="s">
        <v>1584</v>
      </c>
      <c r="E687" s="171" t="s">
        <v>1</v>
      </c>
      <c r="F687" s="172" t="s">
        <v>2859</v>
      </c>
      <c r="H687" s="173">
        <v>0.13</v>
      </c>
      <c r="I687" s="174"/>
      <c r="L687" s="170"/>
      <c r="M687" s="175"/>
      <c r="T687" s="176"/>
      <c r="AT687" s="171" t="s">
        <v>1584</v>
      </c>
      <c r="AU687" s="171" t="s">
        <v>83</v>
      </c>
      <c r="AV687" s="12" t="s">
        <v>83</v>
      </c>
      <c r="AW687" s="12" t="s">
        <v>30</v>
      </c>
      <c r="AX687" s="12" t="s">
        <v>73</v>
      </c>
      <c r="AY687" s="171" t="s">
        <v>241</v>
      </c>
    </row>
    <row r="688" spans="2:51" s="13" customFormat="1" ht="11.25">
      <c r="B688" s="177"/>
      <c r="D688" s="151" t="s">
        <v>1584</v>
      </c>
      <c r="E688" s="178" t="s">
        <v>1</v>
      </c>
      <c r="F688" s="179" t="s">
        <v>2860</v>
      </c>
      <c r="H688" s="178" t="s">
        <v>1</v>
      </c>
      <c r="I688" s="180"/>
      <c r="L688" s="177"/>
      <c r="M688" s="181"/>
      <c r="T688" s="182"/>
      <c r="AT688" s="178" t="s">
        <v>1584</v>
      </c>
      <c r="AU688" s="178" t="s">
        <v>83</v>
      </c>
      <c r="AV688" s="13" t="s">
        <v>81</v>
      </c>
      <c r="AW688" s="13" t="s">
        <v>30</v>
      </c>
      <c r="AX688" s="13" t="s">
        <v>73</v>
      </c>
      <c r="AY688" s="178" t="s">
        <v>241</v>
      </c>
    </row>
    <row r="689" spans="2:51" s="12" customFormat="1" ht="11.25">
      <c r="B689" s="170"/>
      <c r="D689" s="151" t="s">
        <v>1584</v>
      </c>
      <c r="E689" s="171" t="s">
        <v>1</v>
      </c>
      <c r="F689" s="172" t="s">
        <v>2861</v>
      </c>
      <c r="H689" s="173">
        <v>14.42</v>
      </c>
      <c r="I689" s="174"/>
      <c r="L689" s="170"/>
      <c r="M689" s="175"/>
      <c r="T689" s="176"/>
      <c r="AT689" s="171" t="s">
        <v>1584</v>
      </c>
      <c r="AU689" s="171" t="s">
        <v>83</v>
      </c>
      <c r="AV689" s="12" t="s">
        <v>83</v>
      </c>
      <c r="AW689" s="12" t="s">
        <v>30</v>
      </c>
      <c r="AX689" s="12" t="s">
        <v>73</v>
      </c>
      <c r="AY689" s="171" t="s">
        <v>241</v>
      </c>
    </row>
    <row r="690" spans="2:51" s="13" customFormat="1" ht="11.25">
      <c r="B690" s="177"/>
      <c r="D690" s="151" t="s">
        <v>1584</v>
      </c>
      <c r="E690" s="178" t="s">
        <v>1</v>
      </c>
      <c r="F690" s="179" t="s">
        <v>2862</v>
      </c>
      <c r="H690" s="178" t="s">
        <v>1</v>
      </c>
      <c r="I690" s="180"/>
      <c r="L690" s="177"/>
      <c r="M690" s="181"/>
      <c r="T690" s="182"/>
      <c r="AT690" s="178" t="s">
        <v>1584</v>
      </c>
      <c r="AU690" s="178" t="s">
        <v>83</v>
      </c>
      <c r="AV690" s="13" t="s">
        <v>81</v>
      </c>
      <c r="AW690" s="13" t="s">
        <v>30</v>
      </c>
      <c r="AX690" s="13" t="s">
        <v>73</v>
      </c>
      <c r="AY690" s="178" t="s">
        <v>241</v>
      </c>
    </row>
    <row r="691" spans="2:51" s="12" customFormat="1" ht="11.25">
      <c r="B691" s="170"/>
      <c r="D691" s="151" t="s">
        <v>1584</v>
      </c>
      <c r="E691" s="171" t="s">
        <v>1</v>
      </c>
      <c r="F691" s="172" t="s">
        <v>2863</v>
      </c>
      <c r="H691" s="173">
        <v>13.83</v>
      </c>
      <c r="I691" s="174"/>
      <c r="L691" s="170"/>
      <c r="M691" s="175"/>
      <c r="T691" s="176"/>
      <c r="AT691" s="171" t="s">
        <v>1584</v>
      </c>
      <c r="AU691" s="171" t="s">
        <v>83</v>
      </c>
      <c r="AV691" s="12" t="s">
        <v>83</v>
      </c>
      <c r="AW691" s="12" t="s">
        <v>30</v>
      </c>
      <c r="AX691" s="12" t="s">
        <v>73</v>
      </c>
      <c r="AY691" s="171" t="s">
        <v>241</v>
      </c>
    </row>
    <row r="692" spans="2:51" s="13" customFormat="1" ht="11.25">
      <c r="B692" s="177"/>
      <c r="D692" s="151" t="s">
        <v>1584</v>
      </c>
      <c r="E692" s="178" t="s">
        <v>1</v>
      </c>
      <c r="F692" s="179" t="s">
        <v>2864</v>
      </c>
      <c r="H692" s="178" t="s">
        <v>1</v>
      </c>
      <c r="I692" s="180"/>
      <c r="L692" s="177"/>
      <c r="M692" s="181"/>
      <c r="T692" s="182"/>
      <c r="AT692" s="178" t="s">
        <v>1584</v>
      </c>
      <c r="AU692" s="178" t="s">
        <v>83</v>
      </c>
      <c r="AV692" s="13" t="s">
        <v>81</v>
      </c>
      <c r="AW692" s="13" t="s">
        <v>30</v>
      </c>
      <c r="AX692" s="13" t="s">
        <v>73</v>
      </c>
      <c r="AY692" s="178" t="s">
        <v>241</v>
      </c>
    </row>
    <row r="693" spans="2:51" s="12" customFormat="1" ht="11.25">
      <c r="B693" s="170"/>
      <c r="D693" s="151" t="s">
        <v>1584</v>
      </c>
      <c r="E693" s="171" t="s">
        <v>1</v>
      </c>
      <c r="F693" s="172" t="s">
        <v>2863</v>
      </c>
      <c r="H693" s="173">
        <v>13.83</v>
      </c>
      <c r="I693" s="174"/>
      <c r="L693" s="170"/>
      <c r="M693" s="175"/>
      <c r="T693" s="176"/>
      <c r="AT693" s="171" t="s">
        <v>1584</v>
      </c>
      <c r="AU693" s="171" t="s">
        <v>83</v>
      </c>
      <c r="AV693" s="12" t="s">
        <v>83</v>
      </c>
      <c r="AW693" s="12" t="s">
        <v>30</v>
      </c>
      <c r="AX693" s="12" t="s">
        <v>73</v>
      </c>
      <c r="AY693" s="171" t="s">
        <v>241</v>
      </c>
    </row>
    <row r="694" spans="2:51" s="13" customFormat="1" ht="11.25">
      <c r="B694" s="177"/>
      <c r="D694" s="151" t="s">
        <v>1584</v>
      </c>
      <c r="E694" s="178" t="s">
        <v>1</v>
      </c>
      <c r="F694" s="179" t="s">
        <v>2865</v>
      </c>
      <c r="H694" s="178" t="s">
        <v>1</v>
      </c>
      <c r="I694" s="180"/>
      <c r="L694" s="177"/>
      <c r="M694" s="181"/>
      <c r="T694" s="182"/>
      <c r="AT694" s="178" t="s">
        <v>1584</v>
      </c>
      <c r="AU694" s="178" t="s">
        <v>83</v>
      </c>
      <c r="AV694" s="13" t="s">
        <v>81</v>
      </c>
      <c r="AW694" s="13" t="s">
        <v>30</v>
      </c>
      <c r="AX694" s="13" t="s">
        <v>73</v>
      </c>
      <c r="AY694" s="178" t="s">
        <v>241</v>
      </c>
    </row>
    <row r="695" spans="2:51" s="12" customFormat="1" ht="11.25">
      <c r="B695" s="170"/>
      <c r="D695" s="151" t="s">
        <v>1584</v>
      </c>
      <c r="E695" s="171" t="s">
        <v>1</v>
      </c>
      <c r="F695" s="172" t="s">
        <v>2866</v>
      </c>
      <c r="H695" s="173">
        <v>11.81</v>
      </c>
      <c r="I695" s="174"/>
      <c r="L695" s="170"/>
      <c r="M695" s="175"/>
      <c r="T695" s="176"/>
      <c r="AT695" s="171" t="s">
        <v>1584</v>
      </c>
      <c r="AU695" s="171" t="s">
        <v>83</v>
      </c>
      <c r="AV695" s="12" t="s">
        <v>83</v>
      </c>
      <c r="AW695" s="12" t="s">
        <v>30</v>
      </c>
      <c r="AX695" s="12" t="s">
        <v>73</v>
      </c>
      <c r="AY695" s="171" t="s">
        <v>241</v>
      </c>
    </row>
    <row r="696" spans="2:51" s="13" customFormat="1" ht="11.25">
      <c r="B696" s="177"/>
      <c r="D696" s="151" t="s">
        <v>1584</v>
      </c>
      <c r="E696" s="178" t="s">
        <v>1</v>
      </c>
      <c r="F696" s="179" t="s">
        <v>2867</v>
      </c>
      <c r="H696" s="178" t="s">
        <v>1</v>
      </c>
      <c r="I696" s="180"/>
      <c r="L696" s="177"/>
      <c r="M696" s="181"/>
      <c r="T696" s="182"/>
      <c r="AT696" s="178" t="s">
        <v>1584</v>
      </c>
      <c r="AU696" s="178" t="s">
        <v>83</v>
      </c>
      <c r="AV696" s="13" t="s">
        <v>81</v>
      </c>
      <c r="AW696" s="13" t="s">
        <v>30</v>
      </c>
      <c r="AX696" s="13" t="s">
        <v>73</v>
      </c>
      <c r="AY696" s="178" t="s">
        <v>241</v>
      </c>
    </row>
    <row r="697" spans="2:51" s="12" customFormat="1" ht="11.25">
      <c r="B697" s="170"/>
      <c r="D697" s="151" t="s">
        <v>1584</v>
      </c>
      <c r="E697" s="171" t="s">
        <v>1</v>
      </c>
      <c r="F697" s="172" t="s">
        <v>2868</v>
      </c>
      <c r="H697" s="173">
        <v>15.83</v>
      </c>
      <c r="I697" s="174"/>
      <c r="L697" s="170"/>
      <c r="M697" s="175"/>
      <c r="T697" s="176"/>
      <c r="AT697" s="171" t="s">
        <v>1584</v>
      </c>
      <c r="AU697" s="171" t="s">
        <v>83</v>
      </c>
      <c r="AV697" s="12" t="s">
        <v>83</v>
      </c>
      <c r="AW697" s="12" t="s">
        <v>30</v>
      </c>
      <c r="AX697" s="12" t="s">
        <v>73</v>
      </c>
      <c r="AY697" s="171" t="s">
        <v>241</v>
      </c>
    </row>
    <row r="698" spans="2:51" s="14" customFormat="1" ht="11.25">
      <c r="B698" s="186"/>
      <c r="D698" s="151" t="s">
        <v>1584</v>
      </c>
      <c r="E698" s="187" t="s">
        <v>1</v>
      </c>
      <c r="F698" s="188" t="s">
        <v>2061</v>
      </c>
      <c r="H698" s="189">
        <v>969.247</v>
      </c>
      <c r="I698" s="190"/>
      <c r="L698" s="186"/>
      <c r="M698" s="191"/>
      <c r="T698" s="192"/>
      <c r="AT698" s="187" t="s">
        <v>1584</v>
      </c>
      <c r="AU698" s="187" t="s">
        <v>83</v>
      </c>
      <c r="AV698" s="14" t="s">
        <v>247</v>
      </c>
      <c r="AW698" s="14" t="s">
        <v>30</v>
      </c>
      <c r="AX698" s="14" t="s">
        <v>81</v>
      </c>
      <c r="AY698" s="187" t="s">
        <v>241</v>
      </c>
    </row>
    <row r="699" spans="2:65" s="1" customFormat="1" ht="16.5" customHeight="1">
      <c r="B699" s="32"/>
      <c r="C699" s="137" t="s">
        <v>446</v>
      </c>
      <c r="D699" s="137" t="s">
        <v>243</v>
      </c>
      <c r="E699" s="138" t="s">
        <v>2869</v>
      </c>
      <c r="F699" s="139" t="s">
        <v>2870</v>
      </c>
      <c r="G699" s="140" t="s">
        <v>563</v>
      </c>
      <c r="H699" s="141">
        <v>1042.355</v>
      </c>
      <c r="I699" s="142"/>
      <c r="J699" s="143">
        <f>ROUND(I699*H699,2)</f>
        <v>0</v>
      </c>
      <c r="K699" s="144"/>
      <c r="L699" s="32"/>
      <c r="M699" s="145" t="s">
        <v>1</v>
      </c>
      <c r="N699" s="146" t="s">
        <v>38</v>
      </c>
      <c r="P699" s="147">
        <f>O699*H699</f>
        <v>0</v>
      </c>
      <c r="Q699" s="147">
        <v>0</v>
      </c>
      <c r="R699" s="147">
        <f>Q699*H699</f>
        <v>0</v>
      </c>
      <c r="S699" s="147">
        <v>0</v>
      </c>
      <c r="T699" s="148">
        <f>S699*H699</f>
        <v>0</v>
      </c>
      <c r="AR699" s="149" t="s">
        <v>247</v>
      </c>
      <c r="AT699" s="149" t="s">
        <v>243</v>
      </c>
      <c r="AU699" s="149" t="s">
        <v>83</v>
      </c>
      <c r="AY699" s="17" t="s">
        <v>241</v>
      </c>
      <c r="BE699" s="150">
        <f>IF(N699="základní",J699,0)</f>
        <v>0</v>
      </c>
      <c r="BF699" s="150">
        <f>IF(N699="snížená",J699,0)</f>
        <v>0</v>
      </c>
      <c r="BG699" s="150">
        <f>IF(N699="zákl. přenesená",J699,0)</f>
        <v>0</v>
      </c>
      <c r="BH699" s="150">
        <f>IF(N699="sníž. přenesená",J699,0)</f>
        <v>0</v>
      </c>
      <c r="BI699" s="150">
        <f>IF(N699="nulová",J699,0)</f>
        <v>0</v>
      </c>
      <c r="BJ699" s="17" t="s">
        <v>81</v>
      </c>
      <c r="BK699" s="150">
        <f>ROUND(I699*H699,2)</f>
        <v>0</v>
      </c>
      <c r="BL699" s="17" t="s">
        <v>247</v>
      </c>
      <c r="BM699" s="149" t="s">
        <v>2871</v>
      </c>
    </row>
    <row r="700" spans="2:47" s="1" customFormat="1" ht="48.75">
      <c r="B700" s="32"/>
      <c r="D700" s="151" t="s">
        <v>248</v>
      </c>
      <c r="F700" s="152" t="s">
        <v>2872</v>
      </c>
      <c r="I700" s="153"/>
      <c r="L700" s="32"/>
      <c r="M700" s="154"/>
      <c r="T700" s="56"/>
      <c r="AT700" s="17" t="s">
        <v>248</v>
      </c>
      <c r="AU700" s="17" t="s">
        <v>83</v>
      </c>
    </row>
    <row r="701" spans="2:51" s="13" customFormat="1" ht="22.5">
      <c r="B701" s="177"/>
      <c r="D701" s="151" t="s">
        <v>1584</v>
      </c>
      <c r="E701" s="178" t="s">
        <v>1</v>
      </c>
      <c r="F701" s="179" t="s">
        <v>2414</v>
      </c>
      <c r="H701" s="178" t="s">
        <v>1</v>
      </c>
      <c r="I701" s="180"/>
      <c r="L701" s="177"/>
      <c r="M701" s="181"/>
      <c r="T701" s="182"/>
      <c r="AT701" s="178" t="s">
        <v>1584</v>
      </c>
      <c r="AU701" s="178" t="s">
        <v>83</v>
      </c>
      <c r="AV701" s="13" t="s">
        <v>81</v>
      </c>
      <c r="AW701" s="13" t="s">
        <v>30</v>
      </c>
      <c r="AX701" s="13" t="s">
        <v>73</v>
      </c>
      <c r="AY701" s="178" t="s">
        <v>241</v>
      </c>
    </row>
    <row r="702" spans="2:51" s="12" customFormat="1" ht="11.25">
      <c r="B702" s="170"/>
      <c r="D702" s="151" t="s">
        <v>1584</v>
      </c>
      <c r="E702" s="171" t="s">
        <v>1</v>
      </c>
      <c r="F702" s="172" t="s">
        <v>2873</v>
      </c>
      <c r="H702" s="173">
        <v>248.359</v>
      </c>
      <c r="I702" s="174"/>
      <c r="L702" s="170"/>
      <c r="M702" s="175"/>
      <c r="T702" s="176"/>
      <c r="AT702" s="171" t="s">
        <v>1584</v>
      </c>
      <c r="AU702" s="171" t="s">
        <v>83</v>
      </c>
      <c r="AV702" s="12" t="s">
        <v>83</v>
      </c>
      <c r="AW702" s="12" t="s">
        <v>30</v>
      </c>
      <c r="AX702" s="12" t="s">
        <v>73</v>
      </c>
      <c r="AY702" s="171" t="s">
        <v>241</v>
      </c>
    </row>
    <row r="703" spans="2:51" s="13" customFormat="1" ht="22.5">
      <c r="B703" s="177"/>
      <c r="D703" s="151" t="s">
        <v>1584</v>
      </c>
      <c r="E703" s="178" t="s">
        <v>1</v>
      </c>
      <c r="F703" s="179" t="s">
        <v>2874</v>
      </c>
      <c r="H703" s="178" t="s">
        <v>1</v>
      </c>
      <c r="I703" s="180"/>
      <c r="L703" s="177"/>
      <c r="M703" s="181"/>
      <c r="T703" s="182"/>
      <c r="AT703" s="178" t="s">
        <v>1584</v>
      </c>
      <c r="AU703" s="178" t="s">
        <v>83</v>
      </c>
      <c r="AV703" s="13" t="s">
        <v>81</v>
      </c>
      <c r="AW703" s="13" t="s">
        <v>30</v>
      </c>
      <c r="AX703" s="13" t="s">
        <v>73</v>
      </c>
      <c r="AY703" s="178" t="s">
        <v>241</v>
      </c>
    </row>
    <row r="704" spans="2:51" s="12" customFormat="1" ht="11.25">
      <c r="B704" s="170"/>
      <c r="D704" s="151" t="s">
        <v>1584</v>
      </c>
      <c r="E704" s="171" t="s">
        <v>1</v>
      </c>
      <c r="F704" s="172" t="s">
        <v>2875</v>
      </c>
      <c r="H704" s="173">
        <v>21.686</v>
      </c>
      <c r="I704" s="174"/>
      <c r="L704" s="170"/>
      <c r="M704" s="175"/>
      <c r="T704" s="176"/>
      <c r="AT704" s="171" t="s">
        <v>1584</v>
      </c>
      <c r="AU704" s="171" t="s">
        <v>83</v>
      </c>
      <c r="AV704" s="12" t="s">
        <v>83</v>
      </c>
      <c r="AW704" s="12" t="s">
        <v>30</v>
      </c>
      <c r="AX704" s="12" t="s">
        <v>73</v>
      </c>
      <c r="AY704" s="171" t="s">
        <v>241</v>
      </c>
    </row>
    <row r="705" spans="2:51" s="13" customFormat="1" ht="22.5">
      <c r="B705" s="177"/>
      <c r="D705" s="151" t="s">
        <v>1584</v>
      </c>
      <c r="E705" s="178" t="s">
        <v>1</v>
      </c>
      <c r="F705" s="179" t="s">
        <v>2410</v>
      </c>
      <c r="H705" s="178" t="s">
        <v>1</v>
      </c>
      <c r="I705" s="180"/>
      <c r="L705" s="177"/>
      <c r="M705" s="181"/>
      <c r="T705" s="182"/>
      <c r="AT705" s="178" t="s">
        <v>1584</v>
      </c>
      <c r="AU705" s="178" t="s">
        <v>83</v>
      </c>
      <c r="AV705" s="13" t="s">
        <v>81</v>
      </c>
      <c r="AW705" s="13" t="s">
        <v>30</v>
      </c>
      <c r="AX705" s="13" t="s">
        <v>73</v>
      </c>
      <c r="AY705" s="178" t="s">
        <v>241</v>
      </c>
    </row>
    <row r="706" spans="2:51" s="12" customFormat="1" ht="11.25">
      <c r="B706" s="170"/>
      <c r="D706" s="151" t="s">
        <v>1584</v>
      </c>
      <c r="E706" s="171" t="s">
        <v>1</v>
      </c>
      <c r="F706" s="172" t="s">
        <v>2876</v>
      </c>
      <c r="H706" s="173">
        <v>678.34</v>
      </c>
      <c r="I706" s="174"/>
      <c r="L706" s="170"/>
      <c r="M706" s="175"/>
      <c r="T706" s="176"/>
      <c r="AT706" s="171" t="s">
        <v>1584</v>
      </c>
      <c r="AU706" s="171" t="s">
        <v>83</v>
      </c>
      <c r="AV706" s="12" t="s">
        <v>83</v>
      </c>
      <c r="AW706" s="12" t="s">
        <v>30</v>
      </c>
      <c r="AX706" s="12" t="s">
        <v>73</v>
      </c>
      <c r="AY706" s="171" t="s">
        <v>241</v>
      </c>
    </row>
    <row r="707" spans="2:51" s="13" customFormat="1" ht="11.25">
      <c r="B707" s="177"/>
      <c r="D707" s="151" t="s">
        <v>1584</v>
      </c>
      <c r="E707" s="178" t="s">
        <v>1</v>
      </c>
      <c r="F707" s="179" t="s">
        <v>2615</v>
      </c>
      <c r="H707" s="178" t="s">
        <v>1</v>
      </c>
      <c r="I707" s="180"/>
      <c r="L707" s="177"/>
      <c r="M707" s="181"/>
      <c r="T707" s="182"/>
      <c r="AT707" s="178" t="s">
        <v>1584</v>
      </c>
      <c r="AU707" s="178" t="s">
        <v>83</v>
      </c>
      <c r="AV707" s="13" t="s">
        <v>81</v>
      </c>
      <c r="AW707" s="13" t="s">
        <v>30</v>
      </c>
      <c r="AX707" s="13" t="s">
        <v>73</v>
      </c>
      <c r="AY707" s="178" t="s">
        <v>241</v>
      </c>
    </row>
    <row r="708" spans="2:51" s="12" customFormat="1" ht="11.25">
      <c r="B708" s="170"/>
      <c r="D708" s="151" t="s">
        <v>1584</v>
      </c>
      <c r="E708" s="171" t="s">
        <v>1</v>
      </c>
      <c r="F708" s="172" t="s">
        <v>2877</v>
      </c>
      <c r="H708" s="173">
        <v>14.995</v>
      </c>
      <c r="I708" s="174"/>
      <c r="L708" s="170"/>
      <c r="M708" s="175"/>
      <c r="T708" s="176"/>
      <c r="AT708" s="171" t="s">
        <v>1584</v>
      </c>
      <c r="AU708" s="171" t="s">
        <v>83</v>
      </c>
      <c r="AV708" s="12" t="s">
        <v>83</v>
      </c>
      <c r="AW708" s="12" t="s">
        <v>30</v>
      </c>
      <c r="AX708" s="12" t="s">
        <v>73</v>
      </c>
      <c r="AY708" s="171" t="s">
        <v>241</v>
      </c>
    </row>
    <row r="709" spans="2:51" s="13" customFormat="1" ht="11.25">
      <c r="B709" s="177"/>
      <c r="D709" s="151" t="s">
        <v>1584</v>
      </c>
      <c r="E709" s="178" t="s">
        <v>1</v>
      </c>
      <c r="F709" s="179" t="s">
        <v>2617</v>
      </c>
      <c r="H709" s="178" t="s">
        <v>1</v>
      </c>
      <c r="I709" s="180"/>
      <c r="L709" s="177"/>
      <c r="M709" s="181"/>
      <c r="T709" s="182"/>
      <c r="AT709" s="178" t="s">
        <v>1584</v>
      </c>
      <c r="AU709" s="178" t="s">
        <v>83</v>
      </c>
      <c r="AV709" s="13" t="s">
        <v>81</v>
      </c>
      <c r="AW709" s="13" t="s">
        <v>30</v>
      </c>
      <c r="AX709" s="13" t="s">
        <v>73</v>
      </c>
      <c r="AY709" s="178" t="s">
        <v>241</v>
      </c>
    </row>
    <row r="710" spans="2:51" s="12" customFormat="1" ht="11.25">
      <c r="B710" s="170"/>
      <c r="D710" s="151" t="s">
        <v>1584</v>
      </c>
      <c r="E710" s="171" t="s">
        <v>1</v>
      </c>
      <c r="F710" s="172" t="s">
        <v>2877</v>
      </c>
      <c r="H710" s="173">
        <v>14.995</v>
      </c>
      <c r="I710" s="174"/>
      <c r="L710" s="170"/>
      <c r="M710" s="175"/>
      <c r="T710" s="176"/>
      <c r="AT710" s="171" t="s">
        <v>1584</v>
      </c>
      <c r="AU710" s="171" t="s">
        <v>83</v>
      </c>
      <c r="AV710" s="12" t="s">
        <v>83</v>
      </c>
      <c r="AW710" s="12" t="s">
        <v>30</v>
      </c>
      <c r="AX710" s="12" t="s">
        <v>73</v>
      </c>
      <c r="AY710" s="171" t="s">
        <v>241</v>
      </c>
    </row>
    <row r="711" spans="2:51" s="13" customFormat="1" ht="11.25">
      <c r="B711" s="177"/>
      <c r="D711" s="151" t="s">
        <v>1584</v>
      </c>
      <c r="E711" s="178" t="s">
        <v>1</v>
      </c>
      <c r="F711" s="179" t="s">
        <v>2618</v>
      </c>
      <c r="H711" s="178" t="s">
        <v>1</v>
      </c>
      <c r="I711" s="180"/>
      <c r="L711" s="177"/>
      <c r="M711" s="181"/>
      <c r="T711" s="182"/>
      <c r="AT711" s="178" t="s">
        <v>1584</v>
      </c>
      <c r="AU711" s="178" t="s">
        <v>83</v>
      </c>
      <c r="AV711" s="13" t="s">
        <v>81</v>
      </c>
      <c r="AW711" s="13" t="s">
        <v>30</v>
      </c>
      <c r="AX711" s="13" t="s">
        <v>73</v>
      </c>
      <c r="AY711" s="178" t="s">
        <v>241</v>
      </c>
    </row>
    <row r="712" spans="2:51" s="12" customFormat="1" ht="11.25">
      <c r="B712" s="170"/>
      <c r="D712" s="151" t="s">
        <v>1584</v>
      </c>
      <c r="E712" s="171" t="s">
        <v>1</v>
      </c>
      <c r="F712" s="172" t="s">
        <v>2877</v>
      </c>
      <c r="H712" s="173">
        <v>14.995</v>
      </c>
      <c r="I712" s="174"/>
      <c r="L712" s="170"/>
      <c r="M712" s="175"/>
      <c r="T712" s="176"/>
      <c r="AT712" s="171" t="s">
        <v>1584</v>
      </c>
      <c r="AU712" s="171" t="s">
        <v>83</v>
      </c>
      <c r="AV712" s="12" t="s">
        <v>83</v>
      </c>
      <c r="AW712" s="12" t="s">
        <v>30</v>
      </c>
      <c r="AX712" s="12" t="s">
        <v>73</v>
      </c>
      <c r="AY712" s="171" t="s">
        <v>241</v>
      </c>
    </row>
    <row r="713" spans="2:51" s="13" customFormat="1" ht="11.25">
      <c r="B713" s="177"/>
      <c r="D713" s="151" t="s">
        <v>1584</v>
      </c>
      <c r="E713" s="178" t="s">
        <v>1</v>
      </c>
      <c r="F713" s="179" t="s">
        <v>2626</v>
      </c>
      <c r="H713" s="178" t="s">
        <v>1</v>
      </c>
      <c r="I713" s="180"/>
      <c r="L713" s="177"/>
      <c r="M713" s="181"/>
      <c r="T713" s="182"/>
      <c r="AT713" s="178" t="s">
        <v>1584</v>
      </c>
      <c r="AU713" s="178" t="s">
        <v>83</v>
      </c>
      <c r="AV713" s="13" t="s">
        <v>81</v>
      </c>
      <c r="AW713" s="13" t="s">
        <v>30</v>
      </c>
      <c r="AX713" s="13" t="s">
        <v>73</v>
      </c>
      <c r="AY713" s="178" t="s">
        <v>241</v>
      </c>
    </row>
    <row r="714" spans="2:51" s="12" customFormat="1" ht="11.25">
      <c r="B714" s="170"/>
      <c r="D714" s="151" t="s">
        <v>1584</v>
      </c>
      <c r="E714" s="171" t="s">
        <v>1</v>
      </c>
      <c r="F714" s="172" t="s">
        <v>2627</v>
      </c>
      <c r="H714" s="173">
        <v>48.985</v>
      </c>
      <c r="I714" s="174"/>
      <c r="L714" s="170"/>
      <c r="M714" s="175"/>
      <c r="T714" s="176"/>
      <c r="AT714" s="171" t="s">
        <v>1584</v>
      </c>
      <c r="AU714" s="171" t="s">
        <v>83</v>
      </c>
      <c r="AV714" s="12" t="s">
        <v>83</v>
      </c>
      <c r="AW714" s="12" t="s">
        <v>30</v>
      </c>
      <c r="AX714" s="12" t="s">
        <v>73</v>
      </c>
      <c r="AY714" s="171" t="s">
        <v>241</v>
      </c>
    </row>
    <row r="715" spans="2:51" s="14" customFormat="1" ht="11.25">
      <c r="B715" s="186"/>
      <c r="D715" s="151" t="s">
        <v>1584</v>
      </c>
      <c r="E715" s="187" t="s">
        <v>1</v>
      </c>
      <c r="F715" s="188" t="s">
        <v>2061</v>
      </c>
      <c r="H715" s="189">
        <v>1042.355</v>
      </c>
      <c r="I715" s="190"/>
      <c r="L715" s="186"/>
      <c r="M715" s="191"/>
      <c r="T715" s="192"/>
      <c r="AT715" s="187" t="s">
        <v>1584</v>
      </c>
      <c r="AU715" s="187" t="s">
        <v>83</v>
      </c>
      <c r="AV715" s="14" t="s">
        <v>247</v>
      </c>
      <c r="AW715" s="14" t="s">
        <v>30</v>
      </c>
      <c r="AX715" s="14" t="s">
        <v>81</v>
      </c>
      <c r="AY715" s="187" t="s">
        <v>241</v>
      </c>
    </row>
    <row r="716" spans="2:63" s="11" customFormat="1" ht="25.9" customHeight="1">
      <c r="B716" s="125"/>
      <c r="D716" s="126" t="s">
        <v>72</v>
      </c>
      <c r="E716" s="127" t="s">
        <v>636</v>
      </c>
      <c r="F716" s="127" t="s">
        <v>637</v>
      </c>
      <c r="I716" s="128"/>
      <c r="J716" s="129">
        <f>BK716</f>
        <v>0</v>
      </c>
      <c r="L716" s="125"/>
      <c r="M716" s="130"/>
      <c r="P716" s="131">
        <f>SUM(P717:P870)</f>
        <v>0</v>
      </c>
      <c r="R716" s="131">
        <f>SUM(R717:R870)</f>
        <v>0</v>
      </c>
      <c r="T716" s="132">
        <f>SUM(T717:T870)</f>
        <v>0</v>
      </c>
      <c r="AR716" s="126" t="s">
        <v>247</v>
      </c>
      <c r="AT716" s="133" t="s">
        <v>72</v>
      </c>
      <c r="AU716" s="133" t="s">
        <v>73</v>
      </c>
      <c r="AY716" s="126" t="s">
        <v>241</v>
      </c>
      <c r="BK716" s="134">
        <f>SUM(BK717:BK870)</f>
        <v>0</v>
      </c>
    </row>
    <row r="717" spans="2:65" s="1" customFormat="1" ht="62.65" customHeight="1">
      <c r="B717" s="32"/>
      <c r="C717" s="137" t="s">
        <v>674</v>
      </c>
      <c r="D717" s="137" t="s">
        <v>243</v>
      </c>
      <c r="E717" s="138" t="s">
        <v>2243</v>
      </c>
      <c r="F717" s="139" t="s">
        <v>2244</v>
      </c>
      <c r="G717" s="140" t="s">
        <v>263</v>
      </c>
      <c r="H717" s="141">
        <v>2</v>
      </c>
      <c r="I717" s="142"/>
      <c r="J717" s="143">
        <f>ROUND(I717*H717,2)</f>
        <v>0</v>
      </c>
      <c r="K717" s="144"/>
      <c r="L717" s="32"/>
      <c r="M717" s="145" t="s">
        <v>1</v>
      </c>
      <c r="N717" s="146" t="s">
        <v>38</v>
      </c>
      <c r="P717" s="147">
        <f>O717*H717</f>
        <v>0</v>
      </c>
      <c r="Q717" s="147">
        <v>0</v>
      </c>
      <c r="R717" s="147">
        <f>Q717*H717</f>
        <v>0</v>
      </c>
      <c r="S717" s="147">
        <v>0</v>
      </c>
      <c r="T717" s="148">
        <f>S717*H717</f>
        <v>0</v>
      </c>
      <c r="AR717" s="149" t="s">
        <v>1164</v>
      </c>
      <c r="AT717" s="149" t="s">
        <v>243</v>
      </c>
      <c r="AU717" s="149" t="s">
        <v>81</v>
      </c>
      <c r="AY717" s="17" t="s">
        <v>241</v>
      </c>
      <c r="BE717" s="150">
        <f>IF(N717="základní",J717,0)</f>
        <v>0</v>
      </c>
      <c r="BF717" s="150">
        <f>IF(N717="snížená",J717,0)</f>
        <v>0</v>
      </c>
      <c r="BG717" s="150">
        <f>IF(N717="zákl. přenesená",J717,0)</f>
        <v>0</v>
      </c>
      <c r="BH717" s="150">
        <f>IF(N717="sníž. přenesená",J717,0)</f>
        <v>0</v>
      </c>
      <c r="BI717" s="150">
        <f>IF(N717="nulová",J717,0)</f>
        <v>0</v>
      </c>
      <c r="BJ717" s="17" t="s">
        <v>81</v>
      </c>
      <c r="BK717" s="150">
        <f>ROUND(I717*H717,2)</f>
        <v>0</v>
      </c>
      <c r="BL717" s="17" t="s">
        <v>1164</v>
      </c>
      <c r="BM717" s="149" t="s">
        <v>2878</v>
      </c>
    </row>
    <row r="718" spans="2:47" s="1" customFormat="1" ht="78">
      <c r="B718" s="32"/>
      <c r="D718" s="151" t="s">
        <v>248</v>
      </c>
      <c r="F718" s="152" t="s">
        <v>2246</v>
      </c>
      <c r="I718" s="153"/>
      <c r="L718" s="32"/>
      <c r="M718" s="154"/>
      <c r="T718" s="56"/>
      <c r="AT718" s="17" t="s">
        <v>248</v>
      </c>
      <c r="AU718" s="17" t="s">
        <v>81</v>
      </c>
    </row>
    <row r="719" spans="2:51" s="13" customFormat="1" ht="22.5">
      <c r="B719" s="177"/>
      <c r="D719" s="151" t="s">
        <v>1584</v>
      </c>
      <c r="E719" s="178" t="s">
        <v>1</v>
      </c>
      <c r="F719" s="179" t="s">
        <v>2879</v>
      </c>
      <c r="H719" s="178" t="s">
        <v>1</v>
      </c>
      <c r="I719" s="180"/>
      <c r="L719" s="177"/>
      <c r="M719" s="181"/>
      <c r="T719" s="182"/>
      <c r="AT719" s="178" t="s">
        <v>1584</v>
      </c>
      <c r="AU719" s="178" t="s">
        <v>81</v>
      </c>
      <c r="AV719" s="13" t="s">
        <v>81</v>
      </c>
      <c r="AW719" s="13" t="s">
        <v>30</v>
      </c>
      <c r="AX719" s="13" t="s">
        <v>73</v>
      </c>
      <c r="AY719" s="178" t="s">
        <v>241</v>
      </c>
    </row>
    <row r="720" spans="2:51" s="13" customFormat="1" ht="22.5">
      <c r="B720" s="177"/>
      <c r="D720" s="151" t="s">
        <v>1584</v>
      </c>
      <c r="E720" s="178" t="s">
        <v>1</v>
      </c>
      <c r="F720" s="179" t="s">
        <v>2880</v>
      </c>
      <c r="H720" s="178" t="s">
        <v>1</v>
      </c>
      <c r="I720" s="180"/>
      <c r="L720" s="177"/>
      <c r="M720" s="181"/>
      <c r="T720" s="182"/>
      <c r="AT720" s="178" t="s">
        <v>1584</v>
      </c>
      <c r="AU720" s="178" t="s">
        <v>81</v>
      </c>
      <c r="AV720" s="13" t="s">
        <v>81</v>
      </c>
      <c r="AW720" s="13" t="s">
        <v>30</v>
      </c>
      <c r="AX720" s="13" t="s">
        <v>73</v>
      </c>
      <c r="AY720" s="178" t="s">
        <v>241</v>
      </c>
    </row>
    <row r="721" spans="2:51" s="12" customFormat="1" ht="11.25">
      <c r="B721" s="170"/>
      <c r="D721" s="151" t="s">
        <v>1584</v>
      </c>
      <c r="E721" s="171" t="s">
        <v>1</v>
      </c>
      <c r="F721" s="172" t="s">
        <v>81</v>
      </c>
      <c r="H721" s="173">
        <v>1</v>
      </c>
      <c r="I721" s="174"/>
      <c r="L721" s="170"/>
      <c r="M721" s="175"/>
      <c r="T721" s="176"/>
      <c r="AT721" s="171" t="s">
        <v>1584</v>
      </c>
      <c r="AU721" s="171" t="s">
        <v>81</v>
      </c>
      <c r="AV721" s="12" t="s">
        <v>83</v>
      </c>
      <c r="AW721" s="12" t="s">
        <v>30</v>
      </c>
      <c r="AX721" s="12" t="s">
        <v>73</v>
      </c>
      <c r="AY721" s="171" t="s">
        <v>241</v>
      </c>
    </row>
    <row r="722" spans="2:51" s="13" customFormat="1" ht="11.25">
      <c r="B722" s="177"/>
      <c r="D722" s="151" t="s">
        <v>1584</v>
      </c>
      <c r="E722" s="178" t="s">
        <v>1</v>
      </c>
      <c r="F722" s="179" t="s">
        <v>2881</v>
      </c>
      <c r="H722" s="178" t="s">
        <v>1</v>
      </c>
      <c r="I722" s="180"/>
      <c r="L722" s="177"/>
      <c r="M722" s="181"/>
      <c r="T722" s="182"/>
      <c r="AT722" s="178" t="s">
        <v>1584</v>
      </c>
      <c r="AU722" s="178" t="s">
        <v>81</v>
      </c>
      <c r="AV722" s="13" t="s">
        <v>81</v>
      </c>
      <c r="AW722" s="13" t="s">
        <v>30</v>
      </c>
      <c r="AX722" s="13" t="s">
        <v>73</v>
      </c>
      <c r="AY722" s="178" t="s">
        <v>241</v>
      </c>
    </row>
    <row r="723" spans="2:51" s="12" customFormat="1" ht="11.25">
      <c r="B723" s="170"/>
      <c r="D723" s="151" t="s">
        <v>1584</v>
      </c>
      <c r="E723" s="171" t="s">
        <v>1</v>
      </c>
      <c r="F723" s="172" t="s">
        <v>81</v>
      </c>
      <c r="H723" s="173">
        <v>1</v>
      </c>
      <c r="I723" s="174"/>
      <c r="L723" s="170"/>
      <c r="M723" s="175"/>
      <c r="T723" s="176"/>
      <c r="AT723" s="171" t="s">
        <v>1584</v>
      </c>
      <c r="AU723" s="171" t="s">
        <v>81</v>
      </c>
      <c r="AV723" s="12" t="s">
        <v>83</v>
      </c>
      <c r="AW723" s="12" t="s">
        <v>30</v>
      </c>
      <c r="AX723" s="12" t="s">
        <v>73</v>
      </c>
      <c r="AY723" s="171" t="s">
        <v>241</v>
      </c>
    </row>
    <row r="724" spans="2:51" s="14" customFormat="1" ht="11.25">
      <c r="B724" s="186"/>
      <c r="D724" s="151" t="s">
        <v>1584</v>
      </c>
      <c r="E724" s="187" t="s">
        <v>1</v>
      </c>
      <c r="F724" s="188" t="s">
        <v>2061</v>
      </c>
      <c r="H724" s="189">
        <v>2</v>
      </c>
      <c r="I724" s="190"/>
      <c r="L724" s="186"/>
      <c r="M724" s="191"/>
      <c r="T724" s="192"/>
      <c r="AT724" s="187" t="s">
        <v>1584</v>
      </c>
      <c r="AU724" s="187" t="s">
        <v>81</v>
      </c>
      <c r="AV724" s="14" t="s">
        <v>247</v>
      </c>
      <c r="AW724" s="14" t="s">
        <v>30</v>
      </c>
      <c r="AX724" s="14" t="s">
        <v>81</v>
      </c>
      <c r="AY724" s="187" t="s">
        <v>241</v>
      </c>
    </row>
    <row r="725" spans="2:65" s="1" customFormat="1" ht="55.5" customHeight="1">
      <c r="B725" s="32"/>
      <c r="C725" s="137" t="s">
        <v>450</v>
      </c>
      <c r="D725" s="137" t="s">
        <v>243</v>
      </c>
      <c r="E725" s="138" t="s">
        <v>2249</v>
      </c>
      <c r="F725" s="139" t="s">
        <v>2250</v>
      </c>
      <c r="G725" s="140" t="s">
        <v>563</v>
      </c>
      <c r="H725" s="141">
        <v>8141.042</v>
      </c>
      <c r="I725" s="142"/>
      <c r="J725" s="143">
        <f>ROUND(I725*H725,2)</f>
        <v>0</v>
      </c>
      <c r="K725" s="144"/>
      <c r="L725" s="32"/>
      <c r="M725" s="145" t="s">
        <v>1</v>
      </c>
      <c r="N725" s="146" t="s">
        <v>38</v>
      </c>
      <c r="P725" s="147">
        <f>O725*H725</f>
        <v>0</v>
      </c>
      <c r="Q725" s="147">
        <v>0</v>
      </c>
      <c r="R725" s="147">
        <f>Q725*H725</f>
        <v>0</v>
      </c>
      <c r="S725" s="147">
        <v>0</v>
      </c>
      <c r="T725" s="148">
        <f>S725*H725</f>
        <v>0</v>
      </c>
      <c r="AR725" s="149" t="s">
        <v>1164</v>
      </c>
      <c r="AT725" s="149" t="s">
        <v>243</v>
      </c>
      <c r="AU725" s="149" t="s">
        <v>81</v>
      </c>
      <c r="AY725" s="17" t="s">
        <v>241</v>
      </c>
      <c r="BE725" s="150">
        <f>IF(N725="základní",J725,0)</f>
        <v>0</v>
      </c>
      <c r="BF725" s="150">
        <f>IF(N725="snížená",J725,0)</f>
        <v>0</v>
      </c>
      <c r="BG725" s="150">
        <f>IF(N725="zákl. přenesená",J725,0)</f>
        <v>0</v>
      </c>
      <c r="BH725" s="150">
        <f>IF(N725="sníž. přenesená",J725,0)</f>
        <v>0</v>
      </c>
      <c r="BI725" s="150">
        <f>IF(N725="nulová",J725,0)</f>
        <v>0</v>
      </c>
      <c r="BJ725" s="17" t="s">
        <v>81</v>
      </c>
      <c r="BK725" s="150">
        <f>ROUND(I725*H725,2)</f>
        <v>0</v>
      </c>
      <c r="BL725" s="17" t="s">
        <v>1164</v>
      </c>
      <c r="BM725" s="149" t="s">
        <v>2882</v>
      </c>
    </row>
    <row r="726" spans="2:47" s="1" customFormat="1" ht="78">
      <c r="B726" s="32"/>
      <c r="D726" s="151" t="s">
        <v>248</v>
      </c>
      <c r="F726" s="152" t="s">
        <v>2252</v>
      </c>
      <c r="I726" s="153"/>
      <c r="L726" s="32"/>
      <c r="M726" s="154"/>
      <c r="T726" s="56"/>
      <c r="AT726" s="17" t="s">
        <v>248</v>
      </c>
      <c r="AU726" s="17" t="s">
        <v>81</v>
      </c>
    </row>
    <row r="727" spans="2:51" s="13" customFormat="1" ht="11.25">
      <c r="B727" s="177"/>
      <c r="D727" s="151" t="s">
        <v>1584</v>
      </c>
      <c r="E727" s="178" t="s">
        <v>1</v>
      </c>
      <c r="F727" s="179" t="s">
        <v>2883</v>
      </c>
      <c r="H727" s="178" t="s">
        <v>1</v>
      </c>
      <c r="I727" s="180"/>
      <c r="L727" s="177"/>
      <c r="M727" s="181"/>
      <c r="T727" s="182"/>
      <c r="AT727" s="178" t="s">
        <v>1584</v>
      </c>
      <c r="AU727" s="178" t="s">
        <v>81</v>
      </c>
      <c r="AV727" s="13" t="s">
        <v>81</v>
      </c>
      <c r="AW727" s="13" t="s">
        <v>30</v>
      </c>
      <c r="AX727" s="13" t="s">
        <v>73</v>
      </c>
      <c r="AY727" s="178" t="s">
        <v>241</v>
      </c>
    </row>
    <row r="728" spans="2:51" s="12" customFormat="1" ht="11.25">
      <c r="B728" s="170"/>
      <c r="D728" s="151" t="s">
        <v>1584</v>
      </c>
      <c r="E728" s="171" t="s">
        <v>1</v>
      </c>
      <c r="F728" s="172" t="s">
        <v>2884</v>
      </c>
      <c r="H728" s="173">
        <v>5436.656</v>
      </c>
      <c r="I728" s="174"/>
      <c r="L728" s="170"/>
      <c r="M728" s="175"/>
      <c r="T728" s="176"/>
      <c r="AT728" s="171" t="s">
        <v>1584</v>
      </c>
      <c r="AU728" s="171" t="s">
        <v>81</v>
      </c>
      <c r="AV728" s="12" t="s">
        <v>83</v>
      </c>
      <c r="AW728" s="12" t="s">
        <v>30</v>
      </c>
      <c r="AX728" s="12" t="s">
        <v>73</v>
      </c>
      <c r="AY728" s="171" t="s">
        <v>241</v>
      </c>
    </row>
    <row r="729" spans="2:51" s="13" customFormat="1" ht="11.25">
      <c r="B729" s="177"/>
      <c r="D729" s="151" t="s">
        <v>1584</v>
      </c>
      <c r="E729" s="178" t="s">
        <v>1</v>
      </c>
      <c r="F729" s="179" t="s">
        <v>2885</v>
      </c>
      <c r="H729" s="178" t="s">
        <v>1</v>
      </c>
      <c r="I729" s="180"/>
      <c r="L729" s="177"/>
      <c r="M729" s="181"/>
      <c r="T729" s="182"/>
      <c r="AT729" s="178" t="s">
        <v>1584</v>
      </c>
      <c r="AU729" s="178" t="s">
        <v>81</v>
      </c>
      <c r="AV729" s="13" t="s">
        <v>81</v>
      </c>
      <c r="AW729" s="13" t="s">
        <v>30</v>
      </c>
      <c r="AX729" s="13" t="s">
        <v>73</v>
      </c>
      <c r="AY729" s="178" t="s">
        <v>241</v>
      </c>
    </row>
    <row r="730" spans="2:51" s="12" customFormat="1" ht="11.25">
      <c r="B730" s="170"/>
      <c r="D730" s="151" t="s">
        <v>1584</v>
      </c>
      <c r="E730" s="171" t="s">
        <v>1</v>
      </c>
      <c r="F730" s="172" t="s">
        <v>2886</v>
      </c>
      <c r="H730" s="173">
        <v>2702.96</v>
      </c>
      <c r="I730" s="174"/>
      <c r="L730" s="170"/>
      <c r="M730" s="175"/>
      <c r="T730" s="176"/>
      <c r="AT730" s="171" t="s">
        <v>1584</v>
      </c>
      <c r="AU730" s="171" t="s">
        <v>81</v>
      </c>
      <c r="AV730" s="12" t="s">
        <v>83</v>
      </c>
      <c r="AW730" s="12" t="s">
        <v>30</v>
      </c>
      <c r="AX730" s="12" t="s">
        <v>73</v>
      </c>
      <c r="AY730" s="171" t="s">
        <v>241</v>
      </c>
    </row>
    <row r="731" spans="2:51" s="13" customFormat="1" ht="11.25">
      <c r="B731" s="177"/>
      <c r="D731" s="151" t="s">
        <v>1584</v>
      </c>
      <c r="E731" s="178" t="s">
        <v>1</v>
      </c>
      <c r="F731" s="179" t="s">
        <v>2887</v>
      </c>
      <c r="H731" s="178" t="s">
        <v>1</v>
      </c>
      <c r="I731" s="180"/>
      <c r="L731" s="177"/>
      <c r="M731" s="181"/>
      <c r="T731" s="182"/>
      <c r="AT731" s="178" t="s">
        <v>1584</v>
      </c>
      <c r="AU731" s="178" t="s">
        <v>81</v>
      </c>
      <c r="AV731" s="13" t="s">
        <v>81</v>
      </c>
      <c r="AW731" s="13" t="s">
        <v>30</v>
      </c>
      <c r="AX731" s="13" t="s">
        <v>73</v>
      </c>
      <c r="AY731" s="178" t="s">
        <v>241</v>
      </c>
    </row>
    <row r="732" spans="2:51" s="12" customFormat="1" ht="11.25">
      <c r="B732" s="170"/>
      <c r="D732" s="151" t="s">
        <v>1584</v>
      </c>
      <c r="E732" s="171" t="s">
        <v>1</v>
      </c>
      <c r="F732" s="172" t="s">
        <v>2888</v>
      </c>
      <c r="H732" s="173">
        <v>1.426</v>
      </c>
      <c r="I732" s="174"/>
      <c r="L732" s="170"/>
      <c r="M732" s="175"/>
      <c r="T732" s="176"/>
      <c r="AT732" s="171" t="s">
        <v>1584</v>
      </c>
      <c r="AU732" s="171" t="s">
        <v>81</v>
      </c>
      <c r="AV732" s="12" t="s">
        <v>83</v>
      </c>
      <c r="AW732" s="12" t="s">
        <v>30</v>
      </c>
      <c r="AX732" s="12" t="s">
        <v>73</v>
      </c>
      <c r="AY732" s="171" t="s">
        <v>241</v>
      </c>
    </row>
    <row r="733" spans="2:51" s="14" customFormat="1" ht="11.25">
      <c r="B733" s="186"/>
      <c r="D733" s="151" t="s">
        <v>1584</v>
      </c>
      <c r="E733" s="187" t="s">
        <v>1</v>
      </c>
      <c r="F733" s="188" t="s">
        <v>2061</v>
      </c>
      <c r="H733" s="189">
        <v>8141.042</v>
      </c>
      <c r="I733" s="190"/>
      <c r="L733" s="186"/>
      <c r="M733" s="191"/>
      <c r="T733" s="192"/>
      <c r="AT733" s="187" t="s">
        <v>1584</v>
      </c>
      <c r="AU733" s="187" t="s">
        <v>81</v>
      </c>
      <c r="AV733" s="14" t="s">
        <v>247</v>
      </c>
      <c r="AW733" s="14" t="s">
        <v>30</v>
      </c>
      <c r="AX733" s="14" t="s">
        <v>81</v>
      </c>
      <c r="AY733" s="187" t="s">
        <v>241</v>
      </c>
    </row>
    <row r="734" spans="2:65" s="1" customFormat="1" ht="55.5" customHeight="1">
      <c r="B734" s="32"/>
      <c r="C734" s="137" t="s">
        <v>681</v>
      </c>
      <c r="D734" s="137" t="s">
        <v>243</v>
      </c>
      <c r="E734" s="138" t="s">
        <v>2263</v>
      </c>
      <c r="F734" s="139" t="s">
        <v>2264</v>
      </c>
      <c r="G734" s="140" t="s">
        <v>563</v>
      </c>
      <c r="H734" s="141">
        <v>1938.176</v>
      </c>
      <c r="I734" s="142"/>
      <c r="J734" s="143">
        <f>ROUND(I734*H734,2)</f>
        <v>0</v>
      </c>
      <c r="K734" s="144"/>
      <c r="L734" s="32"/>
      <c r="M734" s="145" t="s">
        <v>1</v>
      </c>
      <c r="N734" s="146" t="s">
        <v>38</v>
      </c>
      <c r="P734" s="147">
        <f>O734*H734</f>
        <v>0</v>
      </c>
      <c r="Q734" s="147">
        <v>0</v>
      </c>
      <c r="R734" s="147">
        <f>Q734*H734</f>
        <v>0</v>
      </c>
      <c r="S734" s="147">
        <v>0</v>
      </c>
      <c r="T734" s="148">
        <f>S734*H734</f>
        <v>0</v>
      </c>
      <c r="AR734" s="149" t="s">
        <v>1164</v>
      </c>
      <c r="AT734" s="149" t="s">
        <v>243</v>
      </c>
      <c r="AU734" s="149" t="s">
        <v>81</v>
      </c>
      <c r="AY734" s="17" t="s">
        <v>241</v>
      </c>
      <c r="BE734" s="150">
        <f>IF(N734="základní",J734,0)</f>
        <v>0</v>
      </c>
      <c r="BF734" s="150">
        <f>IF(N734="snížená",J734,0)</f>
        <v>0</v>
      </c>
      <c r="BG734" s="150">
        <f>IF(N734="zákl. přenesená",J734,0)</f>
        <v>0</v>
      </c>
      <c r="BH734" s="150">
        <f>IF(N734="sníž. přenesená",J734,0)</f>
        <v>0</v>
      </c>
      <c r="BI734" s="150">
        <f>IF(N734="nulová",J734,0)</f>
        <v>0</v>
      </c>
      <c r="BJ734" s="17" t="s">
        <v>81</v>
      </c>
      <c r="BK734" s="150">
        <f>ROUND(I734*H734,2)</f>
        <v>0</v>
      </c>
      <c r="BL734" s="17" t="s">
        <v>1164</v>
      </c>
      <c r="BM734" s="149" t="s">
        <v>2889</v>
      </c>
    </row>
    <row r="735" spans="2:47" s="1" customFormat="1" ht="78">
      <c r="B735" s="32"/>
      <c r="D735" s="151" t="s">
        <v>248</v>
      </c>
      <c r="F735" s="152" t="s">
        <v>2266</v>
      </c>
      <c r="I735" s="153"/>
      <c r="L735" s="32"/>
      <c r="M735" s="154"/>
      <c r="T735" s="56"/>
      <c r="AT735" s="17" t="s">
        <v>248</v>
      </c>
      <c r="AU735" s="17" t="s">
        <v>81</v>
      </c>
    </row>
    <row r="736" spans="2:51" s="13" customFormat="1" ht="22.5">
      <c r="B736" s="177"/>
      <c r="D736" s="151" t="s">
        <v>1584</v>
      </c>
      <c r="E736" s="178" t="s">
        <v>1</v>
      </c>
      <c r="F736" s="179" t="s">
        <v>2890</v>
      </c>
      <c r="H736" s="178" t="s">
        <v>1</v>
      </c>
      <c r="I736" s="180"/>
      <c r="L736" s="177"/>
      <c r="M736" s="181"/>
      <c r="T736" s="182"/>
      <c r="AT736" s="178" t="s">
        <v>1584</v>
      </c>
      <c r="AU736" s="178" t="s">
        <v>81</v>
      </c>
      <c r="AV736" s="13" t="s">
        <v>81</v>
      </c>
      <c r="AW736" s="13" t="s">
        <v>30</v>
      </c>
      <c r="AX736" s="13" t="s">
        <v>73</v>
      </c>
      <c r="AY736" s="178" t="s">
        <v>241</v>
      </c>
    </row>
    <row r="737" spans="2:51" s="12" customFormat="1" ht="11.25">
      <c r="B737" s="170"/>
      <c r="D737" s="151" t="s">
        <v>1584</v>
      </c>
      <c r="E737" s="171" t="s">
        <v>1</v>
      </c>
      <c r="F737" s="172" t="s">
        <v>2891</v>
      </c>
      <c r="H737" s="173">
        <v>1938.176</v>
      </c>
      <c r="I737" s="174"/>
      <c r="L737" s="170"/>
      <c r="M737" s="175"/>
      <c r="T737" s="176"/>
      <c r="AT737" s="171" t="s">
        <v>1584</v>
      </c>
      <c r="AU737" s="171" t="s">
        <v>81</v>
      </c>
      <c r="AV737" s="12" t="s">
        <v>83</v>
      </c>
      <c r="AW737" s="12" t="s">
        <v>30</v>
      </c>
      <c r="AX737" s="12" t="s">
        <v>81</v>
      </c>
      <c r="AY737" s="171" t="s">
        <v>241</v>
      </c>
    </row>
    <row r="738" spans="2:65" s="1" customFormat="1" ht="55.5" customHeight="1">
      <c r="B738" s="32"/>
      <c r="C738" s="137" t="s">
        <v>453</v>
      </c>
      <c r="D738" s="137" t="s">
        <v>243</v>
      </c>
      <c r="E738" s="138" t="s">
        <v>2270</v>
      </c>
      <c r="F738" s="139" t="s">
        <v>2271</v>
      </c>
      <c r="G738" s="140" t="s">
        <v>563</v>
      </c>
      <c r="H738" s="141">
        <v>6992.004</v>
      </c>
      <c r="I738" s="142"/>
      <c r="J738" s="143">
        <f>ROUND(I738*H738,2)</f>
        <v>0</v>
      </c>
      <c r="K738" s="144"/>
      <c r="L738" s="32"/>
      <c r="M738" s="145" t="s">
        <v>1</v>
      </c>
      <c r="N738" s="146" t="s">
        <v>38</v>
      </c>
      <c r="P738" s="147">
        <f>O738*H738</f>
        <v>0</v>
      </c>
      <c r="Q738" s="147">
        <v>0</v>
      </c>
      <c r="R738" s="147">
        <f>Q738*H738</f>
        <v>0</v>
      </c>
      <c r="S738" s="147">
        <v>0</v>
      </c>
      <c r="T738" s="148">
        <f>S738*H738</f>
        <v>0</v>
      </c>
      <c r="AR738" s="149" t="s">
        <v>247</v>
      </c>
      <c r="AT738" s="149" t="s">
        <v>243</v>
      </c>
      <c r="AU738" s="149" t="s">
        <v>81</v>
      </c>
      <c r="AY738" s="17" t="s">
        <v>241</v>
      </c>
      <c r="BE738" s="150">
        <f>IF(N738="základní",J738,0)</f>
        <v>0</v>
      </c>
      <c r="BF738" s="150">
        <f>IF(N738="snížená",J738,0)</f>
        <v>0</v>
      </c>
      <c r="BG738" s="150">
        <f>IF(N738="zákl. přenesená",J738,0)</f>
        <v>0</v>
      </c>
      <c r="BH738" s="150">
        <f>IF(N738="sníž. přenesená",J738,0)</f>
        <v>0</v>
      </c>
      <c r="BI738" s="150">
        <f>IF(N738="nulová",J738,0)</f>
        <v>0</v>
      </c>
      <c r="BJ738" s="17" t="s">
        <v>81</v>
      </c>
      <c r="BK738" s="150">
        <f>ROUND(I738*H738,2)</f>
        <v>0</v>
      </c>
      <c r="BL738" s="17" t="s">
        <v>247</v>
      </c>
      <c r="BM738" s="149" t="s">
        <v>2892</v>
      </c>
    </row>
    <row r="739" spans="2:47" s="1" customFormat="1" ht="78">
      <c r="B739" s="32"/>
      <c r="D739" s="151" t="s">
        <v>248</v>
      </c>
      <c r="F739" s="152" t="s">
        <v>2273</v>
      </c>
      <c r="I739" s="153"/>
      <c r="L739" s="32"/>
      <c r="M739" s="154"/>
      <c r="T739" s="56"/>
      <c r="AT739" s="17" t="s">
        <v>248</v>
      </c>
      <c r="AU739" s="17" t="s">
        <v>81</v>
      </c>
    </row>
    <row r="740" spans="2:51" s="13" customFormat="1" ht="11.25">
      <c r="B740" s="177"/>
      <c r="D740" s="151" t="s">
        <v>1584</v>
      </c>
      <c r="E740" s="178" t="s">
        <v>1</v>
      </c>
      <c r="F740" s="179" t="s">
        <v>2893</v>
      </c>
      <c r="H740" s="178" t="s">
        <v>1</v>
      </c>
      <c r="I740" s="180"/>
      <c r="L740" s="177"/>
      <c r="M740" s="181"/>
      <c r="T740" s="182"/>
      <c r="AT740" s="178" t="s">
        <v>1584</v>
      </c>
      <c r="AU740" s="178" t="s">
        <v>81</v>
      </c>
      <c r="AV740" s="13" t="s">
        <v>81</v>
      </c>
      <c r="AW740" s="13" t="s">
        <v>30</v>
      </c>
      <c r="AX740" s="13" t="s">
        <v>73</v>
      </c>
      <c r="AY740" s="178" t="s">
        <v>241</v>
      </c>
    </row>
    <row r="741" spans="2:51" s="12" customFormat="1" ht="11.25">
      <c r="B741" s="170"/>
      <c r="D741" s="151" t="s">
        <v>1584</v>
      </c>
      <c r="E741" s="171" t="s">
        <v>1</v>
      </c>
      <c r="F741" s="172" t="s">
        <v>2894</v>
      </c>
      <c r="H741" s="173">
        <v>5999.766</v>
      </c>
      <c r="I741" s="174"/>
      <c r="L741" s="170"/>
      <c r="M741" s="175"/>
      <c r="T741" s="176"/>
      <c r="AT741" s="171" t="s">
        <v>1584</v>
      </c>
      <c r="AU741" s="171" t="s">
        <v>81</v>
      </c>
      <c r="AV741" s="12" t="s">
        <v>83</v>
      </c>
      <c r="AW741" s="12" t="s">
        <v>30</v>
      </c>
      <c r="AX741" s="12" t="s">
        <v>73</v>
      </c>
      <c r="AY741" s="171" t="s">
        <v>241</v>
      </c>
    </row>
    <row r="742" spans="2:51" s="13" customFormat="1" ht="22.5">
      <c r="B742" s="177"/>
      <c r="D742" s="151" t="s">
        <v>1584</v>
      </c>
      <c r="E742" s="178" t="s">
        <v>1</v>
      </c>
      <c r="F742" s="179" t="s">
        <v>2442</v>
      </c>
      <c r="H742" s="178" t="s">
        <v>1</v>
      </c>
      <c r="I742" s="180"/>
      <c r="L742" s="177"/>
      <c r="M742" s="181"/>
      <c r="T742" s="182"/>
      <c r="AT742" s="178" t="s">
        <v>1584</v>
      </c>
      <c r="AU742" s="178" t="s">
        <v>81</v>
      </c>
      <c r="AV742" s="13" t="s">
        <v>81</v>
      </c>
      <c r="AW742" s="13" t="s">
        <v>30</v>
      </c>
      <c r="AX742" s="13" t="s">
        <v>73</v>
      </c>
      <c r="AY742" s="178" t="s">
        <v>241</v>
      </c>
    </row>
    <row r="743" spans="2:51" s="12" customFormat="1" ht="11.25">
      <c r="B743" s="170"/>
      <c r="D743" s="151" t="s">
        <v>1584</v>
      </c>
      <c r="E743" s="171" t="s">
        <v>1</v>
      </c>
      <c r="F743" s="172" t="s">
        <v>2443</v>
      </c>
      <c r="H743" s="173">
        <v>45.389</v>
      </c>
      <c r="I743" s="174"/>
      <c r="L743" s="170"/>
      <c r="M743" s="175"/>
      <c r="T743" s="176"/>
      <c r="AT743" s="171" t="s">
        <v>1584</v>
      </c>
      <c r="AU743" s="171" t="s">
        <v>81</v>
      </c>
      <c r="AV743" s="12" t="s">
        <v>83</v>
      </c>
      <c r="AW743" s="12" t="s">
        <v>30</v>
      </c>
      <c r="AX743" s="12" t="s">
        <v>73</v>
      </c>
      <c r="AY743" s="171" t="s">
        <v>241</v>
      </c>
    </row>
    <row r="744" spans="2:51" s="13" customFormat="1" ht="22.5">
      <c r="B744" s="177"/>
      <c r="D744" s="151" t="s">
        <v>1584</v>
      </c>
      <c r="E744" s="178" t="s">
        <v>1</v>
      </c>
      <c r="F744" s="179" t="s">
        <v>2449</v>
      </c>
      <c r="H744" s="178" t="s">
        <v>1</v>
      </c>
      <c r="I744" s="180"/>
      <c r="L744" s="177"/>
      <c r="M744" s="181"/>
      <c r="T744" s="182"/>
      <c r="AT744" s="178" t="s">
        <v>1584</v>
      </c>
      <c r="AU744" s="178" t="s">
        <v>81</v>
      </c>
      <c r="AV744" s="13" t="s">
        <v>81</v>
      </c>
      <c r="AW744" s="13" t="s">
        <v>30</v>
      </c>
      <c r="AX744" s="13" t="s">
        <v>73</v>
      </c>
      <c r="AY744" s="178" t="s">
        <v>241</v>
      </c>
    </row>
    <row r="745" spans="2:51" s="12" customFormat="1" ht="11.25">
      <c r="B745" s="170"/>
      <c r="D745" s="151" t="s">
        <v>1584</v>
      </c>
      <c r="E745" s="171" t="s">
        <v>1</v>
      </c>
      <c r="F745" s="172" t="s">
        <v>2450</v>
      </c>
      <c r="H745" s="173">
        <v>54.786</v>
      </c>
      <c r="I745" s="174"/>
      <c r="L745" s="170"/>
      <c r="M745" s="175"/>
      <c r="T745" s="176"/>
      <c r="AT745" s="171" t="s">
        <v>1584</v>
      </c>
      <c r="AU745" s="171" t="s">
        <v>81</v>
      </c>
      <c r="AV745" s="12" t="s">
        <v>83</v>
      </c>
      <c r="AW745" s="12" t="s">
        <v>30</v>
      </c>
      <c r="AX745" s="12" t="s">
        <v>73</v>
      </c>
      <c r="AY745" s="171" t="s">
        <v>241</v>
      </c>
    </row>
    <row r="746" spans="2:51" s="13" customFormat="1" ht="11.25">
      <c r="B746" s="177"/>
      <c r="D746" s="151" t="s">
        <v>1584</v>
      </c>
      <c r="E746" s="178" t="s">
        <v>1</v>
      </c>
      <c r="F746" s="179" t="s">
        <v>2895</v>
      </c>
      <c r="H746" s="178" t="s">
        <v>1</v>
      </c>
      <c r="I746" s="180"/>
      <c r="L746" s="177"/>
      <c r="M746" s="181"/>
      <c r="T746" s="182"/>
      <c r="AT746" s="178" t="s">
        <v>1584</v>
      </c>
      <c r="AU746" s="178" t="s">
        <v>81</v>
      </c>
      <c r="AV746" s="13" t="s">
        <v>81</v>
      </c>
      <c r="AW746" s="13" t="s">
        <v>30</v>
      </c>
      <c r="AX746" s="13" t="s">
        <v>73</v>
      </c>
      <c r="AY746" s="178" t="s">
        <v>241</v>
      </c>
    </row>
    <row r="747" spans="2:51" s="12" customFormat="1" ht="11.25">
      <c r="B747" s="170"/>
      <c r="D747" s="151" t="s">
        <v>1584</v>
      </c>
      <c r="E747" s="171" t="s">
        <v>1</v>
      </c>
      <c r="F747" s="172" t="s">
        <v>2896</v>
      </c>
      <c r="H747" s="173">
        <v>323.565</v>
      </c>
      <c r="I747" s="174"/>
      <c r="L747" s="170"/>
      <c r="M747" s="175"/>
      <c r="T747" s="176"/>
      <c r="AT747" s="171" t="s">
        <v>1584</v>
      </c>
      <c r="AU747" s="171" t="s">
        <v>81</v>
      </c>
      <c r="AV747" s="12" t="s">
        <v>83</v>
      </c>
      <c r="AW747" s="12" t="s">
        <v>30</v>
      </c>
      <c r="AX747" s="12" t="s">
        <v>73</v>
      </c>
      <c r="AY747" s="171" t="s">
        <v>241</v>
      </c>
    </row>
    <row r="748" spans="2:51" s="13" customFormat="1" ht="11.25">
      <c r="B748" s="177"/>
      <c r="D748" s="151" t="s">
        <v>1584</v>
      </c>
      <c r="E748" s="178" t="s">
        <v>1</v>
      </c>
      <c r="F748" s="179" t="s">
        <v>2897</v>
      </c>
      <c r="H748" s="178" t="s">
        <v>1</v>
      </c>
      <c r="I748" s="180"/>
      <c r="L748" s="177"/>
      <c r="M748" s="181"/>
      <c r="T748" s="182"/>
      <c r="AT748" s="178" t="s">
        <v>1584</v>
      </c>
      <c r="AU748" s="178" t="s">
        <v>81</v>
      </c>
      <c r="AV748" s="13" t="s">
        <v>81</v>
      </c>
      <c r="AW748" s="13" t="s">
        <v>30</v>
      </c>
      <c r="AX748" s="13" t="s">
        <v>73</v>
      </c>
      <c r="AY748" s="178" t="s">
        <v>241</v>
      </c>
    </row>
    <row r="749" spans="2:51" s="12" customFormat="1" ht="11.25">
      <c r="B749" s="170"/>
      <c r="D749" s="151" t="s">
        <v>1584</v>
      </c>
      <c r="E749" s="171" t="s">
        <v>1</v>
      </c>
      <c r="F749" s="172" t="s">
        <v>2898</v>
      </c>
      <c r="H749" s="173">
        <v>179.08</v>
      </c>
      <c r="I749" s="174"/>
      <c r="L749" s="170"/>
      <c r="M749" s="175"/>
      <c r="T749" s="176"/>
      <c r="AT749" s="171" t="s">
        <v>1584</v>
      </c>
      <c r="AU749" s="171" t="s">
        <v>81</v>
      </c>
      <c r="AV749" s="12" t="s">
        <v>83</v>
      </c>
      <c r="AW749" s="12" t="s">
        <v>30</v>
      </c>
      <c r="AX749" s="12" t="s">
        <v>73</v>
      </c>
      <c r="AY749" s="171" t="s">
        <v>241</v>
      </c>
    </row>
    <row r="750" spans="2:51" s="13" customFormat="1" ht="22.5">
      <c r="B750" s="177"/>
      <c r="D750" s="151" t="s">
        <v>1584</v>
      </c>
      <c r="E750" s="178" t="s">
        <v>1</v>
      </c>
      <c r="F750" s="179" t="s">
        <v>2389</v>
      </c>
      <c r="H750" s="178" t="s">
        <v>1</v>
      </c>
      <c r="I750" s="180"/>
      <c r="L750" s="177"/>
      <c r="M750" s="181"/>
      <c r="T750" s="182"/>
      <c r="AT750" s="178" t="s">
        <v>1584</v>
      </c>
      <c r="AU750" s="178" t="s">
        <v>81</v>
      </c>
      <c r="AV750" s="13" t="s">
        <v>81</v>
      </c>
      <c r="AW750" s="13" t="s">
        <v>30</v>
      </c>
      <c r="AX750" s="13" t="s">
        <v>73</v>
      </c>
      <c r="AY750" s="178" t="s">
        <v>241</v>
      </c>
    </row>
    <row r="751" spans="2:51" s="12" customFormat="1" ht="11.25">
      <c r="B751" s="170"/>
      <c r="D751" s="151" t="s">
        <v>1584</v>
      </c>
      <c r="E751" s="171" t="s">
        <v>1</v>
      </c>
      <c r="F751" s="172" t="s">
        <v>2390</v>
      </c>
      <c r="H751" s="173">
        <v>389.418</v>
      </c>
      <c r="I751" s="174"/>
      <c r="L751" s="170"/>
      <c r="M751" s="175"/>
      <c r="T751" s="176"/>
      <c r="AT751" s="171" t="s">
        <v>1584</v>
      </c>
      <c r="AU751" s="171" t="s">
        <v>81</v>
      </c>
      <c r="AV751" s="12" t="s">
        <v>83</v>
      </c>
      <c r="AW751" s="12" t="s">
        <v>30</v>
      </c>
      <c r="AX751" s="12" t="s">
        <v>73</v>
      </c>
      <c r="AY751" s="171" t="s">
        <v>241</v>
      </c>
    </row>
    <row r="752" spans="2:51" s="14" customFormat="1" ht="11.25">
      <c r="B752" s="186"/>
      <c r="D752" s="151" t="s">
        <v>1584</v>
      </c>
      <c r="E752" s="187" t="s">
        <v>1</v>
      </c>
      <c r="F752" s="188" t="s">
        <v>2061</v>
      </c>
      <c r="H752" s="189">
        <v>6992.004</v>
      </c>
      <c r="I752" s="190"/>
      <c r="L752" s="186"/>
      <c r="M752" s="191"/>
      <c r="T752" s="192"/>
      <c r="AT752" s="187" t="s">
        <v>1584</v>
      </c>
      <c r="AU752" s="187" t="s">
        <v>81</v>
      </c>
      <c r="AV752" s="14" t="s">
        <v>247</v>
      </c>
      <c r="AW752" s="14" t="s">
        <v>30</v>
      </c>
      <c r="AX752" s="14" t="s">
        <v>81</v>
      </c>
      <c r="AY752" s="187" t="s">
        <v>241</v>
      </c>
    </row>
    <row r="753" spans="2:65" s="1" customFormat="1" ht="66.75" customHeight="1">
      <c r="B753" s="32"/>
      <c r="C753" s="137" t="s">
        <v>688</v>
      </c>
      <c r="D753" s="137" t="s">
        <v>243</v>
      </c>
      <c r="E753" s="138" t="s">
        <v>2286</v>
      </c>
      <c r="F753" s="139" t="s">
        <v>2287</v>
      </c>
      <c r="G753" s="140" t="s">
        <v>563</v>
      </c>
      <c r="H753" s="141">
        <v>1305.478</v>
      </c>
      <c r="I753" s="142"/>
      <c r="J753" s="143">
        <f>ROUND(I753*H753,2)</f>
        <v>0</v>
      </c>
      <c r="K753" s="144"/>
      <c r="L753" s="32"/>
      <c r="M753" s="145" t="s">
        <v>1</v>
      </c>
      <c r="N753" s="146" t="s">
        <v>38</v>
      </c>
      <c r="P753" s="147">
        <f>O753*H753</f>
        <v>0</v>
      </c>
      <c r="Q753" s="147">
        <v>0</v>
      </c>
      <c r="R753" s="147">
        <f>Q753*H753</f>
        <v>0</v>
      </c>
      <c r="S753" s="147">
        <v>0</v>
      </c>
      <c r="T753" s="148">
        <f>S753*H753</f>
        <v>0</v>
      </c>
      <c r="AR753" s="149" t="s">
        <v>1164</v>
      </c>
      <c r="AT753" s="149" t="s">
        <v>243</v>
      </c>
      <c r="AU753" s="149" t="s">
        <v>81</v>
      </c>
      <c r="AY753" s="17" t="s">
        <v>241</v>
      </c>
      <c r="BE753" s="150">
        <f>IF(N753="základní",J753,0)</f>
        <v>0</v>
      </c>
      <c r="BF753" s="150">
        <f>IF(N753="snížená",J753,0)</f>
        <v>0</v>
      </c>
      <c r="BG753" s="150">
        <f>IF(N753="zákl. přenesená",J753,0)</f>
        <v>0</v>
      </c>
      <c r="BH753" s="150">
        <f>IF(N753="sníž. přenesená",J753,0)</f>
        <v>0</v>
      </c>
      <c r="BI753" s="150">
        <f>IF(N753="nulová",J753,0)</f>
        <v>0</v>
      </c>
      <c r="BJ753" s="17" t="s">
        <v>81</v>
      </c>
      <c r="BK753" s="150">
        <f>ROUND(I753*H753,2)</f>
        <v>0</v>
      </c>
      <c r="BL753" s="17" t="s">
        <v>1164</v>
      </c>
      <c r="BM753" s="149" t="s">
        <v>2899</v>
      </c>
    </row>
    <row r="754" spans="2:47" s="1" customFormat="1" ht="78">
      <c r="B754" s="32"/>
      <c r="D754" s="151" t="s">
        <v>248</v>
      </c>
      <c r="F754" s="152" t="s">
        <v>2289</v>
      </c>
      <c r="I754" s="153"/>
      <c r="L754" s="32"/>
      <c r="M754" s="154"/>
      <c r="T754" s="56"/>
      <c r="AT754" s="17" t="s">
        <v>248</v>
      </c>
      <c r="AU754" s="17" t="s">
        <v>81</v>
      </c>
    </row>
    <row r="755" spans="2:51" s="13" customFormat="1" ht="11.25">
      <c r="B755" s="177"/>
      <c r="D755" s="151" t="s">
        <v>1584</v>
      </c>
      <c r="E755" s="178" t="s">
        <v>1</v>
      </c>
      <c r="F755" s="179" t="s">
        <v>2900</v>
      </c>
      <c r="H755" s="178" t="s">
        <v>1</v>
      </c>
      <c r="I755" s="180"/>
      <c r="L755" s="177"/>
      <c r="M755" s="181"/>
      <c r="T755" s="182"/>
      <c r="AT755" s="178" t="s">
        <v>1584</v>
      </c>
      <c r="AU755" s="178" t="s">
        <v>81</v>
      </c>
      <c r="AV755" s="13" t="s">
        <v>81</v>
      </c>
      <c r="AW755" s="13" t="s">
        <v>30</v>
      </c>
      <c r="AX755" s="13" t="s">
        <v>73</v>
      </c>
      <c r="AY755" s="178" t="s">
        <v>241</v>
      </c>
    </row>
    <row r="756" spans="2:51" s="12" customFormat="1" ht="11.25">
      <c r="B756" s="170"/>
      <c r="D756" s="151" t="s">
        <v>1584</v>
      </c>
      <c r="E756" s="171" t="s">
        <v>1</v>
      </c>
      <c r="F756" s="172" t="s">
        <v>2901</v>
      </c>
      <c r="H756" s="173">
        <v>593.504</v>
      </c>
      <c r="I756" s="174"/>
      <c r="L756" s="170"/>
      <c r="M756" s="175"/>
      <c r="T756" s="176"/>
      <c r="AT756" s="171" t="s">
        <v>1584</v>
      </c>
      <c r="AU756" s="171" t="s">
        <v>81</v>
      </c>
      <c r="AV756" s="12" t="s">
        <v>83</v>
      </c>
      <c r="AW756" s="12" t="s">
        <v>30</v>
      </c>
      <c r="AX756" s="12" t="s">
        <v>73</v>
      </c>
      <c r="AY756" s="171" t="s">
        <v>241</v>
      </c>
    </row>
    <row r="757" spans="2:51" s="13" customFormat="1" ht="11.25">
      <c r="B757" s="177"/>
      <c r="D757" s="151" t="s">
        <v>1584</v>
      </c>
      <c r="E757" s="178" t="s">
        <v>1</v>
      </c>
      <c r="F757" s="179" t="s">
        <v>2902</v>
      </c>
      <c r="H757" s="178" t="s">
        <v>1</v>
      </c>
      <c r="I757" s="180"/>
      <c r="L757" s="177"/>
      <c r="M757" s="181"/>
      <c r="T757" s="182"/>
      <c r="AT757" s="178" t="s">
        <v>1584</v>
      </c>
      <c r="AU757" s="178" t="s">
        <v>81</v>
      </c>
      <c r="AV757" s="13" t="s">
        <v>81</v>
      </c>
      <c r="AW757" s="13" t="s">
        <v>30</v>
      </c>
      <c r="AX757" s="13" t="s">
        <v>73</v>
      </c>
      <c r="AY757" s="178" t="s">
        <v>241</v>
      </c>
    </row>
    <row r="758" spans="2:51" s="12" customFormat="1" ht="11.25">
      <c r="B758" s="170"/>
      <c r="D758" s="151" t="s">
        <v>1584</v>
      </c>
      <c r="E758" s="171" t="s">
        <v>1</v>
      </c>
      <c r="F758" s="172" t="s">
        <v>2903</v>
      </c>
      <c r="H758" s="173">
        <v>128.151</v>
      </c>
      <c r="I758" s="174"/>
      <c r="L758" s="170"/>
      <c r="M758" s="175"/>
      <c r="T758" s="176"/>
      <c r="AT758" s="171" t="s">
        <v>1584</v>
      </c>
      <c r="AU758" s="171" t="s">
        <v>81</v>
      </c>
      <c r="AV758" s="12" t="s">
        <v>83</v>
      </c>
      <c r="AW758" s="12" t="s">
        <v>30</v>
      </c>
      <c r="AX758" s="12" t="s">
        <v>73</v>
      </c>
      <c r="AY758" s="171" t="s">
        <v>241</v>
      </c>
    </row>
    <row r="759" spans="2:51" s="13" customFormat="1" ht="22.5">
      <c r="B759" s="177"/>
      <c r="D759" s="151" t="s">
        <v>1584</v>
      </c>
      <c r="E759" s="178" t="s">
        <v>1</v>
      </c>
      <c r="F759" s="179" t="s">
        <v>2904</v>
      </c>
      <c r="H759" s="178" t="s">
        <v>1</v>
      </c>
      <c r="I759" s="180"/>
      <c r="L759" s="177"/>
      <c r="M759" s="181"/>
      <c r="T759" s="182"/>
      <c r="AT759" s="178" t="s">
        <v>1584</v>
      </c>
      <c r="AU759" s="178" t="s">
        <v>81</v>
      </c>
      <c r="AV759" s="13" t="s">
        <v>81</v>
      </c>
      <c r="AW759" s="13" t="s">
        <v>30</v>
      </c>
      <c r="AX759" s="13" t="s">
        <v>73</v>
      </c>
      <c r="AY759" s="178" t="s">
        <v>241</v>
      </c>
    </row>
    <row r="760" spans="2:51" s="12" customFormat="1" ht="11.25">
      <c r="B760" s="170"/>
      <c r="D760" s="151" t="s">
        <v>1584</v>
      </c>
      <c r="E760" s="171" t="s">
        <v>1</v>
      </c>
      <c r="F760" s="172" t="s">
        <v>2905</v>
      </c>
      <c r="H760" s="173">
        <v>580.425</v>
      </c>
      <c r="I760" s="174"/>
      <c r="L760" s="170"/>
      <c r="M760" s="175"/>
      <c r="T760" s="176"/>
      <c r="AT760" s="171" t="s">
        <v>1584</v>
      </c>
      <c r="AU760" s="171" t="s">
        <v>81</v>
      </c>
      <c r="AV760" s="12" t="s">
        <v>83</v>
      </c>
      <c r="AW760" s="12" t="s">
        <v>30</v>
      </c>
      <c r="AX760" s="12" t="s">
        <v>73</v>
      </c>
      <c r="AY760" s="171" t="s">
        <v>241</v>
      </c>
    </row>
    <row r="761" spans="2:51" s="13" customFormat="1" ht="22.5">
      <c r="B761" s="177"/>
      <c r="D761" s="151" t="s">
        <v>1584</v>
      </c>
      <c r="E761" s="178" t="s">
        <v>1</v>
      </c>
      <c r="F761" s="179" t="s">
        <v>2906</v>
      </c>
      <c r="H761" s="178" t="s">
        <v>1</v>
      </c>
      <c r="I761" s="180"/>
      <c r="L761" s="177"/>
      <c r="M761" s="181"/>
      <c r="T761" s="182"/>
      <c r="AT761" s="178" t="s">
        <v>1584</v>
      </c>
      <c r="AU761" s="178" t="s">
        <v>81</v>
      </c>
      <c r="AV761" s="13" t="s">
        <v>81</v>
      </c>
      <c r="AW761" s="13" t="s">
        <v>30</v>
      </c>
      <c r="AX761" s="13" t="s">
        <v>73</v>
      </c>
      <c r="AY761" s="178" t="s">
        <v>241</v>
      </c>
    </row>
    <row r="762" spans="2:51" s="12" customFormat="1" ht="11.25">
      <c r="B762" s="170"/>
      <c r="D762" s="151" t="s">
        <v>1584</v>
      </c>
      <c r="E762" s="171" t="s">
        <v>1</v>
      </c>
      <c r="F762" s="172" t="s">
        <v>2907</v>
      </c>
      <c r="H762" s="173">
        <v>3.398</v>
      </c>
      <c r="I762" s="174"/>
      <c r="L762" s="170"/>
      <c r="M762" s="175"/>
      <c r="T762" s="176"/>
      <c r="AT762" s="171" t="s">
        <v>1584</v>
      </c>
      <c r="AU762" s="171" t="s">
        <v>81</v>
      </c>
      <c r="AV762" s="12" t="s">
        <v>83</v>
      </c>
      <c r="AW762" s="12" t="s">
        <v>30</v>
      </c>
      <c r="AX762" s="12" t="s">
        <v>73</v>
      </c>
      <c r="AY762" s="171" t="s">
        <v>241</v>
      </c>
    </row>
    <row r="763" spans="2:51" s="14" customFormat="1" ht="11.25">
      <c r="B763" s="186"/>
      <c r="D763" s="151" t="s">
        <v>1584</v>
      </c>
      <c r="E763" s="187" t="s">
        <v>1</v>
      </c>
      <c r="F763" s="188" t="s">
        <v>2061</v>
      </c>
      <c r="H763" s="189">
        <v>1305.478</v>
      </c>
      <c r="I763" s="190"/>
      <c r="L763" s="186"/>
      <c r="M763" s="191"/>
      <c r="T763" s="192"/>
      <c r="AT763" s="187" t="s">
        <v>1584</v>
      </c>
      <c r="AU763" s="187" t="s">
        <v>81</v>
      </c>
      <c r="AV763" s="14" t="s">
        <v>247</v>
      </c>
      <c r="AW763" s="14" t="s">
        <v>30</v>
      </c>
      <c r="AX763" s="14" t="s">
        <v>81</v>
      </c>
      <c r="AY763" s="187" t="s">
        <v>241</v>
      </c>
    </row>
    <row r="764" spans="2:65" s="1" customFormat="1" ht="62.65" customHeight="1">
      <c r="B764" s="32"/>
      <c r="C764" s="137" t="s">
        <v>457</v>
      </c>
      <c r="D764" s="137" t="s">
        <v>243</v>
      </c>
      <c r="E764" s="138" t="s">
        <v>2908</v>
      </c>
      <c r="F764" s="139" t="s">
        <v>2909</v>
      </c>
      <c r="G764" s="140" t="s">
        <v>563</v>
      </c>
      <c r="H764" s="141">
        <v>18.963</v>
      </c>
      <c r="I764" s="142"/>
      <c r="J764" s="143">
        <f>ROUND(I764*H764,2)</f>
        <v>0</v>
      </c>
      <c r="K764" s="144"/>
      <c r="L764" s="32"/>
      <c r="M764" s="145" t="s">
        <v>1</v>
      </c>
      <c r="N764" s="146" t="s">
        <v>38</v>
      </c>
      <c r="P764" s="147">
        <f>O764*H764</f>
        <v>0</v>
      </c>
      <c r="Q764" s="147">
        <v>0</v>
      </c>
      <c r="R764" s="147">
        <f>Q764*H764</f>
        <v>0</v>
      </c>
      <c r="S764" s="147">
        <v>0</v>
      </c>
      <c r="T764" s="148">
        <f>S764*H764</f>
        <v>0</v>
      </c>
      <c r="AR764" s="149" t="s">
        <v>1164</v>
      </c>
      <c r="AT764" s="149" t="s">
        <v>243</v>
      </c>
      <c r="AU764" s="149" t="s">
        <v>81</v>
      </c>
      <c r="AY764" s="17" t="s">
        <v>241</v>
      </c>
      <c r="BE764" s="150">
        <f>IF(N764="základní",J764,0)</f>
        <v>0</v>
      </c>
      <c r="BF764" s="150">
        <f>IF(N764="snížená",J764,0)</f>
        <v>0</v>
      </c>
      <c r="BG764" s="150">
        <f>IF(N764="zákl. přenesená",J764,0)</f>
        <v>0</v>
      </c>
      <c r="BH764" s="150">
        <f>IF(N764="sníž. přenesená",J764,0)</f>
        <v>0</v>
      </c>
      <c r="BI764" s="150">
        <f>IF(N764="nulová",J764,0)</f>
        <v>0</v>
      </c>
      <c r="BJ764" s="17" t="s">
        <v>81</v>
      </c>
      <c r="BK764" s="150">
        <f>ROUND(I764*H764,2)</f>
        <v>0</v>
      </c>
      <c r="BL764" s="17" t="s">
        <v>1164</v>
      </c>
      <c r="BM764" s="149" t="s">
        <v>2910</v>
      </c>
    </row>
    <row r="765" spans="2:47" s="1" customFormat="1" ht="107.25">
      <c r="B765" s="32"/>
      <c r="D765" s="151" t="s">
        <v>248</v>
      </c>
      <c r="F765" s="152" t="s">
        <v>2911</v>
      </c>
      <c r="I765" s="153"/>
      <c r="L765" s="32"/>
      <c r="M765" s="154"/>
      <c r="T765" s="56"/>
      <c r="AT765" s="17" t="s">
        <v>248</v>
      </c>
      <c r="AU765" s="17" t="s">
        <v>81</v>
      </c>
    </row>
    <row r="766" spans="2:51" s="13" customFormat="1" ht="11.25">
      <c r="B766" s="177"/>
      <c r="D766" s="151" t="s">
        <v>1584</v>
      </c>
      <c r="E766" s="178" t="s">
        <v>1</v>
      </c>
      <c r="F766" s="179" t="s">
        <v>2912</v>
      </c>
      <c r="H766" s="178" t="s">
        <v>1</v>
      </c>
      <c r="I766" s="180"/>
      <c r="L766" s="177"/>
      <c r="M766" s="181"/>
      <c r="T766" s="182"/>
      <c r="AT766" s="178" t="s">
        <v>1584</v>
      </c>
      <c r="AU766" s="178" t="s">
        <v>81</v>
      </c>
      <c r="AV766" s="13" t="s">
        <v>81</v>
      </c>
      <c r="AW766" s="13" t="s">
        <v>30</v>
      </c>
      <c r="AX766" s="13" t="s">
        <v>73</v>
      </c>
      <c r="AY766" s="178" t="s">
        <v>241</v>
      </c>
    </row>
    <row r="767" spans="2:51" s="12" customFormat="1" ht="11.25">
      <c r="B767" s="170"/>
      <c r="D767" s="151" t="s">
        <v>1584</v>
      </c>
      <c r="E767" s="171" t="s">
        <v>1</v>
      </c>
      <c r="F767" s="172" t="s">
        <v>2913</v>
      </c>
      <c r="H767" s="173">
        <v>18.963</v>
      </c>
      <c r="I767" s="174"/>
      <c r="L767" s="170"/>
      <c r="M767" s="175"/>
      <c r="T767" s="176"/>
      <c r="AT767" s="171" t="s">
        <v>1584</v>
      </c>
      <c r="AU767" s="171" t="s">
        <v>81</v>
      </c>
      <c r="AV767" s="12" t="s">
        <v>83</v>
      </c>
      <c r="AW767" s="12" t="s">
        <v>30</v>
      </c>
      <c r="AX767" s="12" t="s">
        <v>81</v>
      </c>
      <c r="AY767" s="171" t="s">
        <v>241</v>
      </c>
    </row>
    <row r="768" spans="2:65" s="1" customFormat="1" ht="62.65" customHeight="1">
      <c r="B768" s="32"/>
      <c r="C768" s="137" t="s">
        <v>695</v>
      </c>
      <c r="D768" s="137" t="s">
        <v>243</v>
      </c>
      <c r="E768" s="138" t="s">
        <v>2914</v>
      </c>
      <c r="F768" s="139" t="s">
        <v>2915</v>
      </c>
      <c r="G768" s="140" t="s">
        <v>563</v>
      </c>
      <c r="H768" s="141">
        <v>104.372</v>
      </c>
      <c r="I768" s="142"/>
      <c r="J768" s="143">
        <f>ROUND(I768*H768,2)</f>
        <v>0</v>
      </c>
      <c r="K768" s="144"/>
      <c r="L768" s="32"/>
      <c r="M768" s="145" t="s">
        <v>1</v>
      </c>
      <c r="N768" s="146" t="s">
        <v>38</v>
      </c>
      <c r="P768" s="147">
        <f>O768*H768</f>
        <v>0</v>
      </c>
      <c r="Q768" s="147">
        <v>0</v>
      </c>
      <c r="R768" s="147">
        <f>Q768*H768</f>
        <v>0</v>
      </c>
      <c r="S768" s="147">
        <v>0</v>
      </c>
      <c r="T768" s="148">
        <f>S768*H768</f>
        <v>0</v>
      </c>
      <c r="AR768" s="149" t="s">
        <v>1164</v>
      </c>
      <c r="AT768" s="149" t="s">
        <v>243</v>
      </c>
      <c r="AU768" s="149" t="s">
        <v>81</v>
      </c>
      <c r="AY768" s="17" t="s">
        <v>241</v>
      </c>
      <c r="BE768" s="150">
        <f>IF(N768="základní",J768,0)</f>
        <v>0</v>
      </c>
      <c r="BF768" s="150">
        <f>IF(N768="snížená",J768,0)</f>
        <v>0</v>
      </c>
      <c r="BG768" s="150">
        <f>IF(N768="zákl. přenesená",J768,0)</f>
        <v>0</v>
      </c>
      <c r="BH768" s="150">
        <f>IF(N768="sníž. přenesená",J768,0)</f>
        <v>0</v>
      </c>
      <c r="BI768" s="150">
        <f>IF(N768="nulová",J768,0)</f>
        <v>0</v>
      </c>
      <c r="BJ768" s="17" t="s">
        <v>81</v>
      </c>
      <c r="BK768" s="150">
        <f>ROUND(I768*H768,2)</f>
        <v>0</v>
      </c>
      <c r="BL768" s="17" t="s">
        <v>1164</v>
      </c>
      <c r="BM768" s="149" t="s">
        <v>2916</v>
      </c>
    </row>
    <row r="769" spans="2:47" s="1" customFormat="1" ht="107.25">
      <c r="B769" s="32"/>
      <c r="D769" s="151" t="s">
        <v>248</v>
      </c>
      <c r="F769" s="152" t="s">
        <v>2917</v>
      </c>
      <c r="I769" s="153"/>
      <c r="L769" s="32"/>
      <c r="M769" s="154"/>
      <c r="T769" s="56"/>
      <c r="AT769" s="17" t="s">
        <v>248</v>
      </c>
      <c r="AU769" s="17" t="s">
        <v>81</v>
      </c>
    </row>
    <row r="770" spans="2:51" s="13" customFormat="1" ht="11.25">
      <c r="B770" s="177"/>
      <c r="D770" s="151" t="s">
        <v>1584</v>
      </c>
      <c r="E770" s="178" t="s">
        <v>1</v>
      </c>
      <c r="F770" s="179" t="s">
        <v>2470</v>
      </c>
      <c r="H770" s="178" t="s">
        <v>1</v>
      </c>
      <c r="I770" s="180"/>
      <c r="L770" s="177"/>
      <c r="M770" s="181"/>
      <c r="T770" s="182"/>
      <c r="AT770" s="178" t="s">
        <v>1584</v>
      </c>
      <c r="AU770" s="178" t="s">
        <v>81</v>
      </c>
      <c r="AV770" s="13" t="s">
        <v>81</v>
      </c>
      <c r="AW770" s="13" t="s">
        <v>30</v>
      </c>
      <c r="AX770" s="13" t="s">
        <v>73</v>
      </c>
      <c r="AY770" s="178" t="s">
        <v>241</v>
      </c>
    </row>
    <row r="771" spans="2:51" s="12" customFormat="1" ht="11.25">
      <c r="B771" s="170"/>
      <c r="D771" s="151" t="s">
        <v>1584</v>
      </c>
      <c r="E771" s="171" t="s">
        <v>1</v>
      </c>
      <c r="F771" s="172" t="s">
        <v>2918</v>
      </c>
      <c r="H771" s="173">
        <v>2.282</v>
      </c>
      <c r="I771" s="174"/>
      <c r="L771" s="170"/>
      <c r="M771" s="175"/>
      <c r="T771" s="176"/>
      <c r="AT771" s="171" t="s">
        <v>1584</v>
      </c>
      <c r="AU771" s="171" t="s">
        <v>81</v>
      </c>
      <c r="AV771" s="12" t="s">
        <v>83</v>
      </c>
      <c r="AW771" s="12" t="s">
        <v>30</v>
      </c>
      <c r="AX771" s="12" t="s">
        <v>73</v>
      </c>
      <c r="AY771" s="171" t="s">
        <v>241</v>
      </c>
    </row>
    <row r="772" spans="2:51" s="13" customFormat="1" ht="11.25">
      <c r="B772" s="177"/>
      <c r="D772" s="151" t="s">
        <v>1584</v>
      </c>
      <c r="E772" s="178" t="s">
        <v>1</v>
      </c>
      <c r="F772" s="179" t="s">
        <v>2615</v>
      </c>
      <c r="H772" s="178" t="s">
        <v>1</v>
      </c>
      <c r="I772" s="180"/>
      <c r="L772" s="177"/>
      <c r="M772" s="181"/>
      <c r="T772" s="182"/>
      <c r="AT772" s="178" t="s">
        <v>1584</v>
      </c>
      <c r="AU772" s="178" t="s">
        <v>81</v>
      </c>
      <c r="AV772" s="13" t="s">
        <v>81</v>
      </c>
      <c r="AW772" s="13" t="s">
        <v>30</v>
      </c>
      <c r="AX772" s="13" t="s">
        <v>73</v>
      </c>
      <c r="AY772" s="178" t="s">
        <v>241</v>
      </c>
    </row>
    <row r="773" spans="2:51" s="12" customFormat="1" ht="11.25">
      <c r="B773" s="170"/>
      <c r="D773" s="151" t="s">
        <v>1584</v>
      </c>
      <c r="E773" s="171" t="s">
        <v>1</v>
      </c>
      <c r="F773" s="172" t="s">
        <v>2877</v>
      </c>
      <c r="H773" s="173">
        <v>14.995</v>
      </c>
      <c r="I773" s="174"/>
      <c r="L773" s="170"/>
      <c r="M773" s="175"/>
      <c r="T773" s="176"/>
      <c r="AT773" s="171" t="s">
        <v>1584</v>
      </c>
      <c r="AU773" s="171" t="s">
        <v>81</v>
      </c>
      <c r="AV773" s="12" t="s">
        <v>83</v>
      </c>
      <c r="AW773" s="12" t="s">
        <v>30</v>
      </c>
      <c r="AX773" s="12" t="s">
        <v>73</v>
      </c>
      <c r="AY773" s="171" t="s">
        <v>241</v>
      </c>
    </row>
    <row r="774" spans="2:51" s="13" customFormat="1" ht="11.25">
      <c r="B774" s="177"/>
      <c r="D774" s="151" t="s">
        <v>1584</v>
      </c>
      <c r="E774" s="178" t="s">
        <v>1</v>
      </c>
      <c r="F774" s="179" t="s">
        <v>2617</v>
      </c>
      <c r="H774" s="178" t="s">
        <v>1</v>
      </c>
      <c r="I774" s="180"/>
      <c r="L774" s="177"/>
      <c r="M774" s="181"/>
      <c r="T774" s="182"/>
      <c r="AT774" s="178" t="s">
        <v>1584</v>
      </c>
      <c r="AU774" s="178" t="s">
        <v>81</v>
      </c>
      <c r="AV774" s="13" t="s">
        <v>81</v>
      </c>
      <c r="AW774" s="13" t="s">
        <v>30</v>
      </c>
      <c r="AX774" s="13" t="s">
        <v>73</v>
      </c>
      <c r="AY774" s="178" t="s">
        <v>241</v>
      </c>
    </row>
    <row r="775" spans="2:51" s="12" customFormat="1" ht="11.25">
      <c r="B775" s="170"/>
      <c r="D775" s="151" t="s">
        <v>1584</v>
      </c>
      <c r="E775" s="171" t="s">
        <v>1</v>
      </c>
      <c r="F775" s="172" t="s">
        <v>2877</v>
      </c>
      <c r="H775" s="173">
        <v>14.995</v>
      </c>
      <c r="I775" s="174"/>
      <c r="L775" s="170"/>
      <c r="M775" s="175"/>
      <c r="T775" s="176"/>
      <c r="AT775" s="171" t="s">
        <v>1584</v>
      </c>
      <c r="AU775" s="171" t="s">
        <v>81</v>
      </c>
      <c r="AV775" s="12" t="s">
        <v>83</v>
      </c>
      <c r="AW775" s="12" t="s">
        <v>30</v>
      </c>
      <c r="AX775" s="12" t="s">
        <v>73</v>
      </c>
      <c r="AY775" s="171" t="s">
        <v>241</v>
      </c>
    </row>
    <row r="776" spans="2:51" s="13" customFormat="1" ht="11.25">
      <c r="B776" s="177"/>
      <c r="D776" s="151" t="s">
        <v>1584</v>
      </c>
      <c r="E776" s="178" t="s">
        <v>1</v>
      </c>
      <c r="F776" s="179" t="s">
        <v>2618</v>
      </c>
      <c r="H776" s="178" t="s">
        <v>1</v>
      </c>
      <c r="I776" s="180"/>
      <c r="L776" s="177"/>
      <c r="M776" s="181"/>
      <c r="T776" s="182"/>
      <c r="AT776" s="178" t="s">
        <v>1584</v>
      </c>
      <c r="AU776" s="178" t="s">
        <v>81</v>
      </c>
      <c r="AV776" s="13" t="s">
        <v>81</v>
      </c>
      <c r="AW776" s="13" t="s">
        <v>30</v>
      </c>
      <c r="AX776" s="13" t="s">
        <v>73</v>
      </c>
      <c r="AY776" s="178" t="s">
        <v>241</v>
      </c>
    </row>
    <row r="777" spans="2:51" s="12" customFormat="1" ht="11.25">
      <c r="B777" s="170"/>
      <c r="D777" s="151" t="s">
        <v>1584</v>
      </c>
      <c r="E777" s="171" t="s">
        <v>1</v>
      </c>
      <c r="F777" s="172" t="s">
        <v>2877</v>
      </c>
      <c r="H777" s="173">
        <v>14.995</v>
      </c>
      <c r="I777" s="174"/>
      <c r="L777" s="170"/>
      <c r="M777" s="175"/>
      <c r="T777" s="176"/>
      <c r="AT777" s="171" t="s">
        <v>1584</v>
      </c>
      <c r="AU777" s="171" t="s">
        <v>81</v>
      </c>
      <c r="AV777" s="12" t="s">
        <v>83</v>
      </c>
      <c r="AW777" s="12" t="s">
        <v>30</v>
      </c>
      <c r="AX777" s="12" t="s">
        <v>73</v>
      </c>
      <c r="AY777" s="171" t="s">
        <v>241</v>
      </c>
    </row>
    <row r="778" spans="2:51" s="13" customFormat="1" ht="11.25">
      <c r="B778" s="177"/>
      <c r="D778" s="151" t="s">
        <v>1584</v>
      </c>
      <c r="E778" s="178" t="s">
        <v>1</v>
      </c>
      <c r="F778" s="179" t="s">
        <v>2626</v>
      </c>
      <c r="H778" s="178" t="s">
        <v>1</v>
      </c>
      <c r="I778" s="180"/>
      <c r="L778" s="177"/>
      <c r="M778" s="181"/>
      <c r="T778" s="182"/>
      <c r="AT778" s="178" t="s">
        <v>1584</v>
      </c>
      <c r="AU778" s="178" t="s">
        <v>81</v>
      </c>
      <c r="AV778" s="13" t="s">
        <v>81</v>
      </c>
      <c r="AW778" s="13" t="s">
        <v>30</v>
      </c>
      <c r="AX778" s="13" t="s">
        <v>73</v>
      </c>
      <c r="AY778" s="178" t="s">
        <v>241</v>
      </c>
    </row>
    <row r="779" spans="2:51" s="12" customFormat="1" ht="11.25">
      <c r="B779" s="170"/>
      <c r="D779" s="151" t="s">
        <v>1584</v>
      </c>
      <c r="E779" s="171" t="s">
        <v>1</v>
      </c>
      <c r="F779" s="172" t="s">
        <v>2627</v>
      </c>
      <c r="H779" s="173">
        <v>48.985</v>
      </c>
      <c r="I779" s="174"/>
      <c r="L779" s="170"/>
      <c r="M779" s="175"/>
      <c r="T779" s="176"/>
      <c r="AT779" s="171" t="s">
        <v>1584</v>
      </c>
      <c r="AU779" s="171" t="s">
        <v>81</v>
      </c>
      <c r="AV779" s="12" t="s">
        <v>83</v>
      </c>
      <c r="AW779" s="12" t="s">
        <v>30</v>
      </c>
      <c r="AX779" s="12" t="s">
        <v>73</v>
      </c>
      <c r="AY779" s="171" t="s">
        <v>241</v>
      </c>
    </row>
    <row r="780" spans="2:51" s="13" customFormat="1" ht="11.25">
      <c r="B780" s="177"/>
      <c r="D780" s="151" t="s">
        <v>1584</v>
      </c>
      <c r="E780" s="178" t="s">
        <v>1</v>
      </c>
      <c r="F780" s="179" t="s">
        <v>2919</v>
      </c>
      <c r="H780" s="178" t="s">
        <v>1</v>
      </c>
      <c r="I780" s="180"/>
      <c r="L780" s="177"/>
      <c r="M780" s="181"/>
      <c r="T780" s="182"/>
      <c r="AT780" s="178" t="s">
        <v>1584</v>
      </c>
      <c r="AU780" s="178" t="s">
        <v>81</v>
      </c>
      <c r="AV780" s="13" t="s">
        <v>81</v>
      </c>
      <c r="AW780" s="13" t="s">
        <v>30</v>
      </c>
      <c r="AX780" s="13" t="s">
        <v>73</v>
      </c>
      <c r="AY780" s="178" t="s">
        <v>241</v>
      </c>
    </row>
    <row r="781" spans="2:51" s="12" customFormat="1" ht="11.25">
      <c r="B781" s="170"/>
      <c r="D781" s="151" t="s">
        <v>1584</v>
      </c>
      <c r="E781" s="171" t="s">
        <v>1</v>
      </c>
      <c r="F781" s="172" t="s">
        <v>2920</v>
      </c>
      <c r="H781" s="173">
        <v>5.6</v>
      </c>
      <c r="I781" s="174"/>
      <c r="L781" s="170"/>
      <c r="M781" s="175"/>
      <c r="T781" s="176"/>
      <c r="AT781" s="171" t="s">
        <v>1584</v>
      </c>
      <c r="AU781" s="171" t="s">
        <v>81</v>
      </c>
      <c r="AV781" s="12" t="s">
        <v>83</v>
      </c>
      <c r="AW781" s="12" t="s">
        <v>30</v>
      </c>
      <c r="AX781" s="12" t="s">
        <v>73</v>
      </c>
      <c r="AY781" s="171" t="s">
        <v>241</v>
      </c>
    </row>
    <row r="782" spans="2:51" s="13" customFormat="1" ht="22.5">
      <c r="B782" s="177"/>
      <c r="D782" s="151" t="s">
        <v>1584</v>
      </c>
      <c r="E782" s="178" t="s">
        <v>1</v>
      </c>
      <c r="F782" s="179" t="s">
        <v>2708</v>
      </c>
      <c r="H782" s="178" t="s">
        <v>1</v>
      </c>
      <c r="I782" s="180"/>
      <c r="L782" s="177"/>
      <c r="M782" s="181"/>
      <c r="T782" s="182"/>
      <c r="AT782" s="178" t="s">
        <v>1584</v>
      </c>
      <c r="AU782" s="178" t="s">
        <v>81</v>
      </c>
      <c r="AV782" s="13" t="s">
        <v>81</v>
      </c>
      <c r="AW782" s="13" t="s">
        <v>30</v>
      </c>
      <c r="AX782" s="13" t="s">
        <v>73</v>
      </c>
      <c r="AY782" s="178" t="s">
        <v>241</v>
      </c>
    </row>
    <row r="783" spans="2:51" s="12" customFormat="1" ht="11.25">
      <c r="B783" s="170"/>
      <c r="D783" s="151" t="s">
        <v>1584</v>
      </c>
      <c r="E783" s="171" t="s">
        <v>1</v>
      </c>
      <c r="F783" s="172" t="s">
        <v>2921</v>
      </c>
      <c r="H783" s="173">
        <v>0.65</v>
      </c>
      <c r="I783" s="174"/>
      <c r="L783" s="170"/>
      <c r="M783" s="175"/>
      <c r="T783" s="176"/>
      <c r="AT783" s="171" t="s">
        <v>1584</v>
      </c>
      <c r="AU783" s="171" t="s">
        <v>81</v>
      </c>
      <c r="AV783" s="12" t="s">
        <v>83</v>
      </c>
      <c r="AW783" s="12" t="s">
        <v>30</v>
      </c>
      <c r="AX783" s="12" t="s">
        <v>73</v>
      </c>
      <c r="AY783" s="171" t="s">
        <v>241</v>
      </c>
    </row>
    <row r="784" spans="2:51" s="13" customFormat="1" ht="22.5">
      <c r="B784" s="177"/>
      <c r="D784" s="151" t="s">
        <v>1584</v>
      </c>
      <c r="E784" s="178" t="s">
        <v>1</v>
      </c>
      <c r="F784" s="179" t="s">
        <v>2711</v>
      </c>
      <c r="H784" s="178" t="s">
        <v>1</v>
      </c>
      <c r="I784" s="180"/>
      <c r="L784" s="177"/>
      <c r="M784" s="181"/>
      <c r="T784" s="182"/>
      <c r="AT784" s="178" t="s">
        <v>1584</v>
      </c>
      <c r="AU784" s="178" t="s">
        <v>81</v>
      </c>
      <c r="AV784" s="13" t="s">
        <v>81</v>
      </c>
      <c r="AW784" s="13" t="s">
        <v>30</v>
      </c>
      <c r="AX784" s="13" t="s">
        <v>73</v>
      </c>
      <c r="AY784" s="178" t="s">
        <v>241</v>
      </c>
    </row>
    <row r="785" spans="2:51" s="12" customFormat="1" ht="11.25">
      <c r="B785" s="170"/>
      <c r="D785" s="151" t="s">
        <v>1584</v>
      </c>
      <c r="E785" s="171" t="s">
        <v>1</v>
      </c>
      <c r="F785" s="172" t="s">
        <v>2922</v>
      </c>
      <c r="H785" s="173">
        <v>0.45</v>
      </c>
      <c r="I785" s="174"/>
      <c r="L785" s="170"/>
      <c r="M785" s="175"/>
      <c r="T785" s="176"/>
      <c r="AT785" s="171" t="s">
        <v>1584</v>
      </c>
      <c r="AU785" s="171" t="s">
        <v>81</v>
      </c>
      <c r="AV785" s="12" t="s">
        <v>83</v>
      </c>
      <c r="AW785" s="12" t="s">
        <v>30</v>
      </c>
      <c r="AX785" s="12" t="s">
        <v>73</v>
      </c>
      <c r="AY785" s="171" t="s">
        <v>241</v>
      </c>
    </row>
    <row r="786" spans="2:51" s="13" customFormat="1" ht="11.25">
      <c r="B786" s="177"/>
      <c r="D786" s="151" t="s">
        <v>1584</v>
      </c>
      <c r="E786" s="178" t="s">
        <v>1</v>
      </c>
      <c r="F786" s="179" t="s">
        <v>2923</v>
      </c>
      <c r="H786" s="178" t="s">
        <v>1</v>
      </c>
      <c r="I786" s="180"/>
      <c r="L786" s="177"/>
      <c r="M786" s="181"/>
      <c r="T786" s="182"/>
      <c r="AT786" s="178" t="s">
        <v>1584</v>
      </c>
      <c r="AU786" s="178" t="s">
        <v>81</v>
      </c>
      <c r="AV786" s="13" t="s">
        <v>81</v>
      </c>
      <c r="AW786" s="13" t="s">
        <v>30</v>
      </c>
      <c r="AX786" s="13" t="s">
        <v>73</v>
      </c>
      <c r="AY786" s="178" t="s">
        <v>241</v>
      </c>
    </row>
    <row r="787" spans="2:51" s="12" customFormat="1" ht="11.25">
      <c r="B787" s="170"/>
      <c r="D787" s="151" t="s">
        <v>1584</v>
      </c>
      <c r="E787" s="171" t="s">
        <v>1</v>
      </c>
      <c r="F787" s="172" t="s">
        <v>2697</v>
      </c>
      <c r="H787" s="173">
        <v>1.42</v>
      </c>
      <c r="I787" s="174"/>
      <c r="L787" s="170"/>
      <c r="M787" s="175"/>
      <c r="T787" s="176"/>
      <c r="AT787" s="171" t="s">
        <v>1584</v>
      </c>
      <c r="AU787" s="171" t="s">
        <v>81</v>
      </c>
      <c r="AV787" s="12" t="s">
        <v>83</v>
      </c>
      <c r="AW787" s="12" t="s">
        <v>30</v>
      </c>
      <c r="AX787" s="12" t="s">
        <v>73</v>
      </c>
      <c r="AY787" s="171" t="s">
        <v>241</v>
      </c>
    </row>
    <row r="788" spans="2:51" s="14" customFormat="1" ht="11.25">
      <c r="B788" s="186"/>
      <c r="D788" s="151" t="s">
        <v>1584</v>
      </c>
      <c r="E788" s="187" t="s">
        <v>1</v>
      </c>
      <c r="F788" s="188" t="s">
        <v>2061</v>
      </c>
      <c r="H788" s="189">
        <v>104.372</v>
      </c>
      <c r="I788" s="190"/>
      <c r="L788" s="186"/>
      <c r="M788" s="191"/>
      <c r="T788" s="192"/>
      <c r="AT788" s="187" t="s">
        <v>1584</v>
      </c>
      <c r="AU788" s="187" t="s">
        <v>81</v>
      </c>
      <c r="AV788" s="14" t="s">
        <v>247</v>
      </c>
      <c r="AW788" s="14" t="s">
        <v>30</v>
      </c>
      <c r="AX788" s="14" t="s">
        <v>81</v>
      </c>
      <c r="AY788" s="187" t="s">
        <v>241</v>
      </c>
    </row>
    <row r="789" spans="2:65" s="1" customFormat="1" ht="62.65" customHeight="1">
      <c r="B789" s="32"/>
      <c r="C789" s="137" t="s">
        <v>460</v>
      </c>
      <c r="D789" s="137" t="s">
        <v>243</v>
      </c>
      <c r="E789" s="138" t="s">
        <v>2924</v>
      </c>
      <c r="F789" s="139" t="s">
        <v>2925</v>
      </c>
      <c r="G789" s="140" t="s">
        <v>563</v>
      </c>
      <c r="H789" s="141">
        <v>282.968</v>
      </c>
      <c r="I789" s="142"/>
      <c r="J789" s="143">
        <f>ROUND(I789*H789,2)</f>
        <v>0</v>
      </c>
      <c r="K789" s="144"/>
      <c r="L789" s="32"/>
      <c r="M789" s="145" t="s">
        <v>1</v>
      </c>
      <c r="N789" s="146" t="s">
        <v>38</v>
      </c>
      <c r="P789" s="147">
        <f>O789*H789</f>
        <v>0</v>
      </c>
      <c r="Q789" s="147">
        <v>0</v>
      </c>
      <c r="R789" s="147">
        <f>Q789*H789</f>
        <v>0</v>
      </c>
      <c r="S789" s="147">
        <v>0</v>
      </c>
      <c r="T789" s="148">
        <f>S789*H789</f>
        <v>0</v>
      </c>
      <c r="AR789" s="149" t="s">
        <v>1164</v>
      </c>
      <c r="AT789" s="149" t="s">
        <v>243</v>
      </c>
      <c r="AU789" s="149" t="s">
        <v>81</v>
      </c>
      <c r="AY789" s="17" t="s">
        <v>241</v>
      </c>
      <c r="BE789" s="150">
        <f>IF(N789="základní",J789,0)</f>
        <v>0</v>
      </c>
      <c r="BF789" s="150">
        <f>IF(N789="snížená",J789,0)</f>
        <v>0</v>
      </c>
      <c r="BG789" s="150">
        <f>IF(N789="zákl. přenesená",J789,0)</f>
        <v>0</v>
      </c>
      <c r="BH789" s="150">
        <f>IF(N789="sníž. přenesená",J789,0)</f>
        <v>0</v>
      </c>
      <c r="BI789" s="150">
        <f>IF(N789="nulová",J789,0)</f>
        <v>0</v>
      </c>
      <c r="BJ789" s="17" t="s">
        <v>81</v>
      </c>
      <c r="BK789" s="150">
        <f>ROUND(I789*H789,2)</f>
        <v>0</v>
      </c>
      <c r="BL789" s="17" t="s">
        <v>1164</v>
      </c>
      <c r="BM789" s="149" t="s">
        <v>2926</v>
      </c>
    </row>
    <row r="790" spans="2:47" s="1" customFormat="1" ht="107.25">
      <c r="B790" s="32"/>
      <c r="D790" s="151" t="s">
        <v>248</v>
      </c>
      <c r="F790" s="152" t="s">
        <v>2927</v>
      </c>
      <c r="I790" s="153"/>
      <c r="L790" s="32"/>
      <c r="M790" s="154"/>
      <c r="T790" s="56"/>
      <c r="AT790" s="17" t="s">
        <v>248</v>
      </c>
      <c r="AU790" s="17" t="s">
        <v>81</v>
      </c>
    </row>
    <row r="791" spans="2:51" s="13" customFormat="1" ht="11.25">
      <c r="B791" s="177"/>
      <c r="D791" s="151" t="s">
        <v>1584</v>
      </c>
      <c r="E791" s="178" t="s">
        <v>1</v>
      </c>
      <c r="F791" s="179" t="s">
        <v>2470</v>
      </c>
      <c r="H791" s="178" t="s">
        <v>1</v>
      </c>
      <c r="I791" s="180"/>
      <c r="L791" s="177"/>
      <c r="M791" s="181"/>
      <c r="T791" s="182"/>
      <c r="AT791" s="178" t="s">
        <v>1584</v>
      </c>
      <c r="AU791" s="178" t="s">
        <v>81</v>
      </c>
      <c r="AV791" s="13" t="s">
        <v>81</v>
      </c>
      <c r="AW791" s="13" t="s">
        <v>30</v>
      </c>
      <c r="AX791" s="13" t="s">
        <v>73</v>
      </c>
      <c r="AY791" s="178" t="s">
        <v>241</v>
      </c>
    </row>
    <row r="792" spans="2:51" s="12" customFormat="1" ht="11.25">
      <c r="B792" s="170"/>
      <c r="D792" s="151" t="s">
        <v>1584</v>
      </c>
      <c r="E792" s="171" t="s">
        <v>1</v>
      </c>
      <c r="F792" s="172" t="s">
        <v>2928</v>
      </c>
      <c r="H792" s="173">
        <v>282.968</v>
      </c>
      <c r="I792" s="174"/>
      <c r="L792" s="170"/>
      <c r="M792" s="175"/>
      <c r="T792" s="176"/>
      <c r="AT792" s="171" t="s">
        <v>1584</v>
      </c>
      <c r="AU792" s="171" t="s">
        <v>81</v>
      </c>
      <c r="AV792" s="12" t="s">
        <v>83</v>
      </c>
      <c r="AW792" s="12" t="s">
        <v>30</v>
      </c>
      <c r="AX792" s="12" t="s">
        <v>73</v>
      </c>
      <c r="AY792" s="171" t="s">
        <v>241</v>
      </c>
    </row>
    <row r="793" spans="2:51" s="14" customFormat="1" ht="11.25">
      <c r="B793" s="186"/>
      <c r="D793" s="151" t="s">
        <v>1584</v>
      </c>
      <c r="E793" s="187" t="s">
        <v>1</v>
      </c>
      <c r="F793" s="188" t="s">
        <v>2061</v>
      </c>
      <c r="H793" s="189">
        <v>282.968</v>
      </c>
      <c r="I793" s="190"/>
      <c r="L793" s="186"/>
      <c r="M793" s="191"/>
      <c r="T793" s="192"/>
      <c r="AT793" s="187" t="s">
        <v>1584</v>
      </c>
      <c r="AU793" s="187" t="s">
        <v>81</v>
      </c>
      <c r="AV793" s="14" t="s">
        <v>247</v>
      </c>
      <c r="AW793" s="14" t="s">
        <v>30</v>
      </c>
      <c r="AX793" s="14" t="s">
        <v>81</v>
      </c>
      <c r="AY793" s="187" t="s">
        <v>241</v>
      </c>
    </row>
    <row r="794" spans="2:65" s="1" customFormat="1" ht="21.75" customHeight="1">
      <c r="B794" s="32"/>
      <c r="C794" s="137" t="s">
        <v>702</v>
      </c>
      <c r="D794" s="137" t="s">
        <v>243</v>
      </c>
      <c r="E794" s="138" t="s">
        <v>2301</v>
      </c>
      <c r="F794" s="139" t="s">
        <v>2302</v>
      </c>
      <c r="G794" s="140" t="s">
        <v>563</v>
      </c>
      <c r="H794" s="141">
        <v>4641.136</v>
      </c>
      <c r="I794" s="142"/>
      <c r="J794" s="143">
        <f>ROUND(I794*H794,2)</f>
        <v>0</v>
      </c>
      <c r="K794" s="144"/>
      <c r="L794" s="32"/>
      <c r="M794" s="145" t="s">
        <v>1</v>
      </c>
      <c r="N794" s="146" t="s">
        <v>38</v>
      </c>
      <c r="P794" s="147">
        <f>O794*H794</f>
        <v>0</v>
      </c>
      <c r="Q794" s="147">
        <v>0</v>
      </c>
      <c r="R794" s="147">
        <f>Q794*H794</f>
        <v>0</v>
      </c>
      <c r="S794" s="147">
        <v>0</v>
      </c>
      <c r="T794" s="148">
        <f>S794*H794</f>
        <v>0</v>
      </c>
      <c r="AR794" s="149" t="s">
        <v>1164</v>
      </c>
      <c r="AT794" s="149" t="s">
        <v>243</v>
      </c>
      <c r="AU794" s="149" t="s">
        <v>81</v>
      </c>
      <c r="AY794" s="17" t="s">
        <v>241</v>
      </c>
      <c r="BE794" s="150">
        <f>IF(N794="základní",J794,0)</f>
        <v>0</v>
      </c>
      <c r="BF794" s="150">
        <f>IF(N794="snížená",J794,0)</f>
        <v>0</v>
      </c>
      <c r="BG794" s="150">
        <f>IF(N794="zákl. přenesená",J794,0)</f>
        <v>0</v>
      </c>
      <c r="BH794" s="150">
        <f>IF(N794="sníž. přenesená",J794,0)</f>
        <v>0</v>
      </c>
      <c r="BI794" s="150">
        <f>IF(N794="nulová",J794,0)</f>
        <v>0</v>
      </c>
      <c r="BJ794" s="17" t="s">
        <v>81</v>
      </c>
      <c r="BK794" s="150">
        <f>ROUND(I794*H794,2)</f>
        <v>0</v>
      </c>
      <c r="BL794" s="17" t="s">
        <v>1164</v>
      </c>
      <c r="BM794" s="149" t="s">
        <v>2929</v>
      </c>
    </row>
    <row r="795" spans="2:47" s="1" customFormat="1" ht="48.75">
      <c r="B795" s="32"/>
      <c r="D795" s="151" t="s">
        <v>248</v>
      </c>
      <c r="F795" s="152" t="s">
        <v>2304</v>
      </c>
      <c r="I795" s="153"/>
      <c r="L795" s="32"/>
      <c r="M795" s="154"/>
      <c r="T795" s="56"/>
      <c r="AT795" s="17" t="s">
        <v>248</v>
      </c>
      <c r="AU795" s="17" t="s">
        <v>81</v>
      </c>
    </row>
    <row r="796" spans="2:51" s="13" customFormat="1" ht="22.5">
      <c r="B796" s="177"/>
      <c r="D796" s="151" t="s">
        <v>1584</v>
      </c>
      <c r="E796" s="178" t="s">
        <v>1</v>
      </c>
      <c r="F796" s="179" t="s">
        <v>2930</v>
      </c>
      <c r="H796" s="178" t="s">
        <v>1</v>
      </c>
      <c r="I796" s="180"/>
      <c r="L796" s="177"/>
      <c r="M796" s="181"/>
      <c r="T796" s="182"/>
      <c r="AT796" s="178" t="s">
        <v>1584</v>
      </c>
      <c r="AU796" s="178" t="s">
        <v>81</v>
      </c>
      <c r="AV796" s="13" t="s">
        <v>81</v>
      </c>
      <c r="AW796" s="13" t="s">
        <v>30</v>
      </c>
      <c r="AX796" s="13" t="s">
        <v>73</v>
      </c>
      <c r="AY796" s="178" t="s">
        <v>241</v>
      </c>
    </row>
    <row r="797" spans="2:51" s="12" customFormat="1" ht="11.25">
      <c r="B797" s="170"/>
      <c r="D797" s="151" t="s">
        <v>1584</v>
      </c>
      <c r="E797" s="171" t="s">
        <v>1</v>
      </c>
      <c r="F797" s="172" t="s">
        <v>2891</v>
      </c>
      <c r="H797" s="173">
        <v>1938.176</v>
      </c>
      <c r="I797" s="174"/>
      <c r="L797" s="170"/>
      <c r="M797" s="175"/>
      <c r="T797" s="176"/>
      <c r="AT797" s="171" t="s">
        <v>1584</v>
      </c>
      <c r="AU797" s="171" t="s">
        <v>81</v>
      </c>
      <c r="AV797" s="12" t="s">
        <v>83</v>
      </c>
      <c r="AW797" s="12" t="s">
        <v>30</v>
      </c>
      <c r="AX797" s="12" t="s">
        <v>73</v>
      </c>
      <c r="AY797" s="171" t="s">
        <v>241</v>
      </c>
    </row>
    <row r="798" spans="2:51" s="13" customFormat="1" ht="11.25">
      <c r="B798" s="177"/>
      <c r="D798" s="151" t="s">
        <v>1584</v>
      </c>
      <c r="E798" s="178" t="s">
        <v>1</v>
      </c>
      <c r="F798" s="179" t="s">
        <v>2885</v>
      </c>
      <c r="H798" s="178" t="s">
        <v>1</v>
      </c>
      <c r="I798" s="180"/>
      <c r="L798" s="177"/>
      <c r="M798" s="181"/>
      <c r="T798" s="182"/>
      <c r="AT798" s="178" t="s">
        <v>1584</v>
      </c>
      <c r="AU798" s="178" t="s">
        <v>81</v>
      </c>
      <c r="AV798" s="13" t="s">
        <v>81</v>
      </c>
      <c r="AW798" s="13" t="s">
        <v>30</v>
      </c>
      <c r="AX798" s="13" t="s">
        <v>73</v>
      </c>
      <c r="AY798" s="178" t="s">
        <v>241</v>
      </c>
    </row>
    <row r="799" spans="2:51" s="12" customFormat="1" ht="11.25">
      <c r="B799" s="170"/>
      <c r="D799" s="151" t="s">
        <v>1584</v>
      </c>
      <c r="E799" s="171" t="s">
        <v>1</v>
      </c>
      <c r="F799" s="172" t="s">
        <v>2886</v>
      </c>
      <c r="H799" s="173">
        <v>2702.96</v>
      </c>
      <c r="I799" s="174"/>
      <c r="L799" s="170"/>
      <c r="M799" s="175"/>
      <c r="T799" s="176"/>
      <c r="AT799" s="171" t="s">
        <v>1584</v>
      </c>
      <c r="AU799" s="171" t="s">
        <v>81</v>
      </c>
      <c r="AV799" s="12" t="s">
        <v>83</v>
      </c>
      <c r="AW799" s="12" t="s">
        <v>30</v>
      </c>
      <c r="AX799" s="12" t="s">
        <v>73</v>
      </c>
      <c r="AY799" s="171" t="s">
        <v>241</v>
      </c>
    </row>
    <row r="800" spans="2:51" s="14" customFormat="1" ht="11.25">
      <c r="B800" s="186"/>
      <c r="D800" s="151" t="s">
        <v>1584</v>
      </c>
      <c r="E800" s="187" t="s">
        <v>1</v>
      </c>
      <c r="F800" s="188" t="s">
        <v>2061</v>
      </c>
      <c r="H800" s="189">
        <v>4641.136</v>
      </c>
      <c r="I800" s="190"/>
      <c r="L800" s="186"/>
      <c r="M800" s="191"/>
      <c r="T800" s="192"/>
      <c r="AT800" s="187" t="s">
        <v>1584</v>
      </c>
      <c r="AU800" s="187" t="s">
        <v>81</v>
      </c>
      <c r="AV800" s="14" t="s">
        <v>247</v>
      </c>
      <c r="AW800" s="14" t="s">
        <v>30</v>
      </c>
      <c r="AX800" s="14" t="s">
        <v>81</v>
      </c>
      <c r="AY800" s="187" t="s">
        <v>241</v>
      </c>
    </row>
    <row r="801" spans="2:65" s="1" customFormat="1" ht="24.2" customHeight="1">
      <c r="B801" s="32"/>
      <c r="C801" s="137" t="s">
        <v>466</v>
      </c>
      <c r="D801" s="137" t="s">
        <v>243</v>
      </c>
      <c r="E801" s="138" t="s">
        <v>2308</v>
      </c>
      <c r="F801" s="139" t="s">
        <v>2309</v>
      </c>
      <c r="G801" s="140" t="s">
        <v>563</v>
      </c>
      <c r="H801" s="141">
        <v>2216.284</v>
      </c>
      <c r="I801" s="142"/>
      <c r="J801" s="143">
        <f>ROUND(I801*H801,2)</f>
        <v>0</v>
      </c>
      <c r="K801" s="144"/>
      <c r="L801" s="32"/>
      <c r="M801" s="145" t="s">
        <v>1</v>
      </c>
      <c r="N801" s="146" t="s">
        <v>38</v>
      </c>
      <c r="P801" s="147">
        <f>O801*H801</f>
        <v>0</v>
      </c>
      <c r="Q801" s="147">
        <v>0</v>
      </c>
      <c r="R801" s="147">
        <f>Q801*H801</f>
        <v>0</v>
      </c>
      <c r="S801" s="147">
        <v>0</v>
      </c>
      <c r="T801" s="148">
        <f>S801*H801</f>
        <v>0</v>
      </c>
      <c r="AR801" s="149" t="s">
        <v>1164</v>
      </c>
      <c r="AT801" s="149" t="s">
        <v>243</v>
      </c>
      <c r="AU801" s="149" t="s">
        <v>81</v>
      </c>
      <c r="AY801" s="17" t="s">
        <v>241</v>
      </c>
      <c r="BE801" s="150">
        <f>IF(N801="základní",J801,0)</f>
        <v>0</v>
      </c>
      <c r="BF801" s="150">
        <f>IF(N801="snížená",J801,0)</f>
        <v>0</v>
      </c>
      <c r="BG801" s="150">
        <f>IF(N801="zákl. přenesená",J801,0)</f>
        <v>0</v>
      </c>
      <c r="BH801" s="150">
        <f>IF(N801="sníž. přenesená",J801,0)</f>
        <v>0</v>
      </c>
      <c r="BI801" s="150">
        <f>IF(N801="nulová",J801,0)</f>
        <v>0</v>
      </c>
      <c r="BJ801" s="17" t="s">
        <v>81</v>
      </c>
      <c r="BK801" s="150">
        <f>ROUND(I801*H801,2)</f>
        <v>0</v>
      </c>
      <c r="BL801" s="17" t="s">
        <v>1164</v>
      </c>
      <c r="BM801" s="149" t="s">
        <v>2931</v>
      </c>
    </row>
    <row r="802" spans="2:47" s="1" customFormat="1" ht="48.75">
      <c r="B802" s="32"/>
      <c r="D802" s="151" t="s">
        <v>248</v>
      </c>
      <c r="F802" s="152" t="s">
        <v>2311</v>
      </c>
      <c r="I802" s="153"/>
      <c r="L802" s="32"/>
      <c r="M802" s="154"/>
      <c r="T802" s="56"/>
      <c r="AT802" s="17" t="s">
        <v>248</v>
      </c>
      <c r="AU802" s="17" t="s">
        <v>81</v>
      </c>
    </row>
    <row r="803" spans="2:51" s="13" customFormat="1" ht="22.5">
      <c r="B803" s="177"/>
      <c r="D803" s="151" t="s">
        <v>1584</v>
      </c>
      <c r="E803" s="178" t="s">
        <v>1</v>
      </c>
      <c r="F803" s="179" t="s">
        <v>2932</v>
      </c>
      <c r="H803" s="178" t="s">
        <v>1</v>
      </c>
      <c r="I803" s="180"/>
      <c r="L803" s="177"/>
      <c r="M803" s="181"/>
      <c r="T803" s="182"/>
      <c r="AT803" s="178" t="s">
        <v>1584</v>
      </c>
      <c r="AU803" s="178" t="s">
        <v>81</v>
      </c>
      <c r="AV803" s="13" t="s">
        <v>81</v>
      </c>
      <c r="AW803" s="13" t="s">
        <v>30</v>
      </c>
      <c r="AX803" s="13" t="s">
        <v>73</v>
      </c>
      <c r="AY803" s="178" t="s">
        <v>241</v>
      </c>
    </row>
    <row r="804" spans="2:51" s="12" customFormat="1" ht="11.25">
      <c r="B804" s="170"/>
      <c r="D804" s="151" t="s">
        <v>1584</v>
      </c>
      <c r="E804" s="171" t="s">
        <v>1</v>
      </c>
      <c r="F804" s="172" t="s">
        <v>2873</v>
      </c>
      <c r="H804" s="173">
        <v>248.359</v>
      </c>
      <c r="I804" s="174"/>
      <c r="L804" s="170"/>
      <c r="M804" s="175"/>
      <c r="T804" s="176"/>
      <c r="AT804" s="171" t="s">
        <v>1584</v>
      </c>
      <c r="AU804" s="171" t="s">
        <v>81</v>
      </c>
      <c r="AV804" s="12" t="s">
        <v>83</v>
      </c>
      <c r="AW804" s="12" t="s">
        <v>30</v>
      </c>
      <c r="AX804" s="12" t="s">
        <v>73</v>
      </c>
      <c r="AY804" s="171" t="s">
        <v>241</v>
      </c>
    </row>
    <row r="805" spans="2:51" s="13" customFormat="1" ht="22.5">
      <c r="B805" s="177"/>
      <c r="D805" s="151" t="s">
        <v>1584</v>
      </c>
      <c r="E805" s="178" t="s">
        <v>1</v>
      </c>
      <c r="F805" s="179" t="s">
        <v>2933</v>
      </c>
      <c r="H805" s="178" t="s">
        <v>1</v>
      </c>
      <c r="I805" s="180"/>
      <c r="L805" s="177"/>
      <c r="M805" s="181"/>
      <c r="T805" s="182"/>
      <c r="AT805" s="178" t="s">
        <v>1584</v>
      </c>
      <c r="AU805" s="178" t="s">
        <v>81</v>
      </c>
      <c r="AV805" s="13" t="s">
        <v>81</v>
      </c>
      <c r="AW805" s="13" t="s">
        <v>30</v>
      </c>
      <c r="AX805" s="13" t="s">
        <v>73</v>
      </c>
      <c r="AY805" s="178" t="s">
        <v>241</v>
      </c>
    </row>
    <row r="806" spans="2:51" s="12" customFormat="1" ht="11.25">
      <c r="B806" s="170"/>
      <c r="D806" s="151" t="s">
        <v>1584</v>
      </c>
      <c r="E806" s="171" t="s">
        <v>1</v>
      </c>
      <c r="F806" s="172" t="s">
        <v>2875</v>
      </c>
      <c r="H806" s="173">
        <v>21.686</v>
      </c>
      <c r="I806" s="174"/>
      <c r="L806" s="170"/>
      <c r="M806" s="175"/>
      <c r="T806" s="176"/>
      <c r="AT806" s="171" t="s">
        <v>1584</v>
      </c>
      <c r="AU806" s="171" t="s">
        <v>81</v>
      </c>
      <c r="AV806" s="12" t="s">
        <v>83</v>
      </c>
      <c r="AW806" s="12" t="s">
        <v>30</v>
      </c>
      <c r="AX806" s="12" t="s">
        <v>73</v>
      </c>
      <c r="AY806" s="171" t="s">
        <v>241</v>
      </c>
    </row>
    <row r="807" spans="2:51" s="13" customFormat="1" ht="22.5">
      <c r="B807" s="177"/>
      <c r="D807" s="151" t="s">
        <v>1584</v>
      </c>
      <c r="E807" s="178" t="s">
        <v>1</v>
      </c>
      <c r="F807" s="179" t="s">
        <v>2934</v>
      </c>
      <c r="H807" s="178" t="s">
        <v>1</v>
      </c>
      <c r="I807" s="180"/>
      <c r="L807" s="177"/>
      <c r="M807" s="181"/>
      <c r="T807" s="182"/>
      <c r="AT807" s="178" t="s">
        <v>1584</v>
      </c>
      <c r="AU807" s="178" t="s">
        <v>81</v>
      </c>
      <c r="AV807" s="13" t="s">
        <v>81</v>
      </c>
      <c r="AW807" s="13" t="s">
        <v>30</v>
      </c>
      <c r="AX807" s="13" t="s">
        <v>73</v>
      </c>
      <c r="AY807" s="178" t="s">
        <v>241</v>
      </c>
    </row>
    <row r="808" spans="2:51" s="12" customFormat="1" ht="11.25">
      <c r="B808" s="170"/>
      <c r="D808" s="151" t="s">
        <v>1584</v>
      </c>
      <c r="E808" s="171" t="s">
        <v>1</v>
      </c>
      <c r="F808" s="172" t="s">
        <v>2876</v>
      </c>
      <c r="H808" s="173">
        <v>678.34</v>
      </c>
      <c r="I808" s="174"/>
      <c r="L808" s="170"/>
      <c r="M808" s="175"/>
      <c r="T808" s="176"/>
      <c r="AT808" s="171" t="s">
        <v>1584</v>
      </c>
      <c r="AU808" s="171" t="s">
        <v>81</v>
      </c>
      <c r="AV808" s="12" t="s">
        <v>83</v>
      </c>
      <c r="AW808" s="12" t="s">
        <v>30</v>
      </c>
      <c r="AX808" s="12" t="s">
        <v>73</v>
      </c>
      <c r="AY808" s="171" t="s">
        <v>241</v>
      </c>
    </row>
    <row r="809" spans="2:51" s="13" customFormat="1" ht="11.25">
      <c r="B809" s="177"/>
      <c r="D809" s="151" t="s">
        <v>1584</v>
      </c>
      <c r="E809" s="178" t="s">
        <v>1</v>
      </c>
      <c r="F809" s="179" t="s">
        <v>2615</v>
      </c>
      <c r="H809" s="178" t="s">
        <v>1</v>
      </c>
      <c r="I809" s="180"/>
      <c r="L809" s="177"/>
      <c r="M809" s="181"/>
      <c r="T809" s="182"/>
      <c r="AT809" s="178" t="s">
        <v>1584</v>
      </c>
      <c r="AU809" s="178" t="s">
        <v>81</v>
      </c>
      <c r="AV809" s="13" t="s">
        <v>81</v>
      </c>
      <c r="AW809" s="13" t="s">
        <v>30</v>
      </c>
      <c r="AX809" s="13" t="s">
        <v>73</v>
      </c>
      <c r="AY809" s="178" t="s">
        <v>241</v>
      </c>
    </row>
    <row r="810" spans="2:51" s="12" customFormat="1" ht="11.25">
      <c r="B810" s="170"/>
      <c r="D810" s="151" t="s">
        <v>1584</v>
      </c>
      <c r="E810" s="171" t="s">
        <v>1</v>
      </c>
      <c r="F810" s="172" t="s">
        <v>2877</v>
      </c>
      <c r="H810" s="173">
        <v>14.995</v>
      </c>
      <c r="I810" s="174"/>
      <c r="L810" s="170"/>
      <c r="M810" s="175"/>
      <c r="T810" s="176"/>
      <c r="AT810" s="171" t="s">
        <v>1584</v>
      </c>
      <c r="AU810" s="171" t="s">
        <v>81</v>
      </c>
      <c r="AV810" s="12" t="s">
        <v>83</v>
      </c>
      <c r="AW810" s="12" t="s">
        <v>30</v>
      </c>
      <c r="AX810" s="12" t="s">
        <v>73</v>
      </c>
      <c r="AY810" s="171" t="s">
        <v>241</v>
      </c>
    </row>
    <row r="811" spans="2:51" s="13" customFormat="1" ht="11.25">
      <c r="B811" s="177"/>
      <c r="D811" s="151" t="s">
        <v>1584</v>
      </c>
      <c r="E811" s="178" t="s">
        <v>1</v>
      </c>
      <c r="F811" s="179" t="s">
        <v>2617</v>
      </c>
      <c r="H811" s="178" t="s">
        <v>1</v>
      </c>
      <c r="I811" s="180"/>
      <c r="L811" s="177"/>
      <c r="M811" s="181"/>
      <c r="T811" s="182"/>
      <c r="AT811" s="178" t="s">
        <v>1584</v>
      </c>
      <c r="AU811" s="178" t="s">
        <v>81</v>
      </c>
      <c r="AV811" s="13" t="s">
        <v>81</v>
      </c>
      <c r="AW811" s="13" t="s">
        <v>30</v>
      </c>
      <c r="AX811" s="13" t="s">
        <v>73</v>
      </c>
      <c r="AY811" s="178" t="s">
        <v>241</v>
      </c>
    </row>
    <row r="812" spans="2:51" s="12" customFormat="1" ht="11.25">
      <c r="B812" s="170"/>
      <c r="D812" s="151" t="s">
        <v>1584</v>
      </c>
      <c r="E812" s="171" t="s">
        <v>1</v>
      </c>
      <c r="F812" s="172" t="s">
        <v>2877</v>
      </c>
      <c r="H812" s="173">
        <v>14.995</v>
      </c>
      <c r="I812" s="174"/>
      <c r="L812" s="170"/>
      <c r="M812" s="175"/>
      <c r="T812" s="176"/>
      <c r="AT812" s="171" t="s">
        <v>1584</v>
      </c>
      <c r="AU812" s="171" t="s">
        <v>81</v>
      </c>
      <c r="AV812" s="12" t="s">
        <v>83</v>
      </c>
      <c r="AW812" s="12" t="s">
        <v>30</v>
      </c>
      <c r="AX812" s="12" t="s">
        <v>73</v>
      </c>
      <c r="AY812" s="171" t="s">
        <v>241</v>
      </c>
    </row>
    <row r="813" spans="2:51" s="13" customFormat="1" ht="11.25">
      <c r="B813" s="177"/>
      <c r="D813" s="151" t="s">
        <v>1584</v>
      </c>
      <c r="E813" s="178" t="s">
        <v>1</v>
      </c>
      <c r="F813" s="179" t="s">
        <v>2618</v>
      </c>
      <c r="H813" s="178" t="s">
        <v>1</v>
      </c>
      <c r="I813" s="180"/>
      <c r="L813" s="177"/>
      <c r="M813" s="181"/>
      <c r="T813" s="182"/>
      <c r="AT813" s="178" t="s">
        <v>1584</v>
      </c>
      <c r="AU813" s="178" t="s">
        <v>81</v>
      </c>
      <c r="AV813" s="13" t="s">
        <v>81</v>
      </c>
      <c r="AW813" s="13" t="s">
        <v>30</v>
      </c>
      <c r="AX813" s="13" t="s">
        <v>73</v>
      </c>
      <c r="AY813" s="178" t="s">
        <v>241</v>
      </c>
    </row>
    <row r="814" spans="2:51" s="12" customFormat="1" ht="11.25">
      <c r="B814" s="170"/>
      <c r="D814" s="151" t="s">
        <v>1584</v>
      </c>
      <c r="E814" s="171" t="s">
        <v>1</v>
      </c>
      <c r="F814" s="172" t="s">
        <v>2877</v>
      </c>
      <c r="H814" s="173">
        <v>14.995</v>
      </c>
      <c r="I814" s="174"/>
      <c r="L814" s="170"/>
      <c r="M814" s="175"/>
      <c r="T814" s="176"/>
      <c r="AT814" s="171" t="s">
        <v>1584</v>
      </c>
      <c r="AU814" s="171" t="s">
        <v>81</v>
      </c>
      <c r="AV814" s="12" t="s">
        <v>83</v>
      </c>
      <c r="AW814" s="12" t="s">
        <v>30</v>
      </c>
      <c r="AX814" s="12" t="s">
        <v>73</v>
      </c>
      <c r="AY814" s="171" t="s">
        <v>241</v>
      </c>
    </row>
    <row r="815" spans="2:51" s="13" customFormat="1" ht="11.25">
      <c r="B815" s="177"/>
      <c r="D815" s="151" t="s">
        <v>1584</v>
      </c>
      <c r="E815" s="178" t="s">
        <v>1</v>
      </c>
      <c r="F815" s="179" t="s">
        <v>2626</v>
      </c>
      <c r="H815" s="178" t="s">
        <v>1</v>
      </c>
      <c r="I815" s="180"/>
      <c r="L815" s="177"/>
      <c r="M815" s="181"/>
      <c r="T815" s="182"/>
      <c r="AT815" s="178" t="s">
        <v>1584</v>
      </c>
      <c r="AU815" s="178" t="s">
        <v>81</v>
      </c>
      <c r="AV815" s="13" t="s">
        <v>81</v>
      </c>
      <c r="AW815" s="13" t="s">
        <v>30</v>
      </c>
      <c r="AX815" s="13" t="s">
        <v>73</v>
      </c>
      <c r="AY815" s="178" t="s">
        <v>241</v>
      </c>
    </row>
    <row r="816" spans="2:51" s="12" customFormat="1" ht="11.25">
      <c r="B816" s="170"/>
      <c r="D816" s="151" t="s">
        <v>1584</v>
      </c>
      <c r="E816" s="171" t="s">
        <v>1</v>
      </c>
      <c r="F816" s="172" t="s">
        <v>2627</v>
      </c>
      <c r="H816" s="173">
        <v>48.985</v>
      </c>
      <c r="I816" s="174"/>
      <c r="L816" s="170"/>
      <c r="M816" s="175"/>
      <c r="T816" s="176"/>
      <c r="AT816" s="171" t="s">
        <v>1584</v>
      </c>
      <c r="AU816" s="171" t="s">
        <v>81</v>
      </c>
      <c r="AV816" s="12" t="s">
        <v>83</v>
      </c>
      <c r="AW816" s="12" t="s">
        <v>30</v>
      </c>
      <c r="AX816" s="12" t="s">
        <v>73</v>
      </c>
      <c r="AY816" s="171" t="s">
        <v>241</v>
      </c>
    </row>
    <row r="817" spans="2:51" s="13" customFormat="1" ht="22.5">
      <c r="B817" s="177"/>
      <c r="D817" s="151" t="s">
        <v>1584</v>
      </c>
      <c r="E817" s="178" t="s">
        <v>1</v>
      </c>
      <c r="F817" s="179" t="s">
        <v>2935</v>
      </c>
      <c r="H817" s="178" t="s">
        <v>1</v>
      </c>
      <c r="I817" s="180"/>
      <c r="L817" s="177"/>
      <c r="M817" s="181"/>
      <c r="T817" s="182"/>
      <c r="AT817" s="178" t="s">
        <v>1584</v>
      </c>
      <c r="AU817" s="178" t="s">
        <v>81</v>
      </c>
      <c r="AV817" s="13" t="s">
        <v>81</v>
      </c>
      <c r="AW817" s="13" t="s">
        <v>30</v>
      </c>
      <c r="AX817" s="13" t="s">
        <v>73</v>
      </c>
      <c r="AY817" s="178" t="s">
        <v>241</v>
      </c>
    </row>
    <row r="818" spans="2:51" s="12" customFormat="1" ht="11.25">
      <c r="B818" s="170"/>
      <c r="D818" s="151" t="s">
        <v>1584</v>
      </c>
      <c r="E818" s="171" t="s">
        <v>1</v>
      </c>
      <c r="F818" s="172" t="s">
        <v>2901</v>
      </c>
      <c r="H818" s="173">
        <v>593.504</v>
      </c>
      <c r="I818" s="174"/>
      <c r="L818" s="170"/>
      <c r="M818" s="175"/>
      <c r="T818" s="176"/>
      <c r="AT818" s="171" t="s">
        <v>1584</v>
      </c>
      <c r="AU818" s="171" t="s">
        <v>81</v>
      </c>
      <c r="AV818" s="12" t="s">
        <v>83</v>
      </c>
      <c r="AW818" s="12" t="s">
        <v>30</v>
      </c>
      <c r="AX818" s="12" t="s">
        <v>73</v>
      </c>
      <c r="AY818" s="171" t="s">
        <v>241</v>
      </c>
    </row>
    <row r="819" spans="2:51" s="13" customFormat="1" ht="22.5">
      <c r="B819" s="177"/>
      <c r="D819" s="151" t="s">
        <v>1584</v>
      </c>
      <c r="E819" s="178" t="s">
        <v>1</v>
      </c>
      <c r="F819" s="179" t="s">
        <v>2936</v>
      </c>
      <c r="H819" s="178" t="s">
        <v>1</v>
      </c>
      <c r="I819" s="180"/>
      <c r="L819" s="177"/>
      <c r="M819" s="181"/>
      <c r="T819" s="182"/>
      <c r="AT819" s="178" t="s">
        <v>1584</v>
      </c>
      <c r="AU819" s="178" t="s">
        <v>81</v>
      </c>
      <c r="AV819" s="13" t="s">
        <v>81</v>
      </c>
      <c r="AW819" s="13" t="s">
        <v>30</v>
      </c>
      <c r="AX819" s="13" t="s">
        <v>73</v>
      </c>
      <c r="AY819" s="178" t="s">
        <v>241</v>
      </c>
    </row>
    <row r="820" spans="2:51" s="12" customFormat="1" ht="11.25">
      <c r="B820" s="170"/>
      <c r="D820" s="151" t="s">
        <v>1584</v>
      </c>
      <c r="E820" s="171" t="s">
        <v>1</v>
      </c>
      <c r="F820" s="172" t="s">
        <v>2905</v>
      </c>
      <c r="H820" s="173">
        <v>580.425</v>
      </c>
      <c r="I820" s="174"/>
      <c r="L820" s="170"/>
      <c r="M820" s="175"/>
      <c r="T820" s="176"/>
      <c r="AT820" s="171" t="s">
        <v>1584</v>
      </c>
      <c r="AU820" s="171" t="s">
        <v>81</v>
      </c>
      <c r="AV820" s="12" t="s">
        <v>83</v>
      </c>
      <c r="AW820" s="12" t="s">
        <v>30</v>
      </c>
      <c r="AX820" s="12" t="s">
        <v>73</v>
      </c>
      <c r="AY820" s="171" t="s">
        <v>241</v>
      </c>
    </row>
    <row r="821" spans="2:51" s="14" customFormat="1" ht="11.25">
      <c r="B821" s="186"/>
      <c r="D821" s="151" t="s">
        <v>1584</v>
      </c>
      <c r="E821" s="187" t="s">
        <v>1</v>
      </c>
      <c r="F821" s="188" t="s">
        <v>2061</v>
      </c>
      <c r="H821" s="189">
        <v>2216.284</v>
      </c>
      <c r="I821" s="190"/>
      <c r="L821" s="186"/>
      <c r="M821" s="191"/>
      <c r="T821" s="192"/>
      <c r="AT821" s="187" t="s">
        <v>1584</v>
      </c>
      <c r="AU821" s="187" t="s">
        <v>81</v>
      </c>
      <c r="AV821" s="14" t="s">
        <v>247</v>
      </c>
      <c r="AW821" s="14" t="s">
        <v>30</v>
      </c>
      <c r="AX821" s="14" t="s">
        <v>81</v>
      </c>
      <c r="AY821" s="187" t="s">
        <v>241</v>
      </c>
    </row>
    <row r="822" spans="2:65" s="1" customFormat="1" ht="24.2" customHeight="1">
      <c r="B822" s="32"/>
      <c r="C822" s="137" t="s">
        <v>735</v>
      </c>
      <c r="D822" s="137" t="s">
        <v>243</v>
      </c>
      <c r="E822" s="138" t="s">
        <v>2314</v>
      </c>
      <c r="F822" s="139" t="s">
        <v>2315</v>
      </c>
      <c r="G822" s="140" t="s">
        <v>563</v>
      </c>
      <c r="H822" s="141">
        <v>580.425</v>
      </c>
      <c r="I822" s="142"/>
      <c r="J822" s="143">
        <f>ROUND(I822*H822,2)</f>
        <v>0</v>
      </c>
      <c r="K822" s="144"/>
      <c r="L822" s="32"/>
      <c r="M822" s="145" t="s">
        <v>1</v>
      </c>
      <c r="N822" s="146" t="s">
        <v>38</v>
      </c>
      <c r="P822" s="147">
        <f>O822*H822</f>
        <v>0</v>
      </c>
      <c r="Q822" s="147">
        <v>0</v>
      </c>
      <c r="R822" s="147">
        <f>Q822*H822</f>
        <v>0</v>
      </c>
      <c r="S822" s="147">
        <v>0</v>
      </c>
      <c r="T822" s="148">
        <f>S822*H822</f>
        <v>0</v>
      </c>
      <c r="AR822" s="149" t="s">
        <v>1164</v>
      </c>
      <c r="AT822" s="149" t="s">
        <v>243</v>
      </c>
      <c r="AU822" s="149" t="s">
        <v>81</v>
      </c>
      <c r="AY822" s="17" t="s">
        <v>241</v>
      </c>
      <c r="BE822" s="150">
        <f>IF(N822="základní",J822,0)</f>
        <v>0</v>
      </c>
      <c r="BF822" s="150">
        <f>IF(N822="snížená",J822,0)</f>
        <v>0</v>
      </c>
      <c r="BG822" s="150">
        <f>IF(N822="zákl. přenesená",J822,0)</f>
        <v>0</v>
      </c>
      <c r="BH822" s="150">
        <f>IF(N822="sníž. přenesená",J822,0)</f>
        <v>0</v>
      </c>
      <c r="BI822" s="150">
        <f>IF(N822="nulová",J822,0)</f>
        <v>0</v>
      </c>
      <c r="BJ822" s="17" t="s">
        <v>81</v>
      </c>
      <c r="BK822" s="150">
        <f>ROUND(I822*H822,2)</f>
        <v>0</v>
      </c>
      <c r="BL822" s="17" t="s">
        <v>1164</v>
      </c>
      <c r="BM822" s="149" t="s">
        <v>2937</v>
      </c>
    </row>
    <row r="823" spans="2:47" s="1" customFormat="1" ht="29.25">
      <c r="B823" s="32"/>
      <c r="D823" s="151" t="s">
        <v>248</v>
      </c>
      <c r="F823" s="152" t="s">
        <v>2317</v>
      </c>
      <c r="I823" s="153"/>
      <c r="L823" s="32"/>
      <c r="M823" s="154"/>
      <c r="T823" s="56"/>
      <c r="AT823" s="17" t="s">
        <v>248</v>
      </c>
      <c r="AU823" s="17" t="s">
        <v>81</v>
      </c>
    </row>
    <row r="824" spans="2:51" s="13" customFormat="1" ht="22.5">
      <c r="B824" s="177"/>
      <c r="D824" s="151" t="s">
        <v>1584</v>
      </c>
      <c r="E824" s="178" t="s">
        <v>1</v>
      </c>
      <c r="F824" s="179" t="s">
        <v>2938</v>
      </c>
      <c r="H824" s="178" t="s">
        <v>1</v>
      </c>
      <c r="I824" s="180"/>
      <c r="L824" s="177"/>
      <c r="M824" s="181"/>
      <c r="T824" s="182"/>
      <c r="AT824" s="178" t="s">
        <v>1584</v>
      </c>
      <c r="AU824" s="178" t="s">
        <v>81</v>
      </c>
      <c r="AV824" s="13" t="s">
        <v>81</v>
      </c>
      <c r="AW824" s="13" t="s">
        <v>30</v>
      </c>
      <c r="AX824" s="13" t="s">
        <v>73</v>
      </c>
      <c r="AY824" s="178" t="s">
        <v>241</v>
      </c>
    </row>
    <row r="825" spans="2:51" s="12" customFormat="1" ht="11.25">
      <c r="B825" s="170"/>
      <c r="D825" s="151" t="s">
        <v>1584</v>
      </c>
      <c r="E825" s="171" t="s">
        <v>1</v>
      </c>
      <c r="F825" s="172" t="s">
        <v>2905</v>
      </c>
      <c r="H825" s="173">
        <v>580.425</v>
      </c>
      <c r="I825" s="174"/>
      <c r="L825" s="170"/>
      <c r="M825" s="175"/>
      <c r="T825" s="176"/>
      <c r="AT825" s="171" t="s">
        <v>1584</v>
      </c>
      <c r="AU825" s="171" t="s">
        <v>81</v>
      </c>
      <c r="AV825" s="12" t="s">
        <v>83</v>
      </c>
      <c r="AW825" s="12" t="s">
        <v>30</v>
      </c>
      <c r="AX825" s="12" t="s">
        <v>73</v>
      </c>
      <c r="AY825" s="171" t="s">
        <v>241</v>
      </c>
    </row>
    <row r="826" spans="2:51" s="14" customFormat="1" ht="11.25">
      <c r="B826" s="186"/>
      <c r="D826" s="151" t="s">
        <v>1584</v>
      </c>
      <c r="E826" s="187" t="s">
        <v>1</v>
      </c>
      <c r="F826" s="188" t="s">
        <v>2061</v>
      </c>
      <c r="H826" s="189">
        <v>580.425</v>
      </c>
      <c r="I826" s="190"/>
      <c r="L826" s="186"/>
      <c r="M826" s="191"/>
      <c r="T826" s="192"/>
      <c r="AT826" s="187" t="s">
        <v>1584</v>
      </c>
      <c r="AU826" s="187" t="s">
        <v>81</v>
      </c>
      <c r="AV826" s="14" t="s">
        <v>247</v>
      </c>
      <c r="AW826" s="14" t="s">
        <v>30</v>
      </c>
      <c r="AX826" s="14" t="s">
        <v>81</v>
      </c>
      <c r="AY826" s="187" t="s">
        <v>241</v>
      </c>
    </row>
    <row r="827" spans="2:65" s="1" customFormat="1" ht="33" customHeight="1">
      <c r="B827" s="32"/>
      <c r="C827" s="137" t="s">
        <v>709</v>
      </c>
      <c r="D827" s="137" t="s">
        <v>243</v>
      </c>
      <c r="E827" s="138" t="s">
        <v>2320</v>
      </c>
      <c r="F827" s="139" t="s">
        <v>2321</v>
      </c>
      <c r="G827" s="140" t="s">
        <v>263</v>
      </c>
      <c r="H827" s="141">
        <v>4</v>
      </c>
      <c r="I827" s="142"/>
      <c r="J827" s="143">
        <f>ROUND(I827*H827,2)</f>
        <v>0</v>
      </c>
      <c r="K827" s="144"/>
      <c r="L827" s="32"/>
      <c r="M827" s="145" t="s">
        <v>1</v>
      </c>
      <c r="N827" s="146" t="s">
        <v>38</v>
      </c>
      <c r="P827" s="147">
        <f>O827*H827</f>
        <v>0</v>
      </c>
      <c r="Q827" s="147">
        <v>0</v>
      </c>
      <c r="R827" s="147">
        <f>Q827*H827</f>
        <v>0</v>
      </c>
      <c r="S827" s="147">
        <v>0</v>
      </c>
      <c r="T827" s="148">
        <f>S827*H827</f>
        <v>0</v>
      </c>
      <c r="AR827" s="149" t="s">
        <v>1164</v>
      </c>
      <c r="AT827" s="149" t="s">
        <v>243</v>
      </c>
      <c r="AU827" s="149" t="s">
        <v>81</v>
      </c>
      <c r="AY827" s="17" t="s">
        <v>241</v>
      </c>
      <c r="BE827" s="150">
        <f>IF(N827="základní",J827,0)</f>
        <v>0</v>
      </c>
      <c r="BF827" s="150">
        <f>IF(N827="snížená",J827,0)</f>
        <v>0</v>
      </c>
      <c r="BG827" s="150">
        <f>IF(N827="zákl. přenesená",J827,0)</f>
        <v>0</v>
      </c>
      <c r="BH827" s="150">
        <f>IF(N827="sníž. přenesená",J827,0)</f>
        <v>0</v>
      </c>
      <c r="BI827" s="150">
        <f>IF(N827="nulová",J827,0)</f>
        <v>0</v>
      </c>
      <c r="BJ827" s="17" t="s">
        <v>81</v>
      </c>
      <c r="BK827" s="150">
        <f>ROUND(I827*H827,2)</f>
        <v>0</v>
      </c>
      <c r="BL827" s="17" t="s">
        <v>1164</v>
      </c>
      <c r="BM827" s="149" t="s">
        <v>2939</v>
      </c>
    </row>
    <row r="828" spans="2:47" s="1" customFormat="1" ht="58.5">
      <c r="B828" s="32"/>
      <c r="D828" s="151" t="s">
        <v>248</v>
      </c>
      <c r="F828" s="152" t="s">
        <v>2323</v>
      </c>
      <c r="I828" s="153"/>
      <c r="L828" s="32"/>
      <c r="M828" s="154"/>
      <c r="T828" s="56"/>
      <c r="AT828" s="17" t="s">
        <v>248</v>
      </c>
      <c r="AU828" s="17" t="s">
        <v>81</v>
      </c>
    </row>
    <row r="829" spans="2:51" s="13" customFormat="1" ht="11.25">
      <c r="B829" s="177"/>
      <c r="D829" s="151" t="s">
        <v>1584</v>
      </c>
      <c r="E829" s="178" t="s">
        <v>1</v>
      </c>
      <c r="F829" s="179" t="s">
        <v>2324</v>
      </c>
      <c r="H829" s="178" t="s">
        <v>1</v>
      </c>
      <c r="I829" s="180"/>
      <c r="L829" s="177"/>
      <c r="M829" s="181"/>
      <c r="T829" s="182"/>
      <c r="AT829" s="178" t="s">
        <v>1584</v>
      </c>
      <c r="AU829" s="178" t="s">
        <v>81</v>
      </c>
      <c r="AV829" s="13" t="s">
        <v>81</v>
      </c>
      <c r="AW829" s="13" t="s">
        <v>30</v>
      </c>
      <c r="AX829" s="13" t="s">
        <v>73</v>
      </c>
      <c r="AY829" s="178" t="s">
        <v>241</v>
      </c>
    </row>
    <row r="830" spans="2:51" s="12" customFormat="1" ht="11.25">
      <c r="B830" s="170"/>
      <c r="D830" s="151" t="s">
        <v>1584</v>
      </c>
      <c r="E830" s="171" t="s">
        <v>1</v>
      </c>
      <c r="F830" s="172" t="s">
        <v>247</v>
      </c>
      <c r="H830" s="173">
        <v>4</v>
      </c>
      <c r="I830" s="174"/>
      <c r="L830" s="170"/>
      <c r="M830" s="175"/>
      <c r="T830" s="176"/>
      <c r="AT830" s="171" t="s">
        <v>1584</v>
      </c>
      <c r="AU830" s="171" t="s">
        <v>81</v>
      </c>
      <c r="AV830" s="12" t="s">
        <v>83</v>
      </c>
      <c r="AW830" s="12" t="s">
        <v>30</v>
      </c>
      <c r="AX830" s="12" t="s">
        <v>81</v>
      </c>
      <c r="AY830" s="171" t="s">
        <v>241</v>
      </c>
    </row>
    <row r="831" spans="2:65" s="1" customFormat="1" ht="24.2" customHeight="1">
      <c r="B831" s="32"/>
      <c r="C831" s="137" t="s">
        <v>469</v>
      </c>
      <c r="D831" s="137" t="s">
        <v>243</v>
      </c>
      <c r="E831" s="138" t="s">
        <v>2325</v>
      </c>
      <c r="F831" s="139" t="s">
        <v>2326</v>
      </c>
      <c r="G831" s="140" t="s">
        <v>263</v>
      </c>
      <c r="H831" s="141">
        <v>3</v>
      </c>
      <c r="I831" s="142"/>
      <c r="J831" s="143">
        <f>ROUND(I831*H831,2)</f>
        <v>0</v>
      </c>
      <c r="K831" s="144"/>
      <c r="L831" s="32"/>
      <c r="M831" s="145" t="s">
        <v>1</v>
      </c>
      <c r="N831" s="146" t="s">
        <v>38</v>
      </c>
      <c r="P831" s="147">
        <f>O831*H831</f>
        <v>0</v>
      </c>
      <c r="Q831" s="147">
        <v>0</v>
      </c>
      <c r="R831" s="147">
        <f>Q831*H831</f>
        <v>0</v>
      </c>
      <c r="S831" s="147">
        <v>0</v>
      </c>
      <c r="T831" s="148">
        <f>S831*H831</f>
        <v>0</v>
      </c>
      <c r="AR831" s="149" t="s">
        <v>247</v>
      </c>
      <c r="AT831" s="149" t="s">
        <v>243</v>
      </c>
      <c r="AU831" s="149" t="s">
        <v>81</v>
      </c>
      <c r="AY831" s="17" t="s">
        <v>241</v>
      </c>
      <c r="BE831" s="150">
        <f>IF(N831="základní",J831,0)</f>
        <v>0</v>
      </c>
      <c r="BF831" s="150">
        <f>IF(N831="snížená",J831,0)</f>
        <v>0</v>
      </c>
      <c r="BG831" s="150">
        <f>IF(N831="zákl. přenesená",J831,0)</f>
        <v>0</v>
      </c>
      <c r="BH831" s="150">
        <f>IF(N831="sníž. přenesená",J831,0)</f>
        <v>0</v>
      </c>
      <c r="BI831" s="150">
        <f>IF(N831="nulová",J831,0)</f>
        <v>0</v>
      </c>
      <c r="BJ831" s="17" t="s">
        <v>81</v>
      </c>
      <c r="BK831" s="150">
        <f>ROUND(I831*H831,2)</f>
        <v>0</v>
      </c>
      <c r="BL831" s="17" t="s">
        <v>247</v>
      </c>
      <c r="BM831" s="149" t="s">
        <v>2940</v>
      </c>
    </row>
    <row r="832" spans="2:47" s="1" customFormat="1" ht="48.75">
      <c r="B832" s="32"/>
      <c r="D832" s="151" t="s">
        <v>248</v>
      </c>
      <c r="F832" s="152" t="s">
        <v>2328</v>
      </c>
      <c r="I832" s="153"/>
      <c r="L832" s="32"/>
      <c r="M832" s="154"/>
      <c r="T832" s="56"/>
      <c r="AT832" s="17" t="s">
        <v>248</v>
      </c>
      <c r="AU832" s="17" t="s">
        <v>81</v>
      </c>
    </row>
    <row r="833" spans="2:51" s="13" customFormat="1" ht="11.25">
      <c r="B833" s="177"/>
      <c r="D833" s="151" t="s">
        <v>1584</v>
      </c>
      <c r="E833" s="178" t="s">
        <v>1</v>
      </c>
      <c r="F833" s="179" t="s">
        <v>2329</v>
      </c>
      <c r="H833" s="178" t="s">
        <v>1</v>
      </c>
      <c r="I833" s="180"/>
      <c r="L833" s="177"/>
      <c r="M833" s="181"/>
      <c r="T833" s="182"/>
      <c r="AT833" s="178" t="s">
        <v>1584</v>
      </c>
      <c r="AU833" s="178" t="s">
        <v>81</v>
      </c>
      <c r="AV833" s="13" t="s">
        <v>81</v>
      </c>
      <c r="AW833" s="13" t="s">
        <v>30</v>
      </c>
      <c r="AX833" s="13" t="s">
        <v>73</v>
      </c>
      <c r="AY833" s="178" t="s">
        <v>241</v>
      </c>
    </row>
    <row r="834" spans="2:51" s="12" customFormat="1" ht="11.25">
      <c r="B834" s="170"/>
      <c r="D834" s="151" t="s">
        <v>1584</v>
      </c>
      <c r="E834" s="171" t="s">
        <v>1</v>
      </c>
      <c r="F834" s="172" t="s">
        <v>81</v>
      </c>
      <c r="H834" s="173">
        <v>1</v>
      </c>
      <c r="I834" s="174"/>
      <c r="L834" s="170"/>
      <c r="M834" s="175"/>
      <c r="T834" s="176"/>
      <c r="AT834" s="171" t="s">
        <v>1584</v>
      </c>
      <c r="AU834" s="171" t="s">
        <v>81</v>
      </c>
      <c r="AV834" s="12" t="s">
        <v>83</v>
      </c>
      <c r="AW834" s="12" t="s">
        <v>30</v>
      </c>
      <c r="AX834" s="12" t="s">
        <v>73</v>
      </c>
      <c r="AY834" s="171" t="s">
        <v>241</v>
      </c>
    </row>
    <row r="835" spans="2:51" s="13" customFormat="1" ht="11.25">
      <c r="B835" s="177"/>
      <c r="D835" s="151" t="s">
        <v>1584</v>
      </c>
      <c r="E835" s="178" t="s">
        <v>1</v>
      </c>
      <c r="F835" s="179" t="s">
        <v>2941</v>
      </c>
      <c r="H835" s="178" t="s">
        <v>1</v>
      </c>
      <c r="I835" s="180"/>
      <c r="L835" s="177"/>
      <c r="M835" s="181"/>
      <c r="T835" s="182"/>
      <c r="AT835" s="178" t="s">
        <v>1584</v>
      </c>
      <c r="AU835" s="178" t="s">
        <v>81</v>
      </c>
      <c r="AV835" s="13" t="s">
        <v>81</v>
      </c>
      <c r="AW835" s="13" t="s">
        <v>30</v>
      </c>
      <c r="AX835" s="13" t="s">
        <v>73</v>
      </c>
      <c r="AY835" s="178" t="s">
        <v>241</v>
      </c>
    </row>
    <row r="836" spans="2:51" s="12" customFormat="1" ht="11.25">
      <c r="B836" s="170"/>
      <c r="D836" s="151" t="s">
        <v>1584</v>
      </c>
      <c r="E836" s="171" t="s">
        <v>1</v>
      </c>
      <c r="F836" s="172" t="s">
        <v>81</v>
      </c>
      <c r="H836" s="173">
        <v>1</v>
      </c>
      <c r="I836" s="174"/>
      <c r="L836" s="170"/>
      <c r="M836" s="175"/>
      <c r="T836" s="176"/>
      <c r="AT836" s="171" t="s">
        <v>1584</v>
      </c>
      <c r="AU836" s="171" t="s">
        <v>81</v>
      </c>
      <c r="AV836" s="12" t="s">
        <v>83</v>
      </c>
      <c r="AW836" s="12" t="s">
        <v>30</v>
      </c>
      <c r="AX836" s="12" t="s">
        <v>73</v>
      </c>
      <c r="AY836" s="171" t="s">
        <v>241</v>
      </c>
    </row>
    <row r="837" spans="2:51" s="13" customFormat="1" ht="11.25">
      <c r="B837" s="177"/>
      <c r="D837" s="151" t="s">
        <v>1584</v>
      </c>
      <c r="E837" s="178" t="s">
        <v>1</v>
      </c>
      <c r="F837" s="179" t="s">
        <v>2942</v>
      </c>
      <c r="H837" s="178" t="s">
        <v>1</v>
      </c>
      <c r="I837" s="180"/>
      <c r="L837" s="177"/>
      <c r="M837" s="181"/>
      <c r="T837" s="182"/>
      <c r="AT837" s="178" t="s">
        <v>1584</v>
      </c>
      <c r="AU837" s="178" t="s">
        <v>81</v>
      </c>
      <c r="AV837" s="13" t="s">
        <v>81</v>
      </c>
      <c r="AW837" s="13" t="s">
        <v>30</v>
      </c>
      <c r="AX837" s="13" t="s">
        <v>73</v>
      </c>
      <c r="AY837" s="178" t="s">
        <v>241</v>
      </c>
    </row>
    <row r="838" spans="2:51" s="12" customFormat="1" ht="11.25">
      <c r="B838" s="170"/>
      <c r="D838" s="151" t="s">
        <v>1584</v>
      </c>
      <c r="E838" s="171" t="s">
        <v>1</v>
      </c>
      <c r="F838" s="172" t="s">
        <v>81</v>
      </c>
      <c r="H838" s="173">
        <v>1</v>
      </c>
      <c r="I838" s="174"/>
      <c r="L838" s="170"/>
      <c r="M838" s="175"/>
      <c r="T838" s="176"/>
      <c r="AT838" s="171" t="s">
        <v>1584</v>
      </c>
      <c r="AU838" s="171" t="s">
        <v>81</v>
      </c>
      <c r="AV838" s="12" t="s">
        <v>83</v>
      </c>
      <c r="AW838" s="12" t="s">
        <v>30</v>
      </c>
      <c r="AX838" s="12" t="s">
        <v>73</v>
      </c>
      <c r="AY838" s="171" t="s">
        <v>241</v>
      </c>
    </row>
    <row r="839" spans="2:51" s="14" customFormat="1" ht="11.25">
      <c r="B839" s="186"/>
      <c r="D839" s="151" t="s">
        <v>1584</v>
      </c>
      <c r="E839" s="187" t="s">
        <v>1</v>
      </c>
      <c r="F839" s="188" t="s">
        <v>2061</v>
      </c>
      <c r="H839" s="189">
        <v>3</v>
      </c>
      <c r="I839" s="190"/>
      <c r="L839" s="186"/>
      <c r="M839" s="191"/>
      <c r="T839" s="192"/>
      <c r="AT839" s="187" t="s">
        <v>1584</v>
      </c>
      <c r="AU839" s="187" t="s">
        <v>81</v>
      </c>
      <c r="AV839" s="14" t="s">
        <v>247</v>
      </c>
      <c r="AW839" s="14" t="s">
        <v>30</v>
      </c>
      <c r="AX839" s="14" t="s">
        <v>81</v>
      </c>
      <c r="AY839" s="187" t="s">
        <v>241</v>
      </c>
    </row>
    <row r="840" spans="2:65" s="1" customFormat="1" ht="24.2" customHeight="1">
      <c r="B840" s="32"/>
      <c r="C840" s="137" t="s">
        <v>715</v>
      </c>
      <c r="D840" s="137" t="s">
        <v>243</v>
      </c>
      <c r="E840" s="138" t="s">
        <v>2339</v>
      </c>
      <c r="F840" s="139" t="s">
        <v>2340</v>
      </c>
      <c r="G840" s="140" t="s">
        <v>563</v>
      </c>
      <c r="H840" s="141">
        <v>1802.576</v>
      </c>
      <c r="I840" s="142"/>
      <c r="J840" s="143">
        <f>ROUND(I840*H840,2)</f>
        <v>0</v>
      </c>
      <c r="K840" s="144"/>
      <c r="L840" s="32"/>
      <c r="M840" s="145" t="s">
        <v>1</v>
      </c>
      <c r="N840" s="146" t="s">
        <v>38</v>
      </c>
      <c r="P840" s="147">
        <f>O840*H840</f>
        <v>0</v>
      </c>
      <c r="Q840" s="147">
        <v>0</v>
      </c>
      <c r="R840" s="147">
        <f>Q840*H840</f>
        <v>0</v>
      </c>
      <c r="S840" s="147">
        <v>0</v>
      </c>
      <c r="T840" s="148">
        <f>S840*H840</f>
        <v>0</v>
      </c>
      <c r="AR840" s="149" t="s">
        <v>1164</v>
      </c>
      <c r="AT840" s="149" t="s">
        <v>243</v>
      </c>
      <c r="AU840" s="149" t="s">
        <v>81</v>
      </c>
      <c r="AY840" s="17" t="s">
        <v>241</v>
      </c>
      <c r="BE840" s="150">
        <f>IF(N840="základní",J840,0)</f>
        <v>0</v>
      </c>
      <c r="BF840" s="150">
        <f>IF(N840="snížená",J840,0)</f>
        <v>0</v>
      </c>
      <c r="BG840" s="150">
        <f>IF(N840="zákl. přenesená",J840,0)</f>
        <v>0</v>
      </c>
      <c r="BH840" s="150">
        <f>IF(N840="sníž. přenesená",J840,0)</f>
        <v>0</v>
      </c>
      <c r="BI840" s="150">
        <f>IF(N840="nulová",J840,0)</f>
        <v>0</v>
      </c>
      <c r="BJ840" s="17" t="s">
        <v>81</v>
      </c>
      <c r="BK840" s="150">
        <f>ROUND(I840*H840,2)</f>
        <v>0</v>
      </c>
      <c r="BL840" s="17" t="s">
        <v>1164</v>
      </c>
      <c r="BM840" s="149" t="s">
        <v>2943</v>
      </c>
    </row>
    <row r="841" spans="2:47" s="1" customFormat="1" ht="58.5">
      <c r="B841" s="32"/>
      <c r="D841" s="151" t="s">
        <v>248</v>
      </c>
      <c r="F841" s="152" t="s">
        <v>2342</v>
      </c>
      <c r="I841" s="153"/>
      <c r="L841" s="32"/>
      <c r="M841" s="154"/>
      <c r="T841" s="56"/>
      <c r="AT841" s="17" t="s">
        <v>248</v>
      </c>
      <c r="AU841" s="17" t="s">
        <v>81</v>
      </c>
    </row>
    <row r="842" spans="2:51" s="13" customFormat="1" ht="22.5">
      <c r="B842" s="177"/>
      <c r="D842" s="151" t="s">
        <v>1584</v>
      </c>
      <c r="E842" s="178" t="s">
        <v>1</v>
      </c>
      <c r="F842" s="179" t="s">
        <v>1806</v>
      </c>
      <c r="H842" s="178" t="s">
        <v>1</v>
      </c>
      <c r="I842" s="180"/>
      <c r="L842" s="177"/>
      <c r="M842" s="181"/>
      <c r="T842" s="182"/>
      <c r="AT842" s="178" t="s">
        <v>1584</v>
      </c>
      <c r="AU842" s="178" t="s">
        <v>81</v>
      </c>
      <c r="AV842" s="13" t="s">
        <v>81</v>
      </c>
      <c r="AW842" s="13" t="s">
        <v>30</v>
      </c>
      <c r="AX842" s="13" t="s">
        <v>73</v>
      </c>
      <c r="AY842" s="178" t="s">
        <v>241</v>
      </c>
    </row>
    <row r="843" spans="2:51" s="13" customFormat="1" ht="11.25">
      <c r="B843" s="177"/>
      <c r="D843" s="151" t="s">
        <v>1584</v>
      </c>
      <c r="E843" s="178" t="s">
        <v>1</v>
      </c>
      <c r="F843" s="179" t="s">
        <v>2944</v>
      </c>
      <c r="H843" s="178" t="s">
        <v>1</v>
      </c>
      <c r="I843" s="180"/>
      <c r="L843" s="177"/>
      <c r="M843" s="181"/>
      <c r="T843" s="182"/>
      <c r="AT843" s="178" t="s">
        <v>1584</v>
      </c>
      <c r="AU843" s="178" t="s">
        <v>81</v>
      </c>
      <c r="AV843" s="13" t="s">
        <v>81</v>
      </c>
      <c r="AW843" s="13" t="s">
        <v>30</v>
      </c>
      <c r="AX843" s="13" t="s">
        <v>73</v>
      </c>
      <c r="AY843" s="178" t="s">
        <v>241</v>
      </c>
    </row>
    <row r="844" spans="2:51" s="12" customFormat="1" ht="11.25">
      <c r="B844" s="170"/>
      <c r="D844" s="151" t="s">
        <v>1584</v>
      </c>
      <c r="E844" s="171" t="s">
        <v>1</v>
      </c>
      <c r="F844" s="172" t="s">
        <v>2945</v>
      </c>
      <c r="H844" s="173">
        <v>1802.576</v>
      </c>
      <c r="I844" s="174"/>
      <c r="L844" s="170"/>
      <c r="M844" s="175"/>
      <c r="T844" s="176"/>
      <c r="AT844" s="171" t="s">
        <v>1584</v>
      </c>
      <c r="AU844" s="171" t="s">
        <v>81</v>
      </c>
      <c r="AV844" s="12" t="s">
        <v>83</v>
      </c>
      <c r="AW844" s="12" t="s">
        <v>30</v>
      </c>
      <c r="AX844" s="12" t="s">
        <v>81</v>
      </c>
      <c r="AY844" s="171" t="s">
        <v>241</v>
      </c>
    </row>
    <row r="845" spans="2:65" s="1" customFormat="1" ht="24.2" customHeight="1">
      <c r="B845" s="32"/>
      <c r="C845" s="137" t="s">
        <v>473</v>
      </c>
      <c r="D845" s="137" t="s">
        <v>243</v>
      </c>
      <c r="E845" s="138" t="s">
        <v>2946</v>
      </c>
      <c r="F845" s="139" t="s">
        <v>2947</v>
      </c>
      <c r="G845" s="140" t="s">
        <v>563</v>
      </c>
      <c r="H845" s="141">
        <v>136.685</v>
      </c>
      <c r="I845" s="142"/>
      <c r="J845" s="143">
        <f>ROUND(I845*H845,2)</f>
        <v>0</v>
      </c>
      <c r="K845" s="144"/>
      <c r="L845" s="32"/>
      <c r="M845" s="145" t="s">
        <v>1</v>
      </c>
      <c r="N845" s="146" t="s">
        <v>38</v>
      </c>
      <c r="P845" s="147">
        <f>O845*H845</f>
        <v>0</v>
      </c>
      <c r="Q845" s="147">
        <v>0</v>
      </c>
      <c r="R845" s="147">
        <f>Q845*H845</f>
        <v>0</v>
      </c>
      <c r="S845" s="147">
        <v>0</v>
      </c>
      <c r="T845" s="148">
        <f>S845*H845</f>
        <v>0</v>
      </c>
      <c r="AR845" s="149" t="s">
        <v>1164</v>
      </c>
      <c r="AT845" s="149" t="s">
        <v>243</v>
      </c>
      <c r="AU845" s="149" t="s">
        <v>81</v>
      </c>
      <c r="AY845" s="17" t="s">
        <v>241</v>
      </c>
      <c r="BE845" s="150">
        <f>IF(N845="základní",J845,0)</f>
        <v>0</v>
      </c>
      <c r="BF845" s="150">
        <f>IF(N845="snížená",J845,0)</f>
        <v>0</v>
      </c>
      <c r="BG845" s="150">
        <f>IF(N845="zákl. přenesená",J845,0)</f>
        <v>0</v>
      </c>
      <c r="BH845" s="150">
        <f>IF(N845="sníž. přenesená",J845,0)</f>
        <v>0</v>
      </c>
      <c r="BI845" s="150">
        <f>IF(N845="nulová",J845,0)</f>
        <v>0</v>
      </c>
      <c r="BJ845" s="17" t="s">
        <v>81</v>
      </c>
      <c r="BK845" s="150">
        <f>ROUND(I845*H845,2)</f>
        <v>0</v>
      </c>
      <c r="BL845" s="17" t="s">
        <v>1164</v>
      </c>
      <c r="BM845" s="149" t="s">
        <v>2948</v>
      </c>
    </row>
    <row r="846" spans="2:47" s="1" customFormat="1" ht="58.5">
      <c r="B846" s="32"/>
      <c r="D846" s="151" t="s">
        <v>248</v>
      </c>
      <c r="F846" s="152" t="s">
        <v>2949</v>
      </c>
      <c r="I846" s="153"/>
      <c r="L846" s="32"/>
      <c r="M846" s="154"/>
      <c r="T846" s="56"/>
      <c r="AT846" s="17" t="s">
        <v>248</v>
      </c>
      <c r="AU846" s="17" t="s">
        <v>81</v>
      </c>
    </row>
    <row r="847" spans="2:51" s="13" customFormat="1" ht="22.5">
      <c r="B847" s="177"/>
      <c r="D847" s="151" t="s">
        <v>1584</v>
      </c>
      <c r="E847" s="178" t="s">
        <v>1</v>
      </c>
      <c r="F847" s="179" t="s">
        <v>1806</v>
      </c>
      <c r="H847" s="178" t="s">
        <v>1</v>
      </c>
      <c r="I847" s="180"/>
      <c r="L847" s="177"/>
      <c r="M847" s="181"/>
      <c r="T847" s="182"/>
      <c r="AT847" s="178" t="s">
        <v>1584</v>
      </c>
      <c r="AU847" s="178" t="s">
        <v>81</v>
      </c>
      <c r="AV847" s="13" t="s">
        <v>81</v>
      </c>
      <c r="AW847" s="13" t="s">
        <v>30</v>
      </c>
      <c r="AX847" s="13" t="s">
        <v>73</v>
      </c>
      <c r="AY847" s="178" t="s">
        <v>241</v>
      </c>
    </row>
    <row r="848" spans="2:51" s="13" customFormat="1" ht="11.25">
      <c r="B848" s="177"/>
      <c r="D848" s="151" t="s">
        <v>1584</v>
      </c>
      <c r="E848" s="178" t="s">
        <v>1</v>
      </c>
      <c r="F848" s="179" t="s">
        <v>2950</v>
      </c>
      <c r="H848" s="178" t="s">
        <v>1</v>
      </c>
      <c r="I848" s="180"/>
      <c r="L848" s="177"/>
      <c r="M848" s="181"/>
      <c r="T848" s="182"/>
      <c r="AT848" s="178" t="s">
        <v>1584</v>
      </c>
      <c r="AU848" s="178" t="s">
        <v>81</v>
      </c>
      <c r="AV848" s="13" t="s">
        <v>81</v>
      </c>
      <c r="AW848" s="13" t="s">
        <v>30</v>
      </c>
      <c r="AX848" s="13" t="s">
        <v>73</v>
      </c>
      <c r="AY848" s="178" t="s">
        <v>241</v>
      </c>
    </row>
    <row r="849" spans="2:51" s="12" customFormat="1" ht="11.25">
      <c r="B849" s="170"/>
      <c r="D849" s="151" t="s">
        <v>1584</v>
      </c>
      <c r="E849" s="171" t="s">
        <v>1</v>
      </c>
      <c r="F849" s="172" t="s">
        <v>2951</v>
      </c>
      <c r="H849" s="173">
        <v>136.685</v>
      </c>
      <c r="I849" s="174"/>
      <c r="L849" s="170"/>
      <c r="M849" s="175"/>
      <c r="T849" s="176"/>
      <c r="AT849" s="171" t="s">
        <v>1584</v>
      </c>
      <c r="AU849" s="171" t="s">
        <v>81</v>
      </c>
      <c r="AV849" s="12" t="s">
        <v>83</v>
      </c>
      <c r="AW849" s="12" t="s">
        <v>30</v>
      </c>
      <c r="AX849" s="12" t="s">
        <v>81</v>
      </c>
      <c r="AY849" s="171" t="s">
        <v>241</v>
      </c>
    </row>
    <row r="850" spans="2:65" s="1" customFormat="1" ht="21.75" customHeight="1">
      <c r="B850" s="32"/>
      <c r="C850" s="137" t="s">
        <v>720</v>
      </c>
      <c r="D850" s="137" t="s">
        <v>243</v>
      </c>
      <c r="E850" s="138" t="s">
        <v>2952</v>
      </c>
      <c r="F850" s="139" t="s">
        <v>2953</v>
      </c>
      <c r="G850" s="140" t="s">
        <v>563</v>
      </c>
      <c r="H850" s="141">
        <v>153.375</v>
      </c>
      <c r="I850" s="142"/>
      <c r="J850" s="143">
        <f>ROUND(I850*H850,2)</f>
        <v>0</v>
      </c>
      <c r="K850" s="144"/>
      <c r="L850" s="32"/>
      <c r="M850" s="145" t="s">
        <v>1</v>
      </c>
      <c r="N850" s="146" t="s">
        <v>38</v>
      </c>
      <c r="P850" s="147">
        <f>O850*H850</f>
        <v>0</v>
      </c>
      <c r="Q850" s="147">
        <v>0</v>
      </c>
      <c r="R850" s="147">
        <f>Q850*H850</f>
        <v>0</v>
      </c>
      <c r="S850" s="147">
        <v>0</v>
      </c>
      <c r="T850" s="148">
        <f>S850*H850</f>
        <v>0</v>
      </c>
      <c r="AR850" s="149" t="s">
        <v>1164</v>
      </c>
      <c r="AT850" s="149" t="s">
        <v>243</v>
      </c>
      <c r="AU850" s="149" t="s">
        <v>81</v>
      </c>
      <c r="AY850" s="17" t="s">
        <v>241</v>
      </c>
      <c r="BE850" s="150">
        <f>IF(N850="základní",J850,0)</f>
        <v>0</v>
      </c>
      <c r="BF850" s="150">
        <f>IF(N850="snížená",J850,0)</f>
        <v>0</v>
      </c>
      <c r="BG850" s="150">
        <f>IF(N850="zákl. přenesená",J850,0)</f>
        <v>0</v>
      </c>
      <c r="BH850" s="150">
        <f>IF(N850="sníž. přenesená",J850,0)</f>
        <v>0</v>
      </c>
      <c r="BI850" s="150">
        <f>IF(N850="nulová",J850,0)</f>
        <v>0</v>
      </c>
      <c r="BJ850" s="17" t="s">
        <v>81</v>
      </c>
      <c r="BK850" s="150">
        <f>ROUND(I850*H850,2)</f>
        <v>0</v>
      </c>
      <c r="BL850" s="17" t="s">
        <v>1164</v>
      </c>
      <c r="BM850" s="149" t="s">
        <v>2954</v>
      </c>
    </row>
    <row r="851" spans="2:47" s="1" customFormat="1" ht="58.5">
      <c r="B851" s="32"/>
      <c r="D851" s="151" t="s">
        <v>248</v>
      </c>
      <c r="F851" s="152" t="s">
        <v>2955</v>
      </c>
      <c r="I851" s="153"/>
      <c r="L851" s="32"/>
      <c r="M851" s="154"/>
      <c r="T851" s="56"/>
      <c r="AT851" s="17" t="s">
        <v>248</v>
      </c>
      <c r="AU851" s="17" t="s">
        <v>81</v>
      </c>
    </row>
    <row r="852" spans="2:51" s="13" customFormat="1" ht="22.5">
      <c r="B852" s="177"/>
      <c r="D852" s="151" t="s">
        <v>1584</v>
      </c>
      <c r="E852" s="178" t="s">
        <v>1</v>
      </c>
      <c r="F852" s="179" t="s">
        <v>1806</v>
      </c>
      <c r="H852" s="178" t="s">
        <v>1</v>
      </c>
      <c r="I852" s="180"/>
      <c r="L852" s="177"/>
      <c r="M852" s="181"/>
      <c r="T852" s="182"/>
      <c r="AT852" s="178" t="s">
        <v>1584</v>
      </c>
      <c r="AU852" s="178" t="s">
        <v>81</v>
      </c>
      <c r="AV852" s="13" t="s">
        <v>81</v>
      </c>
      <c r="AW852" s="13" t="s">
        <v>30</v>
      </c>
      <c r="AX852" s="13" t="s">
        <v>73</v>
      </c>
      <c r="AY852" s="178" t="s">
        <v>241</v>
      </c>
    </row>
    <row r="853" spans="2:51" s="13" customFormat="1" ht="11.25">
      <c r="B853" s="177"/>
      <c r="D853" s="151" t="s">
        <v>1584</v>
      </c>
      <c r="E853" s="178" t="s">
        <v>1</v>
      </c>
      <c r="F853" s="179" t="s">
        <v>2956</v>
      </c>
      <c r="H853" s="178" t="s">
        <v>1</v>
      </c>
      <c r="I853" s="180"/>
      <c r="L853" s="177"/>
      <c r="M853" s="181"/>
      <c r="T853" s="182"/>
      <c r="AT853" s="178" t="s">
        <v>1584</v>
      </c>
      <c r="AU853" s="178" t="s">
        <v>81</v>
      </c>
      <c r="AV853" s="13" t="s">
        <v>81</v>
      </c>
      <c r="AW853" s="13" t="s">
        <v>30</v>
      </c>
      <c r="AX853" s="13" t="s">
        <v>73</v>
      </c>
      <c r="AY853" s="178" t="s">
        <v>241</v>
      </c>
    </row>
    <row r="854" spans="2:51" s="12" customFormat="1" ht="11.25">
      <c r="B854" s="170"/>
      <c r="D854" s="151" t="s">
        <v>1584</v>
      </c>
      <c r="E854" s="171" t="s">
        <v>1</v>
      </c>
      <c r="F854" s="172" t="s">
        <v>2957</v>
      </c>
      <c r="H854" s="173">
        <v>153.375</v>
      </c>
      <c r="I854" s="174"/>
      <c r="L854" s="170"/>
      <c r="M854" s="175"/>
      <c r="T854" s="176"/>
      <c r="AT854" s="171" t="s">
        <v>1584</v>
      </c>
      <c r="AU854" s="171" t="s">
        <v>81</v>
      </c>
      <c r="AV854" s="12" t="s">
        <v>83</v>
      </c>
      <c r="AW854" s="12" t="s">
        <v>30</v>
      </c>
      <c r="AX854" s="12" t="s">
        <v>81</v>
      </c>
      <c r="AY854" s="171" t="s">
        <v>241</v>
      </c>
    </row>
    <row r="855" spans="2:65" s="1" customFormat="1" ht="16.5" customHeight="1">
      <c r="B855" s="32"/>
      <c r="C855" s="137" t="s">
        <v>476</v>
      </c>
      <c r="D855" s="137" t="s">
        <v>243</v>
      </c>
      <c r="E855" s="138" t="s">
        <v>2345</v>
      </c>
      <c r="F855" s="139" t="s">
        <v>2346</v>
      </c>
      <c r="G855" s="140" t="s">
        <v>563</v>
      </c>
      <c r="H855" s="141">
        <v>1.64</v>
      </c>
      <c r="I855" s="142"/>
      <c r="J855" s="143">
        <f>ROUND(I855*H855,2)</f>
        <v>0</v>
      </c>
      <c r="K855" s="144"/>
      <c r="L855" s="32"/>
      <c r="M855" s="145" t="s">
        <v>1</v>
      </c>
      <c r="N855" s="146" t="s">
        <v>38</v>
      </c>
      <c r="P855" s="147">
        <f>O855*H855</f>
        <v>0</v>
      </c>
      <c r="Q855" s="147">
        <v>0</v>
      </c>
      <c r="R855" s="147">
        <f>Q855*H855</f>
        <v>0</v>
      </c>
      <c r="S855" s="147">
        <v>0</v>
      </c>
      <c r="T855" s="148">
        <f>S855*H855</f>
        <v>0</v>
      </c>
      <c r="AR855" s="149" t="s">
        <v>1164</v>
      </c>
      <c r="AT855" s="149" t="s">
        <v>243</v>
      </c>
      <c r="AU855" s="149" t="s">
        <v>81</v>
      </c>
      <c r="AY855" s="17" t="s">
        <v>241</v>
      </c>
      <c r="BE855" s="150">
        <f>IF(N855="základní",J855,0)</f>
        <v>0</v>
      </c>
      <c r="BF855" s="150">
        <f>IF(N855="snížená",J855,0)</f>
        <v>0</v>
      </c>
      <c r="BG855" s="150">
        <f>IF(N855="zákl. přenesená",J855,0)</f>
        <v>0</v>
      </c>
      <c r="BH855" s="150">
        <f>IF(N855="sníž. přenesená",J855,0)</f>
        <v>0</v>
      </c>
      <c r="BI855" s="150">
        <f>IF(N855="nulová",J855,0)</f>
        <v>0</v>
      </c>
      <c r="BJ855" s="17" t="s">
        <v>81</v>
      </c>
      <c r="BK855" s="150">
        <f>ROUND(I855*H855,2)</f>
        <v>0</v>
      </c>
      <c r="BL855" s="17" t="s">
        <v>1164</v>
      </c>
      <c r="BM855" s="149" t="s">
        <v>2958</v>
      </c>
    </row>
    <row r="856" spans="2:47" s="1" customFormat="1" ht="48.75">
      <c r="B856" s="32"/>
      <c r="D856" s="151" t="s">
        <v>248</v>
      </c>
      <c r="F856" s="152" t="s">
        <v>2348</v>
      </c>
      <c r="I856" s="153"/>
      <c r="L856" s="32"/>
      <c r="M856" s="154"/>
      <c r="T856" s="56"/>
      <c r="AT856" s="17" t="s">
        <v>248</v>
      </c>
      <c r="AU856" s="17" t="s">
        <v>81</v>
      </c>
    </row>
    <row r="857" spans="2:51" s="13" customFormat="1" ht="22.5">
      <c r="B857" s="177"/>
      <c r="D857" s="151" t="s">
        <v>1584</v>
      </c>
      <c r="E857" s="178" t="s">
        <v>1</v>
      </c>
      <c r="F857" s="179" t="s">
        <v>1806</v>
      </c>
      <c r="H857" s="178" t="s">
        <v>1</v>
      </c>
      <c r="I857" s="180"/>
      <c r="L857" s="177"/>
      <c r="M857" s="181"/>
      <c r="T857" s="182"/>
      <c r="AT857" s="178" t="s">
        <v>1584</v>
      </c>
      <c r="AU857" s="178" t="s">
        <v>81</v>
      </c>
      <c r="AV857" s="13" t="s">
        <v>81</v>
      </c>
      <c r="AW857" s="13" t="s">
        <v>30</v>
      </c>
      <c r="AX857" s="13" t="s">
        <v>73</v>
      </c>
      <c r="AY857" s="178" t="s">
        <v>241</v>
      </c>
    </row>
    <row r="858" spans="2:51" s="13" customFormat="1" ht="11.25">
      <c r="B858" s="177"/>
      <c r="D858" s="151" t="s">
        <v>1584</v>
      </c>
      <c r="E858" s="178" t="s">
        <v>1</v>
      </c>
      <c r="F858" s="179" t="s">
        <v>2959</v>
      </c>
      <c r="H858" s="178" t="s">
        <v>1</v>
      </c>
      <c r="I858" s="180"/>
      <c r="L858" s="177"/>
      <c r="M858" s="181"/>
      <c r="T858" s="182"/>
      <c r="AT858" s="178" t="s">
        <v>1584</v>
      </c>
      <c r="AU858" s="178" t="s">
        <v>81</v>
      </c>
      <c r="AV858" s="13" t="s">
        <v>81</v>
      </c>
      <c r="AW858" s="13" t="s">
        <v>30</v>
      </c>
      <c r="AX858" s="13" t="s">
        <v>73</v>
      </c>
      <c r="AY858" s="178" t="s">
        <v>241</v>
      </c>
    </row>
    <row r="859" spans="2:51" s="12" customFormat="1" ht="11.25">
      <c r="B859" s="170"/>
      <c r="D859" s="151" t="s">
        <v>1584</v>
      </c>
      <c r="E859" s="171" t="s">
        <v>1</v>
      </c>
      <c r="F859" s="172" t="s">
        <v>2960</v>
      </c>
      <c r="H859" s="173">
        <v>0.54</v>
      </c>
      <c r="I859" s="174"/>
      <c r="L859" s="170"/>
      <c r="M859" s="175"/>
      <c r="T859" s="176"/>
      <c r="AT859" s="171" t="s">
        <v>1584</v>
      </c>
      <c r="AU859" s="171" t="s">
        <v>81</v>
      </c>
      <c r="AV859" s="12" t="s">
        <v>83</v>
      </c>
      <c r="AW859" s="12" t="s">
        <v>30</v>
      </c>
      <c r="AX859" s="12" t="s">
        <v>73</v>
      </c>
      <c r="AY859" s="171" t="s">
        <v>241</v>
      </c>
    </row>
    <row r="860" spans="2:51" s="13" customFormat="1" ht="11.25">
      <c r="B860" s="177"/>
      <c r="D860" s="151" t="s">
        <v>1584</v>
      </c>
      <c r="E860" s="178" t="s">
        <v>1</v>
      </c>
      <c r="F860" s="179" t="s">
        <v>2961</v>
      </c>
      <c r="H860" s="178" t="s">
        <v>1</v>
      </c>
      <c r="I860" s="180"/>
      <c r="L860" s="177"/>
      <c r="M860" s="181"/>
      <c r="T860" s="182"/>
      <c r="AT860" s="178" t="s">
        <v>1584</v>
      </c>
      <c r="AU860" s="178" t="s">
        <v>81</v>
      </c>
      <c r="AV860" s="13" t="s">
        <v>81</v>
      </c>
      <c r="AW860" s="13" t="s">
        <v>30</v>
      </c>
      <c r="AX860" s="13" t="s">
        <v>73</v>
      </c>
      <c r="AY860" s="178" t="s">
        <v>241</v>
      </c>
    </row>
    <row r="861" spans="2:51" s="12" customFormat="1" ht="11.25">
      <c r="B861" s="170"/>
      <c r="D861" s="151" t="s">
        <v>1584</v>
      </c>
      <c r="E861" s="171" t="s">
        <v>1</v>
      </c>
      <c r="F861" s="172" t="s">
        <v>2962</v>
      </c>
      <c r="H861" s="173">
        <v>1.1</v>
      </c>
      <c r="I861" s="174"/>
      <c r="L861" s="170"/>
      <c r="M861" s="175"/>
      <c r="T861" s="176"/>
      <c r="AT861" s="171" t="s">
        <v>1584</v>
      </c>
      <c r="AU861" s="171" t="s">
        <v>81</v>
      </c>
      <c r="AV861" s="12" t="s">
        <v>83</v>
      </c>
      <c r="AW861" s="12" t="s">
        <v>30</v>
      </c>
      <c r="AX861" s="12" t="s">
        <v>73</v>
      </c>
      <c r="AY861" s="171" t="s">
        <v>241</v>
      </c>
    </row>
    <row r="862" spans="2:51" s="14" customFormat="1" ht="11.25">
      <c r="B862" s="186"/>
      <c r="D862" s="151" t="s">
        <v>1584</v>
      </c>
      <c r="E862" s="187" t="s">
        <v>1</v>
      </c>
      <c r="F862" s="188" t="s">
        <v>2061</v>
      </c>
      <c r="H862" s="189">
        <v>1.64</v>
      </c>
      <c r="I862" s="190"/>
      <c r="L862" s="186"/>
      <c r="M862" s="191"/>
      <c r="T862" s="192"/>
      <c r="AT862" s="187" t="s">
        <v>1584</v>
      </c>
      <c r="AU862" s="187" t="s">
        <v>81</v>
      </c>
      <c r="AV862" s="14" t="s">
        <v>247</v>
      </c>
      <c r="AW862" s="14" t="s">
        <v>30</v>
      </c>
      <c r="AX862" s="14" t="s">
        <v>81</v>
      </c>
      <c r="AY862" s="187" t="s">
        <v>241</v>
      </c>
    </row>
    <row r="863" spans="2:65" s="1" customFormat="1" ht="16.5" customHeight="1">
      <c r="B863" s="32"/>
      <c r="C863" s="137" t="s">
        <v>727</v>
      </c>
      <c r="D863" s="137" t="s">
        <v>243</v>
      </c>
      <c r="E863" s="138" t="s">
        <v>2353</v>
      </c>
      <c r="F863" s="139" t="s">
        <v>2354</v>
      </c>
      <c r="G863" s="140" t="s">
        <v>563</v>
      </c>
      <c r="H863" s="141">
        <v>593.504</v>
      </c>
      <c r="I863" s="142"/>
      <c r="J863" s="143">
        <f>ROUND(I863*H863,2)</f>
        <v>0</v>
      </c>
      <c r="K863" s="144"/>
      <c r="L863" s="32"/>
      <c r="M863" s="145" t="s">
        <v>1</v>
      </c>
      <c r="N863" s="146" t="s">
        <v>38</v>
      </c>
      <c r="P863" s="147">
        <f>O863*H863</f>
        <v>0</v>
      </c>
      <c r="Q863" s="147">
        <v>0</v>
      </c>
      <c r="R863" s="147">
        <f>Q863*H863</f>
        <v>0</v>
      </c>
      <c r="S863" s="147">
        <v>0</v>
      </c>
      <c r="T863" s="148">
        <f>S863*H863</f>
        <v>0</v>
      </c>
      <c r="AR863" s="149" t="s">
        <v>1164</v>
      </c>
      <c r="AT863" s="149" t="s">
        <v>243</v>
      </c>
      <c r="AU863" s="149" t="s">
        <v>81</v>
      </c>
      <c r="AY863" s="17" t="s">
        <v>241</v>
      </c>
      <c r="BE863" s="150">
        <f>IF(N863="základní",J863,0)</f>
        <v>0</v>
      </c>
      <c r="BF863" s="150">
        <f>IF(N863="snížená",J863,0)</f>
        <v>0</v>
      </c>
      <c r="BG863" s="150">
        <f>IF(N863="zákl. přenesená",J863,0)</f>
        <v>0</v>
      </c>
      <c r="BH863" s="150">
        <f>IF(N863="sníž. přenesená",J863,0)</f>
        <v>0</v>
      </c>
      <c r="BI863" s="150">
        <f>IF(N863="nulová",J863,0)</f>
        <v>0</v>
      </c>
      <c r="BJ863" s="17" t="s">
        <v>81</v>
      </c>
      <c r="BK863" s="150">
        <f>ROUND(I863*H863,2)</f>
        <v>0</v>
      </c>
      <c r="BL863" s="17" t="s">
        <v>1164</v>
      </c>
      <c r="BM863" s="149" t="s">
        <v>2963</v>
      </c>
    </row>
    <row r="864" spans="2:47" s="1" customFormat="1" ht="58.5">
      <c r="B864" s="32"/>
      <c r="D864" s="151" t="s">
        <v>248</v>
      </c>
      <c r="F864" s="152" t="s">
        <v>2356</v>
      </c>
      <c r="I864" s="153"/>
      <c r="L864" s="32"/>
      <c r="M864" s="154"/>
      <c r="T864" s="56"/>
      <c r="AT864" s="17" t="s">
        <v>248</v>
      </c>
      <c r="AU864" s="17" t="s">
        <v>81</v>
      </c>
    </row>
    <row r="865" spans="2:51" s="13" customFormat="1" ht="22.5">
      <c r="B865" s="177"/>
      <c r="D865" s="151" t="s">
        <v>1584</v>
      </c>
      <c r="E865" s="178" t="s">
        <v>1</v>
      </c>
      <c r="F865" s="179" t="s">
        <v>1806</v>
      </c>
      <c r="H865" s="178" t="s">
        <v>1</v>
      </c>
      <c r="I865" s="180"/>
      <c r="L865" s="177"/>
      <c r="M865" s="181"/>
      <c r="T865" s="182"/>
      <c r="AT865" s="178" t="s">
        <v>1584</v>
      </c>
      <c r="AU865" s="178" t="s">
        <v>81</v>
      </c>
      <c r="AV865" s="13" t="s">
        <v>81</v>
      </c>
      <c r="AW865" s="13" t="s">
        <v>30</v>
      </c>
      <c r="AX865" s="13" t="s">
        <v>73</v>
      </c>
      <c r="AY865" s="178" t="s">
        <v>241</v>
      </c>
    </row>
    <row r="866" spans="2:51" s="13" customFormat="1" ht="11.25">
      <c r="B866" s="177"/>
      <c r="D866" s="151" t="s">
        <v>1584</v>
      </c>
      <c r="E866" s="178" t="s">
        <v>1</v>
      </c>
      <c r="F866" s="179" t="s">
        <v>2964</v>
      </c>
      <c r="H866" s="178" t="s">
        <v>1</v>
      </c>
      <c r="I866" s="180"/>
      <c r="L866" s="177"/>
      <c r="M866" s="181"/>
      <c r="T866" s="182"/>
      <c r="AT866" s="178" t="s">
        <v>1584</v>
      </c>
      <c r="AU866" s="178" t="s">
        <v>81</v>
      </c>
      <c r="AV866" s="13" t="s">
        <v>81</v>
      </c>
      <c r="AW866" s="13" t="s">
        <v>30</v>
      </c>
      <c r="AX866" s="13" t="s">
        <v>73</v>
      </c>
      <c r="AY866" s="178" t="s">
        <v>241</v>
      </c>
    </row>
    <row r="867" spans="2:51" s="12" customFormat="1" ht="11.25">
      <c r="B867" s="170"/>
      <c r="D867" s="151" t="s">
        <v>1584</v>
      </c>
      <c r="E867" s="171" t="s">
        <v>1</v>
      </c>
      <c r="F867" s="172" t="s">
        <v>2901</v>
      </c>
      <c r="H867" s="173">
        <v>593.504</v>
      </c>
      <c r="I867" s="174"/>
      <c r="L867" s="170"/>
      <c r="M867" s="175"/>
      <c r="T867" s="176"/>
      <c r="AT867" s="171" t="s">
        <v>1584</v>
      </c>
      <c r="AU867" s="171" t="s">
        <v>81</v>
      </c>
      <c r="AV867" s="12" t="s">
        <v>83</v>
      </c>
      <c r="AW867" s="12" t="s">
        <v>30</v>
      </c>
      <c r="AX867" s="12" t="s">
        <v>81</v>
      </c>
      <c r="AY867" s="171" t="s">
        <v>241</v>
      </c>
    </row>
    <row r="868" spans="2:65" s="1" customFormat="1" ht="16.5" customHeight="1">
      <c r="B868" s="32"/>
      <c r="C868" s="137" t="s">
        <v>480</v>
      </c>
      <c r="D868" s="137" t="s">
        <v>243</v>
      </c>
      <c r="E868" s="138" t="s">
        <v>2965</v>
      </c>
      <c r="F868" s="139" t="s">
        <v>2966</v>
      </c>
      <c r="G868" s="140" t="s">
        <v>563</v>
      </c>
      <c r="H868" s="141">
        <v>4505.536</v>
      </c>
      <c r="I868" s="142"/>
      <c r="J868" s="143">
        <f>ROUND(I868*H868,2)</f>
        <v>0</v>
      </c>
      <c r="K868" s="144"/>
      <c r="L868" s="32"/>
      <c r="M868" s="145" t="s">
        <v>1</v>
      </c>
      <c r="N868" s="146" t="s">
        <v>38</v>
      </c>
      <c r="P868" s="147">
        <f>O868*H868</f>
        <v>0</v>
      </c>
      <c r="Q868" s="147">
        <v>0</v>
      </c>
      <c r="R868" s="147">
        <f>Q868*H868</f>
        <v>0</v>
      </c>
      <c r="S868" s="147">
        <v>0</v>
      </c>
      <c r="T868" s="148">
        <f>S868*H868</f>
        <v>0</v>
      </c>
      <c r="AR868" s="149" t="s">
        <v>1164</v>
      </c>
      <c r="AT868" s="149" t="s">
        <v>243</v>
      </c>
      <c r="AU868" s="149" t="s">
        <v>81</v>
      </c>
      <c r="AY868" s="17" t="s">
        <v>241</v>
      </c>
      <c r="BE868" s="150">
        <f>IF(N868="základní",J868,0)</f>
        <v>0</v>
      </c>
      <c r="BF868" s="150">
        <f>IF(N868="snížená",J868,0)</f>
        <v>0</v>
      </c>
      <c r="BG868" s="150">
        <f>IF(N868="zákl. přenesená",J868,0)</f>
        <v>0</v>
      </c>
      <c r="BH868" s="150">
        <f>IF(N868="sníž. přenesená",J868,0)</f>
        <v>0</v>
      </c>
      <c r="BI868" s="150">
        <f>IF(N868="nulová",J868,0)</f>
        <v>0</v>
      </c>
      <c r="BJ868" s="17" t="s">
        <v>81</v>
      </c>
      <c r="BK868" s="150">
        <f>ROUND(I868*H868,2)</f>
        <v>0</v>
      </c>
      <c r="BL868" s="17" t="s">
        <v>1164</v>
      </c>
      <c r="BM868" s="149" t="s">
        <v>2967</v>
      </c>
    </row>
    <row r="869" spans="2:47" s="1" customFormat="1" ht="48.75">
      <c r="B869" s="32"/>
      <c r="D869" s="151" t="s">
        <v>248</v>
      </c>
      <c r="F869" s="152" t="s">
        <v>2968</v>
      </c>
      <c r="I869" s="153"/>
      <c r="L869" s="32"/>
      <c r="M869" s="154"/>
      <c r="T869" s="56"/>
      <c r="AT869" s="17" t="s">
        <v>248</v>
      </c>
      <c r="AU869" s="17" t="s">
        <v>81</v>
      </c>
    </row>
    <row r="870" spans="2:51" s="12" customFormat="1" ht="11.25">
      <c r="B870" s="170"/>
      <c r="D870" s="151" t="s">
        <v>1584</v>
      </c>
      <c r="E870" s="171" t="s">
        <v>1</v>
      </c>
      <c r="F870" s="172" t="s">
        <v>2969</v>
      </c>
      <c r="H870" s="173">
        <v>4505.536</v>
      </c>
      <c r="I870" s="174"/>
      <c r="L870" s="170"/>
      <c r="M870" s="183"/>
      <c r="N870" s="184"/>
      <c r="O870" s="184"/>
      <c r="P870" s="184"/>
      <c r="Q870" s="184"/>
      <c r="R870" s="184"/>
      <c r="S870" s="184"/>
      <c r="T870" s="185"/>
      <c r="AT870" s="171" t="s">
        <v>1584</v>
      </c>
      <c r="AU870" s="171" t="s">
        <v>81</v>
      </c>
      <c r="AV870" s="12" t="s">
        <v>83</v>
      </c>
      <c r="AW870" s="12" t="s">
        <v>30</v>
      </c>
      <c r="AX870" s="12" t="s">
        <v>81</v>
      </c>
      <c r="AY870" s="171" t="s">
        <v>241</v>
      </c>
    </row>
    <row r="871" spans="2:12" s="1" customFormat="1" ht="6.95" customHeight="1">
      <c r="B871" s="44"/>
      <c r="C871" s="45"/>
      <c r="D871" s="45"/>
      <c r="E871" s="45"/>
      <c r="F871" s="45"/>
      <c r="G871" s="45"/>
      <c r="H871" s="45"/>
      <c r="I871" s="45"/>
      <c r="J871" s="45"/>
      <c r="K871" s="45"/>
      <c r="L871" s="32"/>
    </row>
  </sheetData>
  <sheetProtection algorithmName="SHA-512" hashValue="ES5IRdlt0IucWpLqLcrZ3E7eINkxkjwyOrEfOplle75hAel0noEjC1HOFWC/mbGR6/FA7/pHd+ZdC7jxdxNgjA==" saltValue="Yrcc6TssREJo3378Y6CCI6a54m05PQSxtFpZWQFIkx7WNDvjYzIneG/wFeHNDbzK/fHB3sw3eJL0bKqLzmYM7g==" spinCount="100000" sheet="1" objects="1" scenarios="1" formatColumns="0" formatRows="0" autoFilter="0"/>
  <autoFilter ref="C118:K870"/>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37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134</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2970</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ROUND((SUM(BE119:BE376)),2)</f>
        <v>0</v>
      </c>
      <c r="I33" s="96">
        <v>0.21</v>
      </c>
      <c r="J33" s="86">
        <f>ROUND(((SUM(BE119:BE376))*I33),2)</f>
        <v>0</v>
      </c>
      <c r="L33" s="32"/>
    </row>
    <row r="34" spans="2:12" s="1" customFormat="1" ht="14.45" customHeight="1">
      <c r="B34" s="32"/>
      <c r="E34" s="27" t="s">
        <v>39</v>
      </c>
      <c r="F34" s="86">
        <f>ROUND((SUM(BF119:BF376)),2)</f>
        <v>0</v>
      </c>
      <c r="I34" s="96">
        <v>0.15</v>
      </c>
      <c r="J34" s="86">
        <f>ROUND(((SUM(BF119:BF376))*I34),2)</f>
        <v>0</v>
      </c>
      <c r="L34" s="32"/>
    </row>
    <row r="35" spans="2:12" s="1" customFormat="1" ht="14.45" customHeight="1" hidden="1">
      <c r="B35" s="32"/>
      <c r="E35" s="27" t="s">
        <v>40</v>
      </c>
      <c r="F35" s="86">
        <f>ROUND((SUM(BG119:BG376)),2)</f>
        <v>0</v>
      </c>
      <c r="I35" s="96">
        <v>0.21</v>
      </c>
      <c r="J35" s="86">
        <f>0</f>
        <v>0</v>
      </c>
      <c r="L35" s="32"/>
    </row>
    <row r="36" spans="2:12" s="1" customFormat="1" ht="14.45" customHeight="1" hidden="1">
      <c r="B36" s="32"/>
      <c r="E36" s="27" t="s">
        <v>41</v>
      </c>
      <c r="F36" s="86">
        <f>ROUND((SUM(BH119:BH376)),2)</f>
        <v>0</v>
      </c>
      <c r="I36" s="96">
        <v>0.15</v>
      </c>
      <c r="J36" s="86">
        <f>0</f>
        <v>0</v>
      </c>
      <c r="L36" s="32"/>
    </row>
    <row r="37" spans="2:12" s="1" customFormat="1" ht="14.45" customHeight="1" hidden="1">
      <c r="B37" s="32"/>
      <c r="E37" s="27" t="s">
        <v>42</v>
      </c>
      <c r="F37" s="86">
        <f>ROUND((SUM(BI119:BI376)),2)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SO 11-02 - ŽST Mníšek u Liberce, železniční spodek</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J287</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16.5" customHeight="1">
      <c r="B111" s="32"/>
      <c r="E111" s="241" t="str">
        <f>E9</f>
        <v>SO 11-02 - ŽST Mníšek u Liberce, železniční spodek</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P120+P287</f>
        <v>0</v>
      </c>
      <c r="Q119" s="53"/>
      <c r="R119" s="122">
        <f>R120+R287</f>
        <v>3209.5626399499997</v>
      </c>
      <c r="S119" s="53"/>
      <c r="T119" s="123">
        <f>T120+T287</f>
        <v>0</v>
      </c>
      <c r="AT119" s="17" t="s">
        <v>72</v>
      </c>
      <c r="AU119" s="17" t="s">
        <v>212</v>
      </c>
      <c r="BK119" s="124">
        <f>BK120+BK287</f>
        <v>0</v>
      </c>
    </row>
    <row r="120" spans="2:63" s="11" customFormat="1" ht="25.9" customHeight="1">
      <c r="B120" s="125"/>
      <c r="D120" s="126" t="s">
        <v>72</v>
      </c>
      <c r="E120" s="127" t="s">
        <v>239</v>
      </c>
      <c r="F120" s="127" t="s">
        <v>2037</v>
      </c>
      <c r="I120" s="128"/>
      <c r="J120" s="129">
        <f>BK120</f>
        <v>0</v>
      </c>
      <c r="L120" s="125"/>
      <c r="M120" s="130"/>
      <c r="P120" s="131">
        <f>P121</f>
        <v>0</v>
      </c>
      <c r="R120" s="131">
        <f>R121</f>
        <v>3209.5626399499997</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SUM(P122:P286)</f>
        <v>0</v>
      </c>
      <c r="R121" s="131">
        <f>SUM(R122:R286)</f>
        <v>3209.5626399499997</v>
      </c>
      <c r="T121" s="132">
        <f>SUM(T122:T286)</f>
        <v>0</v>
      </c>
      <c r="AR121" s="126" t="s">
        <v>81</v>
      </c>
      <c r="AT121" s="133" t="s">
        <v>72</v>
      </c>
      <c r="AU121" s="133" t="s">
        <v>81</v>
      </c>
      <c r="AY121" s="126" t="s">
        <v>241</v>
      </c>
      <c r="BK121" s="134">
        <f>SUM(BK122:BK286)</f>
        <v>0</v>
      </c>
    </row>
    <row r="122" spans="2:65" s="1" customFormat="1" ht="24.2" customHeight="1">
      <c r="B122" s="32"/>
      <c r="C122" s="137" t="s">
        <v>81</v>
      </c>
      <c r="D122" s="137" t="s">
        <v>243</v>
      </c>
      <c r="E122" s="138" t="s">
        <v>2971</v>
      </c>
      <c r="F122" s="139" t="s">
        <v>2972</v>
      </c>
      <c r="G122" s="140" t="s">
        <v>257</v>
      </c>
      <c r="H122" s="141">
        <v>51</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2973</v>
      </c>
    </row>
    <row r="123" spans="2:47" s="1" customFormat="1" ht="48.75">
      <c r="B123" s="32"/>
      <c r="D123" s="151" t="s">
        <v>248</v>
      </c>
      <c r="F123" s="152" t="s">
        <v>2974</v>
      </c>
      <c r="I123" s="153"/>
      <c r="L123" s="32"/>
      <c r="M123" s="154"/>
      <c r="T123" s="56"/>
      <c r="AT123" s="17" t="s">
        <v>248</v>
      </c>
      <c r="AU123" s="17" t="s">
        <v>83</v>
      </c>
    </row>
    <row r="124" spans="2:51" s="13" customFormat="1" ht="22.5">
      <c r="B124" s="177"/>
      <c r="D124" s="151" t="s">
        <v>1584</v>
      </c>
      <c r="E124" s="178" t="s">
        <v>1</v>
      </c>
      <c r="F124" s="179" t="s">
        <v>2975</v>
      </c>
      <c r="H124" s="178" t="s">
        <v>1</v>
      </c>
      <c r="I124" s="180"/>
      <c r="L124" s="177"/>
      <c r="M124" s="181"/>
      <c r="T124" s="182"/>
      <c r="AT124" s="178" t="s">
        <v>1584</v>
      </c>
      <c r="AU124" s="178" t="s">
        <v>83</v>
      </c>
      <c r="AV124" s="13" t="s">
        <v>81</v>
      </c>
      <c r="AW124" s="13" t="s">
        <v>30</v>
      </c>
      <c r="AX124" s="13" t="s">
        <v>73</v>
      </c>
      <c r="AY124" s="178" t="s">
        <v>241</v>
      </c>
    </row>
    <row r="125" spans="2:51" s="12" customFormat="1" ht="11.25">
      <c r="B125" s="170"/>
      <c r="D125" s="151" t="s">
        <v>1584</v>
      </c>
      <c r="E125" s="171" t="s">
        <v>1</v>
      </c>
      <c r="F125" s="172" t="s">
        <v>2976</v>
      </c>
      <c r="H125" s="173">
        <v>51</v>
      </c>
      <c r="I125" s="174"/>
      <c r="L125" s="170"/>
      <c r="M125" s="175"/>
      <c r="T125" s="176"/>
      <c r="AT125" s="171" t="s">
        <v>1584</v>
      </c>
      <c r="AU125" s="171" t="s">
        <v>83</v>
      </c>
      <c r="AV125" s="12" t="s">
        <v>83</v>
      </c>
      <c r="AW125" s="12" t="s">
        <v>30</v>
      </c>
      <c r="AX125" s="12" t="s">
        <v>81</v>
      </c>
      <c r="AY125" s="171" t="s">
        <v>241</v>
      </c>
    </row>
    <row r="126" spans="2:65" s="1" customFormat="1" ht="21.75" customHeight="1">
      <c r="B126" s="32"/>
      <c r="C126" s="155" t="s">
        <v>83</v>
      </c>
      <c r="D126" s="155" t="s">
        <v>260</v>
      </c>
      <c r="E126" s="156" t="s">
        <v>2977</v>
      </c>
      <c r="F126" s="157" t="s">
        <v>2978</v>
      </c>
      <c r="G126" s="158" t="s">
        <v>246</v>
      </c>
      <c r="H126" s="159">
        <v>7.65</v>
      </c>
      <c r="I126" s="160"/>
      <c r="J126" s="161">
        <f>ROUND(I126*H126,2)</f>
        <v>0</v>
      </c>
      <c r="K126" s="162"/>
      <c r="L126" s="163"/>
      <c r="M126" s="164" t="s">
        <v>1</v>
      </c>
      <c r="N126" s="165" t="s">
        <v>38</v>
      </c>
      <c r="P126" s="147">
        <f>O126*H126</f>
        <v>0</v>
      </c>
      <c r="Q126" s="147">
        <v>2.234</v>
      </c>
      <c r="R126" s="147">
        <f>Q126*H126</f>
        <v>17.0901</v>
      </c>
      <c r="S126" s="147">
        <v>0</v>
      </c>
      <c r="T126" s="148">
        <f>S126*H126</f>
        <v>0</v>
      </c>
      <c r="AR126" s="149" t="s">
        <v>258</v>
      </c>
      <c r="AT126" s="149" t="s">
        <v>260</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2979</v>
      </c>
    </row>
    <row r="127" spans="2:47" s="1" customFormat="1" ht="11.25">
      <c r="B127" s="32"/>
      <c r="D127" s="151" t="s">
        <v>248</v>
      </c>
      <c r="F127" s="152" t="s">
        <v>2978</v>
      </c>
      <c r="I127" s="153"/>
      <c r="L127" s="32"/>
      <c r="M127" s="154"/>
      <c r="T127" s="56"/>
      <c r="AT127" s="17" t="s">
        <v>248</v>
      </c>
      <c r="AU127" s="17" t="s">
        <v>83</v>
      </c>
    </row>
    <row r="128" spans="2:51" s="13" customFormat="1" ht="22.5">
      <c r="B128" s="177"/>
      <c r="D128" s="151" t="s">
        <v>1584</v>
      </c>
      <c r="E128" s="178" t="s">
        <v>1</v>
      </c>
      <c r="F128" s="179" t="s">
        <v>2980</v>
      </c>
      <c r="H128" s="178" t="s">
        <v>1</v>
      </c>
      <c r="I128" s="180"/>
      <c r="L128" s="177"/>
      <c r="M128" s="181"/>
      <c r="T128" s="182"/>
      <c r="AT128" s="178" t="s">
        <v>1584</v>
      </c>
      <c r="AU128" s="178" t="s">
        <v>83</v>
      </c>
      <c r="AV128" s="13" t="s">
        <v>81</v>
      </c>
      <c r="AW128" s="13" t="s">
        <v>30</v>
      </c>
      <c r="AX128" s="13" t="s">
        <v>73</v>
      </c>
      <c r="AY128" s="178" t="s">
        <v>241</v>
      </c>
    </row>
    <row r="129" spans="2:51" s="12" customFormat="1" ht="11.25">
      <c r="B129" s="170"/>
      <c r="D129" s="151" t="s">
        <v>1584</v>
      </c>
      <c r="E129" s="171" t="s">
        <v>1</v>
      </c>
      <c r="F129" s="172" t="s">
        <v>2981</v>
      </c>
      <c r="H129" s="173">
        <v>7.65</v>
      </c>
      <c r="I129" s="174"/>
      <c r="L129" s="170"/>
      <c r="M129" s="175"/>
      <c r="T129" s="176"/>
      <c r="AT129" s="171" t="s">
        <v>1584</v>
      </c>
      <c r="AU129" s="171" t="s">
        <v>83</v>
      </c>
      <c r="AV129" s="12" t="s">
        <v>83</v>
      </c>
      <c r="AW129" s="12" t="s">
        <v>30</v>
      </c>
      <c r="AX129" s="12" t="s">
        <v>81</v>
      </c>
      <c r="AY129" s="171" t="s">
        <v>241</v>
      </c>
    </row>
    <row r="130" spans="2:65" s="1" customFormat="1" ht="16.5" customHeight="1">
      <c r="B130" s="32"/>
      <c r="C130" s="155" t="s">
        <v>251</v>
      </c>
      <c r="D130" s="155" t="s">
        <v>260</v>
      </c>
      <c r="E130" s="156" t="s">
        <v>2982</v>
      </c>
      <c r="F130" s="157" t="s">
        <v>2983</v>
      </c>
      <c r="G130" s="158" t="s">
        <v>263</v>
      </c>
      <c r="H130" s="159">
        <v>17</v>
      </c>
      <c r="I130" s="160"/>
      <c r="J130" s="161">
        <f>ROUND(I130*H130,2)</f>
        <v>0</v>
      </c>
      <c r="K130" s="162"/>
      <c r="L130" s="163"/>
      <c r="M130" s="164" t="s">
        <v>1</v>
      </c>
      <c r="N130" s="165" t="s">
        <v>38</v>
      </c>
      <c r="P130" s="147">
        <f>O130*H130</f>
        <v>0</v>
      </c>
      <c r="Q130" s="147">
        <v>1.34</v>
      </c>
      <c r="R130" s="147">
        <f>Q130*H130</f>
        <v>22.78</v>
      </c>
      <c r="S130" s="147">
        <v>0</v>
      </c>
      <c r="T130" s="148">
        <f>S130*H130</f>
        <v>0</v>
      </c>
      <c r="AR130" s="149" t="s">
        <v>258</v>
      </c>
      <c r="AT130" s="149" t="s">
        <v>260</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2984</v>
      </c>
    </row>
    <row r="131" spans="2:47" s="1" customFormat="1" ht="11.25">
      <c r="B131" s="32"/>
      <c r="D131" s="151" t="s">
        <v>248</v>
      </c>
      <c r="F131" s="152" t="s">
        <v>2985</v>
      </c>
      <c r="I131" s="153"/>
      <c r="L131" s="32"/>
      <c r="M131" s="154"/>
      <c r="T131" s="56"/>
      <c r="AT131" s="17" t="s">
        <v>248</v>
      </c>
      <c r="AU131" s="17" t="s">
        <v>83</v>
      </c>
    </row>
    <row r="132" spans="2:51" s="13" customFormat="1" ht="11.25">
      <c r="B132" s="177"/>
      <c r="D132" s="151" t="s">
        <v>1584</v>
      </c>
      <c r="E132" s="178" t="s">
        <v>1</v>
      </c>
      <c r="F132" s="179" t="s">
        <v>2986</v>
      </c>
      <c r="H132" s="178" t="s">
        <v>1</v>
      </c>
      <c r="I132" s="180"/>
      <c r="L132" s="177"/>
      <c r="M132" s="181"/>
      <c r="T132" s="182"/>
      <c r="AT132" s="178" t="s">
        <v>1584</v>
      </c>
      <c r="AU132" s="178" t="s">
        <v>83</v>
      </c>
      <c r="AV132" s="13" t="s">
        <v>81</v>
      </c>
      <c r="AW132" s="13" t="s">
        <v>30</v>
      </c>
      <c r="AX132" s="13" t="s">
        <v>73</v>
      </c>
      <c r="AY132" s="178" t="s">
        <v>241</v>
      </c>
    </row>
    <row r="133" spans="2:51" s="12" customFormat="1" ht="11.25">
      <c r="B133" s="170"/>
      <c r="D133" s="151" t="s">
        <v>1584</v>
      </c>
      <c r="E133" s="171" t="s">
        <v>1</v>
      </c>
      <c r="F133" s="172" t="s">
        <v>303</v>
      </c>
      <c r="H133" s="173">
        <v>17</v>
      </c>
      <c r="I133" s="174"/>
      <c r="L133" s="170"/>
      <c r="M133" s="175"/>
      <c r="T133" s="176"/>
      <c r="AT133" s="171" t="s">
        <v>1584</v>
      </c>
      <c r="AU133" s="171" t="s">
        <v>83</v>
      </c>
      <c r="AV133" s="12" t="s">
        <v>83</v>
      </c>
      <c r="AW133" s="12" t="s">
        <v>30</v>
      </c>
      <c r="AX133" s="12" t="s">
        <v>81</v>
      </c>
      <c r="AY133" s="171" t="s">
        <v>241</v>
      </c>
    </row>
    <row r="134" spans="2:65" s="1" customFormat="1" ht="24.2" customHeight="1">
      <c r="B134" s="32"/>
      <c r="C134" s="137" t="s">
        <v>247</v>
      </c>
      <c r="D134" s="137" t="s">
        <v>243</v>
      </c>
      <c r="E134" s="138" t="s">
        <v>2987</v>
      </c>
      <c r="F134" s="139" t="s">
        <v>2988</v>
      </c>
      <c r="G134" s="140" t="s">
        <v>267</v>
      </c>
      <c r="H134" s="141">
        <v>2.5</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2989</v>
      </c>
    </row>
    <row r="135" spans="2:47" s="1" customFormat="1" ht="58.5">
      <c r="B135" s="32"/>
      <c r="D135" s="151" t="s">
        <v>248</v>
      </c>
      <c r="F135" s="152" t="s">
        <v>2990</v>
      </c>
      <c r="I135" s="153"/>
      <c r="L135" s="32"/>
      <c r="M135" s="154"/>
      <c r="T135" s="56"/>
      <c r="AT135" s="17" t="s">
        <v>248</v>
      </c>
      <c r="AU135" s="17" t="s">
        <v>83</v>
      </c>
    </row>
    <row r="136" spans="2:51" s="13" customFormat="1" ht="22.5">
      <c r="B136" s="177"/>
      <c r="D136" s="151" t="s">
        <v>1584</v>
      </c>
      <c r="E136" s="178" t="s">
        <v>1</v>
      </c>
      <c r="F136" s="179" t="s">
        <v>2991</v>
      </c>
      <c r="H136" s="178" t="s">
        <v>1</v>
      </c>
      <c r="I136" s="180"/>
      <c r="L136" s="177"/>
      <c r="M136" s="181"/>
      <c r="T136" s="182"/>
      <c r="AT136" s="178" t="s">
        <v>1584</v>
      </c>
      <c r="AU136" s="178" t="s">
        <v>83</v>
      </c>
      <c r="AV136" s="13" t="s">
        <v>81</v>
      </c>
      <c r="AW136" s="13" t="s">
        <v>30</v>
      </c>
      <c r="AX136" s="13" t="s">
        <v>73</v>
      </c>
      <c r="AY136" s="178" t="s">
        <v>241</v>
      </c>
    </row>
    <row r="137" spans="2:51" s="12" customFormat="1" ht="11.25">
      <c r="B137" s="170"/>
      <c r="D137" s="151" t="s">
        <v>1584</v>
      </c>
      <c r="E137" s="171" t="s">
        <v>1</v>
      </c>
      <c r="F137" s="172" t="s">
        <v>2992</v>
      </c>
      <c r="H137" s="173">
        <v>2.5</v>
      </c>
      <c r="I137" s="174"/>
      <c r="L137" s="170"/>
      <c r="M137" s="175"/>
      <c r="T137" s="176"/>
      <c r="AT137" s="171" t="s">
        <v>1584</v>
      </c>
      <c r="AU137" s="171" t="s">
        <v>83</v>
      </c>
      <c r="AV137" s="12" t="s">
        <v>83</v>
      </c>
      <c r="AW137" s="12" t="s">
        <v>30</v>
      </c>
      <c r="AX137" s="12" t="s">
        <v>81</v>
      </c>
      <c r="AY137" s="171" t="s">
        <v>241</v>
      </c>
    </row>
    <row r="138" spans="2:65" s="1" customFormat="1" ht="16.5" customHeight="1">
      <c r="B138" s="32"/>
      <c r="C138" s="155" t="s">
        <v>259</v>
      </c>
      <c r="D138" s="155" t="s">
        <v>260</v>
      </c>
      <c r="E138" s="156" t="s">
        <v>2993</v>
      </c>
      <c r="F138" s="157" t="s">
        <v>2994</v>
      </c>
      <c r="G138" s="158" t="s">
        <v>263</v>
      </c>
      <c r="H138" s="159">
        <v>5</v>
      </c>
      <c r="I138" s="160"/>
      <c r="J138" s="161">
        <f>ROUND(I138*H138,2)</f>
        <v>0</v>
      </c>
      <c r="K138" s="162"/>
      <c r="L138" s="163"/>
      <c r="M138" s="164" t="s">
        <v>1</v>
      </c>
      <c r="N138" s="165" t="s">
        <v>38</v>
      </c>
      <c r="P138" s="147">
        <f>O138*H138</f>
        <v>0</v>
      </c>
      <c r="Q138" s="147">
        <v>0</v>
      </c>
      <c r="R138" s="147">
        <f>Q138*H138</f>
        <v>0</v>
      </c>
      <c r="S138" s="147">
        <v>0</v>
      </c>
      <c r="T138" s="148">
        <f>S138*H138</f>
        <v>0</v>
      </c>
      <c r="AR138" s="149" t="s">
        <v>258</v>
      </c>
      <c r="AT138" s="149" t="s">
        <v>260</v>
      </c>
      <c r="AU138" s="149" t="s">
        <v>83</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2995</v>
      </c>
    </row>
    <row r="139" spans="2:47" s="1" customFormat="1" ht="11.25">
      <c r="B139" s="32"/>
      <c r="D139" s="151" t="s">
        <v>248</v>
      </c>
      <c r="F139" s="152" t="s">
        <v>2996</v>
      </c>
      <c r="I139" s="153"/>
      <c r="L139" s="32"/>
      <c r="M139" s="154"/>
      <c r="T139" s="56"/>
      <c r="AT139" s="17" t="s">
        <v>248</v>
      </c>
      <c r="AU139" s="17" t="s">
        <v>83</v>
      </c>
    </row>
    <row r="140" spans="2:51" s="12" customFormat="1" ht="11.25">
      <c r="B140" s="170"/>
      <c r="D140" s="151" t="s">
        <v>1584</v>
      </c>
      <c r="E140" s="171" t="s">
        <v>1</v>
      </c>
      <c r="F140" s="172" t="s">
        <v>259</v>
      </c>
      <c r="H140" s="173">
        <v>5</v>
      </c>
      <c r="I140" s="174"/>
      <c r="L140" s="170"/>
      <c r="M140" s="175"/>
      <c r="T140" s="176"/>
      <c r="AT140" s="171" t="s">
        <v>1584</v>
      </c>
      <c r="AU140" s="171" t="s">
        <v>83</v>
      </c>
      <c r="AV140" s="12" t="s">
        <v>83</v>
      </c>
      <c r="AW140" s="12" t="s">
        <v>30</v>
      </c>
      <c r="AX140" s="12" t="s">
        <v>81</v>
      </c>
      <c r="AY140" s="171" t="s">
        <v>241</v>
      </c>
    </row>
    <row r="141" spans="2:65" s="1" customFormat="1" ht="16.5" customHeight="1">
      <c r="B141" s="32"/>
      <c r="C141" s="155" t="s">
        <v>254</v>
      </c>
      <c r="D141" s="155" t="s">
        <v>260</v>
      </c>
      <c r="E141" s="156" t="s">
        <v>2997</v>
      </c>
      <c r="F141" s="157" t="s">
        <v>2998</v>
      </c>
      <c r="G141" s="158" t="s">
        <v>563</v>
      </c>
      <c r="H141" s="159">
        <v>4.4</v>
      </c>
      <c r="I141" s="160"/>
      <c r="J141" s="161">
        <f>ROUND(I141*H141,2)</f>
        <v>0</v>
      </c>
      <c r="K141" s="162"/>
      <c r="L141" s="163"/>
      <c r="M141" s="164" t="s">
        <v>1</v>
      </c>
      <c r="N141" s="165" t="s">
        <v>38</v>
      </c>
      <c r="P141" s="147">
        <f>O141*H141</f>
        <v>0</v>
      </c>
      <c r="Q141" s="147">
        <v>1</v>
      </c>
      <c r="R141" s="147">
        <f>Q141*H141</f>
        <v>4.4</v>
      </c>
      <c r="S141" s="147">
        <v>0</v>
      </c>
      <c r="T141" s="148">
        <f>S141*H141</f>
        <v>0</v>
      </c>
      <c r="AR141" s="149" t="s">
        <v>258</v>
      </c>
      <c r="AT141" s="149" t="s">
        <v>260</v>
      </c>
      <c r="AU141" s="149" t="s">
        <v>83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2999</v>
      </c>
    </row>
    <row r="142" spans="2:47" s="1" customFormat="1" ht="11.25">
      <c r="B142" s="32"/>
      <c r="D142" s="151" t="s">
        <v>248</v>
      </c>
      <c r="F142" s="152" t="s">
        <v>2998</v>
      </c>
      <c r="I142" s="153"/>
      <c r="L142" s="32"/>
      <c r="M142" s="154"/>
      <c r="T142" s="56"/>
      <c r="AT142" s="17" t="s">
        <v>248</v>
      </c>
      <c r="AU142" s="17" t="s">
        <v>83</v>
      </c>
    </row>
    <row r="143" spans="2:51" s="13" customFormat="1" ht="11.25">
      <c r="B143" s="177"/>
      <c r="D143" s="151" t="s">
        <v>1584</v>
      </c>
      <c r="E143" s="178" t="s">
        <v>1</v>
      </c>
      <c r="F143" s="179" t="s">
        <v>3000</v>
      </c>
      <c r="H143" s="178" t="s">
        <v>1</v>
      </c>
      <c r="I143" s="180"/>
      <c r="L143" s="177"/>
      <c r="M143" s="181"/>
      <c r="T143" s="182"/>
      <c r="AT143" s="178" t="s">
        <v>1584</v>
      </c>
      <c r="AU143" s="178" t="s">
        <v>83</v>
      </c>
      <c r="AV143" s="13" t="s">
        <v>81</v>
      </c>
      <c r="AW143" s="13" t="s">
        <v>30</v>
      </c>
      <c r="AX143" s="13" t="s">
        <v>73</v>
      </c>
      <c r="AY143" s="178" t="s">
        <v>241</v>
      </c>
    </row>
    <row r="144" spans="2:51" s="12" customFormat="1" ht="11.25">
      <c r="B144" s="170"/>
      <c r="D144" s="151" t="s">
        <v>1584</v>
      </c>
      <c r="E144" s="171" t="s">
        <v>1</v>
      </c>
      <c r="F144" s="172" t="s">
        <v>3001</v>
      </c>
      <c r="H144" s="173">
        <v>4.4</v>
      </c>
      <c r="I144" s="174"/>
      <c r="L144" s="170"/>
      <c r="M144" s="175"/>
      <c r="T144" s="176"/>
      <c r="AT144" s="171" t="s">
        <v>1584</v>
      </c>
      <c r="AU144" s="171" t="s">
        <v>83</v>
      </c>
      <c r="AV144" s="12" t="s">
        <v>83</v>
      </c>
      <c r="AW144" s="12" t="s">
        <v>30</v>
      </c>
      <c r="AX144" s="12" t="s">
        <v>81</v>
      </c>
      <c r="AY144" s="171" t="s">
        <v>241</v>
      </c>
    </row>
    <row r="145" spans="2:65" s="1" customFormat="1" ht="21.75" customHeight="1">
      <c r="B145" s="32"/>
      <c r="C145" s="155" t="s">
        <v>269</v>
      </c>
      <c r="D145" s="155" t="s">
        <v>260</v>
      </c>
      <c r="E145" s="156" t="s">
        <v>1567</v>
      </c>
      <c r="F145" s="157" t="s">
        <v>1568</v>
      </c>
      <c r="G145" s="158" t="s">
        <v>246</v>
      </c>
      <c r="H145" s="159">
        <v>0.5</v>
      </c>
      <c r="I145" s="160"/>
      <c r="J145" s="161">
        <f>ROUND(I145*H145,2)</f>
        <v>0</v>
      </c>
      <c r="K145" s="162"/>
      <c r="L145" s="163"/>
      <c r="M145" s="164" t="s">
        <v>1</v>
      </c>
      <c r="N145" s="165" t="s">
        <v>38</v>
      </c>
      <c r="P145" s="147">
        <f>O145*H145</f>
        <v>0</v>
      </c>
      <c r="Q145" s="147">
        <v>2.234</v>
      </c>
      <c r="R145" s="147">
        <f>Q145*H145</f>
        <v>1.117</v>
      </c>
      <c r="S145" s="147">
        <v>0</v>
      </c>
      <c r="T145" s="148">
        <f>S145*H145</f>
        <v>0</v>
      </c>
      <c r="AR145" s="149" t="s">
        <v>258</v>
      </c>
      <c r="AT145" s="149" t="s">
        <v>260</v>
      </c>
      <c r="AU145" s="149" t="s">
        <v>83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3002</v>
      </c>
    </row>
    <row r="146" spans="2:47" s="1" customFormat="1" ht="11.25">
      <c r="B146" s="32"/>
      <c r="D146" s="151" t="s">
        <v>248</v>
      </c>
      <c r="F146" s="152" t="s">
        <v>1568</v>
      </c>
      <c r="I146" s="153"/>
      <c r="L146" s="32"/>
      <c r="M146" s="154"/>
      <c r="T146" s="56"/>
      <c r="AT146" s="17" t="s">
        <v>248</v>
      </c>
      <c r="AU146" s="17" t="s">
        <v>83</v>
      </c>
    </row>
    <row r="147" spans="2:51" s="13" customFormat="1" ht="11.25">
      <c r="B147" s="177"/>
      <c r="D147" s="151" t="s">
        <v>1584</v>
      </c>
      <c r="E147" s="178" t="s">
        <v>1</v>
      </c>
      <c r="F147" s="179" t="s">
        <v>3000</v>
      </c>
      <c r="H147" s="178" t="s">
        <v>1</v>
      </c>
      <c r="I147" s="180"/>
      <c r="L147" s="177"/>
      <c r="M147" s="181"/>
      <c r="T147" s="182"/>
      <c r="AT147" s="178" t="s">
        <v>1584</v>
      </c>
      <c r="AU147" s="178" t="s">
        <v>83</v>
      </c>
      <c r="AV147" s="13" t="s">
        <v>81</v>
      </c>
      <c r="AW147" s="13" t="s">
        <v>30</v>
      </c>
      <c r="AX147" s="13" t="s">
        <v>73</v>
      </c>
      <c r="AY147" s="178" t="s">
        <v>241</v>
      </c>
    </row>
    <row r="148" spans="2:51" s="12" customFormat="1" ht="11.25">
      <c r="B148" s="170"/>
      <c r="D148" s="151" t="s">
        <v>1584</v>
      </c>
      <c r="E148" s="171" t="s">
        <v>1</v>
      </c>
      <c r="F148" s="172" t="s">
        <v>3003</v>
      </c>
      <c r="H148" s="173">
        <v>0.5</v>
      </c>
      <c r="I148" s="174"/>
      <c r="L148" s="170"/>
      <c r="M148" s="175"/>
      <c r="T148" s="176"/>
      <c r="AT148" s="171" t="s">
        <v>1584</v>
      </c>
      <c r="AU148" s="171" t="s">
        <v>83</v>
      </c>
      <c r="AV148" s="12" t="s">
        <v>83</v>
      </c>
      <c r="AW148" s="12" t="s">
        <v>30</v>
      </c>
      <c r="AX148" s="12" t="s">
        <v>81</v>
      </c>
      <c r="AY148" s="171" t="s">
        <v>241</v>
      </c>
    </row>
    <row r="149" spans="2:65" s="1" customFormat="1" ht="16.5" customHeight="1">
      <c r="B149" s="32"/>
      <c r="C149" s="137" t="s">
        <v>258</v>
      </c>
      <c r="D149" s="137" t="s">
        <v>243</v>
      </c>
      <c r="E149" s="138" t="s">
        <v>3004</v>
      </c>
      <c r="F149" s="139" t="s">
        <v>3005</v>
      </c>
      <c r="G149" s="140" t="s">
        <v>246</v>
      </c>
      <c r="H149" s="141">
        <v>10</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83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3006</v>
      </c>
    </row>
    <row r="150" spans="2:47" s="1" customFormat="1" ht="48.75">
      <c r="B150" s="32"/>
      <c r="D150" s="151" t="s">
        <v>248</v>
      </c>
      <c r="F150" s="152" t="s">
        <v>3007</v>
      </c>
      <c r="I150" s="153"/>
      <c r="L150" s="32"/>
      <c r="M150" s="154"/>
      <c r="T150" s="56"/>
      <c r="AT150" s="17" t="s">
        <v>248</v>
      </c>
      <c r="AU150" s="17" t="s">
        <v>83</v>
      </c>
    </row>
    <row r="151" spans="2:51" s="13" customFormat="1" ht="11.25">
      <c r="B151" s="177"/>
      <c r="D151" s="151" t="s">
        <v>1584</v>
      </c>
      <c r="E151" s="178" t="s">
        <v>1</v>
      </c>
      <c r="F151" s="179" t="s">
        <v>3008</v>
      </c>
      <c r="H151" s="178" t="s">
        <v>1</v>
      </c>
      <c r="I151" s="180"/>
      <c r="L151" s="177"/>
      <c r="M151" s="181"/>
      <c r="T151" s="182"/>
      <c r="AT151" s="178" t="s">
        <v>1584</v>
      </c>
      <c r="AU151" s="178" t="s">
        <v>83</v>
      </c>
      <c r="AV151" s="13" t="s">
        <v>81</v>
      </c>
      <c r="AW151" s="13" t="s">
        <v>30</v>
      </c>
      <c r="AX151" s="13" t="s">
        <v>73</v>
      </c>
      <c r="AY151" s="178" t="s">
        <v>241</v>
      </c>
    </row>
    <row r="152" spans="2:51" s="12" customFormat="1" ht="11.25">
      <c r="B152" s="170"/>
      <c r="D152" s="151" t="s">
        <v>1584</v>
      </c>
      <c r="E152" s="171" t="s">
        <v>1</v>
      </c>
      <c r="F152" s="172" t="s">
        <v>264</v>
      </c>
      <c r="H152" s="173">
        <v>10</v>
      </c>
      <c r="I152" s="174"/>
      <c r="L152" s="170"/>
      <c r="M152" s="175"/>
      <c r="T152" s="176"/>
      <c r="AT152" s="171" t="s">
        <v>1584</v>
      </c>
      <c r="AU152" s="171" t="s">
        <v>83</v>
      </c>
      <c r="AV152" s="12" t="s">
        <v>83</v>
      </c>
      <c r="AW152" s="12" t="s">
        <v>30</v>
      </c>
      <c r="AX152" s="12" t="s">
        <v>81</v>
      </c>
      <c r="AY152" s="171" t="s">
        <v>241</v>
      </c>
    </row>
    <row r="153" spans="2:65" s="1" customFormat="1" ht="21.75" customHeight="1">
      <c r="B153" s="32"/>
      <c r="C153" s="137" t="s">
        <v>276</v>
      </c>
      <c r="D153" s="137" t="s">
        <v>243</v>
      </c>
      <c r="E153" s="138" t="s">
        <v>3009</v>
      </c>
      <c r="F153" s="139" t="s">
        <v>3010</v>
      </c>
      <c r="G153" s="140" t="s">
        <v>267</v>
      </c>
      <c r="H153" s="141">
        <v>630</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83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3011</v>
      </c>
    </row>
    <row r="154" spans="2:47" s="1" customFormat="1" ht="58.5">
      <c r="B154" s="32"/>
      <c r="D154" s="151" t="s">
        <v>248</v>
      </c>
      <c r="F154" s="152" t="s">
        <v>3012</v>
      </c>
      <c r="I154" s="153"/>
      <c r="L154" s="32"/>
      <c r="M154" s="154"/>
      <c r="T154" s="56"/>
      <c r="AT154" s="17" t="s">
        <v>248</v>
      </c>
      <c r="AU154" s="17" t="s">
        <v>83</v>
      </c>
    </row>
    <row r="155" spans="2:51" s="13" customFormat="1" ht="11.25">
      <c r="B155" s="177"/>
      <c r="D155" s="151" t="s">
        <v>1584</v>
      </c>
      <c r="E155" s="178" t="s">
        <v>1</v>
      </c>
      <c r="F155" s="179" t="s">
        <v>3013</v>
      </c>
      <c r="H155" s="178" t="s">
        <v>1</v>
      </c>
      <c r="I155" s="180"/>
      <c r="L155" s="177"/>
      <c r="M155" s="181"/>
      <c r="T155" s="182"/>
      <c r="AT155" s="178" t="s">
        <v>1584</v>
      </c>
      <c r="AU155" s="178" t="s">
        <v>83</v>
      </c>
      <c r="AV155" s="13" t="s">
        <v>81</v>
      </c>
      <c r="AW155" s="13" t="s">
        <v>30</v>
      </c>
      <c r="AX155" s="13" t="s">
        <v>73</v>
      </c>
      <c r="AY155" s="178" t="s">
        <v>241</v>
      </c>
    </row>
    <row r="156" spans="2:51" s="12" customFormat="1" ht="11.25">
      <c r="B156" s="170"/>
      <c r="D156" s="151" t="s">
        <v>1584</v>
      </c>
      <c r="E156" s="171" t="s">
        <v>1</v>
      </c>
      <c r="F156" s="172" t="s">
        <v>3014</v>
      </c>
      <c r="H156" s="173">
        <v>68</v>
      </c>
      <c r="I156" s="174"/>
      <c r="L156" s="170"/>
      <c r="M156" s="175"/>
      <c r="T156" s="176"/>
      <c r="AT156" s="171" t="s">
        <v>1584</v>
      </c>
      <c r="AU156" s="171" t="s">
        <v>83</v>
      </c>
      <c r="AV156" s="12" t="s">
        <v>83</v>
      </c>
      <c r="AW156" s="12" t="s">
        <v>30</v>
      </c>
      <c r="AX156" s="12" t="s">
        <v>73</v>
      </c>
      <c r="AY156" s="171" t="s">
        <v>241</v>
      </c>
    </row>
    <row r="157" spans="2:51" s="13" customFormat="1" ht="11.25">
      <c r="B157" s="177"/>
      <c r="D157" s="151" t="s">
        <v>1584</v>
      </c>
      <c r="E157" s="178" t="s">
        <v>1</v>
      </c>
      <c r="F157" s="179" t="s">
        <v>3015</v>
      </c>
      <c r="H157" s="178" t="s">
        <v>1</v>
      </c>
      <c r="I157" s="180"/>
      <c r="L157" s="177"/>
      <c r="M157" s="181"/>
      <c r="T157" s="182"/>
      <c r="AT157" s="178" t="s">
        <v>1584</v>
      </c>
      <c r="AU157" s="178" t="s">
        <v>83</v>
      </c>
      <c r="AV157" s="13" t="s">
        <v>81</v>
      </c>
      <c r="AW157" s="13" t="s">
        <v>30</v>
      </c>
      <c r="AX157" s="13" t="s">
        <v>73</v>
      </c>
      <c r="AY157" s="178" t="s">
        <v>241</v>
      </c>
    </row>
    <row r="158" spans="2:51" s="12" customFormat="1" ht="11.25">
      <c r="B158" s="170"/>
      <c r="D158" s="151" t="s">
        <v>1584</v>
      </c>
      <c r="E158" s="171" t="s">
        <v>1</v>
      </c>
      <c r="F158" s="172" t="s">
        <v>3016</v>
      </c>
      <c r="H158" s="173">
        <v>350</v>
      </c>
      <c r="I158" s="174"/>
      <c r="L158" s="170"/>
      <c r="M158" s="175"/>
      <c r="T158" s="176"/>
      <c r="AT158" s="171" t="s">
        <v>1584</v>
      </c>
      <c r="AU158" s="171" t="s">
        <v>83</v>
      </c>
      <c r="AV158" s="12" t="s">
        <v>83</v>
      </c>
      <c r="AW158" s="12" t="s">
        <v>30</v>
      </c>
      <c r="AX158" s="12" t="s">
        <v>73</v>
      </c>
      <c r="AY158" s="171" t="s">
        <v>241</v>
      </c>
    </row>
    <row r="159" spans="2:51" s="13" customFormat="1" ht="11.25">
      <c r="B159" s="177"/>
      <c r="D159" s="151" t="s">
        <v>1584</v>
      </c>
      <c r="E159" s="178" t="s">
        <v>1</v>
      </c>
      <c r="F159" s="179" t="s">
        <v>3017</v>
      </c>
      <c r="H159" s="178" t="s">
        <v>1</v>
      </c>
      <c r="I159" s="180"/>
      <c r="L159" s="177"/>
      <c r="M159" s="181"/>
      <c r="T159" s="182"/>
      <c r="AT159" s="178" t="s">
        <v>1584</v>
      </c>
      <c r="AU159" s="178" t="s">
        <v>83</v>
      </c>
      <c r="AV159" s="13" t="s">
        <v>81</v>
      </c>
      <c r="AW159" s="13" t="s">
        <v>30</v>
      </c>
      <c r="AX159" s="13" t="s">
        <v>73</v>
      </c>
      <c r="AY159" s="178" t="s">
        <v>241</v>
      </c>
    </row>
    <row r="160" spans="2:51" s="12" customFormat="1" ht="11.25">
      <c r="B160" s="170"/>
      <c r="D160" s="151" t="s">
        <v>1584</v>
      </c>
      <c r="E160" s="171" t="s">
        <v>1</v>
      </c>
      <c r="F160" s="172" t="s">
        <v>3018</v>
      </c>
      <c r="H160" s="173">
        <v>98</v>
      </c>
      <c r="I160" s="174"/>
      <c r="L160" s="170"/>
      <c r="M160" s="175"/>
      <c r="T160" s="176"/>
      <c r="AT160" s="171" t="s">
        <v>1584</v>
      </c>
      <c r="AU160" s="171" t="s">
        <v>83</v>
      </c>
      <c r="AV160" s="12" t="s">
        <v>83</v>
      </c>
      <c r="AW160" s="12" t="s">
        <v>30</v>
      </c>
      <c r="AX160" s="12" t="s">
        <v>73</v>
      </c>
      <c r="AY160" s="171" t="s">
        <v>241</v>
      </c>
    </row>
    <row r="161" spans="2:51" s="13" customFormat="1" ht="11.25">
      <c r="B161" s="177"/>
      <c r="D161" s="151" t="s">
        <v>1584</v>
      </c>
      <c r="E161" s="178" t="s">
        <v>1</v>
      </c>
      <c r="F161" s="179" t="s">
        <v>3019</v>
      </c>
      <c r="H161" s="178" t="s">
        <v>1</v>
      </c>
      <c r="I161" s="180"/>
      <c r="L161" s="177"/>
      <c r="M161" s="181"/>
      <c r="T161" s="182"/>
      <c r="AT161" s="178" t="s">
        <v>1584</v>
      </c>
      <c r="AU161" s="178" t="s">
        <v>83</v>
      </c>
      <c r="AV161" s="13" t="s">
        <v>81</v>
      </c>
      <c r="AW161" s="13" t="s">
        <v>30</v>
      </c>
      <c r="AX161" s="13" t="s">
        <v>73</v>
      </c>
      <c r="AY161" s="178" t="s">
        <v>241</v>
      </c>
    </row>
    <row r="162" spans="2:51" s="12" customFormat="1" ht="11.25">
      <c r="B162" s="170"/>
      <c r="D162" s="151" t="s">
        <v>1584</v>
      </c>
      <c r="E162" s="171" t="s">
        <v>1</v>
      </c>
      <c r="F162" s="172" t="s">
        <v>329</v>
      </c>
      <c r="H162" s="173">
        <v>48</v>
      </c>
      <c r="I162" s="174"/>
      <c r="L162" s="170"/>
      <c r="M162" s="175"/>
      <c r="T162" s="176"/>
      <c r="AT162" s="171" t="s">
        <v>1584</v>
      </c>
      <c r="AU162" s="171" t="s">
        <v>83</v>
      </c>
      <c r="AV162" s="12" t="s">
        <v>83</v>
      </c>
      <c r="AW162" s="12" t="s">
        <v>30</v>
      </c>
      <c r="AX162" s="12" t="s">
        <v>73</v>
      </c>
      <c r="AY162" s="171" t="s">
        <v>241</v>
      </c>
    </row>
    <row r="163" spans="2:51" s="13" customFormat="1" ht="11.25">
      <c r="B163" s="177"/>
      <c r="D163" s="151" t="s">
        <v>1584</v>
      </c>
      <c r="E163" s="178" t="s">
        <v>1</v>
      </c>
      <c r="F163" s="179" t="s">
        <v>3020</v>
      </c>
      <c r="H163" s="178" t="s">
        <v>1</v>
      </c>
      <c r="I163" s="180"/>
      <c r="L163" s="177"/>
      <c r="M163" s="181"/>
      <c r="T163" s="182"/>
      <c r="AT163" s="178" t="s">
        <v>1584</v>
      </c>
      <c r="AU163" s="178" t="s">
        <v>83</v>
      </c>
      <c r="AV163" s="13" t="s">
        <v>81</v>
      </c>
      <c r="AW163" s="13" t="s">
        <v>30</v>
      </c>
      <c r="AX163" s="13" t="s">
        <v>73</v>
      </c>
      <c r="AY163" s="178" t="s">
        <v>241</v>
      </c>
    </row>
    <row r="164" spans="2:51" s="12" customFormat="1" ht="11.25">
      <c r="B164" s="170"/>
      <c r="D164" s="151" t="s">
        <v>1584</v>
      </c>
      <c r="E164" s="171" t="s">
        <v>1</v>
      </c>
      <c r="F164" s="172" t="s">
        <v>309</v>
      </c>
      <c r="H164" s="173">
        <v>36</v>
      </c>
      <c r="I164" s="174"/>
      <c r="L164" s="170"/>
      <c r="M164" s="175"/>
      <c r="T164" s="176"/>
      <c r="AT164" s="171" t="s">
        <v>1584</v>
      </c>
      <c r="AU164" s="171" t="s">
        <v>83</v>
      </c>
      <c r="AV164" s="12" t="s">
        <v>83</v>
      </c>
      <c r="AW164" s="12" t="s">
        <v>30</v>
      </c>
      <c r="AX164" s="12" t="s">
        <v>73</v>
      </c>
      <c r="AY164" s="171" t="s">
        <v>241</v>
      </c>
    </row>
    <row r="165" spans="2:51" s="15" customFormat="1" ht="11.25">
      <c r="B165" s="196"/>
      <c r="D165" s="151" t="s">
        <v>1584</v>
      </c>
      <c r="E165" s="197" t="s">
        <v>1</v>
      </c>
      <c r="F165" s="198" t="s">
        <v>3021</v>
      </c>
      <c r="H165" s="199">
        <v>600</v>
      </c>
      <c r="I165" s="200"/>
      <c r="L165" s="196"/>
      <c r="M165" s="201"/>
      <c r="T165" s="202"/>
      <c r="AT165" s="197" t="s">
        <v>1584</v>
      </c>
      <c r="AU165" s="197" t="s">
        <v>83</v>
      </c>
      <c r="AV165" s="15" t="s">
        <v>251</v>
      </c>
      <c r="AW165" s="15" t="s">
        <v>30</v>
      </c>
      <c r="AX165" s="15" t="s">
        <v>73</v>
      </c>
      <c r="AY165" s="197" t="s">
        <v>241</v>
      </c>
    </row>
    <row r="166" spans="2:51" s="13" customFormat="1" ht="11.25">
      <c r="B166" s="177"/>
      <c r="D166" s="151" t="s">
        <v>1584</v>
      </c>
      <c r="E166" s="178" t="s">
        <v>1</v>
      </c>
      <c r="F166" s="179" t="s">
        <v>3022</v>
      </c>
      <c r="H166" s="178" t="s">
        <v>1</v>
      </c>
      <c r="I166" s="180"/>
      <c r="L166" s="177"/>
      <c r="M166" s="181"/>
      <c r="T166" s="182"/>
      <c r="AT166" s="178" t="s">
        <v>1584</v>
      </c>
      <c r="AU166" s="178" t="s">
        <v>83</v>
      </c>
      <c r="AV166" s="13" t="s">
        <v>81</v>
      </c>
      <c r="AW166" s="13" t="s">
        <v>30</v>
      </c>
      <c r="AX166" s="13" t="s">
        <v>73</v>
      </c>
      <c r="AY166" s="178" t="s">
        <v>241</v>
      </c>
    </row>
    <row r="167" spans="2:51" s="12" customFormat="1" ht="11.25">
      <c r="B167" s="170"/>
      <c r="D167" s="151" t="s">
        <v>1584</v>
      </c>
      <c r="E167" s="171" t="s">
        <v>1</v>
      </c>
      <c r="F167" s="172" t="s">
        <v>3023</v>
      </c>
      <c r="H167" s="173">
        <v>630</v>
      </c>
      <c r="I167" s="174"/>
      <c r="L167" s="170"/>
      <c r="M167" s="175"/>
      <c r="T167" s="176"/>
      <c r="AT167" s="171" t="s">
        <v>1584</v>
      </c>
      <c r="AU167" s="171" t="s">
        <v>83</v>
      </c>
      <c r="AV167" s="12" t="s">
        <v>83</v>
      </c>
      <c r="AW167" s="12" t="s">
        <v>30</v>
      </c>
      <c r="AX167" s="12" t="s">
        <v>81</v>
      </c>
      <c r="AY167" s="171" t="s">
        <v>241</v>
      </c>
    </row>
    <row r="168" spans="2:65" s="1" customFormat="1" ht="21.75" customHeight="1">
      <c r="B168" s="32"/>
      <c r="C168" s="155" t="s">
        <v>264</v>
      </c>
      <c r="D168" s="155" t="s">
        <v>260</v>
      </c>
      <c r="E168" s="156" t="s">
        <v>1567</v>
      </c>
      <c r="F168" s="157" t="s">
        <v>1568</v>
      </c>
      <c r="G168" s="158" t="s">
        <v>246</v>
      </c>
      <c r="H168" s="159">
        <v>4.56</v>
      </c>
      <c r="I168" s="160"/>
      <c r="J168" s="161">
        <f>ROUND(I168*H168,2)</f>
        <v>0</v>
      </c>
      <c r="K168" s="162"/>
      <c r="L168" s="163"/>
      <c r="M168" s="164" t="s">
        <v>1</v>
      </c>
      <c r="N168" s="165" t="s">
        <v>38</v>
      </c>
      <c r="P168" s="147">
        <f>O168*H168</f>
        <v>0</v>
      </c>
      <c r="Q168" s="147">
        <v>2.234</v>
      </c>
      <c r="R168" s="147">
        <f>Q168*H168</f>
        <v>10.18704</v>
      </c>
      <c r="S168" s="147">
        <v>0</v>
      </c>
      <c r="T168" s="148">
        <f>S168*H168</f>
        <v>0</v>
      </c>
      <c r="AR168" s="149" t="s">
        <v>258</v>
      </c>
      <c r="AT168" s="149" t="s">
        <v>260</v>
      </c>
      <c r="AU168" s="149" t="s">
        <v>83</v>
      </c>
      <c r="AY168" s="17" t="s">
        <v>241</v>
      </c>
      <c r="BE168" s="150">
        <f>IF(N168="základní",J168,0)</f>
        <v>0</v>
      </c>
      <c r="BF168" s="150">
        <f>IF(N168="snížená",J168,0)</f>
        <v>0</v>
      </c>
      <c r="BG168" s="150">
        <f>IF(N168="zákl. přenesená",J168,0)</f>
        <v>0</v>
      </c>
      <c r="BH168" s="150">
        <f>IF(N168="sníž. přenesená",J168,0)</f>
        <v>0</v>
      </c>
      <c r="BI168" s="150">
        <f>IF(N168="nulová",J168,0)</f>
        <v>0</v>
      </c>
      <c r="BJ168" s="17" t="s">
        <v>81</v>
      </c>
      <c r="BK168" s="150">
        <f>ROUND(I168*H168,2)</f>
        <v>0</v>
      </c>
      <c r="BL168" s="17" t="s">
        <v>247</v>
      </c>
      <c r="BM168" s="149" t="s">
        <v>3024</v>
      </c>
    </row>
    <row r="169" spans="2:47" s="1" customFormat="1" ht="11.25">
      <c r="B169" s="32"/>
      <c r="D169" s="151" t="s">
        <v>248</v>
      </c>
      <c r="F169" s="152" t="s">
        <v>1568</v>
      </c>
      <c r="I169" s="153"/>
      <c r="L169" s="32"/>
      <c r="M169" s="154"/>
      <c r="T169" s="56"/>
      <c r="AT169" s="17" t="s">
        <v>248</v>
      </c>
      <c r="AU169" s="17" t="s">
        <v>83</v>
      </c>
    </row>
    <row r="170" spans="2:51" s="13" customFormat="1" ht="11.25">
      <c r="B170" s="177"/>
      <c r="D170" s="151" t="s">
        <v>1584</v>
      </c>
      <c r="E170" s="178" t="s">
        <v>1</v>
      </c>
      <c r="F170" s="179" t="s">
        <v>3025</v>
      </c>
      <c r="H170" s="178" t="s">
        <v>1</v>
      </c>
      <c r="I170" s="180"/>
      <c r="L170" s="177"/>
      <c r="M170" s="181"/>
      <c r="T170" s="182"/>
      <c r="AT170" s="178" t="s">
        <v>1584</v>
      </c>
      <c r="AU170" s="178" t="s">
        <v>83</v>
      </c>
      <c r="AV170" s="13" t="s">
        <v>81</v>
      </c>
      <c r="AW170" s="13" t="s">
        <v>30</v>
      </c>
      <c r="AX170" s="13" t="s">
        <v>73</v>
      </c>
      <c r="AY170" s="178" t="s">
        <v>241</v>
      </c>
    </row>
    <row r="171" spans="2:51" s="13" customFormat="1" ht="11.25">
      <c r="B171" s="177"/>
      <c r="D171" s="151" t="s">
        <v>1584</v>
      </c>
      <c r="E171" s="178" t="s">
        <v>1</v>
      </c>
      <c r="F171" s="179" t="s">
        <v>3026</v>
      </c>
      <c r="H171" s="178" t="s">
        <v>1</v>
      </c>
      <c r="I171" s="180"/>
      <c r="L171" s="177"/>
      <c r="M171" s="181"/>
      <c r="T171" s="182"/>
      <c r="AT171" s="178" t="s">
        <v>1584</v>
      </c>
      <c r="AU171" s="178" t="s">
        <v>83</v>
      </c>
      <c r="AV171" s="13" t="s">
        <v>81</v>
      </c>
      <c r="AW171" s="13" t="s">
        <v>30</v>
      </c>
      <c r="AX171" s="13" t="s">
        <v>73</v>
      </c>
      <c r="AY171" s="178" t="s">
        <v>241</v>
      </c>
    </row>
    <row r="172" spans="2:51" s="12" customFormat="1" ht="11.25">
      <c r="B172" s="170"/>
      <c r="D172" s="151" t="s">
        <v>1584</v>
      </c>
      <c r="E172" s="171" t="s">
        <v>1</v>
      </c>
      <c r="F172" s="172" t="s">
        <v>3027</v>
      </c>
      <c r="H172" s="173">
        <v>4.56</v>
      </c>
      <c r="I172" s="174"/>
      <c r="L172" s="170"/>
      <c r="M172" s="175"/>
      <c r="T172" s="176"/>
      <c r="AT172" s="171" t="s">
        <v>1584</v>
      </c>
      <c r="AU172" s="171" t="s">
        <v>83</v>
      </c>
      <c r="AV172" s="12" t="s">
        <v>83</v>
      </c>
      <c r="AW172" s="12" t="s">
        <v>30</v>
      </c>
      <c r="AX172" s="12" t="s">
        <v>81</v>
      </c>
      <c r="AY172" s="171" t="s">
        <v>241</v>
      </c>
    </row>
    <row r="173" spans="2:65" s="1" customFormat="1" ht="24.2" customHeight="1">
      <c r="B173" s="32"/>
      <c r="C173" s="155" t="s">
        <v>283</v>
      </c>
      <c r="D173" s="155" t="s">
        <v>260</v>
      </c>
      <c r="E173" s="156" t="s">
        <v>3028</v>
      </c>
      <c r="F173" s="157" t="s">
        <v>3029</v>
      </c>
      <c r="G173" s="158" t="s">
        <v>267</v>
      </c>
      <c r="H173" s="159">
        <v>630</v>
      </c>
      <c r="I173" s="160"/>
      <c r="J173" s="161">
        <f>ROUND(I173*H173,2)</f>
        <v>0</v>
      </c>
      <c r="K173" s="162"/>
      <c r="L173" s="163"/>
      <c r="M173" s="164" t="s">
        <v>1</v>
      </c>
      <c r="N173" s="165" t="s">
        <v>38</v>
      </c>
      <c r="P173" s="147">
        <f>O173*H173</f>
        <v>0</v>
      </c>
      <c r="Q173" s="147">
        <v>0</v>
      </c>
      <c r="R173" s="147">
        <f>Q173*H173</f>
        <v>0</v>
      </c>
      <c r="S173" s="147">
        <v>0</v>
      </c>
      <c r="T173" s="148">
        <f>S173*H173</f>
        <v>0</v>
      </c>
      <c r="AR173" s="149" t="s">
        <v>258</v>
      </c>
      <c r="AT173" s="149" t="s">
        <v>260</v>
      </c>
      <c r="AU173" s="149" t="s">
        <v>83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3030</v>
      </c>
    </row>
    <row r="174" spans="2:47" s="1" customFormat="1" ht="11.25">
      <c r="B174" s="32"/>
      <c r="D174" s="151" t="s">
        <v>248</v>
      </c>
      <c r="F174" s="152" t="s">
        <v>3029</v>
      </c>
      <c r="I174" s="153"/>
      <c r="L174" s="32"/>
      <c r="M174" s="154"/>
      <c r="T174" s="56"/>
      <c r="AT174" s="17" t="s">
        <v>248</v>
      </c>
      <c r="AU174" s="17" t="s">
        <v>83</v>
      </c>
    </row>
    <row r="175" spans="2:51" s="13" customFormat="1" ht="11.25">
      <c r="B175" s="177"/>
      <c r="D175" s="151" t="s">
        <v>1584</v>
      </c>
      <c r="E175" s="178" t="s">
        <v>1</v>
      </c>
      <c r="F175" s="179" t="s">
        <v>3031</v>
      </c>
      <c r="H175" s="178" t="s">
        <v>1</v>
      </c>
      <c r="I175" s="180"/>
      <c r="L175" s="177"/>
      <c r="M175" s="181"/>
      <c r="T175" s="182"/>
      <c r="AT175" s="178" t="s">
        <v>1584</v>
      </c>
      <c r="AU175" s="178" t="s">
        <v>83</v>
      </c>
      <c r="AV175" s="13" t="s">
        <v>81</v>
      </c>
      <c r="AW175" s="13" t="s">
        <v>30</v>
      </c>
      <c r="AX175" s="13" t="s">
        <v>73</v>
      </c>
      <c r="AY175" s="178" t="s">
        <v>241</v>
      </c>
    </row>
    <row r="176" spans="2:51" s="13" customFormat="1" ht="11.25">
      <c r="B176" s="177"/>
      <c r="D176" s="151" t="s">
        <v>1584</v>
      </c>
      <c r="E176" s="178" t="s">
        <v>1</v>
      </c>
      <c r="F176" s="179" t="s">
        <v>3013</v>
      </c>
      <c r="H176" s="178" t="s">
        <v>1</v>
      </c>
      <c r="I176" s="180"/>
      <c r="L176" s="177"/>
      <c r="M176" s="181"/>
      <c r="T176" s="182"/>
      <c r="AT176" s="178" t="s">
        <v>1584</v>
      </c>
      <c r="AU176" s="178" t="s">
        <v>83</v>
      </c>
      <c r="AV176" s="13" t="s">
        <v>81</v>
      </c>
      <c r="AW176" s="13" t="s">
        <v>30</v>
      </c>
      <c r="AX176" s="13" t="s">
        <v>73</v>
      </c>
      <c r="AY176" s="178" t="s">
        <v>241</v>
      </c>
    </row>
    <row r="177" spans="2:51" s="12" customFormat="1" ht="11.25">
      <c r="B177" s="170"/>
      <c r="D177" s="151" t="s">
        <v>1584</v>
      </c>
      <c r="E177" s="171" t="s">
        <v>1</v>
      </c>
      <c r="F177" s="172" t="s">
        <v>3014</v>
      </c>
      <c r="H177" s="173">
        <v>68</v>
      </c>
      <c r="I177" s="174"/>
      <c r="L177" s="170"/>
      <c r="M177" s="175"/>
      <c r="T177" s="176"/>
      <c r="AT177" s="171" t="s">
        <v>1584</v>
      </c>
      <c r="AU177" s="171" t="s">
        <v>83</v>
      </c>
      <c r="AV177" s="12" t="s">
        <v>83</v>
      </c>
      <c r="AW177" s="12" t="s">
        <v>30</v>
      </c>
      <c r="AX177" s="12" t="s">
        <v>73</v>
      </c>
      <c r="AY177" s="171" t="s">
        <v>241</v>
      </c>
    </row>
    <row r="178" spans="2:51" s="13" customFormat="1" ht="11.25">
      <c r="B178" s="177"/>
      <c r="D178" s="151" t="s">
        <v>1584</v>
      </c>
      <c r="E178" s="178" t="s">
        <v>1</v>
      </c>
      <c r="F178" s="179" t="s">
        <v>3015</v>
      </c>
      <c r="H178" s="178" t="s">
        <v>1</v>
      </c>
      <c r="I178" s="180"/>
      <c r="L178" s="177"/>
      <c r="M178" s="181"/>
      <c r="T178" s="182"/>
      <c r="AT178" s="178" t="s">
        <v>1584</v>
      </c>
      <c r="AU178" s="178" t="s">
        <v>83</v>
      </c>
      <c r="AV178" s="13" t="s">
        <v>81</v>
      </c>
      <c r="AW178" s="13" t="s">
        <v>30</v>
      </c>
      <c r="AX178" s="13" t="s">
        <v>73</v>
      </c>
      <c r="AY178" s="178" t="s">
        <v>241</v>
      </c>
    </row>
    <row r="179" spans="2:51" s="12" customFormat="1" ht="11.25">
      <c r="B179" s="170"/>
      <c r="D179" s="151" t="s">
        <v>1584</v>
      </c>
      <c r="E179" s="171" t="s">
        <v>1</v>
      </c>
      <c r="F179" s="172" t="s">
        <v>3016</v>
      </c>
      <c r="H179" s="173">
        <v>350</v>
      </c>
      <c r="I179" s="174"/>
      <c r="L179" s="170"/>
      <c r="M179" s="175"/>
      <c r="T179" s="176"/>
      <c r="AT179" s="171" t="s">
        <v>1584</v>
      </c>
      <c r="AU179" s="171" t="s">
        <v>83</v>
      </c>
      <c r="AV179" s="12" t="s">
        <v>83</v>
      </c>
      <c r="AW179" s="12" t="s">
        <v>30</v>
      </c>
      <c r="AX179" s="12" t="s">
        <v>73</v>
      </c>
      <c r="AY179" s="171" t="s">
        <v>241</v>
      </c>
    </row>
    <row r="180" spans="2:51" s="13" customFormat="1" ht="11.25">
      <c r="B180" s="177"/>
      <c r="D180" s="151" t="s">
        <v>1584</v>
      </c>
      <c r="E180" s="178" t="s">
        <v>1</v>
      </c>
      <c r="F180" s="179" t="s">
        <v>3017</v>
      </c>
      <c r="H180" s="178" t="s">
        <v>1</v>
      </c>
      <c r="I180" s="180"/>
      <c r="L180" s="177"/>
      <c r="M180" s="181"/>
      <c r="T180" s="182"/>
      <c r="AT180" s="178" t="s">
        <v>1584</v>
      </c>
      <c r="AU180" s="178" t="s">
        <v>83</v>
      </c>
      <c r="AV180" s="13" t="s">
        <v>81</v>
      </c>
      <c r="AW180" s="13" t="s">
        <v>30</v>
      </c>
      <c r="AX180" s="13" t="s">
        <v>73</v>
      </c>
      <c r="AY180" s="178" t="s">
        <v>241</v>
      </c>
    </row>
    <row r="181" spans="2:51" s="12" customFormat="1" ht="11.25">
      <c r="B181" s="170"/>
      <c r="D181" s="151" t="s">
        <v>1584</v>
      </c>
      <c r="E181" s="171" t="s">
        <v>1</v>
      </c>
      <c r="F181" s="172" t="s">
        <v>3018</v>
      </c>
      <c r="H181" s="173">
        <v>98</v>
      </c>
      <c r="I181" s="174"/>
      <c r="L181" s="170"/>
      <c r="M181" s="175"/>
      <c r="T181" s="176"/>
      <c r="AT181" s="171" t="s">
        <v>1584</v>
      </c>
      <c r="AU181" s="171" t="s">
        <v>83</v>
      </c>
      <c r="AV181" s="12" t="s">
        <v>83</v>
      </c>
      <c r="AW181" s="12" t="s">
        <v>30</v>
      </c>
      <c r="AX181" s="12" t="s">
        <v>73</v>
      </c>
      <c r="AY181" s="171" t="s">
        <v>241</v>
      </c>
    </row>
    <row r="182" spans="2:51" s="13" customFormat="1" ht="11.25">
      <c r="B182" s="177"/>
      <c r="D182" s="151" t="s">
        <v>1584</v>
      </c>
      <c r="E182" s="178" t="s">
        <v>1</v>
      </c>
      <c r="F182" s="179" t="s">
        <v>3019</v>
      </c>
      <c r="H182" s="178" t="s">
        <v>1</v>
      </c>
      <c r="I182" s="180"/>
      <c r="L182" s="177"/>
      <c r="M182" s="181"/>
      <c r="T182" s="182"/>
      <c r="AT182" s="178" t="s">
        <v>1584</v>
      </c>
      <c r="AU182" s="178" t="s">
        <v>83</v>
      </c>
      <c r="AV182" s="13" t="s">
        <v>81</v>
      </c>
      <c r="AW182" s="13" t="s">
        <v>30</v>
      </c>
      <c r="AX182" s="13" t="s">
        <v>73</v>
      </c>
      <c r="AY182" s="178" t="s">
        <v>241</v>
      </c>
    </row>
    <row r="183" spans="2:51" s="12" customFormat="1" ht="11.25">
      <c r="B183" s="170"/>
      <c r="D183" s="151" t="s">
        <v>1584</v>
      </c>
      <c r="E183" s="171" t="s">
        <v>1</v>
      </c>
      <c r="F183" s="172" t="s">
        <v>329</v>
      </c>
      <c r="H183" s="173">
        <v>48</v>
      </c>
      <c r="I183" s="174"/>
      <c r="L183" s="170"/>
      <c r="M183" s="175"/>
      <c r="T183" s="176"/>
      <c r="AT183" s="171" t="s">
        <v>1584</v>
      </c>
      <c r="AU183" s="171" t="s">
        <v>83</v>
      </c>
      <c r="AV183" s="12" t="s">
        <v>83</v>
      </c>
      <c r="AW183" s="12" t="s">
        <v>30</v>
      </c>
      <c r="AX183" s="12" t="s">
        <v>73</v>
      </c>
      <c r="AY183" s="171" t="s">
        <v>241</v>
      </c>
    </row>
    <row r="184" spans="2:51" s="13" customFormat="1" ht="11.25">
      <c r="B184" s="177"/>
      <c r="D184" s="151" t="s">
        <v>1584</v>
      </c>
      <c r="E184" s="178" t="s">
        <v>1</v>
      </c>
      <c r="F184" s="179" t="s">
        <v>3020</v>
      </c>
      <c r="H184" s="178" t="s">
        <v>1</v>
      </c>
      <c r="I184" s="180"/>
      <c r="L184" s="177"/>
      <c r="M184" s="181"/>
      <c r="T184" s="182"/>
      <c r="AT184" s="178" t="s">
        <v>1584</v>
      </c>
      <c r="AU184" s="178" t="s">
        <v>83</v>
      </c>
      <c r="AV184" s="13" t="s">
        <v>81</v>
      </c>
      <c r="AW184" s="13" t="s">
        <v>30</v>
      </c>
      <c r="AX184" s="13" t="s">
        <v>73</v>
      </c>
      <c r="AY184" s="178" t="s">
        <v>241</v>
      </c>
    </row>
    <row r="185" spans="2:51" s="12" customFormat="1" ht="11.25">
      <c r="B185" s="170"/>
      <c r="D185" s="151" t="s">
        <v>1584</v>
      </c>
      <c r="E185" s="171" t="s">
        <v>1</v>
      </c>
      <c r="F185" s="172" t="s">
        <v>309</v>
      </c>
      <c r="H185" s="173">
        <v>36</v>
      </c>
      <c r="I185" s="174"/>
      <c r="L185" s="170"/>
      <c r="M185" s="175"/>
      <c r="T185" s="176"/>
      <c r="AT185" s="171" t="s">
        <v>1584</v>
      </c>
      <c r="AU185" s="171" t="s">
        <v>83</v>
      </c>
      <c r="AV185" s="12" t="s">
        <v>83</v>
      </c>
      <c r="AW185" s="12" t="s">
        <v>30</v>
      </c>
      <c r="AX185" s="12" t="s">
        <v>73</v>
      </c>
      <c r="AY185" s="171" t="s">
        <v>241</v>
      </c>
    </row>
    <row r="186" spans="2:51" s="15" customFormat="1" ht="11.25">
      <c r="B186" s="196"/>
      <c r="D186" s="151" t="s">
        <v>1584</v>
      </c>
      <c r="E186" s="197" t="s">
        <v>1</v>
      </c>
      <c r="F186" s="198" t="s">
        <v>3021</v>
      </c>
      <c r="H186" s="199">
        <v>600</v>
      </c>
      <c r="I186" s="200"/>
      <c r="L186" s="196"/>
      <c r="M186" s="201"/>
      <c r="T186" s="202"/>
      <c r="AT186" s="197" t="s">
        <v>1584</v>
      </c>
      <c r="AU186" s="197" t="s">
        <v>83</v>
      </c>
      <c r="AV186" s="15" t="s">
        <v>251</v>
      </c>
      <c r="AW186" s="15" t="s">
        <v>30</v>
      </c>
      <c r="AX186" s="15" t="s">
        <v>73</v>
      </c>
      <c r="AY186" s="197" t="s">
        <v>241</v>
      </c>
    </row>
    <row r="187" spans="2:51" s="13" customFormat="1" ht="11.25">
      <c r="B187" s="177"/>
      <c r="D187" s="151" t="s">
        <v>1584</v>
      </c>
      <c r="E187" s="178" t="s">
        <v>1</v>
      </c>
      <c r="F187" s="179" t="s">
        <v>3022</v>
      </c>
      <c r="H187" s="178" t="s">
        <v>1</v>
      </c>
      <c r="I187" s="180"/>
      <c r="L187" s="177"/>
      <c r="M187" s="181"/>
      <c r="T187" s="182"/>
      <c r="AT187" s="178" t="s">
        <v>1584</v>
      </c>
      <c r="AU187" s="178" t="s">
        <v>83</v>
      </c>
      <c r="AV187" s="13" t="s">
        <v>81</v>
      </c>
      <c r="AW187" s="13" t="s">
        <v>30</v>
      </c>
      <c r="AX187" s="13" t="s">
        <v>73</v>
      </c>
      <c r="AY187" s="178" t="s">
        <v>241</v>
      </c>
    </row>
    <row r="188" spans="2:51" s="12" customFormat="1" ht="11.25">
      <c r="B188" s="170"/>
      <c r="D188" s="151" t="s">
        <v>1584</v>
      </c>
      <c r="E188" s="171" t="s">
        <v>1</v>
      </c>
      <c r="F188" s="172" t="s">
        <v>3023</v>
      </c>
      <c r="H188" s="173">
        <v>630</v>
      </c>
      <c r="I188" s="174"/>
      <c r="L188" s="170"/>
      <c r="M188" s="175"/>
      <c r="T188" s="176"/>
      <c r="AT188" s="171" t="s">
        <v>1584</v>
      </c>
      <c r="AU188" s="171" t="s">
        <v>83</v>
      </c>
      <c r="AV188" s="12" t="s">
        <v>83</v>
      </c>
      <c r="AW188" s="12" t="s">
        <v>30</v>
      </c>
      <c r="AX188" s="12" t="s">
        <v>81</v>
      </c>
      <c r="AY188" s="171" t="s">
        <v>241</v>
      </c>
    </row>
    <row r="189" spans="2:65" s="1" customFormat="1" ht="16.5" customHeight="1">
      <c r="B189" s="32"/>
      <c r="C189" s="155" t="s">
        <v>268</v>
      </c>
      <c r="D189" s="155" t="s">
        <v>260</v>
      </c>
      <c r="E189" s="156" t="s">
        <v>3032</v>
      </c>
      <c r="F189" s="157" t="s">
        <v>3033</v>
      </c>
      <c r="G189" s="158" t="s">
        <v>563</v>
      </c>
      <c r="H189" s="159">
        <v>299.145</v>
      </c>
      <c r="I189" s="160"/>
      <c r="J189" s="161">
        <f>ROUND(I189*H189,2)</f>
        <v>0</v>
      </c>
      <c r="K189" s="162"/>
      <c r="L189" s="163"/>
      <c r="M189" s="164" t="s">
        <v>1</v>
      </c>
      <c r="N189" s="165" t="s">
        <v>38</v>
      </c>
      <c r="P189" s="147">
        <f>O189*H189</f>
        <v>0</v>
      </c>
      <c r="Q189" s="147">
        <v>1</v>
      </c>
      <c r="R189" s="147">
        <f>Q189*H189</f>
        <v>299.145</v>
      </c>
      <c r="S189" s="147">
        <v>0</v>
      </c>
      <c r="T189" s="148">
        <f>S189*H189</f>
        <v>0</v>
      </c>
      <c r="AR189" s="149" t="s">
        <v>258</v>
      </c>
      <c r="AT189" s="149" t="s">
        <v>260</v>
      </c>
      <c r="AU189" s="149" t="s">
        <v>83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3034</v>
      </c>
    </row>
    <row r="190" spans="2:47" s="1" customFormat="1" ht="11.25">
      <c r="B190" s="32"/>
      <c r="D190" s="151" t="s">
        <v>248</v>
      </c>
      <c r="F190" s="152" t="s">
        <v>3033</v>
      </c>
      <c r="I190" s="153"/>
      <c r="L190" s="32"/>
      <c r="M190" s="154"/>
      <c r="T190" s="56"/>
      <c r="AT190" s="17" t="s">
        <v>248</v>
      </c>
      <c r="AU190" s="17" t="s">
        <v>83</v>
      </c>
    </row>
    <row r="191" spans="2:51" s="13" customFormat="1" ht="11.25">
      <c r="B191" s="177"/>
      <c r="D191" s="151" t="s">
        <v>1584</v>
      </c>
      <c r="E191" s="178" t="s">
        <v>1</v>
      </c>
      <c r="F191" s="179" t="s">
        <v>3035</v>
      </c>
      <c r="H191" s="178" t="s">
        <v>1</v>
      </c>
      <c r="I191" s="180"/>
      <c r="L191" s="177"/>
      <c r="M191" s="181"/>
      <c r="T191" s="182"/>
      <c r="AT191" s="178" t="s">
        <v>1584</v>
      </c>
      <c r="AU191" s="178" t="s">
        <v>83</v>
      </c>
      <c r="AV191" s="13" t="s">
        <v>81</v>
      </c>
      <c r="AW191" s="13" t="s">
        <v>30</v>
      </c>
      <c r="AX191" s="13" t="s">
        <v>73</v>
      </c>
      <c r="AY191" s="178" t="s">
        <v>241</v>
      </c>
    </row>
    <row r="192" spans="2:51" s="12" customFormat="1" ht="11.25">
      <c r="B192" s="170"/>
      <c r="D192" s="151" t="s">
        <v>1584</v>
      </c>
      <c r="E192" s="171" t="s">
        <v>1</v>
      </c>
      <c r="F192" s="172" t="s">
        <v>3036</v>
      </c>
      <c r="H192" s="173">
        <v>299.145</v>
      </c>
      <c r="I192" s="174"/>
      <c r="L192" s="170"/>
      <c r="M192" s="175"/>
      <c r="T192" s="176"/>
      <c r="AT192" s="171" t="s">
        <v>1584</v>
      </c>
      <c r="AU192" s="171" t="s">
        <v>83</v>
      </c>
      <c r="AV192" s="12" t="s">
        <v>83</v>
      </c>
      <c r="AW192" s="12" t="s">
        <v>30</v>
      </c>
      <c r="AX192" s="12" t="s">
        <v>81</v>
      </c>
      <c r="AY192" s="171" t="s">
        <v>241</v>
      </c>
    </row>
    <row r="193" spans="2:65" s="1" customFormat="1" ht="16.5" customHeight="1">
      <c r="B193" s="32"/>
      <c r="C193" s="155" t="s">
        <v>290</v>
      </c>
      <c r="D193" s="155" t="s">
        <v>260</v>
      </c>
      <c r="E193" s="156" t="s">
        <v>3037</v>
      </c>
      <c r="F193" s="157" t="s">
        <v>3038</v>
      </c>
      <c r="G193" s="158" t="s">
        <v>563</v>
      </c>
      <c r="H193" s="159">
        <v>30</v>
      </c>
      <c r="I193" s="160"/>
      <c r="J193" s="161">
        <f>ROUND(I193*H193,2)</f>
        <v>0</v>
      </c>
      <c r="K193" s="162"/>
      <c r="L193" s="163"/>
      <c r="M193" s="164" t="s">
        <v>1</v>
      </c>
      <c r="N193" s="165" t="s">
        <v>38</v>
      </c>
      <c r="P193" s="147">
        <f>O193*H193</f>
        <v>0</v>
      </c>
      <c r="Q193" s="147">
        <v>1</v>
      </c>
      <c r="R193" s="147">
        <f>Q193*H193</f>
        <v>30</v>
      </c>
      <c r="S193" s="147">
        <v>0</v>
      </c>
      <c r="T193" s="148">
        <f>S193*H193</f>
        <v>0</v>
      </c>
      <c r="AR193" s="149" t="s">
        <v>258</v>
      </c>
      <c r="AT193" s="149" t="s">
        <v>260</v>
      </c>
      <c r="AU193" s="149" t="s">
        <v>83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3039</v>
      </c>
    </row>
    <row r="194" spans="2:47" s="1" customFormat="1" ht="11.25">
      <c r="B194" s="32"/>
      <c r="D194" s="151" t="s">
        <v>248</v>
      </c>
      <c r="F194" s="152" t="s">
        <v>3040</v>
      </c>
      <c r="I194" s="153"/>
      <c r="L194" s="32"/>
      <c r="M194" s="154"/>
      <c r="T194" s="56"/>
      <c r="AT194" s="17" t="s">
        <v>248</v>
      </c>
      <c r="AU194" s="17" t="s">
        <v>83</v>
      </c>
    </row>
    <row r="195" spans="2:51" s="13" customFormat="1" ht="11.25">
      <c r="B195" s="177"/>
      <c r="D195" s="151" t="s">
        <v>1584</v>
      </c>
      <c r="E195" s="178" t="s">
        <v>1</v>
      </c>
      <c r="F195" s="179" t="s">
        <v>3041</v>
      </c>
      <c r="H195" s="178" t="s">
        <v>1</v>
      </c>
      <c r="I195" s="180"/>
      <c r="L195" s="177"/>
      <c r="M195" s="181"/>
      <c r="T195" s="182"/>
      <c r="AT195" s="178" t="s">
        <v>1584</v>
      </c>
      <c r="AU195" s="178" t="s">
        <v>83</v>
      </c>
      <c r="AV195" s="13" t="s">
        <v>81</v>
      </c>
      <c r="AW195" s="13" t="s">
        <v>30</v>
      </c>
      <c r="AX195" s="13" t="s">
        <v>73</v>
      </c>
      <c r="AY195" s="178" t="s">
        <v>241</v>
      </c>
    </row>
    <row r="196" spans="2:51" s="13" customFormat="1" ht="11.25">
      <c r="B196" s="177"/>
      <c r="D196" s="151" t="s">
        <v>1584</v>
      </c>
      <c r="E196" s="178" t="s">
        <v>1</v>
      </c>
      <c r="F196" s="179" t="s">
        <v>3013</v>
      </c>
      <c r="H196" s="178" t="s">
        <v>1</v>
      </c>
      <c r="I196" s="180"/>
      <c r="L196" s="177"/>
      <c r="M196" s="181"/>
      <c r="T196" s="182"/>
      <c r="AT196" s="178" t="s">
        <v>1584</v>
      </c>
      <c r="AU196" s="178" t="s">
        <v>83</v>
      </c>
      <c r="AV196" s="13" t="s">
        <v>81</v>
      </c>
      <c r="AW196" s="13" t="s">
        <v>30</v>
      </c>
      <c r="AX196" s="13" t="s">
        <v>73</v>
      </c>
      <c r="AY196" s="178" t="s">
        <v>241</v>
      </c>
    </row>
    <row r="197" spans="2:51" s="12" customFormat="1" ht="11.25">
      <c r="B197" s="170"/>
      <c r="D197" s="151" t="s">
        <v>1584</v>
      </c>
      <c r="E197" s="171" t="s">
        <v>1</v>
      </c>
      <c r="F197" s="172" t="s">
        <v>3042</v>
      </c>
      <c r="H197" s="173">
        <v>3.4</v>
      </c>
      <c r="I197" s="174"/>
      <c r="L197" s="170"/>
      <c r="M197" s="175"/>
      <c r="T197" s="176"/>
      <c r="AT197" s="171" t="s">
        <v>1584</v>
      </c>
      <c r="AU197" s="171" t="s">
        <v>83</v>
      </c>
      <c r="AV197" s="12" t="s">
        <v>83</v>
      </c>
      <c r="AW197" s="12" t="s">
        <v>30</v>
      </c>
      <c r="AX197" s="12" t="s">
        <v>73</v>
      </c>
      <c r="AY197" s="171" t="s">
        <v>241</v>
      </c>
    </row>
    <row r="198" spans="2:51" s="13" customFormat="1" ht="11.25">
      <c r="B198" s="177"/>
      <c r="D198" s="151" t="s">
        <v>1584</v>
      </c>
      <c r="E198" s="178" t="s">
        <v>1</v>
      </c>
      <c r="F198" s="179" t="s">
        <v>3015</v>
      </c>
      <c r="H198" s="178" t="s">
        <v>1</v>
      </c>
      <c r="I198" s="180"/>
      <c r="L198" s="177"/>
      <c r="M198" s="181"/>
      <c r="T198" s="182"/>
      <c r="AT198" s="178" t="s">
        <v>1584</v>
      </c>
      <c r="AU198" s="178" t="s">
        <v>83</v>
      </c>
      <c r="AV198" s="13" t="s">
        <v>81</v>
      </c>
      <c r="AW198" s="13" t="s">
        <v>30</v>
      </c>
      <c r="AX198" s="13" t="s">
        <v>73</v>
      </c>
      <c r="AY198" s="178" t="s">
        <v>241</v>
      </c>
    </row>
    <row r="199" spans="2:51" s="12" customFormat="1" ht="11.25">
      <c r="B199" s="170"/>
      <c r="D199" s="151" t="s">
        <v>1584</v>
      </c>
      <c r="E199" s="171" t="s">
        <v>1</v>
      </c>
      <c r="F199" s="172" t="s">
        <v>3043</v>
      </c>
      <c r="H199" s="173">
        <v>17.5</v>
      </c>
      <c r="I199" s="174"/>
      <c r="L199" s="170"/>
      <c r="M199" s="175"/>
      <c r="T199" s="176"/>
      <c r="AT199" s="171" t="s">
        <v>1584</v>
      </c>
      <c r="AU199" s="171" t="s">
        <v>83</v>
      </c>
      <c r="AV199" s="12" t="s">
        <v>83</v>
      </c>
      <c r="AW199" s="12" t="s">
        <v>30</v>
      </c>
      <c r="AX199" s="12" t="s">
        <v>73</v>
      </c>
      <c r="AY199" s="171" t="s">
        <v>241</v>
      </c>
    </row>
    <row r="200" spans="2:51" s="13" customFormat="1" ht="11.25">
      <c r="B200" s="177"/>
      <c r="D200" s="151" t="s">
        <v>1584</v>
      </c>
      <c r="E200" s="178" t="s">
        <v>1</v>
      </c>
      <c r="F200" s="179" t="s">
        <v>3017</v>
      </c>
      <c r="H200" s="178" t="s">
        <v>1</v>
      </c>
      <c r="I200" s="180"/>
      <c r="L200" s="177"/>
      <c r="M200" s="181"/>
      <c r="T200" s="182"/>
      <c r="AT200" s="178" t="s">
        <v>1584</v>
      </c>
      <c r="AU200" s="178" t="s">
        <v>83</v>
      </c>
      <c r="AV200" s="13" t="s">
        <v>81</v>
      </c>
      <c r="AW200" s="13" t="s">
        <v>30</v>
      </c>
      <c r="AX200" s="13" t="s">
        <v>73</v>
      </c>
      <c r="AY200" s="178" t="s">
        <v>241</v>
      </c>
    </row>
    <row r="201" spans="2:51" s="12" customFormat="1" ht="11.25">
      <c r="B201" s="170"/>
      <c r="D201" s="151" t="s">
        <v>1584</v>
      </c>
      <c r="E201" s="171" t="s">
        <v>1</v>
      </c>
      <c r="F201" s="172" t="s">
        <v>3044</v>
      </c>
      <c r="H201" s="173">
        <v>4.9</v>
      </c>
      <c r="I201" s="174"/>
      <c r="L201" s="170"/>
      <c r="M201" s="175"/>
      <c r="T201" s="176"/>
      <c r="AT201" s="171" t="s">
        <v>1584</v>
      </c>
      <c r="AU201" s="171" t="s">
        <v>83</v>
      </c>
      <c r="AV201" s="12" t="s">
        <v>83</v>
      </c>
      <c r="AW201" s="12" t="s">
        <v>30</v>
      </c>
      <c r="AX201" s="12" t="s">
        <v>73</v>
      </c>
      <c r="AY201" s="171" t="s">
        <v>241</v>
      </c>
    </row>
    <row r="202" spans="2:51" s="13" customFormat="1" ht="11.25">
      <c r="B202" s="177"/>
      <c r="D202" s="151" t="s">
        <v>1584</v>
      </c>
      <c r="E202" s="178" t="s">
        <v>1</v>
      </c>
      <c r="F202" s="179" t="s">
        <v>3019</v>
      </c>
      <c r="H202" s="178" t="s">
        <v>1</v>
      </c>
      <c r="I202" s="180"/>
      <c r="L202" s="177"/>
      <c r="M202" s="181"/>
      <c r="T202" s="182"/>
      <c r="AT202" s="178" t="s">
        <v>1584</v>
      </c>
      <c r="AU202" s="178" t="s">
        <v>83</v>
      </c>
      <c r="AV202" s="13" t="s">
        <v>81</v>
      </c>
      <c r="AW202" s="13" t="s">
        <v>30</v>
      </c>
      <c r="AX202" s="13" t="s">
        <v>73</v>
      </c>
      <c r="AY202" s="178" t="s">
        <v>241</v>
      </c>
    </row>
    <row r="203" spans="2:51" s="12" customFormat="1" ht="11.25">
      <c r="B203" s="170"/>
      <c r="D203" s="151" t="s">
        <v>1584</v>
      </c>
      <c r="E203" s="171" t="s">
        <v>1</v>
      </c>
      <c r="F203" s="172" t="s">
        <v>3045</v>
      </c>
      <c r="H203" s="173">
        <v>2.4</v>
      </c>
      <c r="I203" s="174"/>
      <c r="L203" s="170"/>
      <c r="M203" s="175"/>
      <c r="T203" s="176"/>
      <c r="AT203" s="171" t="s">
        <v>1584</v>
      </c>
      <c r="AU203" s="171" t="s">
        <v>83</v>
      </c>
      <c r="AV203" s="12" t="s">
        <v>83</v>
      </c>
      <c r="AW203" s="12" t="s">
        <v>30</v>
      </c>
      <c r="AX203" s="12" t="s">
        <v>73</v>
      </c>
      <c r="AY203" s="171" t="s">
        <v>241</v>
      </c>
    </row>
    <row r="204" spans="2:51" s="13" customFormat="1" ht="11.25">
      <c r="B204" s="177"/>
      <c r="D204" s="151" t="s">
        <v>1584</v>
      </c>
      <c r="E204" s="178" t="s">
        <v>1</v>
      </c>
      <c r="F204" s="179" t="s">
        <v>3020</v>
      </c>
      <c r="H204" s="178" t="s">
        <v>1</v>
      </c>
      <c r="I204" s="180"/>
      <c r="L204" s="177"/>
      <c r="M204" s="181"/>
      <c r="T204" s="182"/>
      <c r="AT204" s="178" t="s">
        <v>1584</v>
      </c>
      <c r="AU204" s="178" t="s">
        <v>83</v>
      </c>
      <c r="AV204" s="13" t="s">
        <v>81</v>
      </c>
      <c r="AW204" s="13" t="s">
        <v>30</v>
      </c>
      <c r="AX204" s="13" t="s">
        <v>73</v>
      </c>
      <c r="AY204" s="178" t="s">
        <v>241</v>
      </c>
    </row>
    <row r="205" spans="2:51" s="12" customFormat="1" ht="11.25">
      <c r="B205" s="170"/>
      <c r="D205" s="151" t="s">
        <v>1584</v>
      </c>
      <c r="E205" s="171" t="s">
        <v>1</v>
      </c>
      <c r="F205" s="172" t="s">
        <v>3046</v>
      </c>
      <c r="H205" s="173">
        <v>1.8</v>
      </c>
      <c r="I205" s="174"/>
      <c r="L205" s="170"/>
      <c r="M205" s="175"/>
      <c r="T205" s="176"/>
      <c r="AT205" s="171" t="s">
        <v>1584</v>
      </c>
      <c r="AU205" s="171" t="s">
        <v>83</v>
      </c>
      <c r="AV205" s="12" t="s">
        <v>83</v>
      </c>
      <c r="AW205" s="12" t="s">
        <v>30</v>
      </c>
      <c r="AX205" s="12" t="s">
        <v>73</v>
      </c>
      <c r="AY205" s="171" t="s">
        <v>241</v>
      </c>
    </row>
    <row r="206" spans="2:51" s="14" customFormat="1" ht="11.25">
      <c r="B206" s="186"/>
      <c r="D206" s="151" t="s">
        <v>1584</v>
      </c>
      <c r="E206" s="187" t="s">
        <v>1</v>
      </c>
      <c r="F206" s="188" t="s">
        <v>2061</v>
      </c>
      <c r="H206" s="189">
        <v>30</v>
      </c>
      <c r="I206" s="190"/>
      <c r="L206" s="186"/>
      <c r="M206" s="191"/>
      <c r="T206" s="192"/>
      <c r="AT206" s="187" t="s">
        <v>1584</v>
      </c>
      <c r="AU206" s="187" t="s">
        <v>83</v>
      </c>
      <c r="AV206" s="14" t="s">
        <v>247</v>
      </c>
      <c r="AW206" s="14" t="s">
        <v>30</v>
      </c>
      <c r="AX206" s="14" t="s">
        <v>81</v>
      </c>
      <c r="AY206" s="187" t="s">
        <v>241</v>
      </c>
    </row>
    <row r="207" spans="2:65" s="1" customFormat="1" ht="16.5" customHeight="1">
      <c r="B207" s="32"/>
      <c r="C207" s="155" t="s">
        <v>272</v>
      </c>
      <c r="D207" s="155" t="s">
        <v>260</v>
      </c>
      <c r="E207" s="156" t="s">
        <v>3047</v>
      </c>
      <c r="F207" s="157" t="s">
        <v>3048</v>
      </c>
      <c r="G207" s="158" t="s">
        <v>257</v>
      </c>
      <c r="H207" s="159">
        <v>737</v>
      </c>
      <c r="I207" s="160"/>
      <c r="J207" s="161">
        <f>ROUND(I207*H207,2)</f>
        <v>0</v>
      </c>
      <c r="K207" s="162"/>
      <c r="L207" s="163"/>
      <c r="M207" s="164" t="s">
        <v>1</v>
      </c>
      <c r="N207" s="165" t="s">
        <v>38</v>
      </c>
      <c r="P207" s="147">
        <f>O207*H207</f>
        <v>0</v>
      </c>
      <c r="Q207" s="147">
        <v>0</v>
      </c>
      <c r="R207" s="147">
        <f>Q207*H207</f>
        <v>0</v>
      </c>
      <c r="S207" s="147">
        <v>0</v>
      </c>
      <c r="T207" s="148">
        <f>S207*H207</f>
        <v>0</v>
      </c>
      <c r="AR207" s="149" t="s">
        <v>258</v>
      </c>
      <c r="AT207" s="149" t="s">
        <v>260</v>
      </c>
      <c r="AU207" s="149" t="s">
        <v>83</v>
      </c>
      <c r="AY207" s="17" t="s">
        <v>241</v>
      </c>
      <c r="BE207" s="150">
        <f>IF(N207="základní",J207,0)</f>
        <v>0</v>
      </c>
      <c r="BF207" s="150">
        <f>IF(N207="snížená",J207,0)</f>
        <v>0</v>
      </c>
      <c r="BG207" s="150">
        <f>IF(N207="zákl. přenesená",J207,0)</f>
        <v>0</v>
      </c>
      <c r="BH207" s="150">
        <f>IF(N207="sníž. přenesená",J207,0)</f>
        <v>0</v>
      </c>
      <c r="BI207" s="150">
        <f>IF(N207="nulová",J207,0)</f>
        <v>0</v>
      </c>
      <c r="BJ207" s="17" t="s">
        <v>81</v>
      </c>
      <c r="BK207" s="150">
        <f>ROUND(I207*H207,2)</f>
        <v>0</v>
      </c>
      <c r="BL207" s="17" t="s">
        <v>247</v>
      </c>
      <c r="BM207" s="149" t="s">
        <v>3049</v>
      </c>
    </row>
    <row r="208" spans="2:47" s="1" customFormat="1" ht="11.25">
      <c r="B208" s="32"/>
      <c r="D208" s="151" t="s">
        <v>248</v>
      </c>
      <c r="F208" s="152" t="s">
        <v>3048</v>
      </c>
      <c r="I208" s="153"/>
      <c r="L208" s="32"/>
      <c r="M208" s="154"/>
      <c r="T208" s="56"/>
      <c r="AT208" s="17" t="s">
        <v>248</v>
      </c>
      <c r="AU208" s="17" t="s">
        <v>83</v>
      </c>
    </row>
    <row r="209" spans="2:51" s="13" customFormat="1" ht="11.25">
      <c r="B209" s="177"/>
      <c r="D209" s="151" t="s">
        <v>1584</v>
      </c>
      <c r="E209" s="178" t="s">
        <v>1</v>
      </c>
      <c r="F209" s="179" t="s">
        <v>3050</v>
      </c>
      <c r="H209" s="178" t="s">
        <v>1</v>
      </c>
      <c r="I209" s="180"/>
      <c r="L209" s="177"/>
      <c r="M209" s="181"/>
      <c r="T209" s="182"/>
      <c r="AT209" s="178" t="s">
        <v>1584</v>
      </c>
      <c r="AU209" s="178" t="s">
        <v>83</v>
      </c>
      <c r="AV209" s="13" t="s">
        <v>81</v>
      </c>
      <c r="AW209" s="13" t="s">
        <v>30</v>
      </c>
      <c r="AX209" s="13" t="s">
        <v>73</v>
      </c>
      <c r="AY209" s="178" t="s">
        <v>241</v>
      </c>
    </row>
    <row r="210" spans="2:51" s="12" customFormat="1" ht="11.25">
      <c r="B210" s="170"/>
      <c r="D210" s="151" t="s">
        <v>1584</v>
      </c>
      <c r="E210" s="171" t="s">
        <v>1</v>
      </c>
      <c r="F210" s="172" t="s">
        <v>3051</v>
      </c>
      <c r="H210" s="173">
        <v>737</v>
      </c>
      <c r="I210" s="174"/>
      <c r="L210" s="170"/>
      <c r="M210" s="175"/>
      <c r="T210" s="176"/>
      <c r="AT210" s="171" t="s">
        <v>1584</v>
      </c>
      <c r="AU210" s="171" t="s">
        <v>83</v>
      </c>
      <c r="AV210" s="12" t="s">
        <v>83</v>
      </c>
      <c r="AW210" s="12" t="s">
        <v>30</v>
      </c>
      <c r="AX210" s="12" t="s">
        <v>81</v>
      </c>
      <c r="AY210" s="171" t="s">
        <v>241</v>
      </c>
    </row>
    <row r="211" spans="2:65" s="1" customFormat="1" ht="21.75" customHeight="1">
      <c r="B211" s="32"/>
      <c r="C211" s="137" t="s">
        <v>8</v>
      </c>
      <c r="D211" s="137" t="s">
        <v>243</v>
      </c>
      <c r="E211" s="138" t="s">
        <v>3052</v>
      </c>
      <c r="F211" s="139" t="s">
        <v>3053</v>
      </c>
      <c r="G211" s="140" t="s">
        <v>267</v>
      </c>
      <c r="H211" s="141">
        <v>4.654</v>
      </c>
      <c r="I211" s="142"/>
      <c r="J211" s="143">
        <f>ROUND(I211*H211,2)</f>
        <v>0</v>
      </c>
      <c r="K211" s="144"/>
      <c r="L211" s="32"/>
      <c r="M211" s="145" t="s">
        <v>1</v>
      </c>
      <c r="N211" s="146" t="s">
        <v>38</v>
      </c>
      <c r="P211" s="147">
        <f>O211*H211</f>
        <v>0</v>
      </c>
      <c r="Q211" s="147">
        <v>0</v>
      </c>
      <c r="R211" s="147">
        <f>Q211*H211</f>
        <v>0</v>
      </c>
      <c r="S211" s="147">
        <v>0</v>
      </c>
      <c r="T211" s="148">
        <f>S211*H211</f>
        <v>0</v>
      </c>
      <c r="AR211" s="149" t="s">
        <v>247</v>
      </c>
      <c r="AT211" s="149" t="s">
        <v>243</v>
      </c>
      <c r="AU211" s="149" t="s">
        <v>83</v>
      </c>
      <c r="AY211" s="17" t="s">
        <v>241</v>
      </c>
      <c r="BE211" s="150">
        <f>IF(N211="základní",J211,0)</f>
        <v>0</v>
      </c>
      <c r="BF211" s="150">
        <f>IF(N211="snížená",J211,0)</f>
        <v>0</v>
      </c>
      <c r="BG211" s="150">
        <f>IF(N211="zákl. přenesená",J211,0)</f>
        <v>0</v>
      </c>
      <c r="BH211" s="150">
        <f>IF(N211="sníž. přenesená",J211,0)</f>
        <v>0</v>
      </c>
      <c r="BI211" s="150">
        <f>IF(N211="nulová",J211,0)</f>
        <v>0</v>
      </c>
      <c r="BJ211" s="17" t="s">
        <v>81</v>
      </c>
      <c r="BK211" s="150">
        <f>ROUND(I211*H211,2)</f>
        <v>0</v>
      </c>
      <c r="BL211" s="17" t="s">
        <v>247</v>
      </c>
      <c r="BM211" s="149" t="s">
        <v>3054</v>
      </c>
    </row>
    <row r="212" spans="2:47" s="1" customFormat="1" ht="58.5">
      <c r="B212" s="32"/>
      <c r="D212" s="151" t="s">
        <v>248</v>
      </c>
      <c r="F212" s="152" t="s">
        <v>3055</v>
      </c>
      <c r="I212" s="153"/>
      <c r="L212" s="32"/>
      <c r="M212" s="154"/>
      <c r="T212" s="56"/>
      <c r="AT212" s="17" t="s">
        <v>248</v>
      </c>
      <c r="AU212" s="17" t="s">
        <v>83</v>
      </c>
    </row>
    <row r="213" spans="2:51" s="13" customFormat="1" ht="11.25">
      <c r="B213" s="177"/>
      <c r="D213" s="151" t="s">
        <v>1584</v>
      </c>
      <c r="E213" s="178" t="s">
        <v>1</v>
      </c>
      <c r="F213" s="179" t="s">
        <v>3056</v>
      </c>
      <c r="H213" s="178" t="s">
        <v>1</v>
      </c>
      <c r="I213" s="180"/>
      <c r="L213" s="177"/>
      <c r="M213" s="181"/>
      <c r="T213" s="182"/>
      <c r="AT213" s="178" t="s">
        <v>1584</v>
      </c>
      <c r="AU213" s="178" t="s">
        <v>83</v>
      </c>
      <c r="AV213" s="13" t="s">
        <v>81</v>
      </c>
      <c r="AW213" s="13" t="s">
        <v>30</v>
      </c>
      <c r="AX213" s="13" t="s">
        <v>73</v>
      </c>
      <c r="AY213" s="178" t="s">
        <v>241</v>
      </c>
    </row>
    <row r="214" spans="2:51" s="12" customFormat="1" ht="22.5">
      <c r="B214" s="170"/>
      <c r="D214" s="151" t="s">
        <v>1584</v>
      </c>
      <c r="E214" s="171" t="s">
        <v>1</v>
      </c>
      <c r="F214" s="172" t="s">
        <v>3057</v>
      </c>
      <c r="H214" s="173">
        <v>7.033</v>
      </c>
      <c r="I214" s="174"/>
      <c r="L214" s="170"/>
      <c r="M214" s="175"/>
      <c r="T214" s="176"/>
      <c r="AT214" s="171" t="s">
        <v>1584</v>
      </c>
      <c r="AU214" s="171" t="s">
        <v>83</v>
      </c>
      <c r="AV214" s="12" t="s">
        <v>83</v>
      </c>
      <c r="AW214" s="12" t="s">
        <v>30</v>
      </c>
      <c r="AX214" s="12" t="s">
        <v>73</v>
      </c>
      <c r="AY214" s="171" t="s">
        <v>241</v>
      </c>
    </row>
    <row r="215" spans="2:51" s="12" customFormat="1" ht="11.25">
      <c r="B215" s="170"/>
      <c r="D215" s="151" t="s">
        <v>1584</v>
      </c>
      <c r="E215" s="171" t="s">
        <v>1</v>
      </c>
      <c r="F215" s="172" t="s">
        <v>3058</v>
      </c>
      <c r="H215" s="173">
        <v>4.654</v>
      </c>
      <c r="I215" s="174"/>
      <c r="L215" s="170"/>
      <c r="M215" s="175"/>
      <c r="T215" s="176"/>
      <c r="AT215" s="171" t="s">
        <v>1584</v>
      </c>
      <c r="AU215" s="171" t="s">
        <v>83</v>
      </c>
      <c r="AV215" s="12" t="s">
        <v>83</v>
      </c>
      <c r="AW215" s="12" t="s">
        <v>30</v>
      </c>
      <c r="AX215" s="12" t="s">
        <v>81</v>
      </c>
      <c r="AY215" s="171" t="s">
        <v>241</v>
      </c>
    </row>
    <row r="216" spans="2:65" s="1" customFormat="1" ht="24.2" customHeight="1">
      <c r="B216" s="32"/>
      <c r="C216" s="155" t="s">
        <v>275</v>
      </c>
      <c r="D216" s="155" t="s">
        <v>260</v>
      </c>
      <c r="E216" s="156" t="s">
        <v>3059</v>
      </c>
      <c r="F216" s="157" t="s">
        <v>3060</v>
      </c>
      <c r="G216" s="158" t="s">
        <v>263</v>
      </c>
      <c r="H216" s="159">
        <v>5</v>
      </c>
      <c r="I216" s="160"/>
      <c r="J216" s="161">
        <f>ROUND(I216*H216,2)</f>
        <v>0</v>
      </c>
      <c r="K216" s="162"/>
      <c r="L216" s="163"/>
      <c r="M216" s="164" t="s">
        <v>1</v>
      </c>
      <c r="N216" s="165" t="s">
        <v>38</v>
      </c>
      <c r="P216" s="147">
        <f>O216*H216</f>
        <v>0</v>
      </c>
      <c r="Q216" s="147">
        <v>0</v>
      </c>
      <c r="R216" s="147">
        <f>Q216*H216</f>
        <v>0</v>
      </c>
      <c r="S216" s="147">
        <v>0</v>
      </c>
      <c r="T216" s="148">
        <f>S216*H216</f>
        <v>0</v>
      </c>
      <c r="AR216" s="149" t="s">
        <v>258</v>
      </c>
      <c r="AT216" s="149" t="s">
        <v>260</v>
      </c>
      <c r="AU216" s="149" t="s">
        <v>83</v>
      </c>
      <c r="AY216" s="17" t="s">
        <v>241</v>
      </c>
      <c r="BE216" s="150">
        <f>IF(N216="základní",J216,0)</f>
        <v>0</v>
      </c>
      <c r="BF216" s="150">
        <f>IF(N216="snížená",J216,0)</f>
        <v>0</v>
      </c>
      <c r="BG216" s="150">
        <f>IF(N216="zákl. přenesená",J216,0)</f>
        <v>0</v>
      </c>
      <c r="BH216" s="150">
        <f>IF(N216="sníž. přenesená",J216,0)</f>
        <v>0</v>
      </c>
      <c r="BI216" s="150">
        <f>IF(N216="nulová",J216,0)</f>
        <v>0</v>
      </c>
      <c r="BJ216" s="17" t="s">
        <v>81</v>
      </c>
      <c r="BK216" s="150">
        <f>ROUND(I216*H216,2)</f>
        <v>0</v>
      </c>
      <c r="BL216" s="17" t="s">
        <v>247</v>
      </c>
      <c r="BM216" s="149" t="s">
        <v>3061</v>
      </c>
    </row>
    <row r="217" spans="2:47" s="1" customFormat="1" ht="19.5">
      <c r="B217" s="32"/>
      <c r="D217" s="151" t="s">
        <v>248</v>
      </c>
      <c r="F217" s="152" t="s">
        <v>3060</v>
      </c>
      <c r="I217" s="153"/>
      <c r="L217" s="32"/>
      <c r="M217" s="154"/>
      <c r="T217" s="56"/>
      <c r="AT217" s="17" t="s">
        <v>248</v>
      </c>
      <c r="AU217" s="17" t="s">
        <v>83</v>
      </c>
    </row>
    <row r="218" spans="2:51" s="13" customFormat="1" ht="11.25">
      <c r="B218" s="177"/>
      <c r="D218" s="151" t="s">
        <v>1584</v>
      </c>
      <c r="E218" s="178" t="s">
        <v>1</v>
      </c>
      <c r="F218" s="179" t="s">
        <v>3062</v>
      </c>
      <c r="H218" s="178" t="s">
        <v>1</v>
      </c>
      <c r="I218" s="180"/>
      <c r="L218" s="177"/>
      <c r="M218" s="181"/>
      <c r="T218" s="182"/>
      <c r="AT218" s="178" t="s">
        <v>1584</v>
      </c>
      <c r="AU218" s="178" t="s">
        <v>83</v>
      </c>
      <c r="AV218" s="13" t="s">
        <v>81</v>
      </c>
      <c r="AW218" s="13" t="s">
        <v>30</v>
      </c>
      <c r="AX218" s="13" t="s">
        <v>73</v>
      </c>
      <c r="AY218" s="178" t="s">
        <v>241</v>
      </c>
    </row>
    <row r="219" spans="2:51" s="12" customFormat="1" ht="11.25">
      <c r="B219" s="170"/>
      <c r="D219" s="151" t="s">
        <v>1584</v>
      </c>
      <c r="E219" s="171" t="s">
        <v>1</v>
      </c>
      <c r="F219" s="172" t="s">
        <v>251</v>
      </c>
      <c r="H219" s="173">
        <v>3</v>
      </c>
      <c r="I219" s="174"/>
      <c r="L219" s="170"/>
      <c r="M219" s="175"/>
      <c r="T219" s="176"/>
      <c r="AT219" s="171" t="s">
        <v>1584</v>
      </c>
      <c r="AU219" s="171" t="s">
        <v>83</v>
      </c>
      <c r="AV219" s="12" t="s">
        <v>83</v>
      </c>
      <c r="AW219" s="12" t="s">
        <v>30</v>
      </c>
      <c r="AX219" s="12" t="s">
        <v>73</v>
      </c>
      <c r="AY219" s="171" t="s">
        <v>241</v>
      </c>
    </row>
    <row r="220" spans="2:51" s="13" customFormat="1" ht="11.25">
      <c r="B220" s="177"/>
      <c r="D220" s="151" t="s">
        <v>1584</v>
      </c>
      <c r="E220" s="178" t="s">
        <v>1</v>
      </c>
      <c r="F220" s="179" t="s">
        <v>3063</v>
      </c>
      <c r="H220" s="178" t="s">
        <v>1</v>
      </c>
      <c r="I220" s="180"/>
      <c r="L220" s="177"/>
      <c r="M220" s="181"/>
      <c r="T220" s="182"/>
      <c r="AT220" s="178" t="s">
        <v>1584</v>
      </c>
      <c r="AU220" s="178" t="s">
        <v>83</v>
      </c>
      <c r="AV220" s="13" t="s">
        <v>81</v>
      </c>
      <c r="AW220" s="13" t="s">
        <v>30</v>
      </c>
      <c r="AX220" s="13" t="s">
        <v>73</v>
      </c>
      <c r="AY220" s="178" t="s">
        <v>241</v>
      </c>
    </row>
    <row r="221" spans="2:51" s="12" customFormat="1" ht="11.25">
      <c r="B221" s="170"/>
      <c r="D221" s="151" t="s">
        <v>1584</v>
      </c>
      <c r="E221" s="171" t="s">
        <v>1</v>
      </c>
      <c r="F221" s="172" t="s">
        <v>83</v>
      </c>
      <c r="H221" s="173">
        <v>2</v>
      </c>
      <c r="I221" s="174"/>
      <c r="L221" s="170"/>
      <c r="M221" s="175"/>
      <c r="T221" s="176"/>
      <c r="AT221" s="171" t="s">
        <v>1584</v>
      </c>
      <c r="AU221" s="171" t="s">
        <v>83</v>
      </c>
      <c r="AV221" s="12" t="s">
        <v>83</v>
      </c>
      <c r="AW221" s="12" t="s">
        <v>30</v>
      </c>
      <c r="AX221" s="12" t="s">
        <v>73</v>
      </c>
      <c r="AY221" s="171" t="s">
        <v>241</v>
      </c>
    </row>
    <row r="222" spans="2:51" s="14" customFormat="1" ht="11.25">
      <c r="B222" s="186"/>
      <c r="D222" s="151" t="s">
        <v>1584</v>
      </c>
      <c r="E222" s="187" t="s">
        <v>1</v>
      </c>
      <c r="F222" s="188" t="s">
        <v>2061</v>
      </c>
      <c r="H222" s="189">
        <v>5</v>
      </c>
      <c r="I222" s="190"/>
      <c r="L222" s="186"/>
      <c r="M222" s="191"/>
      <c r="T222" s="192"/>
      <c r="AT222" s="187" t="s">
        <v>1584</v>
      </c>
      <c r="AU222" s="187" t="s">
        <v>83</v>
      </c>
      <c r="AV222" s="14" t="s">
        <v>247</v>
      </c>
      <c r="AW222" s="14" t="s">
        <v>30</v>
      </c>
      <c r="AX222" s="14" t="s">
        <v>81</v>
      </c>
      <c r="AY222" s="187" t="s">
        <v>241</v>
      </c>
    </row>
    <row r="223" spans="2:65" s="1" customFormat="1" ht="21.75" customHeight="1">
      <c r="B223" s="32"/>
      <c r="C223" s="155" t="s">
        <v>303</v>
      </c>
      <c r="D223" s="155" t="s">
        <v>260</v>
      </c>
      <c r="E223" s="156" t="s">
        <v>3064</v>
      </c>
      <c r="F223" s="157" t="s">
        <v>3065</v>
      </c>
      <c r="G223" s="158" t="s">
        <v>263</v>
      </c>
      <c r="H223" s="159">
        <v>15</v>
      </c>
      <c r="I223" s="160"/>
      <c r="J223" s="161">
        <f>ROUND(I223*H223,2)</f>
        <v>0</v>
      </c>
      <c r="K223" s="162"/>
      <c r="L223" s="163"/>
      <c r="M223" s="164" t="s">
        <v>1</v>
      </c>
      <c r="N223" s="165" t="s">
        <v>38</v>
      </c>
      <c r="P223" s="147">
        <f>O223*H223</f>
        <v>0</v>
      </c>
      <c r="Q223" s="147">
        <v>0</v>
      </c>
      <c r="R223" s="147">
        <f>Q223*H223</f>
        <v>0</v>
      </c>
      <c r="S223" s="147">
        <v>0</v>
      </c>
      <c r="T223" s="148">
        <f>S223*H223</f>
        <v>0</v>
      </c>
      <c r="AR223" s="149" t="s">
        <v>258</v>
      </c>
      <c r="AT223" s="149" t="s">
        <v>260</v>
      </c>
      <c r="AU223" s="149" t="s">
        <v>83</v>
      </c>
      <c r="AY223" s="17" t="s">
        <v>241</v>
      </c>
      <c r="BE223" s="150">
        <f>IF(N223="základní",J223,0)</f>
        <v>0</v>
      </c>
      <c r="BF223" s="150">
        <f>IF(N223="snížená",J223,0)</f>
        <v>0</v>
      </c>
      <c r="BG223" s="150">
        <f>IF(N223="zákl. přenesená",J223,0)</f>
        <v>0</v>
      </c>
      <c r="BH223" s="150">
        <f>IF(N223="sníž. přenesená",J223,0)</f>
        <v>0</v>
      </c>
      <c r="BI223" s="150">
        <f>IF(N223="nulová",J223,0)</f>
        <v>0</v>
      </c>
      <c r="BJ223" s="17" t="s">
        <v>81</v>
      </c>
      <c r="BK223" s="150">
        <f>ROUND(I223*H223,2)</f>
        <v>0</v>
      </c>
      <c r="BL223" s="17" t="s">
        <v>247</v>
      </c>
      <c r="BM223" s="149" t="s">
        <v>3066</v>
      </c>
    </row>
    <row r="224" spans="2:47" s="1" customFormat="1" ht="11.25">
      <c r="B224" s="32"/>
      <c r="D224" s="151" t="s">
        <v>248</v>
      </c>
      <c r="F224" s="152" t="s">
        <v>3065</v>
      </c>
      <c r="I224" s="153"/>
      <c r="L224" s="32"/>
      <c r="M224" s="154"/>
      <c r="T224" s="56"/>
      <c r="AT224" s="17" t="s">
        <v>248</v>
      </c>
      <c r="AU224" s="17" t="s">
        <v>83</v>
      </c>
    </row>
    <row r="225" spans="2:51" s="13" customFormat="1" ht="11.25">
      <c r="B225" s="177"/>
      <c r="D225" s="151" t="s">
        <v>1584</v>
      </c>
      <c r="E225" s="178" t="s">
        <v>1</v>
      </c>
      <c r="F225" s="179" t="s">
        <v>3067</v>
      </c>
      <c r="H225" s="178" t="s">
        <v>1</v>
      </c>
      <c r="I225" s="180"/>
      <c r="L225" s="177"/>
      <c r="M225" s="181"/>
      <c r="T225" s="182"/>
      <c r="AT225" s="178" t="s">
        <v>1584</v>
      </c>
      <c r="AU225" s="178" t="s">
        <v>83</v>
      </c>
      <c r="AV225" s="13" t="s">
        <v>81</v>
      </c>
      <c r="AW225" s="13" t="s">
        <v>30</v>
      </c>
      <c r="AX225" s="13" t="s">
        <v>73</v>
      </c>
      <c r="AY225" s="178" t="s">
        <v>241</v>
      </c>
    </row>
    <row r="226" spans="2:51" s="12" customFormat="1" ht="11.25">
      <c r="B226" s="170"/>
      <c r="D226" s="151" t="s">
        <v>1584</v>
      </c>
      <c r="E226" s="171" t="s">
        <v>1</v>
      </c>
      <c r="F226" s="172" t="s">
        <v>283</v>
      </c>
      <c r="H226" s="173">
        <v>11</v>
      </c>
      <c r="I226" s="174"/>
      <c r="L226" s="170"/>
      <c r="M226" s="175"/>
      <c r="T226" s="176"/>
      <c r="AT226" s="171" t="s">
        <v>1584</v>
      </c>
      <c r="AU226" s="171" t="s">
        <v>83</v>
      </c>
      <c r="AV226" s="12" t="s">
        <v>83</v>
      </c>
      <c r="AW226" s="12" t="s">
        <v>30</v>
      </c>
      <c r="AX226" s="12" t="s">
        <v>73</v>
      </c>
      <c r="AY226" s="171" t="s">
        <v>241</v>
      </c>
    </row>
    <row r="227" spans="2:51" s="13" customFormat="1" ht="11.25">
      <c r="B227" s="177"/>
      <c r="D227" s="151" t="s">
        <v>1584</v>
      </c>
      <c r="E227" s="178" t="s">
        <v>1</v>
      </c>
      <c r="F227" s="179" t="s">
        <v>3068</v>
      </c>
      <c r="H227" s="178" t="s">
        <v>1</v>
      </c>
      <c r="I227" s="180"/>
      <c r="L227" s="177"/>
      <c r="M227" s="181"/>
      <c r="T227" s="182"/>
      <c r="AT227" s="178" t="s">
        <v>1584</v>
      </c>
      <c r="AU227" s="178" t="s">
        <v>83</v>
      </c>
      <c r="AV227" s="13" t="s">
        <v>81</v>
      </c>
      <c r="AW227" s="13" t="s">
        <v>30</v>
      </c>
      <c r="AX227" s="13" t="s">
        <v>73</v>
      </c>
      <c r="AY227" s="178" t="s">
        <v>241</v>
      </c>
    </row>
    <row r="228" spans="2:51" s="12" customFormat="1" ht="11.25">
      <c r="B228" s="170"/>
      <c r="D228" s="151" t="s">
        <v>1584</v>
      </c>
      <c r="E228" s="171" t="s">
        <v>1</v>
      </c>
      <c r="F228" s="172" t="s">
        <v>247</v>
      </c>
      <c r="H228" s="173">
        <v>4</v>
      </c>
      <c r="I228" s="174"/>
      <c r="L228" s="170"/>
      <c r="M228" s="175"/>
      <c r="T228" s="176"/>
      <c r="AT228" s="171" t="s">
        <v>1584</v>
      </c>
      <c r="AU228" s="171" t="s">
        <v>83</v>
      </c>
      <c r="AV228" s="12" t="s">
        <v>83</v>
      </c>
      <c r="AW228" s="12" t="s">
        <v>30</v>
      </c>
      <c r="AX228" s="12" t="s">
        <v>73</v>
      </c>
      <c r="AY228" s="171" t="s">
        <v>241</v>
      </c>
    </row>
    <row r="229" spans="2:51" s="14" customFormat="1" ht="11.25">
      <c r="B229" s="186"/>
      <c r="D229" s="151" t="s">
        <v>1584</v>
      </c>
      <c r="E229" s="187" t="s">
        <v>1</v>
      </c>
      <c r="F229" s="188" t="s">
        <v>2061</v>
      </c>
      <c r="H229" s="189">
        <v>15</v>
      </c>
      <c r="I229" s="190"/>
      <c r="L229" s="186"/>
      <c r="M229" s="191"/>
      <c r="T229" s="192"/>
      <c r="AT229" s="187" t="s">
        <v>1584</v>
      </c>
      <c r="AU229" s="187" t="s">
        <v>83</v>
      </c>
      <c r="AV229" s="14" t="s">
        <v>247</v>
      </c>
      <c r="AW229" s="14" t="s">
        <v>30</v>
      </c>
      <c r="AX229" s="14" t="s">
        <v>81</v>
      </c>
      <c r="AY229" s="187" t="s">
        <v>241</v>
      </c>
    </row>
    <row r="230" spans="2:65" s="1" customFormat="1" ht="24.2" customHeight="1">
      <c r="B230" s="32"/>
      <c r="C230" s="155" t="s">
        <v>279</v>
      </c>
      <c r="D230" s="155" t="s">
        <v>260</v>
      </c>
      <c r="E230" s="156" t="s">
        <v>3069</v>
      </c>
      <c r="F230" s="157" t="s">
        <v>3070</v>
      </c>
      <c r="G230" s="158" t="s">
        <v>263</v>
      </c>
      <c r="H230" s="159">
        <v>15</v>
      </c>
      <c r="I230" s="160"/>
      <c r="J230" s="161">
        <f>ROUND(I230*H230,2)</f>
        <v>0</v>
      </c>
      <c r="K230" s="162"/>
      <c r="L230" s="163"/>
      <c r="M230" s="164" t="s">
        <v>1</v>
      </c>
      <c r="N230" s="165" t="s">
        <v>38</v>
      </c>
      <c r="P230" s="147">
        <f>O230*H230</f>
        <v>0</v>
      </c>
      <c r="Q230" s="147">
        <v>0.0032</v>
      </c>
      <c r="R230" s="147">
        <f>Q230*H230</f>
        <v>0.048</v>
      </c>
      <c r="S230" s="147">
        <v>0</v>
      </c>
      <c r="T230" s="148">
        <f>S230*H230</f>
        <v>0</v>
      </c>
      <c r="AR230" s="149" t="s">
        <v>258</v>
      </c>
      <c r="AT230" s="149" t="s">
        <v>260</v>
      </c>
      <c r="AU230" s="149" t="s">
        <v>83</v>
      </c>
      <c r="AY230" s="17" t="s">
        <v>241</v>
      </c>
      <c r="BE230" s="150">
        <f>IF(N230="základní",J230,0)</f>
        <v>0</v>
      </c>
      <c r="BF230" s="150">
        <f>IF(N230="snížená",J230,0)</f>
        <v>0</v>
      </c>
      <c r="BG230" s="150">
        <f>IF(N230="zákl. přenesená",J230,0)</f>
        <v>0</v>
      </c>
      <c r="BH230" s="150">
        <f>IF(N230="sníž. přenesená",J230,0)</f>
        <v>0</v>
      </c>
      <c r="BI230" s="150">
        <f>IF(N230="nulová",J230,0)</f>
        <v>0</v>
      </c>
      <c r="BJ230" s="17" t="s">
        <v>81</v>
      </c>
      <c r="BK230" s="150">
        <f>ROUND(I230*H230,2)</f>
        <v>0</v>
      </c>
      <c r="BL230" s="17" t="s">
        <v>247</v>
      </c>
      <c r="BM230" s="149" t="s">
        <v>3071</v>
      </c>
    </row>
    <row r="231" spans="2:47" s="1" customFormat="1" ht="11.25">
      <c r="B231" s="32"/>
      <c r="D231" s="151" t="s">
        <v>248</v>
      </c>
      <c r="F231" s="152" t="s">
        <v>3070</v>
      </c>
      <c r="I231" s="153"/>
      <c r="L231" s="32"/>
      <c r="M231" s="154"/>
      <c r="T231" s="56"/>
      <c r="AT231" s="17" t="s">
        <v>248</v>
      </c>
      <c r="AU231" s="17" t="s">
        <v>83</v>
      </c>
    </row>
    <row r="232" spans="2:51" s="13" customFormat="1" ht="11.25">
      <c r="B232" s="177"/>
      <c r="D232" s="151" t="s">
        <v>1584</v>
      </c>
      <c r="E232" s="178" t="s">
        <v>1</v>
      </c>
      <c r="F232" s="179" t="s">
        <v>3067</v>
      </c>
      <c r="H232" s="178" t="s">
        <v>1</v>
      </c>
      <c r="I232" s="180"/>
      <c r="L232" s="177"/>
      <c r="M232" s="181"/>
      <c r="T232" s="182"/>
      <c r="AT232" s="178" t="s">
        <v>1584</v>
      </c>
      <c r="AU232" s="178" t="s">
        <v>83</v>
      </c>
      <c r="AV232" s="13" t="s">
        <v>81</v>
      </c>
      <c r="AW232" s="13" t="s">
        <v>30</v>
      </c>
      <c r="AX232" s="13" t="s">
        <v>73</v>
      </c>
      <c r="AY232" s="178" t="s">
        <v>241</v>
      </c>
    </row>
    <row r="233" spans="2:51" s="12" customFormat="1" ht="11.25">
      <c r="B233" s="170"/>
      <c r="D233" s="151" t="s">
        <v>1584</v>
      </c>
      <c r="E233" s="171" t="s">
        <v>1</v>
      </c>
      <c r="F233" s="172" t="s">
        <v>283</v>
      </c>
      <c r="H233" s="173">
        <v>11</v>
      </c>
      <c r="I233" s="174"/>
      <c r="L233" s="170"/>
      <c r="M233" s="175"/>
      <c r="T233" s="176"/>
      <c r="AT233" s="171" t="s">
        <v>1584</v>
      </c>
      <c r="AU233" s="171" t="s">
        <v>83</v>
      </c>
      <c r="AV233" s="12" t="s">
        <v>83</v>
      </c>
      <c r="AW233" s="12" t="s">
        <v>30</v>
      </c>
      <c r="AX233" s="12" t="s">
        <v>73</v>
      </c>
      <c r="AY233" s="171" t="s">
        <v>241</v>
      </c>
    </row>
    <row r="234" spans="2:51" s="13" customFormat="1" ht="11.25">
      <c r="B234" s="177"/>
      <c r="D234" s="151" t="s">
        <v>1584</v>
      </c>
      <c r="E234" s="178" t="s">
        <v>1</v>
      </c>
      <c r="F234" s="179" t="s">
        <v>3068</v>
      </c>
      <c r="H234" s="178" t="s">
        <v>1</v>
      </c>
      <c r="I234" s="180"/>
      <c r="L234" s="177"/>
      <c r="M234" s="181"/>
      <c r="T234" s="182"/>
      <c r="AT234" s="178" t="s">
        <v>1584</v>
      </c>
      <c r="AU234" s="178" t="s">
        <v>83</v>
      </c>
      <c r="AV234" s="13" t="s">
        <v>81</v>
      </c>
      <c r="AW234" s="13" t="s">
        <v>30</v>
      </c>
      <c r="AX234" s="13" t="s">
        <v>73</v>
      </c>
      <c r="AY234" s="178" t="s">
        <v>241</v>
      </c>
    </row>
    <row r="235" spans="2:51" s="12" customFormat="1" ht="11.25">
      <c r="B235" s="170"/>
      <c r="D235" s="151" t="s">
        <v>1584</v>
      </c>
      <c r="E235" s="171" t="s">
        <v>1</v>
      </c>
      <c r="F235" s="172" t="s">
        <v>247</v>
      </c>
      <c r="H235" s="173">
        <v>4</v>
      </c>
      <c r="I235" s="174"/>
      <c r="L235" s="170"/>
      <c r="M235" s="175"/>
      <c r="T235" s="176"/>
      <c r="AT235" s="171" t="s">
        <v>1584</v>
      </c>
      <c r="AU235" s="171" t="s">
        <v>83</v>
      </c>
      <c r="AV235" s="12" t="s">
        <v>83</v>
      </c>
      <c r="AW235" s="12" t="s">
        <v>30</v>
      </c>
      <c r="AX235" s="12" t="s">
        <v>73</v>
      </c>
      <c r="AY235" s="171" t="s">
        <v>241</v>
      </c>
    </row>
    <row r="236" spans="2:51" s="14" customFormat="1" ht="11.25">
      <c r="B236" s="186"/>
      <c r="D236" s="151" t="s">
        <v>1584</v>
      </c>
      <c r="E236" s="187" t="s">
        <v>1</v>
      </c>
      <c r="F236" s="188" t="s">
        <v>2061</v>
      </c>
      <c r="H236" s="189">
        <v>15</v>
      </c>
      <c r="I236" s="190"/>
      <c r="L236" s="186"/>
      <c r="M236" s="191"/>
      <c r="T236" s="192"/>
      <c r="AT236" s="187" t="s">
        <v>1584</v>
      </c>
      <c r="AU236" s="187" t="s">
        <v>83</v>
      </c>
      <c r="AV236" s="14" t="s">
        <v>247</v>
      </c>
      <c r="AW236" s="14" t="s">
        <v>30</v>
      </c>
      <c r="AX236" s="14" t="s">
        <v>81</v>
      </c>
      <c r="AY236" s="187" t="s">
        <v>241</v>
      </c>
    </row>
    <row r="237" spans="2:65" s="1" customFormat="1" ht="24.2" customHeight="1">
      <c r="B237" s="32"/>
      <c r="C237" s="155" t="s">
        <v>310</v>
      </c>
      <c r="D237" s="155" t="s">
        <v>260</v>
      </c>
      <c r="E237" s="156" t="s">
        <v>3072</v>
      </c>
      <c r="F237" s="157" t="s">
        <v>3073</v>
      </c>
      <c r="G237" s="158" t="s">
        <v>263</v>
      </c>
      <c r="H237" s="159">
        <v>9</v>
      </c>
      <c r="I237" s="160"/>
      <c r="J237" s="161">
        <f>ROUND(I237*H237,2)</f>
        <v>0</v>
      </c>
      <c r="K237" s="162"/>
      <c r="L237" s="163"/>
      <c r="M237" s="164" t="s">
        <v>1</v>
      </c>
      <c r="N237" s="165" t="s">
        <v>38</v>
      </c>
      <c r="P237" s="147">
        <f>O237*H237</f>
        <v>0</v>
      </c>
      <c r="Q237" s="147">
        <v>0</v>
      </c>
      <c r="R237" s="147">
        <f>Q237*H237</f>
        <v>0</v>
      </c>
      <c r="S237" s="147">
        <v>0</v>
      </c>
      <c r="T237" s="148">
        <f>S237*H237</f>
        <v>0</v>
      </c>
      <c r="AR237" s="149" t="s">
        <v>258</v>
      </c>
      <c r="AT237" s="149" t="s">
        <v>260</v>
      </c>
      <c r="AU237" s="149" t="s">
        <v>83</v>
      </c>
      <c r="AY237" s="17" t="s">
        <v>241</v>
      </c>
      <c r="BE237" s="150">
        <f>IF(N237="základní",J237,0)</f>
        <v>0</v>
      </c>
      <c r="BF237" s="150">
        <f>IF(N237="snížená",J237,0)</f>
        <v>0</v>
      </c>
      <c r="BG237" s="150">
        <f>IF(N237="zákl. přenesená",J237,0)</f>
        <v>0</v>
      </c>
      <c r="BH237" s="150">
        <f>IF(N237="sníž. přenesená",J237,0)</f>
        <v>0</v>
      </c>
      <c r="BI237" s="150">
        <f>IF(N237="nulová",J237,0)</f>
        <v>0</v>
      </c>
      <c r="BJ237" s="17" t="s">
        <v>81</v>
      </c>
      <c r="BK237" s="150">
        <f>ROUND(I237*H237,2)</f>
        <v>0</v>
      </c>
      <c r="BL237" s="17" t="s">
        <v>247</v>
      </c>
      <c r="BM237" s="149" t="s">
        <v>3074</v>
      </c>
    </row>
    <row r="238" spans="2:47" s="1" customFormat="1" ht="19.5">
      <c r="B238" s="32"/>
      <c r="D238" s="151" t="s">
        <v>248</v>
      </c>
      <c r="F238" s="152" t="s">
        <v>3073</v>
      </c>
      <c r="I238" s="153"/>
      <c r="L238" s="32"/>
      <c r="M238" s="154"/>
      <c r="T238" s="56"/>
      <c r="AT238" s="17" t="s">
        <v>248</v>
      </c>
      <c r="AU238" s="17" t="s">
        <v>83</v>
      </c>
    </row>
    <row r="239" spans="2:51" s="13" customFormat="1" ht="11.25">
      <c r="B239" s="177"/>
      <c r="D239" s="151" t="s">
        <v>1584</v>
      </c>
      <c r="E239" s="178" t="s">
        <v>1</v>
      </c>
      <c r="F239" s="179" t="s">
        <v>3075</v>
      </c>
      <c r="H239" s="178" t="s">
        <v>1</v>
      </c>
      <c r="I239" s="180"/>
      <c r="L239" s="177"/>
      <c r="M239" s="181"/>
      <c r="T239" s="182"/>
      <c r="AT239" s="178" t="s">
        <v>1584</v>
      </c>
      <c r="AU239" s="178" t="s">
        <v>83</v>
      </c>
      <c r="AV239" s="13" t="s">
        <v>81</v>
      </c>
      <c r="AW239" s="13" t="s">
        <v>30</v>
      </c>
      <c r="AX239" s="13" t="s">
        <v>73</v>
      </c>
      <c r="AY239" s="178" t="s">
        <v>241</v>
      </c>
    </row>
    <row r="240" spans="2:51" s="12" customFormat="1" ht="11.25">
      <c r="B240" s="170"/>
      <c r="D240" s="151" t="s">
        <v>1584</v>
      </c>
      <c r="E240" s="171" t="s">
        <v>1</v>
      </c>
      <c r="F240" s="172" t="s">
        <v>276</v>
      </c>
      <c r="H240" s="173">
        <v>9</v>
      </c>
      <c r="I240" s="174"/>
      <c r="L240" s="170"/>
      <c r="M240" s="175"/>
      <c r="T240" s="176"/>
      <c r="AT240" s="171" t="s">
        <v>1584</v>
      </c>
      <c r="AU240" s="171" t="s">
        <v>83</v>
      </c>
      <c r="AV240" s="12" t="s">
        <v>83</v>
      </c>
      <c r="AW240" s="12" t="s">
        <v>30</v>
      </c>
      <c r="AX240" s="12" t="s">
        <v>81</v>
      </c>
      <c r="AY240" s="171" t="s">
        <v>241</v>
      </c>
    </row>
    <row r="241" spans="2:65" s="1" customFormat="1" ht="24.2" customHeight="1">
      <c r="B241" s="32"/>
      <c r="C241" s="155" t="s">
        <v>282</v>
      </c>
      <c r="D241" s="155" t="s">
        <v>260</v>
      </c>
      <c r="E241" s="156" t="s">
        <v>3076</v>
      </c>
      <c r="F241" s="157" t="s">
        <v>3077</v>
      </c>
      <c r="G241" s="158" t="s">
        <v>263</v>
      </c>
      <c r="H241" s="159">
        <v>2</v>
      </c>
      <c r="I241" s="160"/>
      <c r="J241" s="161">
        <f>ROUND(I241*H241,2)</f>
        <v>0</v>
      </c>
      <c r="K241" s="162"/>
      <c r="L241" s="163"/>
      <c r="M241" s="164" t="s">
        <v>1</v>
      </c>
      <c r="N241" s="165" t="s">
        <v>38</v>
      </c>
      <c r="P241" s="147">
        <f>O241*H241</f>
        <v>0</v>
      </c>
      <c r="Q241" s="147">
        <v>0</v>
      </c>
      <c r="R241" s="147">
        <f>Q241*H241</f>
        <v>0</v>
      </c>
      <c r="S241" s="147">
        <v>0</v>
      </c>
      <c r="T241" s="148">
        <f>S241*H241</f>
        <v>0</v>
      </c>
      <c r="AR241" s="149" t="s">
        <v>258</v>
      </c>
      <c r="AT241" s="149" t="s">
        <v>260</v>
      </c>
      <c r="AU241" s="149" t="s">
        <v>83</v>
      </c>
      <c r="AY241" s="17" t="s">
        <v>241</v>
      </c>
      <c r="BE241" s="150">
        <f>IF(N241="základní",J241,0)</f>
        <v>0</v>
      </c>
      <c r="BF241" s="150">
        <f>IF(N241="snížená",J241,0)</f>
        <v>0</v>
      </c>
      <c r="BG241" s="150">
        <f>IF(N241="zákl. přenesená",J241,0)</f>
        <v>0</v>
      </c>
      <c r="BH241" s="150">
        <f>IF(N241="sníž. přenesená",J241,0)</f>
        <v>0</v>
      </c>
      <c r="BI241" s="150">
        <f>IF(N241="nulová",J241,0)</f>
        <v>0</v>
      </c>
      <c r="BJ241" s="17" t="s">
        <v>81</v>
      </c>
      <c r="BK241" s="150">
        <f>ROUND(I241*H241,2)</f>
        <v>0</v>
      </c>
      <c r="BL241" s="17" t="s">
        <v>247</v>
      </c>
      <c r="BM241" s="149" t="s">
        <v>3078</v>
      </c>
    </row>
    <row r="242" spans="2:47" s="1" customFormat="1" ht="19.5">
      <c r="B242" s="32"/>
      <c r="D242" s="151" t="s">
        <v>248</v>
      </c>
      <c r="F242" s="152" t="s">
        <v>3077</v>
      </c>
      <c r="I242" s="153"/>
      <c r="L242" s="32"/>
      <c r="M242" s="154"/>
      <c r="T242" s="56"/>
      <c r="AT242" s="17" t="s">
        <v>248</v>
      </c>
      <c r="AU242" s="17" t="s">
        <v>83</v>
      </c>
    </row>
    <row r="243" spans="2:51" s="13" customFormat="1" ht="11.25">
      <c r="B243" s="177"/>
      <c r="D243" s="151" t="s">
        <v>1584</v>
      </c>
      <c r="E243" s="178" t="s">
        <v>1</v>
      </c>
      <c r="F243" s="179" t="s">
        <v>3079</v>
      </c>
      <c r="H243" s="178" t="s">
        <v>1</v>
      </c>
      <c r="I243" s="180"/>
      <c r="L243" s="177"/>
      <c r="M243" s="181"/>
      <c r="T243" s="182"/>
      <c r="AT243" s="178" t="s">
        <v>1584</v>
      </c>
      <c r="AU243" s="178" t="s">
        <v>83</v>
      </c>
      <c r="AV243" s="13" t="s">
        <v>81</v>
      </c>
      <c r="AW243" s="13" t="s">
        <v>30</v>
      </c>
      <c r="AX243" s="13" t="s">
        <v>73</v>
      </c>
      <c r="AY243" s="178" t="s">
        <v>241</v>
      </c>
    </row>
    <row r="244" spans="2:51" s="12" customFormat="1" ht="11.25">
      <c r="B244" s="170"/>
      <c r="D244" s="151" t="s">
        <v>1584</v>
      </c>
      <c r="E244" s="171" t="s">
        <v>1</v>
      </c>
      <c r="F244" s="172" t="s">
        <v>83</v>
      </c>
      <c r="H244" s="173">
        <v>2</v>
      </c>
      <c r="I244" s="174"/>
      <c r="L244" s="170"/>
      <c r="M244" s="175"/>
      <c r="T244" s="176"/>
      <c r="AT244" s="171" t="s">
        <v>1584</v>
      </c>
      <c r="AU244" s="171" t="s">
        <v>83</v>
      </c>
      <c r="AV244" s="12" t="s">
        <v>83</v>
      </c>
      <c r="AW244" s="12" t="s">
        <v>30</v>
      </c>
      <c r="AX244" s="12" t="s">
        <v>81</v>
      </c>
      <c r="AY244" s="171" t="s">
        <v>241</v>
      </c>
    </row>
    <row r="245" spans="2:65" s="1" customFormat="1" ht="24.2" customHeight="1">
      <c r="B245" s="32"/>
      <c r="C245" s="137" t="s">
        <v>7</v>
      </c>
      <c r="D245" s="137" t="s">
        <v>243</v>
      </c>
      <c r="E245" s="138" t="s">
        <v>3080</v>
      </c>
      <c r="F245" s="139" t="s">
        <v>3081</v>
      </c>
      <c r="G245" s="140" t="s">
        <v>267</v>
      </c>
      <c r="H245" s="141">
        <v>50.505</v>
      </c>
      <c r="I245" s="142"/>
      <c r="J245" s="143">
        <f>ROUND(I245*H245,2)</f>
        <v>0</v>
      </c>
      <c r="K245" s="144"/>
      <c r="L245" s="32"/>
      <c r="M245" s="145" t="s">
        <v>1</v>
      </c>
      <c r="N245" s="146" t="s">
        <v>38</v>
      </c>
      <c r="P245" s="147">
        <f>O245*H245</f>
        <v>0</v>
      </c>
      <c r="Q245" s="147">
        <v>0</v>
      </c>
      <c r="R245" s="147">
        <f>Q245*H245</f>
        <v>0</v>
      </c>
      <c r="S245" s="147">
        <v>0</v>
      </c>
      <c r="T245" s="148">
        <f>S245*H245</f>
        <v>0</v>
      </c>
      <c r="AR245" s="149" t="s">
        <v>247</v>
      </c>
      <c r="AT245" s="149" t="s">
        <v>243</v>
      </c>
      <c r="AU245" s="149" t="s">
        <v>83</v>
      </c>
      <c r="AY245" s="17" t="s">
        <v>241</v>
      </c>
      <c r="BE245" s="150">
        <f>IF(N245="základní",J245,0)</f>
        <v>0</v>
      </c>
      <c r="BF245" s="150">
        <f>IF(N245="snížená",J245,0)</f>
        <v>0</v>
      </c>
      <c r="BG245" s="150">
        <f>IF(N245="zákl. přenesená",J245,0)</f>
        <v>0</v>
      </c>
      <c r="BH245" s="150">
        <f>IF(N245="sníž. přenesená",J245,0)</f>
        <v>0</v>
      </c>
      <c r="BI245" s="150">
        <f>IF(N245="nulová",J245,0)</f>
        <v>0</v>
      </c>
      <c r="BJ245" s="17" t="s">
        <v>81</v>
      </c>
      <c r="BK245" s="150">
        <f>ROUND(I245*H245,2)</f>
        <v>0</v>
      </c>
      <c r="BL245" s="17" t="s">
        <v>247</v>
      </c>
      <c r="BM245" s="149" t="s">
        <v>3082</v>
      </c>
    </row>
    <row r="246" spans="2:47" s="1" customFormat="1" ht="58.5">
      <c r="B246" s="32"/>
      <c r="D246" s="151" t="s">
        <v>248</v>
      </c>
      <c r="F246" s="152" t="s">
        <v>3083</v>
      </c>
      <c r="I246" s="153"/>
      <c r="L246" s="32"/>
      <c r="M246" s="154"/>
      <c r="T246" s="56"/>
      <c r="AT246" s="17" t="s">
        <v>248</v>
      </c>
      <c r="AU246" s="17" t="s">
        <v>83</v>
      </c>
    </row>
    <row r="247" spans="2:51" s="13" customFormat="1" ht="11.25">
      <c r="B247" s="177"/>
      <c r="D247" s="151" t="s">
        <v>1584</v>
      </c>
      <c r="E247" s="178" t="s">
        <v>1</v>
      </c>
      <c r="F247" s="179" t="s">
        <v>3084</v>
      </c>
      <c r="H247" s="178" t="s">
        <v>1</v>
      </c>
      <c r="I247" s="180"/>
      <c r="L247" s="177"/>
      <c r="M247" s="181"/>
      <c r="T247" s="182"/>
      <c r="AT247" s="178" t="s">
        <v>1584</v>
      </c>
      <c r="AU247" s="178" t="s">
        <v>83</v>
      </c>
      <c r="AV247" s="13" t="s">
        <v>81</v>
      </c>
      <c r="AW247" s="13" t="s">
        <v>30</v>
      </c>
      <c r="AX247" s="13" t="s">
        <v>73</v>
      </c>
      <c r="AY247" s="178" t="s">
        <v>241</v>
      </c>
    </row>
    <row r="248" spans="2:51" s="12" customFormat="1" ht="22.5">
      <c r="B248" s="170"/>
      <c r="D248" s="151" t="s">
        <v>1584</v>
      </c>
      <c r="E248" s="171" t="s">
        <v>1</v>
      </c>
      <c r="F248" s="172" t="s">
        <v>3085</v>
      </c>
      <c r="H248" s="173">
        <v>50.505</v>
      </c>
      <c r="I248" s="174"/>
      <c r="L248" s="170"/>
      <c r="M248" s="175"/>
      <c r="T248" s="176"/>
      <c r="AT248" s="171" t="s">
        <v>1584</v>
      </c>
      <c r="AU248" s="171" t="s">
        <v>83</v>
      </c>
      <c r="AV248" s="12" t="s">
        <v>83</v>
      </c>
      <c r="AW248" s="12" t="s">
        <v>30</v>
      </c>
      <c r="AX248" s="12" t="s">
        <v>81</v>
      </c>
      <c r="AY248" s="171" t="s">
        <v>241</v>
      </c>
    </row>
    <row r="249" spans="2:65" s="1" customFormat="1" ht="16.5" customHeight="1">
      <c r="B249" s="32"/>
      <c r="C249" s="155" t="s">
        <v>286</v>
      </c>
      <c r="D249" s="155" t="s">
        <v>260</v>
      </c>
      <c r="E249" s="156" t="s">
        <v>3037</v>
      </c>
      <c r="F249" s="157" t="s">
        <v>3038</v>
      </c>
      <c r="G249" s="158" t="s">
        <v>563</v>
      </c>
      <c r="H249" s="159">
        <v>3.848</v>
      </c>
      <c r="I249" s="160"/>
      <c r="J249" s="161">
        <f>ROUND(I249*H249,2)</f>
        <v>0</v>
      </c>
      <c r="K249" s="162"/>
      <c r="L249" s="163"/>
      <c r="M249" s="164" t="s">
        <v>1</v>
      </c>
      <c r="N249" s="165" t="s">
        <v>38</v>
      </c>
      <c r="P249" s="147">
        <f>O249*H249</f>
        <v>0</v>
      </c>
      <c r="Q249" s="147">
        <v>1</v>
      </c>
      <c r="R249" s="147">
        <f>Q249*H249</f>
        <v>3.848</v>
      </c>
      <c r="S249" s="147">
        <v>0</v>
      </c>
      <c r="T249" s="148">
        <f>S249*H249</f>
        <v>0</v>
      </c>
      <c r="AR249" s="149" t="s">
        <v>258</v>
      </c>
      <c r="AT249" s="149" t="s">
        <v>260</v>
      </c>
      <c r="AU249" s="149" t="s">
        <v>83</v>
      </c>
      <c r="AY249" s="17" t="s">
        <v>241</v>
      </c>
      <c r="BE249" s="150">
        <f>IF(N249="základní",J249,0)</f>
        <v>0</v>
      </c>
      <c r="BF249" s="150">
        <f>IF(N249="snížená",J249,0)</f>
        <v>0</v>
      </c>
      <c r="BG249" s="150">
        <f>IF(N249="zákl. přenesená",J249,0)</f>
        <v>0</v>
      </c>
      <c r="BH249" s="150">
        <f>IF(N249="sníž. přenesená",J249,0)</f>
        <v>0</v>
      </c>
      <c r="BI249" s="150">
        <f>IF(N249="nulová",J249,0)</f>
        <v>0</v>
      </c>
      <c r="BJ249" s="17" t="s">
        <v>81</v>
      </c>
      <c r="BK249" s="150">
        <f>ROUND(I249*H249,2)</f>
        <v>0</v>
      </c>
      <c r="BL249" s="17" t="s">
        <v>247</v>
      </c>
      <c r="BM249" s="149" t="s">
        <v>3086</v>
      </c>
    </row>
    <row r="250" spans="2:47" s="1" customFormat="1" ht="11.25">
      <c r="B250" s="32"/>
      <c r="D250" s="151" t="s">
        <v>248</v>
      </c>
      <c r="F250" s="152" t="s">
        <v>3040</v>
      </c>
      <c r="I250" s="153"/>
      <c r="L250" s="32"/>
      <c r="M250" s="154"/>
      <c r="T250" s="56"/>
      <c r="AT250" s="17" t="s">
        <v>248</v>
      </c>
      <c r="AU250" s="17" t="s">
        <v>83</v>
      </c>
    </row>
    <row r="251" spans="2:51" s="13" customFormat="1" ht="11.25">
      <c r="B251" s="177"/>
      <c r="D251" s="151" t="s">
        <v>1584</v>
      </c>
      <c r="E251" s="178" t="s">
        <v>1</v>
      </c>
      <c r="F251" s="179" t="s">
        <v>3084</v>
      </c>
      <c r="H251" s="178" t="s">
        <v>1</v>
      </c>
      <c r="I251" s="180"/>
      <c r="L251" s="177"/>
      <c r="M251" s="181"/>
      <c r="T251" s="182"/>
      <c r="AT251" s="178" t="s">
        <v>1584</v>
      </c>
      <c r="AU251" s="178" t="s">
        <v>83</v>
      </c>
      <c r="AV251" s="13" t="s">
        <v>81</v>
      </c>
      <c r="AW251" s="13" t="s">
        <v>30</v>
      </c>
      <c r="AX251" s="13" t="s">
        <v>73</v>
      </c>
      <c r="AY251" s="178" t="s">
        <v>241</v>
      </c>
    </row>
    <row r="252" spans="2:51" s="12" customFormat="1" ht="22.5">
      <c r="B252" s="170"/>
      <c r="D252" s="151" t="s">
        <v>1584</v>
      </c>
      <c r="E252" s="171" t="s">
        <v>1</v>
      </c>
      <c r="F252" s="172" t="s">
        <v>3087</v>
      </c>
      <c r="H252" s="173">
        <v>3.848</v>
      </c>
      <c r="I252" s="174"/>
      <c r="L252" s="170"/>
      <c r="M252" s="175"/>
      <c r="T252" s="176"/>
      <c r="AT252" s="171" t="s">
        <v>1584</v>
      </c>
      <c r="AU252" s="171" t="s">
        <v>83</v>
      </c>
      <c r="AV252" s="12" t="s">
        <v>83</v>
      </c>
      <c r="AW252" s="12" t="s">
        <v>30</v>
      </c>
      <c r="AX252" s="12" t="s">
        <v>81</v>
      </c>
      <c r="AY252" s="171" t="s">
        <v>241</v>
      </c>
    </row>
    <row r="253" spans="2:65" s="1" customFormat="1" ht="21.75" customHeight="1">
      <c r="B253" s="32"/>
      <c r="C253" s="155" t="s">
        <v>323</v>
      </c>
      <c r="D253" s="155" t="s">
        <v>260</v>
      </c>
      <c r="E253" s="156" t="s">
        <v>1567</v>
      </c>
      <c r="F253" s="157" t="s">
        <v>1568</v>
      </c>
      <c r="G253" s="158" t="s">
        <v>246</v>
      </c>
      <c r="H253" s="159">
        <v>9.738</v>
      </c>
      <c r="I253" s="160"/>
      <c r="J253" s="161">
        <f>ROUND(I253*H253,2)</f>
        <v>0</v>
      </c>
      <c r="K253" s="162"/>
      <c r="L253" s="163"/>
      <c r="M253" s="164" t="s">
        <v>1</v>
      </c>
      <c r="N253" s="165" t="s">
        <v>38</v>
      </c>
      <c r="P253" s="147">
        <f>O253*H253</f>
        <v>0</v>
      </c>
      <c r="Q253" s="147">
        <v>2.234</v>
      </c>
      <c r="R253" s="147">
        <f>Q253*H253</f>
        <v>21.754692</v>
      </c>
      <c r="S253" s="147">
        <v>0</v>
      </c>
      <c r="T253" s="148">
        <f>S253*H253</f>
        <v>0</v>
      </c>
      <c r="AR253" s="149" t="s">
        <v>258</v>
      </c>
      <c r="AT253" s="149" t="s">
        <v>260</v>
      </c>
      <c r="AU253" s="149" t="s">
        <v>83</v>
      </c>
      <c r="AY253" s="17" t="s">
        <v>241</v>
      </c>
      <c r="BE253" s="150">
        <f>IF(N253="základní",J253,0)</f>
        <v>0</v>
      </c>
      <c r="BF253" s="150">
        <f>IF(N253="snížená",J253,0)</f>
        <v>0</v>
      </c>
      <c r="BG253" s="150">
        <f>IF(N253="zákl. přenesená",J253,0)</f>
        <v>0</v>
      </c>
      <c r="BH253" s="150">
        <f>IF(N253="sníž. přenesená",J253,0)</f>
        <v>0</v>
      </c>
      <c r="BI253" s="150">
        <f>IF(N253="nulová",J253,0)</f>
        <v>0</v>
      </c>
      <c r="BJ253" s="17" t="s">
        <v>81</v>
      </c>
      <c r="BK253" s="150">
        <f>ROUND(I253*H253,2)</f>
        <v>0</v>
      </c>
      <c r="BL253" s="17" t="s">
        <v>247</v>
      </c>
      <c r="BM253" s="149" t="s">
        <v>3088</v>
      </c>
    </row>
    <row r="254" spans="2:47" s="1" customFormat="1" ht="11.25">
      <c r="B254" s="32"/>
      <c r="D254" s="151" t="s">
        <v>248</v>
      </c>
      <c r="F254" s="152" t="s">
        <v>1568</v>
      </c>
      <c r="I254" s="153"/>
      <c r="L254" s="32"/>
      <c r="M254" s="154"/>
      <c r="T254" s="56"/>
      <c r="AT254" s="17" t="s">
        <v>248</v>
      </c>
      <c r="AU254" s="17" t="s">
        <v>83</v>
      </c>
    </row>
    <row r="255" spans="2:51" s="13" customFormat="1" ht="11.25">
      <c r="B255" s="177"/>
      <c r="D255" s="151" t="s">
        <v>1584</v>
      </c>
      <c r="E255" s="178" t="s">
        <v>1</v>
      </c>
      <c r="F255" s="179" t="s">
        <v>3084</v>
      </c>
      <c r="H255" s="178" t="s">
        <v>1</v>
      </c>
      <c r="I255" s="180"/>
      <c r="L255" s="177"/>
      <c r="M255" s="181"/>
      <c r="T255" s="182"/>
      <c r="AT255" s="178" t="s">
        <v>1584</v>
      </c>
      <c r="AU255" s="178" t="s">
        <v>83</v>
      </c>
      <c r="AV255" s="13" t="s">
        <v>81</v>
      </c>
      <c r="AW255" s="13" t="s">
        <v>30</v>
      </c>
      <c r="AX255" s="13" t="s">
        <v>73</v>
      </c>
      <c r="AY255" s="178" t="s">
        <v>241</v>
      </c>
    </row>
    <row r="256" spans="2:51" s="12" customFormat="1" ht="22.5">
      <c r="B256" s="170"/>
      <c r="D256" s="151" t="s">
        <v>1584</v>
      </c>
      <c r="E256" s="171" t="s">
        <v>1</v>
      </c>
      <c r="F256" s="172" t="s">
        <v>3089</v>
      </c>
      <c r="H256" s="173">
        <v>6.528</v>
      </c>
      <c r="I256" s="174"/>
      <c r="L256" s="170"/>
      <c r="M256" s="175"/>
      <c r="T256" s="176"/>
      <c r="AT256" s="171" t="s">
        <v>1584</v>
      </c>
      <c r="AU256" s="171" t="s">
        <v>83</v>
      </c>
      <c r="AV256" s="12" t="s">
        <v>83</v>
      </c>
      <c r="AW256" s="12" t="s">
        <v>30</v>
      </c>
      <c r="AX256" s="12" t="s">
        <v>73</v>
      </c>
      <c r="AY256" s="171" t="s">
        <v>241</v>
      </c>
    </row>
    <row r="257" spans="2:51" s="12" customFormat="1" ht="11.25">
      <c r="B257" s="170"/>
      <c r="D257" s="151" t="s">
        <v>1584</v>
      </c>
      <c r="E257" s="171" t="s">
        <v>1</v>
      </c>
      <c r="F257" s="172" t="s">
        <v>3090</v>
      </c>
      <c r="H257" s="173">
        <v>3.21</v>
      </c>
      <c r="I257" s="174"/>
      <c r="L257" s="170"/>
      <c r="M257" s="175"/>
      <c r="T257" s="176"/>
      <c r="AT257" s="171" t="s">
        <v>1584</v>
      </c>
      <c r="AU257" s="171" t="s">
        <v>83</v>
      </c>
      <c r="AV257" s="12" t="s">
        <v>83</v>
      </c>
      <c r="AW257" s="12" t="s">
        <v>30</v>
      </c>
      <c r="AX257" s="12" t="s">
        <v>73</v>
      </c>
      <c r="AY257" s="171" t="s">
        <v>241</v>
      </c>
    </row>
    <row r="258" spans="2:51" s="14" customFormat="1" ht="11.25">
      <c r="B258" s="186"/>
      <c r="D258" s="151" t="s">
        <v>1584</v>
      </c>
      <c r="E258" s="187" t="s">
        <v>1</v>
      </c>
      <c r="F258" s="188" t="s">
        <v>2061</v>
      </c>
      <c r="H258" s="189">
        <v>9.738</v>
      </c>
      <c r="I258" s="190"/>
      <c r="L258" s="186"/>
      <c r="M258" s="191"/>
      <c r="T258" s="192"/>
      <c r="AT258" s="187" t="s">
        <v>1584</v>
      </c>
      <c r="AU258" s="187" t="s">
        <v>83</v>
      </c>
      <c r="AV258" s="14" t="s">
        <v>247</v>
      </c>
      <c r="AW258" s="14" t="s">
        <v>30</v>
      </c>
      <c r="AX258" s="14" t="s">
        <v>81</v>
      </c>
      <c r="AY258" s="187" t="s">
        <v>241</v>
      </c>
    </row>
    <row r="259" spans="2:65" s="1" customFormat="1" ht="16.5" customHeight="1">
      <c r="B259" s="32"/>
      <c r="C259" s="155" t="s">
        <v>289</v>
      </c>
      <c r="D259" s="155" t="s">
        <v>260</v>
      </c>
      <c r="E259" s="156" t="s">
        <v>3091</v>
      </c>
      <c r="F259" s="157" t="s">
        <v>3092</v>
      </c>
      <c r="G259" s="158" t="s">
        <v>267</v>
      </c>
      <c r="H259" s="159">
        <v>50.505</v>
      </c>
      <c r="I259" s="160"/>
      <c r="J259" s="161">
        <f>ROUND(I259*H259,2)</f>
        <v>0</v>
      </c>
      <c r="K259" s="162"/>
      <c r="L259" s="163"/>
      <c r="M259" s="164" t="s">
        <v>1</v>
      </c>
      <c r="N259" s="165" t="s">
        <v>38</v>
      </c>
      <c r="P259" s="147">
        <f>O259*H259</f>
        <v>0</v>
      </c>
      <c r="Q259" s="147">
        <v>0.00259</v>
      </c>
      <c r="R259" s="147">
        <f>Q259*H259</f>
        <v>0.13080795</v>
      </c>
      <c r="S259" s="147">
        <v>0</v>
      </c>
      <c r="T259" s="148">
        <f>S259*H259</f>
        <v>0</v>
      </c>
      <c r="AR259" s="149" t="s">
        <v>258</v>
      </c>
      <c r="AT259" s="149" t="s">
        <v>260</v>
      </c>
      <c r="AU259" s="149" t="s">
        <v>83</v>
      </c>
      <c r="AY259" s="17" t="s">
        <v>241</v>
      </c>
      <c r="BE259" s="150">
        <f>IF(N259="základní",J259,0)</f>
        <v>0</v>
      </c>
      <c r="BF259" s="150">
        <f>IF(N259="snížená",J259,0)</f>
        <v>0</v>
      </c>
      <c r="BG259" s="150">
        <f>IF(N259="zákl. přenesená",J259,0)</f>
        <v>0</v>
      </c>
      <c r="BH259" s="150">
        <f>IF(N259="sníž. přenesená",J259,0)</f>
        <v>0</v>
      </c>
      <c r="BI259" s="150">
        <f>IF(N259="nulová",J259,0)</f>
        <v>0</v>
      </c>
      <c r="BJ259" s="17" t="s">
        <v>81</v>
      </c>
      <c r="BK259" s="150">
        <f>ROUND(I259*H259,2)</f>
        <v>0</v>
      </c>
      <c r="BL259" s="17" t="s">
        <v>247</v>
      </c>
      <c r="BM259" s="149" t="s">
        <v>3093</v>
      </c>
    </row>
    <row r="260" spans="2:47" s="1" customFormat="1" ht="11.25">
      <c r="B260" s="32"/>
      <c r="D260" s="151" t="s">
        <v>248</v>
      </c>
      <c r="F260" s="152" t="s">
        <v>3092</v>
      </c>
      <c r="I260" s="153"/>
      <c r="L260" s="32"/>
      <c r="M260" s="154"/>
      <c r="T260" s="56"/>
      <c r="AT260" s="17" t="s">
        <v>248</v>
      </c>
      <c r="AU260" s="17" t="s">
        <v>83</v>
      </c>
    </row>
    <row r="261" spans="2:51" s="13" customFormat="1" ht="11.25">
      <c r="B261" s="177"/>
      <c r="D261" s="151" t="s">
        <v>1584</v>
      </c>
      <c r="E261" s="178" t="s">
        <v>1</v>
      </c>
      <c r="F261" s="179" t="s">
        <v>3094</v>
      </c>
      <c r="H261" s="178" t="s">
        <v>1</v>
      </c>
      <c r="I261" s="180"/>
      <c r="L261" s="177"/>
      <c r="M261" s="181"/>
      <c r="T261" s="182"/>
      <c r="AT261" s="178" t="s">
        <v>1584</v>
      </c>
      <c r="AU261" s="178" t="s">
        <v>83</v>
      </c>
      <c r="AV261" s="13" t="s">
        <v>81</v>
      </c>
      <c r="AW261" s="13" t="s">
        <v>30</v>
      </c>
      <c r="AX261" s="13" t="s">
        <v>73</v>
      </c>
      <c r="AY261" s="178" t="s">
        <v>241</v>
      </c>
    </row>
    <row r="262" spans="2:51" s="12" customFormat="1" ht="22.5">
      <c r="B262" s="170"/>
      <c r="D262" s="151" t="s">
        <v>1584</v>
      </c>
      <c r="E262" s="171" t="s">
        <v>1</v>
      </c>
      <c r="F262" s="172" t="s">
        <v>3085</v>
      </c>
      <c r="H262" s="173">
        <v>50.505</v>
      </c>
      <c r="I262" s="174"/>
      <c r="L262" s="170"/>
      <c r="M262" s="175"/>
      <c r="T262" s="176"/>
      <c r="AT262" s="171" t="s">
        <v>1584</v>
      </c>
      <c r="AU262" s="171" t="s">
        <v>83</v>
      </c>
      <c r="AV262" s="12" t="s">
        <v>83</v>
      </c>
      <c r="AW262" s="12" t="s">
        <v>30</v>
      </c>
      <c r="AX262" s="12" t="s">
        <v>81</v>
      </c>
      <c r="AY262" s="171" t="s">
        <v>241</v>
      </c>
    </row>
    <row r="263" spans="2:65" s="1" customFormat="1" ht="24.2" customHeight="1">
      <c r="B263" s="32"/>
      <c r="C263" s="137" t="s">
        <v>330</v>
      </c>
      <c r="D263" s="137" t="s">
        <v>243</v>
      </c>
      <c r="E263" s="138" t="s">
        <v>3095</v>
      </c>
      <c r="F263" s="139" t="s">
        <v>3096</v>
      </c>
      <c r="G263" s="140" t="s">
        <v>257</v>
      </c>
      <c r="H263" s="141">
        <v>5324</v>
      </c>
      <c r="I263" s="142"/>
      <c r="J263" s="143">
        <f>ROUND(I263*H263,2)</f>
        <v>0</v>
      </c>
      <c r="K263" s="144"/>
      <c r="L263" s="32"/>
      <c r="M263" s="145" t="s">
        <v>1</v>
      </c>
      <c r="N263" s="146" t="s">
        <v>38</v>
      </c>
      <c r="P263" s="147">
        <f>O263*H263</f>
        <v>0</v>
      </c>
      <c r="Q263" s="147">
        <v>0</v>
      </c>
      <c r="R263" s="147">
        <f>Q263*H263</f>
        <v>0</v>
      </c>
      <c r="S263" s="147">
        <v>0</v>
      </c>
      <c r="T263" s="148">
        <f>S263*H263</f>
        <v>0</v>
      </c>
      <c r="AR263" s="149" t="s">
        <v>247</v>
      </c>
      <c r="AT263" s="149" t="s">
        <v>243</v>
      </c>
      <c r="AU263" s="149" t="s">
        <v>83</v>
      </c>
      <c r="AY263" s="17" t="s">
        <v>241</v>
      </c>
      <c r="BE263" s="150">
        <f>IF(N263="základní",J263,0)</f>
        <v>0</v>
      </c>
      <c r="BF263" s="150">
        <f>IF(N263="snížená",J263,0)</f>
        <v>0</v>
      </c>
      <c r="BG263" s="150">
        <f>IF(N263="zákl. přenesená",J263,0)</f>
        <v>0</v>
      </c>
      <c r="BH263" s="150">
        <f>IF(N263="sníž. přenesená",J263,0)</f>
        <v>0</v>
      </c>
      <c r="BI263" s="150">
        <f>IF(N263="nulová",J263,0)</f>
        <v>0</v>
      </c>
      <c r="BJ263" s="17" t="s">
        <v>81</v>
      </c>
      <c r="BK263" s="150">
        <f>ROUND(I263*H263,2)</f>
        <v>0</v>
      </c>
      <c r="BL263" s="17" t="s">
        <v>247</v>
      </c>
      <c r="BM263" s="149" t="s">
        <v>3097</v>
      </c>
    </row>
    <row r="264" spans="2:47" s="1" customFormat="1" ht="29.25">
      <c r="B264" s="32"/>
      <c r="D264" s="151" t="s">
        <v>248</v>
      </c>
      <c r="F264" s="152" t="s">
        <v>3098</v>
      </c>
      <c r="I264" s="153"/>
      <c r="L264" s="32"/>
      <c r="M264" s="154"/>
      <c r="T264" s="56"/>
      <c r="AT264" s="17" t="s">
        <v>248</v>
      </c>
      <c r="AU264" s="17" t="s">
        <v>83</v>
      </c>
    </row>
    <row r="265" spans="2:51" s="13" customFormat="1" ht="22.5">
      <c r="B265" s="177"/>
      <c r="D265" s="151" t="s">
        <v>1584</v>
      </c>
      <c r="E265" s="178" t="s">
        <v>1</v>
      </c>
      <c r="F265" s="179" t="s">
        <v>3099</v>
      </c>
      <c r="H265" s="178" t="s">
        <v>1</v>
      </c>
      <c r="I265" s="180"/>
      <c r="L265" s="177"/>
      <c r="M265" s="181"/>
      <c r="T265" s="182"/>
      <c r="AT265" s="178" t="s">
        <v>1584</v>
      </c>
      <c r="AU265" s="178" t="s">
        <v>83</v>
      </c>
      <c r="AV265" s="13" t="s">
        <v>81</v>
      </c>
      <c r="AW265" s="13" t="s">
        <v>30</v>
      </c>
      <c r="AX265" s="13" t="s">
        <v>73</v>
      </c>
      <c r="AY265" s="178" t="s">
        <v>241</v>
      </c>
    </row>
    <row r="266" spans="2:51" s="12" customFormat="1" ht="11.25">
      <c r="B266" s="170"/>
      <c r="D266" s="151" t="s">
        <v>1584</v>
      </c>
      <c r="E266" s="171" t="s">
        <v>1</v>
      </c>
      <c r="F266" s="172" t="s">
        <v>3100</v>
      </c>
      <c r="H266" s="173">
        <v>5324</v>
      </c>
      <c r="I266" s="174"/>
      <c r="L266" s="170"/>
      <c r="M266" s="175"/>
      <c r="T266" s="176"/>
      <c r="AT266" s="171" t="s">
        <v>1584</v>
      </c>
      <c r="AU266" s="171" t="s">
        <v>83</v>
      </c>
      <c r="AV266" s="12" t="s">
        <v>83</v>
      </c>
      <c r="AW266" s="12" t="s">
        <v>30</v>
      </c>
      <c r="AX266" s="12" t="s">
        <v>81</v>
      </c>
      <c r="AY266" s="171" t="s">
        <v>241</v>
      </c>
    </row>
    <row r="267" spans="2:65" s="1" customFormat="1" ht="16.5" customHeight="1">
      <c r="B267" s="32"/>
      <c r="C267" s="155" t="s">
        <v>293</v>
      </c>
      <c r="D267" s="155" t="s">
        <v>260</v>
      </c>
      <c r="E267" s="156" t="s">
        <v>3101</v>
      </c>
      <c r="F267" s="157" t="s">
        <v>3102</v>
      </c>
      <c r="G267" s="158" t="s">
        <v>563</v>
      </c>
      <c r="H267" s="159">
        <v>2708.585</v>
      </c>
      <c r="I267" s="160"/>
      <c r="J267" s="161">
        <f>ROUND(I267*H267,2)</f>
        <v>0</v>
      </c>
      <c r="K267" s="162"/>
      <c r="L267" s="163"/>
      <c r="M267" s="164" t="s">
        <v>1</v>
      </c>
      <c r="N267" s="165" t="s">
        <v>38</v>
      </c>
      <c r="P267" s="147">
        <f>O267*H267</f>
        <v>0</v>
      </c>
      <c r="Q267" s="147">
        <v>1</v>
      </c>
      <c r="R267" s="147">
        <f>Q267*H267</f>
        <v>2708.585</v>
      </c>
      <c r="S267" s="147">
        <v>0</v>
      </c>
      <c r="T267" s="148">
        <f>S267*H267</f>
        <v>0</v>
      </c>
      <c r="AR267" s="149" t="s">
        <v>258</v>
      </c>
      <c r="AT267" s="149" t="s">
        <v>260</v>
      </c>
      <c r="AU267" s="149" t="s">
        <v>83</v>
      </c>
      <c r="AY267" s="17" t="s">
        <v>241</v>
      </c>
      <c r="BE267" s="150">
        <f>IF(N267="základní",J267,0)</f>
        <v>0</v>
      </c>
      <c r="BF267" s="150">
        <f>IF(N267="snížená",J267,0)</f>
        <v>0</v>
      </c>
      <c r="BG267" s="150">
        <f>IF(N267="zákl. přenesená",J267,0)</f>
        <v>0</v>
      </c>
      <c r="BH267" s="150">
        <f>IF(N267="sníž. přenesená",J267,0)</f>
        <v>0</v>
      </c>
      <c r="BI267" s="150">
        <f>IF(N267="nulová",J267,0)</f>
        <v>0</v>
      </c>
      <c r="BJ267" s="17" t="s">
        <v>81</v>
      </c>
      <c r="BK267" s="150">
        <f>ROUND(I267*H267,2)</f>
        <v>0</v>
      </c>
      <c r="BL267" s="17" t="s">
        <v>247</v>
      </c>
      <c r="BM267" s="149" t="s">
        <v>3103</v>
      </c>
    </row>
    <row r="268" spans="2:47" s="1" customFormat="1" ht="11.25">
      <c r="B268" s="32"/>
      <c r="D268" s="151" t="s">
        <v>248</v>
      </c>
      <c r="F268" s="152" t="s">
        <v>3102</v>
      </c>
      <c r="I268" s="153"/>
      <c r="L268" s="32"/>
      <c r="M268" s="154"/>
      <c r="T268" s="56"/>
      <c r="AT268" s="17" t="s">
        <v>248</v>
      </c>
      <c r="AU268" s="17" t="s">
        <v>83</v>
      </c>
    </row>
    <row r="269" spans="2:51" s="13" customFormat="1" ht="11.25">
      <c r="B269" s="177"/>
      <c r="D269" s="151" t="s">
        <v>1584</v>
      </c>
      <c r="E269" s="178" t="s">
        <v>1</v>
      </c>
      <c r="F269" s="179" t="s">
        <v>3104</v>
      </c>
      <c r="H269" s="178" t="s">
        <v>1</v>
      </c>
      <c r="I269" s="180"/>
      <c r="L269" s="177"/>
      <c r="M269" s="181"/>
      <c r="T269" s="182"/>
      <c r="AT269" s="178" t="s">
        <v>1584</v>
      </c>
      <c r="AU269" s="178" t="s">
        <v>83</v>
      </c>
      <c r="AV269" s="13" t="s">
        <v>81</v>
      </c>
      <c r="AW269" s="13" t="s">
        <v>30</v>
      </c>
      <c r="AX269" s="13" t="s">
        <v>73</v>
      </c>
      <c r="AY269" s="178" t="s">
        <v>241</v>
      </c>
    </row>
    <row r="270" spans="2:51" s="12" customFormat="1" ht="11.25">
      <c r="B270" s="170"/>
      <c r="D270" s="151" t="s">
        <v>1584</v>
      </c>
      <c r="E270" s="171" t="s">
        <v>1</v>
      </c>
      <c r="F270" s="172" t="s">
        <v>3105</v>
      </c>
      <c r="H270" s="173">
        <v>2708.585</v>
      </c>
      <c r="I270" s="174"/>
      <c r="L270" s="170"/>
      <c r="M270" s="175"/>
      <c r="T270" s="176"/>
      <c r="AT270" s="171" t="s">
        <v>1584</v>
      </c>
      <c r="AU270" s="171" t="s">
        <v>83</v>
      </c>
      <c r="AV270" s="12" t="s">
        <v>83</v>
      </c>
      <c r="AW270" s="12" t="s">
        <v>30</v>
      </c>
      <c r="AX270" s="12" t="s">
        <v>81</v>
      </c>
      <c r="AY270" s="171" t="s">
        <v>241</v>
      </c>
    </row>
    <row r="271" spans="2:65" s="1" customFormat="1" ht="24.2" customHeight="1">
      <c r="B271" s="32"/>
      <c r="C271" s="137" t="s">
        <v>337</v>
      </c>
      <c r="D271" s="137" t="s">
        <v>243</v>
      </c>
      <c r="E271" s="138" t="s">
        <v>3106</v>
      </c>
      <c r="F271" s="139" t="s">
        <v>3107</v>
      </c>
      <c r="G271" s="140" t="s">
        <v>257</v>
      </c>
      <c r="H271" s="141">
        <v>135</v>
      </c>
      <c r="I271" s="142"/>
      <c r="J271" s="143">
        <f>ROUND(I271*H271,2)</f>
        <v>0</v>
      </c>
      <c r="K271" s="144"/>
      <c r="L271" s="32"/>
      <c r="M271" s="145" t="s">
        <v>1</v>
      </c>
      <c r="N271" s="146" t="s">
        <v>38</v>
      </c>
      <c r="P271" s="147">
        <f>O271*H271</f>
        <v>0</v>
      </c>
      <c r="Q271" s="147">
        <v>0</v>
      </c>
      <c r="R271" s="147">
        <f>Q271*H271</f>
        <v>0</v>
      </c>
      <c r="S271" s="147">
        <v>0</v>
      </c>
      <c r="T271" s="148">
        <f>S271*H271</f>
        <v>0</v>
      </c>
      <c r="AR271" s="149" t="s">
        <v>247</v>
      </c>
      <c r="AT271" s="149" t="s">
        <v>243</v>
      </c>
      <c r="AU271" s="149" t="s">
        <v>83</v>
      </c>
      <c r="AY271" s="17" t="s">
        <v>241</v>
      </c>
      <c r="BE271" s="150">
        <f>IF(N271="základní",J271,0)</f>
        <v>0</v>
      </c>
      <c r="BF271" s="150">
        <f>IF(N271="snížená",J271,0)</f>
        <v>0</v>
      </c>
      <c r="BG271" s="150">
        <f>IF(N271="zákl. přenesená",J271,0)</f>
        <v>0</v>
      </c>
      <c r="BH271" s="150">
        <f>IF(N271="sníž. přenesená",J271,0)</f>
        <v>0</v>
      </c>
      <c r="BI271" s="150">
        <f>IF(N271="nulová",J271,0)</f>
        <v>0</v>
      </c>
      <c r="BJ271" s="17" t="s">
        <v>81</v>
      </c>
      <c r="BK271" s="150">
        <f>ROUND(I271*H271,2)</f>
        <v>0</v>
      </c>
      <c r="BL271" s="17" t="s">
        <v>247</v>
      </c>
      <c r="BM271" s="149" t="s">
        <v>3108</v>
      </c>
    </row>
    <row r="272" spans="2:47" s="1" customFormat="1" ht="29.25">
      <c r="B272" s="32"/>
      <c r="D272" s="151" t="s">
        <v>248</v>
      </c>
      <c r="F272" s="152" t="s">
        <v>3109</v>
      </c>
      <c r="I272" s="153"/>
      <c r="L272" s="32"/>
      <c r="M272" s="154"/>
      <c r="T272" s="56"/>
      <c r="AT272" s="17" t="s">
        <v>248</v>
      </c>
      <c r="AU272" s="17" t="s">
        <v>83</v>
      </c>
    </row>
    <row r="273" spans="2:51" s="13" customFormat="1" ht="22.5">
      <c r="B273" s="177"/>
      <c r="D273" s="151" t="s">
        <v>1584</v>
      </c>
      <c r="E273" s="178" t="s">
        <v>1</v>
      </c>
      <c r="F273" s="179" t="s">
        <v>3110</v>
      </c>
      <c r="H273" s="178" t="s">
        <v>1</v>
      </c>
      <c r="I273" s="180"/>
      <c r="L273" s="177"/>
      <c r="M273" s="181"/>
      <c r="T273" s="182"/>
      <c r="AT273" s="178" t="s">
        <v>1584</v>
      </c>
      <c r="AU273" s="178" t="s">
        <v>83</v>
      </c>
      <c r="AV273" s="13" t="s">
        <v>81</v>
      </c>
      <c r="AW273" s="13" t="s">
        <v>30</v>
      </c>
      <c r="AX273" s="13" t="s">
        <v>73</v>
      </c>
      <c r="AY273" s="178" t="s">
        <v>241</v>
      </c>
    </row>
    <row r="274" spans="2:51" s="12" customFormat="1" ht="11.25">
      <c r="B274" s="170"/>
      <c r="D274" s="151" t="s">
        <v>1584</v>
      </c>
      <c r="E274" s="171" t="s">
        <v>1</v>
      </c>
      <c r="F274" s="172" t="s">
        <v>735</v>
      </c>
      <c r="H274" s="173">
        <v>135</v>
      </c>
      <c r="I274" s="174"/>
      <c r="L274" s="170"/>
      <c r="M274" s="175"/>
      <c r="T274" s="176"/>
      <c r="AT274" s="171" t="s">
        <v>1584</v>
      </c>
      <c r="AU274" s="171" t="s">
        <v>83</v>
      </c>
      <c r="AV274" s="12" t="s">
        <v>83</v>
      </c>
      <c r="AW274" s="12" t="s">
        <v>30</v>
      </c>
      <c r="AX274" s="12" t="s">
        <v>81</v>
      </c>
      <c r="AY274" s="171" t="s">
        <v>241</v>
      </c>
    </row>
    <row r="275" spans="2:65" s="1" customFormat="1" ht="21.75" customHeight="1">
      <c r="B275" s="32"/>
      <c r="C275" s="155" t="s">
        <v>296</v>
      </c>
      <c r="D275" s="155" t="s">
        <v>260</v>
      </c>
      <c r="E275" s="156" t="s">
        <v>3111</v>
      </c>
      <c r="F275" s="157" t="s">
        <v>3112</v>
      </c>
      <c r="G275" s="158" t="s">
        <v>246</v>
      </c>
      <c r="H275" s="159">
        <v>40.5</v>
      </c>
      <c r="I275" s="160"/>
      <c r="J275" s="161">
        <f>ROUND(I275*H275,2)</f>
        <v>0</v>
      </c>
      <c r="K275" s="162"/>
      <c r="L275" s="163"/>
      <c r="M275" s="164" t="s">
        <v>1</v>
      </c>
      <c r="N275" s="165" t="s">
        <v>38</v>
      </c>
      <c r="P275" s="147">
        <f>O275*H275</f>
        <v>0</v>
      </c>
      <c r="Q275" s="147">
        <v>2.234</v>
      </c>
      <c r="R275" s="147">
        <f>Q275*H275</f>
        <v>90.477</v>
      </c>
      <c r="S275" s="147">
        <v>0</v>
      </c>
      <c r="T275" s="148">
        <f>S275*H275</f>
        <v>0</v>
      </c>
      <c r="AR275" s="149" t="s">
        <v>258</v>
      </c>
      <c r="AT275" s="149" t="s">
        <v>260</v>
      </c>
      <c r="AU275" s="149" t="s">
        <v>83</v>
      </c>
      <c r="AY275" s="17" t="s">
        <v>241</v>
      </c>
      <c r="BE275" s="150">
        <f>IF(N275="základní",J275,0)</f>
        <v>0</v>
      </c>
      <c r="BF275" s="150">
        <f>IF(N275="snížená",J275,0)</f>
        <v>0</v>
      </c>
      <c r="BG275" s="150">
        <f>IF(N275="zákl. přenesená",J275,0)</f>
        <v>0</v>
      </c>
      <c r="BH275" s="150">
        <f>IF(N275="sníž. přenesená",J275,0)</f>
        <v>0</v>
      </c>
      <c r="BI275" s="150">
        <f>IF(N275="nulová",J275,0)</f>
        <v>0</v>
      </c>
      <c r="BJ275" s="17" t="s">
        <v>81</v>
      </c>
      <c r="BK275" s="150">
        <f>ROUND(I275*H275,2)</f>
        <v>0</v>
      </c>
      <c r="BL275" s="17" t="s">
        <v>247</v>
      </c>
      <c r="BM275" s="149" t="s">
        <v>3113</v>
      </c>
    </row>
    <row r="276" spans="2:47" s="1" customFormat="1" ht="11.25">
      <c r="B276" s="32"/>
      <c r="D276" s="151" t="s">
        <v>248</v>
      </c>
      <c r="F276" s="152" t="s">
        <v>1568</v>
      </c>
      <c r="I276" s="153"/>
      <c r="L276" s="32"/>
      <c r="M276" s="154"/>
      <c r="T276" s="56"/>
      <c r="AT276" s="17" t="s">
        <v>248</v>
      </c>
      <c r="AU276" s="17" t="s">
        <v>83</v>
      </c>
    </row>
    <row r="277" spans="2:51" s="13" customFormat="1" ht="22.5">
      <c r="B277" s="177"/>
      <c r="D277" s="151" t="s">
        <v>1584</v>
      </c>
      <c r="E277" s="178" t="s">
        <v>1</v>
      </c>
      <c r="F277" s="179" t="s">
        <v>3110</v>
      </c>
      <c r="H277" s="178" t="s">
        <v>1</v>
      </c>
      <c r="I277" s="180"/>
      <c r="L277" s="177"/>
      <c r="M277" s="181"/>
      <c r="T277" s="182"/>
      <c r="AT277" s="178" t="s">
        <v>1584</v>
      </c>
      <c r="AU277" s="178" t="s">
        <v>83</v>
      </c>
      <c r="AV277" s="13" t="s">
        <v>81</v>
      </c>
      <c r="AW277" s="13" t="s">
        <v>30</v>
      </c>
      <c r="AX277" s="13" t="s">
        <v>73</v>
      </c>
      <c r="AY277" s="178" t="s">
        <v>241</v>
      </c>
    </row>
    <row r="278" spans="2:51" s="12" customFormat="1" ht="11.25">
      <c r="B278" s="170"/>
      <c r="D278" s="151" t="s">
        <v>1584</v>
      </c>
      <c r="E278" s="171" t="s">
        <v>1</v>
      </c>
      <c r="F278" s="172" t="s">
        <v>3114</v>
      </c>
      <c r="H278" s="173">
        <v>40.5</v>
      </c>
      <c r="I278" s="174"/>
      <c r="L278" s="170"/>
      <c r="M278" s="175"/>
      <c r="T278" s="176"/>
      <c r="AT278" s="171" t="s">
        <v>1584</v>
      </c>
      <c r="AU278" s="171" t="s">
        <v>83</v>
      </c>
      <c r="AV278" s="12" t="s">
        <v>83</v>
      </c>
      <c r="AW278" s="12" t="s">
        <v>30</v>
      </c>
      <c r="AX278" s="12" t="s">
        <v>81</v>
      </c>
      <c r="AY278" s="171" t="s">
        <v>241</v>
      </c>
    </row>
    <row r="279" spans="2:65" s="1" customFormat="1" ht="24.2" customHeight="1">
      <c r="B279" s="32"/>
      <c r="C279" s="137" t="s">
        <v>344</v>
      </c>
      <c r="D279" s="137" t="s">
        <v>243</v>
      </c>
      <c r="E279" s="138" t="s">
        <v>3115</v>
      </c>
      <c r="F279" s="139" t="s">
        <v>3116</v>
      </c>
      <c r="G279" s="140" t="s">
        <v>246</v>
      </c>
      <c r="H279" s="141">
        <v>3265.5</v>
      </c>
      <c r="I279" s="142"/>
      <c r="J279" s="143">
        <f>ROUND(I279*H279,2)</f>
        <v>0</v>
      </c>
      <c r="K279" s="144"/>
      <c r="L279" s="32"/>
      <c r="M279" s="145" t="s">
        <v>1</v>
      </c>
      <c r="N279" s="146" t="s">
        <v>38</v>
      </c>
      <c r="P279" s="147">
        <f>O279*H279</f>
        <v>0</v>
      </c>
      <c r="Q279" s="147">
        <v>0</v>
      </c>
      <c r="R279" s="147">
        <f>Q279*H279</f>
        <v>0</v>
      </c>
      <c r="S279" s="147">
        <v>0</v>
      </c>
      <c r="T279" s="148">
        <f>S279*H279</f>
        <v>0</v>
      </c>
      <c r="AR279" s="149" t="s">
        <v>247</v>
      </c>
      <c r="AT279" s="149" t="s">
        <v>243</v>
      </c>
      <c r="AU279" s="149" t="s">
        <v>83</v>
      </c>
      <c r="AY279" s="17" t="s">
        <v>241</v>
      </c>
      <c r="BE279" s="150">
        <f>IF(N279="základní",J279,0)</f>
        <v>0</v>
      </c>
      <c r="BF279" s="150">
        <f>IF(N279="snížená",J279,0)</f>
        <v>0</v>
      </c>
      <c r="BG279" s="150">
        <f>IF(N279="zákl. přenesená",J279,0)</f>
        <v>0</v>
      </c>
      <c r="BH279" s="150">
        <f>IF(N279="sníž. přenesená",J279,0)</f>
        <v>0</v>
      </c>
      <c r="BI279" s="150">
        <f>IF(N279="nulová",J279,0)</f>
        <v>0</v>
      </c>
      <c r="BJ279" s="17" t="s">
        <v>81</v>
      </c>
      <c r="BK279" s="150">
        <f>ROUND(I279*H279,2)</f>
        <v>0</v>
      </c>
      <c r="BL279" s="17" t="s">
        <v>247</v>
      </c>
      <c r="BM279" s="149" t="s">
        <v>3117</v>
      </c>
    </row>
    <row r="280" spans="2:47" s="1" customFormat="1" ht="39">
      <c r="B280" s="32"/>
      <c r="D280" s="151" t="s">
        <v>248</v>
      </c>
      <c r="F280" s="152" t="s">
        <v>3118</v>
      </c>
      <c r="I280" s="153"/>
      <c r="L280" s="32"/>
      <c r="M280" s="154"/>
      <c r="T280" s="56"/>
      <c r="AT280" s="17" t="s">
        <v>248</v>
      </c>
      <c r="AU280" s="17" t="s">
        <v>83</v>
      </c>
    </row>
    <row r="281" spans="2:51" s="13" customFormat="1" ht="11.25">
      <c r="B281" s="177"/>
      <c r="D281" s="151" t="s">
        <v>1584</v>
      </c>
      <c r="E281" s="178" t="s">
        <v>1</v>
      </c>
      <c r="F281" s="179" t="s">
        <v>3119</v>
      </c>
      <c r="H281" s="178" t="s">
        <v>1</v>
      </c>
      <c r="I281" s="180"/>
      <c r="L281" s="177"/>
      <c r="M281" s="181"/>
      <c r="T281" s="182"/>
      <c r="AT281" s="178" t="s">
        <v>1584</v>
      </c>
      <c r="AU281" s="178" t="s">
        <v>83</v>
      </c>
      <c r="AV281" s="13" t="s">
        <v>81</v>
      </c>
      <c r="AW281" s="13" t="s">
        <v>30</v>
      </c>
      <c r="AX281" s="13" t="s">
        <v>73</v>
      </c>
      <c r="AY281" s="178" t="s">
        <v>241</v>
      </c>
    </row>
    <row r="282" spans="2:51" s="12" customFormat="1" ht="11.25">
      <c r="B282" s="170"/>
      <c r="D282" s="151" t="s">
        <v>1584</v>
      </c>
      <c r="E282" s="171" t="s">
        <v>1</v>
      </c>
      <c r="F282" s="172" t="s">
        <v>3120</v>
      </c>
      <c r="H282" s="173">
        <v>3265.5</v>
      </c>
      <c r="I282" s="174"/>
      <c r="L282" s="170"/>
      <c r="M282" s="175"/>
      <c r="T282" s="176"/>
      <c r="AT282" s="171" t="s">
        <v>1584</v>
      </c>
      <c r="AU282" s="171" t="s">
        <v>83</v>
      </c>
      <c r="AV282" s="12" t="s">
        <v>83</v>
      </c>
      <c r="AW282" s="12" t="s">
        <v>30</v>
      </c>
      <c r="AX282" s="12" t="s">
        <v>81</v>
      </c>
      <c r="AY282" s="171" t="s">
        <v>241</v>
      </c>
    </row>
    <row r="283" spans="2:65" s="1" customFormat="1" ht="24.2" customHeight="1">
      <c r="B283" s="32"/>
      <c r="C283" s="137" t="s">
        <v>299</v>
      </c>
      <c r="D283" s="137" t="s">
        <v>243</v>
      </c>
      <c r="E283" s="138" t="s">
        <v>1178</v>
      </c>
      <c r="F283" s="139" t="s">
        <v>2219</v>
      </c>
      <c r="G283" s="140" t="s">
        <v>2220</v>
      </c>
      <c r="H283" s="141">
        <v>1</v>
      </c>
      <c r="I283" s="142"/>
      <c r="J283" s="143">
        <f>ROUND(I283*H283,2)</f>
        <v>0</v>
      </c>
      <c r="K283" s="144"/>
      <c r="L283" s="32"/>
      <c r="M283" s="145" t="s">
        <v>1</v>
      </c>
      <c r="N283" s="146" t="s">
        <v>38</v>
      </c>
      <c r="P283" s="147">
        <f>O283*H283</f>
        <v>0</v>
      </c>
      <c r="Q283" s="147">
        <v>0</v>
      </c>
      <c r="R283" s="147">
        <f>Q283*H283</f>
        <v>0</v>
      </c>
      <c r="S283" s="147">
        <v>0</v>
      </c>
      <c r="T283" s="148">
        <f>S283*H283</f>
        <v>0</v>
      </c>
      <c r="AR283" s="149" t="s">
        <v>247</v>
      </c>
      <c r="AT283" s="149" t="s">
        <v>243</v>
      </c>
      <c r="AU283" s="149" t="s">
        <v>83</v>
      </c>
      <c r="AY283" s="17" t="s">
        <v>241</v>
      </c>
      <c r="BE283" s="150">
        <f>IF(N283="základní",J283,0)</f>
        <v>0</v>
      </c>
      <c r="BF283" s="150">
        <f>IF(N283="snížená",J283,0)</f>
        <v>0</v>
      </c>
      <c r="BG283" s="150">
        <f>IF(N283="zákl. přenesená",J283,0)</f>
        <v>0</v>
      </c>
      <c r="BH283" s="150">
        <f>IF(N283="sníž. přenesená",J283,0)</f>
        <v>0</v>
      </c>
      <c r="BI283" s="150">
        <f>IF(N283="nulová",J283,0)</f>
        <v>0</v>
      </c>
      <c r="BJ283" s="17" t="s">
        <v>81</v>
      </c>
      <c r="BK283" s="150">
        <f>ROUND(I283*H283,2)</f>
        <v>0</v>
      </c>
      <c r="BL283" s="17" t="s">
        <v>247</v>
      </c>
      <c r="BM283" s="149" t="s">
        <v>3121</v>
      </c>
    </row>
    <row r="284" spans="2:47" s="1" customFormat="1" ht="48.75">
      <c r="B284" s="32"/>
      <c r="D284" s="151" t="s">
        <v>248</v>
      </c>
      <c r="F284" s="152" t="s">
        <v>3122</v>
      </c>
      <c r="I284" s="153"/>
      <c r="L284" s="32"/>
      <c r="M284" s="154"/>
      <c r="T284" s="56"/>
      <c r="AT284" s="17" t="s">
        <v>248</v>
      </c>
      <c r="AU284" s="17" t="s">
        <v>83</v>
      </c>
    </row>
    <row r="285" spans="2:51" s="13" customFormat="1" ht="22.5">
      <c r="B285" s="177"/>
      <c r="D285" s="151" t="s">
        <v>1584</v>
      </c>
      <c r="E285" s="178" t="s">
        <v>1</v>
      </c>
      <c r="F285" s="179" t="s">
        <v>3123</v>
      </c>
      <c r="H285" s="178" t="s">
        <v>1</v>
      </c>
      <c r="I285" s="180"/>
      <c r="L285" s="177"/>
      <c r="M285" s="181"/>
      <c r="T285" s="182"/>
      <c r="AT285" s="178" t="s">
        <v>1584</v>
      </c>
      <c r="AU285" s="178" t="s">
        <v>83</v>
      </c>
      <c r="AV285" s="13" t="s">
        <v>81</v>
      </c>
      <c r="AW285" s="13" t="s">
        <v>30</v>
      </c>
      <c r="AX285" s="13" t="s">
        <v>73</v>
      </c>
      <c r="AY285" s="178" t="s">
        <v>241</v>
      </c>
    </row>
    <row r="286" spans="2:51" s="12" customFormat="1" ht="11.25">
      <c r="B286" s="170"/>
      <c r="D286" s="151" t="s">
        <v>1584</v>
      </c>
      <c r="E286" s="171" t="s">
        <v>1</v>
      </c>
      <c r="F286" s="172" t="s">
        <v>81</v>
      </c>
      <c r="H286" s="173">
        <v>1</v>
      </c>
      <c r="I286" s="174"/>
      <c r="L286" s="170"/>
      <c r="M286" s="175"/>
      <c r="T286" s="176"/>
      <c r="AT286" s="171" t="s">
        <v>1584</v>
      </c>
      <c r="AU286" s="171" t="s">
        <v>83</v>
      </c>
      <c r="AV286" s="12" t="s">
        <v>83</v>
      </c>
      <c r="AW286" s="12" t="s">
        <v>30</v>
      </c>
      <c r="AX286" s="12" t="s">
        <v>81</v>
      </c>
      <c r="AY286" s="171" t="s">
        <v>241</v>
      </c>
    </row>
    <row r="287" spans="2:63" s="11" customFormat="1" ht="25.9" customHeight="1">
      <c r="B287" s="125"/>
      <c r="D287" s="126" t="s">
        <v>72</v>
      </c>
      <c r="E287" s="127" t="s">
        <v>636</v>
      </c>
      <c r="F287" s="127" t="s">
        <v>637</v>
      </c>
      <c r="I287" s="128"/>
      <c r="J287" s="129">
        <f>BK287</f>
        <v>0</v>
      </c>
      <c r="L287" s="125"/>
      <c r="M287" s="130"/>
      <c r="P287" s="131">
        <f>SUM(P288:P376)</f>
        <v>0</v>
      </c>
      <c r="R287" s="131">
        <f>SUM(R288:R376)</f>
        <v>0</v>
      </c>
      <c r="T287" s="132">
        <f>SUM(T288:T376)</f>
        <v>0</v>
      </c>
      <c r="AR287" s="126" t="s">
        <v>247</v>
      </c>
      <c r="AT287" s="133" t="s">
        <v>72</v>
      </c>
      <c r="AU287" s="133" t="s">
        <v>73</v>
      </c>
      <c r="AY287" s="126" t="s">
        <v>241</v>
      </c>
      <c r="BK287" s="134">
        <f>SUM(BK288:BK376)</f>
        <v>0</v>
      </c>
    </row>
    <row r="288" spans="2:65" s="1" customFormat="1" ht="62.65" customHeight="1">
      <c r="B288" s="32"/>
      <c r="C288" s="137" t="s">
        <v>351</v>
      </c>
      <c r="D288" s="137" t="s">
        <v>243</v>
      </c>
      <c r="E288" s="138" t="s">
        <v>2243</v>
      </c>
      <c r="F288" s="139" t="s">
        <v>2244</v>
      </c>
      <c r="G288" s="140" t="s">
        <v>263</v>
      </c>
      <c r="H288" s="141">
        <v>9</v>
      </c>
      <c r="I288" s="142"/>
      <c r="J288" s="143">
        <f>ROUND(I288*H288,2)</f>
        <v>0</v>
      </c>
      <c r="K288" s="144"/>
      <c r="L288" s="32"/>
      <c r="M288" s="145" t="s">
        <v>1</v>
      </c>
      <c r="N288" s="146" t="s">
        <v>38</v>
      </c>
      <c r="P288" s="147">
        <f>O288*H288</f>
        <v>0</v>
      </c>
      <c r="Q288" s="147">
        <v>0</v>
      </c>
      <c r="R288" s="147">
        <f>Q288*H288</f>
        <v>0</v>
      </c>
      <c r="S288" s="147">
        <v>0</v>
      </c>
      <c r="T288" s="148">
        <f>S288*H288</f>
        <v>0</v>
      </c>
      <c r="AR288" s="149" t="s">
        <v>1164</v>
      </c>
      <c r="AT288" s="149" t="s">
        <v>243</v>
      </c>
      <c r="AU288" s="149" t="s">
        <v>81</v>
      </c>
      <c r="AY288" s="17" t="s">
        <v>241</v>
      </c>
      <c r="BE288" s="150">
        <f>IF(N288="základní",J288,0)</f>
        <v>0</v>
      </c>
      <c r="BF288" s="150">
        <f>IF(N288="snížená",J288,0)</f>
        <v>0</v>
      </c>
      <c r="BG288" s="150">
        <f>IF(N288="zákl. přenesená",J288,0)</f>
        <v>0</v>
      </c>
      <c r="BH288" s="150">
        <f>IF(N288="sníž. přenesená",J288,0)</f>
        <v>0</v>
      </c>
      <c r="BI288" s="150">
        <f>IF(N288="nulová",J288,0)</f>
        <v>0</v>
      </c>
      <c r="BJ288" s="17" t="s">
        <v>81</v>
      </c>
      <c r="BK288" s="150">
        <f>ROUND(I288*H288,2)</f>
        <v>0</v>
      </c>
      <c r="BL288" s="17" t="s">
        <v>1164</v>
      </c>
      <c r="BM288" s="149" t="s">
        <v>3124</v>
      </c>
    </row>
    <row r="289" spans="2:47" s="1" customFormat="1" ht="78">
      <c r="B289" s="32"/>
      <c r="D289" s="151" t="s">
        <v>248</v>
      </c>
      <c r="F289" s="152" t="s">
        <v>2246</v>
      </c>
      <c r="I289" s="153"/>
      <c r="L289" s="32"/>
      <c r="M289" s="154"/>
      <c r="T289" s="56"/>
      <c r="AT289" s="17" t="s">
        <v>248</v>
      </c>
      <c r="AU289" s="17" t="s">
        <v>81</v>
      </c>
    </row>
    <row r="290" spans="2:51" s="13" customFormat="1" ht="11.25">
      <c r="B290" s="177"/>
      <c r="D290" s="151" t="s">
        <v>1584</v>
      </c>
      <c r="E290" s="178" t="s">
        <v>1</v>
      </c>
      <c r="F290" s="179" t="s">
        <v>3125</v>
      </c>
      <c r="H290" s="178" t="s">
        <v>1</v>
      </c>
      <c r="I290" s="180"/>
      <c r="L290" s="177"/>
      <c r="M290" s="181"/>
      <c r="T290" s="182"/>
      <c r="AT290" s="178" t="s">
        <v>1584</v>
      </c>
      <c r="AU290" s="178" t="s">
        <v>81</v>
      </c>
      <c r="AV290" s="13" t="s">
        <v>81</v>
      </c>
      <c r="AW290" s="13" t="s">
        <v>30</v>
      </c>
      <c r="AX290" s="13" t="s">
        <v>73</v>
      </c>
      <c r="AY290" s="178" t="s">
        <v>241</v>
      </c>
    </row>
    <row r="291" spans="2:51" s="12" customFormat="1" ht="11.25">
      <c r="B291" s="170"/>
      <c r="D291" s="151" t="s">
        <v>1584</v>
      </c>
      <c r="E291" s="171" t="s">
        <v>1</v>
      </c>
      <c r="F291" s="172" t="s">
        <v>259</v>
      </c>
      <c r="H291" s="173">
        <v>5</v>
      </c>
      <c r="I291" s="174"/>
      <c r="L291" s="170"/>
      <c r="M291" s="175"/>
      <c r="T291" s="176"/>
      <c r="AT291" s="171" t="s">
        <v>1584</v>
      </c>
      <c r="AU291" s="171" t="s">
        <v>81</v>
      </c>
      <c r="AV291" s="12" t="s">
        <v>83</v>
      </c>
      <c r="AW291" s="12" t="s">
        <v>30</v>
      </c>
      <c r="AX291" s="12" t="s">
        <v>73</v>
      </c>
      <c r="AY291" s="171" t="s">
        <v>241</v>
      </c>
    </row>
    <row r="292" spans="2:51" s="13" customFormat="1" ht="11.25">
      <c r="B292" s="177"/>
      <c r="D292" s="151" t="s">
        <v>1584</v>
      </c>
      <c r="E292" s="178" t="s">
        <v>1</v>
      </c>
      <c r="F292" s="179" t="s">
        <v>3031</v>
      </c>
      <c r="H292" s="178" t="s">
        <v>1</v>
      </c>
      <c r="I292" s="180"/>
      <c r="L292" s="177"/>
      <c r="M292" s="181"/>
      <c r="T292" s="182"/>
      <c r="AT292" s="178" t="s">
        <v>1584</v>
      </c>
      <c r="AU292" s="178" t="s">
        <v>81</v>
      </c>
      <c r="AV292" s="13" t="s">
        <v>81</v>
      </c>
      <c r="AW292" s="13" t="s">
        <v>30</v>
      </c>
      <c r="AX292" s="13" t="s">
        <v>73</v>
      </c>
      <c r="AY292" s="178" t="s">
        <v>241</v>
      </c>
    </row>
    <row r="293" spans="2:51" s="12" customFormat="1" ht="11.25">
      <c r="B293" s="170"/>
      <c r="D293" s="151" t="s">
        <v>1584</v>
      </c>
      <c r="E293" s="171" t="s">
        <v>1</v>
      </c>
      <c r="F293" s="172" t="s">
        <v>81</v>
      </c>
      <c r="H293" s="173">
        <v>1</v>
      </c>
      <c r="I293" s="174"/>
      <c r="L293" s="170"/>
      <c r="M293" s="175"/>
      <c r="T293" s="176"/>
      <c r="AT293" s="171" t="s">
        <v>1584</v>
      </c>
      <c r="AU293" s="171" t="s">
        <v>81</v>
      </c>
      <c r="AV293" s="12" t="s">
        <v>83</v>
      </c>
      <c r="AW293" s="12" t="s">
        <v>30</v>
      </c>
      <c r="AX293" s="12" t="s">
        <v>73</v>
      </c>
      <c r="AY293" s="171" t="s">
        <v>241</v>
      </c>
    </row>
    <row r="294" spans="2:51" s="13" customFormat="1" ht="11.25">
      <c r="B294" s="177"/>
      <c r="D294" s="151" t="s">
        <v>1584</v>
      </c>
      <c r="E294" s="178" t="s">
        <v>1</v>
      </c>
      <c r="F294" s="179" t="s">
        <v>3126</v>
      </c>
      <c r="H294" s="178" t="s">
        <v>1</v>
      </c>
      <c r="I294" s="180"/>
      <c r="L294" s="177"/>
      <c r="M294" s="181"/>
      <c r="T294" s="182"/>
      <c r="AT294" s="178" t="s">
        <v>1584</v>
      </c>
      <c r="AU294" s="178" t="s">
        <v>81</v>
      </c>
      <c r="AV294" s="13" t="s">
        <v>81</v>
      </c>
      <c r="AW294" s="13" t="s">
        <v>30</v>
      </c>
      <c r="AX294" s="13" t="s">
        <v>73</v>
      </c>
      <c r="AY294" s="178" t="s">
        <v>241</v>
      </c>
    </row>
    <row r="295" spans="2:51" s="12" customFormat="1" ht="11.25">
      <c r="B295" s="170"/>
      <c r="D295" s="151" t="s">
        <v>1584</v>
      </c>
      <c r="E295" s="171" t="s">
        <v>1</v>
      </c>
      <c r="F295" s="172" t="s">
        <v>81</v>
      </c>
      <c r="H295" s="173">
        <v>1</v>
      </c>
      <c r="I295" s="174"/>
      <c r="L295" s="170"/>
      <c r="M295" s="175"/>
      <c r="T295" s="176"/>
      <c r="AT295" s="171" t="s">
        <v>1584</v>
      </c>
      <c r="AU295" s="171" t="s">
        <v>81</v>
      </c>
      <c r="AV295" s="12" t="s">
        <v>83</v>
      </c>
      <c r="AW295" s="12" t="s">
        <v>30</v>
      </c>
      <c r="AX295" s="12" t="s">
        <v>73</v>
      </c>
      <c r="AY295" s="171" t="s">
        <v>241</v>
      </c>
    </row>
    <row r="296" spans="2:51" s="13" customFormat="1" ht="11.25">
      <c r="B296" s="177"/>
      <c r="D296" s="151" t="s">
        <v>1584</v>
      </c>
      <c r="E296" s="178" t="s">
        <v>1</v>
      </c>
      <c r="F296" s="179" t="s">
        <v>3127</v>
      </c>
      <c r="H296" s="178" t="s">
        <v>1</v>
      </c>
      <c r="I296" s="180"/>
      <c r="L296" s="177"/>
      <c r="M296" s="181"/>
      <c r="T296" s="182"/>
      <c r="AT296" s="178" t="s">
        <v>1584</v>
      </c>
      <c r="AU296" s="178" t="s">
        <v>81</v>
      </c>
      <c r="AV296" s="13" t="s">
        <v>81</v>
      </c>
      <c r="AW296" s="13" t="s">
        <v>30</v>
      </c>
      <c r="AX296" s="13" t="s">
        <v>73</v>
      </c>
      <c r="AY296" s="178" t="s">
        <v>241</v>
      </c>
    </row>
    <row r="297" spans="2:51" s="12" customFormat="1" ht="11.25">
      <c r="B297" s="170"/>
      <c r="D297" s="151" t="s">
        <v>1584</v>
      </c>
      <c r="E297" s="171" t="s">
        <v>1</v>
      </c>
      <c r="F297" s="172" t="s">
        <v>81</v>
      </c>
      <c r="H297" s="173">
        <v>1</v>
      </c>
      <c r="I297" s="174"/>
      <c r="L297" s="170"/>
      <c r="M297" s="175"/>
      <c r="T297" s="176"/>
      <c r="AT297" s="171" t="s">
        <v>1584</v>
      </c>
      <c r="AU297" s="171" t="s">
        <v>81</v>
      </c>
      <c r="AV297" s="12" t="s">
        <v>83</v>
      </c>
      <c r="AW297" s="12" t="s">
        <v>30</v>
      </c>
      <c r="AX297" s="12" t="s">
        <v>73</v>
      </c>
      <c r="AY297" s="171" t="s">
        <v>241</v>
      </c>
    </row>
    <row r="298" spans="2:51" s="13" customFormat="1" ht="11.25">
      <c r="B298" s="177"/>
      <c r="D298" s="151" t="s">
        <v>1584</v>
      </c>
      <c r="E298" s="178" t="s">
        <v>1</v>
      </c>
      <c r="F298" s="179" t="s">
        <v>3128</v>
      </c>
      <c r="H298" s="178" t="s">
        <v>1</v>
      </c>
      <c r="I298" s="180"/>
      <c r="L298" s="177"/>
      <c r="M298" s="181"/>
      <c r="T298" s="182"/>
      <c r="AT298" s="178" t="s">
        <v>1584</v>
      </c>
      <c r="AU298" s="178" t="s">
        <v>81</v>
      </c>
      <c r="AV298" s="13" t="s">
        <v>81</v>
      </c>
      <c r="AW298" s="13" t="s">
        <v>30</v>
      </c>
      <c r="AX298" s="13" t="s">
        <v>73</v>
      </c>
      <c r="AY298" s="178" t="s">
        <v>241</v>
      </c>
    </row>
    <row r="299" spans="2:51" s="12" customFormat="1" ht="11.25">
      <c r="B299" s="170"/>
      <c r="D299" s="151" t="s">
        <v>1584</v>
      </c>
      <c r="E299" s="171" t="s">
        <v>1</v>
      </c>
      <c r="F299" s="172" t="s">
        <v>81</v>
      </c>
      <c r="H299" s="173">
        <v>1</v>
      </c>
      <c r="I299" s="174"/>
      <c r="L299" s="170"/>
      <c r="M299" s="175"/>
      <c r="T299" s="176"/>
      <c r="AT299" s="171" t="s">
        <v>1584</v>
      </c>
      <c r="AU299" s="171" t="s">
        <v>81</v>
      </c>
      <c r="AV299" s="12" t="s">
        <v>83</v>
      </c>
      <c r="AW299" s="12" t="s">
        <v>30</v>
      </c>
      <c r="AX299" s="12" t="s">
        <v>73</v>
      </c>
      <c r="AY299" s="171" t="s">
        <v>241</v>
      </c>
    </row>
    <row r="300" spans="2:51" s="14" customFormat="1" ht="11.25">
      <c r="B300" s="186"/>
      <c r="D300" s="151" t="s">
        <v>1584</v>
      </c>
      <c r="E300" s="187" t="s">
        <v>1</v>
      </c>
      <c r="F300" s="188" t="s">
        <v>2061</v>
      </c>
      <c r="H300" s="189">
        <v>9</v>
      </c>
      <c r="I300" s="190"/>
      <c r="L300" s="186"/>
      <c r="M300" s="191"/>
      <c r="T300" s="192"/>
      <c r="AT300" s="187" t="s">
        <v>1584</v>
      </c>
      <c r="AU300" s="187" t="s">
        <v>81</v>
      </c>
      <c r="AV300" s="14" t="s">
        <v>247</v>
      </c>
      <c r="AW300" s="14" t="s">
        <v>30</v>
      </c>
      <c r="AX300" s="14" t="s">
        <v>81</v>
      </c>
      <c r="AY300" s="187" t="s">
        <v>241</v>
      </c>
    </row>
    <row r="301" spans="2:65" s="1" customFormat="1" ht="55.5" customHeight="1">
      <c r="B301" s="32"/>
      <c r="C301" s="137" t="s">
        <v>302</v>
      </c>
      <c r="D301" s="137" t="s">
        <v>243</v>
      </c>
      <c r="E301" s="138" t="s">
        <v>2249</v>
      </c>
      <c r="F301" s="139" t="s">
        <v>2250</v>
      </c>
      <c r="G301" s="140" t="s">
        <v>563</v>
      </c>
      <c r="H301" s="141">
        <v>11891.406</v>
      </c>
      <c r="I301" s="142"/>
      <c r="J301" s="143">
        <f>ROUND(I301*H301,2)</f>
        <v>0</v>
      </c>
      <c r="K301" s="144"/>
      <c r="L301" s="32"/>
      <c r="M301" s="145" t="s">
        <v>1</v>
      </c>
      <c r="N301" s="146" t="s">
        <v>38</v>
      </c>
      <c r="P301" s="147">
        <f>O301*H301</f>
        <v>0</v>
      </c>
      <c r="Q301" s="147">
        <v>0</v>
      </c>
      <c r="R301" s="147">
        <f>Q301*H301</f>
        <v>0</v>
      </c>
      <c r="S301" s="147">
        <v>0</v>
      </c>
      <c r="T301" s="148">
        <f>S301*H301</f>
        <v>0</v>
      </c>
      <c r="AR301" s="149" t="s">
        <v>1164</v>
      </c>
      <c r="AT301" s="149" t="s">
        <v>243</v>
      </c>
      <c r="AU301" s="149" t="s">
        <v>81</v>
      </c>
      <c r="AY301" s="17" t="s">
        <v>241</v>
      </c>
      <c r="BE301" s="150">
        <f>IF(N301="základní",J301,0)</f>
        <v>0</v>
      </c>
      <c r="BF301" s="150">
        <f>IF(N301="snížená",J301,0)</f>
        <v>0</v>
      </c>
      <c r="BG301" s="150">
        <f>IF(N301="zákl. přenesená",J301,0)</f>
        <v>0</v>
      </c>
      <c r="BH301" s="150">
        <f>IF(N301="sníž. přenesená",J301,0)</f>
        <v>0</v>
      </c>
      <c r="BI301" s="150">
        <f>IF(N301="nulová",J301,0)</f>
        <v>0</v>
      </c>
      <c r="BJ301" s="17" t="s">
        <v>81</v>
      </c>
      <c r="BK301" s="150">
        <f>ROUND(I301*H301,2)</f>
        <v>0</v>
      </c>
      <c r="BL301" s="17" t="s">
        <v>1164</v>
      </c>
      <c r="BM301" s="149" t="s">
        <v>3129</v>
      </c>
    </row>
    <row r="302" spans="2:47" s="1" customFormat="1" ht="78">
      <c r="B302" s="32"/>
      <c r="D302" s="151" t="s">
        <v>248</v>
      </c>
      <c r="F302" s="152" t="s">
        <v>2252</v>
      </c>
      <c r="I302" s="153"/>
      <c r="L302" s="32"/>
      <c r="M302" s="154"/>
      <c r="T302" s="56"/>
      <c r="AT302" s="17" t="s">
        <v>248</v>
      </c>
      <c r="AU302" s="17" t="s">
        <v>81</v>
      </c>
    </row>
    <row r="303" spans="2:51" s="13" customFormat="1" ht="11.25">
      <c r="B303" s="177"/>
      <c r="D303" s="151" t="s">
        <v>1584</v>
      </c>
      <c r="E303" s="178" t="s">
        <v>1</v>
      </c>
      <c r="F303" s="179" t="s">
        <v>3130</v>
      </c>
      <c r="H303" s="178" t="s">
        <v>1</v>
      </c>
      <c r="I303" s="180"/>
      <c r="L303" s="177"/>
      <c r="M303" s="181"/>
      <c r="T303" s="182"/>
      <c r="AT303" s="178" t="s">
        <v>1584</v>
      </c>
      <c r="AU303" s="178" t="s">
        <v>81</v>
      </c>
      <c r="AV303" s="13" t="s">
        <v>81</v>
      </c>
      <c r="AW303" s="13" t="s">
        <v>30</v>
      </c>
      <c r="AX303" s="13" t="s">
        <v>73</v>
      </c>
      <c r="AY303" s="178" t="s">
        <v>241</v>
      </c>
    </row>
    <row r="304" spans="2:51" s="12" customFormat="1" ht="11.25">
      <c r="B304" s="170"/>
      <c r="D304" s="151" t="s">
        <v>1584</v>
      </c>
      <c r="E304" s="171" t="s">
        <v>1</v>
      </c>
      <c r="F304" s="172" t="s">
        <v>3131</v>
      </c>
      <c r="H304" s="173">
        <v>5877.9</v>
      </c>
      <c r="I304" s="174"/>
      <c r="L304" s="170"/>
      <c r="M304" s="175"/>
      <c r="T304" s="176"/>
      <c r="AT304" s="171" t="s">
        <v>1584</v>
      </c>
      <c r="AU304" s="171" t="s">
        <v>81</v>
      </c>
      <c r="AV304" s="12" t="s">
        <v>83</v>
      </c>
      <c r="AW304" s="12" t="s">
        <v>30</v>
      </c>
      <c r="AX304" s="12" t="s">
        <v>73</v>
      </c>
      <c r="AY304" s="171" t="s">
        <v>241</v>
      </c>
    </row>
    <row r="305" spans="2:51" s="13" customFormat="1" ht="11.25">
      <c r="B305" s="177"/>
      <c r="D305" s="151" t="s">
        <v>1584</v>
      </c>
      <c r="E305" s="178" t="s">
        <v>1</v>
      </c>
      <c r="F305" s="179" t="s">
        <v>3132</v>
      </c>
      <c r="H305" s="178" t="s">
        <v>1</v>
      </c>
      <c r="I305" s="180"/>
      <c r="L305" s="177"/>
      <c r="M305" s="181"/>
      <c r="T305" s="182"/>
      <c r="AT305" s="178" t="s">
        <v>1584</v>
      </c>
      <c r="AU305" s="178" t="s">
        <v>81</v>
      </c>
      <c r="AV305" s="13" t="s">
        <v>81</v>
      </c>
      <c r="AW305" s="13" t="s">
        <v>30</v>
      </c>
      <c r="AX305" s="13" t="s">
        <v>73</v>
      </c>
      <c r="AY305" s="178" t="s">
        <v>241</v>
      </c>
    </row>
    <row r="306" spans="2:51" s="12" customFormat="1" ht="11.25">
      <c r="B306" s="170"/>
      <c r="D306" s="151" t="s">
        <v>1584</v>
      </c>
      <c r="E306" s="171" t="s">
        <v>1</v>
      </c>
      <c r="F306" s="172" t="s">
        <v>3131</v>
      </c>
      <c r="H306" s="173">
        <v>5877.9</v>
      </c>
      <c r="I306" s="174"/>
      <c r="L306" s="170"/>
      <c r="M306" s="175"/>
      <c r="T306" s="176"/>
      <c r="AT306" s="171" t="s">
        <v>1584</v>
      </c>
      <c r="AU306" s="171" t="s">
        <v>81</v>
      </c>
      <c r="AV306" s="12" t="s">
        <v>83</v>
      </c>
      <c r="AW306" s="12" t="s">
        <v>30</v>
      </c>
      <c r="AX306" s="12" t="s">
        <v>73</v>
      </c>
      <c r="AY306" s="171" t="s">
        <v>241</v>
      </c>
    </row>
    <row r="307" spans="2:51" s="13" customFormat="1" ht="22.5">
      <c r="B307" s="177"/>
      <c r="D307" s="151" t="s">
        <v>1584</v>
      </c>
      <c r="E307" s="178" t="s">
        <v>1</v>
      </c>
      <c r="F307" s="179" t="s">
        <v>2980</v>
      </c>
      <c r="H307" s="178" t="s">
        <v>1</v>
      </c>
      <c r="I307" s="180"/>
      <c r="L307" s="177"/>
      <c r="M307" s="181"/>
      <c r="T307" s="182"/>
      <c r="AT307" s="178" t="s">
        <v>1584</v>
      </c>
      <c r="AU307" s="178" t="s">
        <v>81</v>
      </c>
      <c r="AV307" s="13" t="s">
        <v>81</v>
      </c>
      <c r="AW307" s="13" t="s">
        <v>30</v>
      </c>
      <c r="AX307" s="13" t="s">
        <v>73</v>
      </c>
      <c r="AY307" s="178" t="s">
        <v>241</v>
      </c>
    </row>
    <row r="308" spans="2:51" s="12" customFormat="1" ht="11.25">
      <c r="B308" s="170"/>
      <c r="D308" s="151" t="s">
        <v>1584</v>
      </c>
      <c r="E308" s="171" t="s">
        <v>1</v>
      </c>
      <c r="F308" s="172" t="s">
        <v>3133</v>
      </c>
      <c r="H308" s="173">
        <v>16.83</v>
      </c>
      <c r="I308" s="174"/>
      <c r="L308" s="170"/>
      <c r="M308" s="175"/>
      <c r="T308" s="176"/>
      <c r="AT308" s="171" t="s">
        <v>1584</v>
      </c>
      <c r="AU308" s="171" t="s">
        <v>81</v>
      </c>
      <c r="AV308" s="12" t="s">
        <v>83</v>
      </c>
      <c r="AW308" s="12" t="s">
        <v>30</v>
      </c>
      <c r="AX308" s="12" t="s">
        <v>73</v>
      </c>
      <c r="AY308" s="171" t="s">
        <v>241</v>
      </c>
    </row>
    <row r="309" spans="2:51" s="13" customFormat="1" ht="11.25">
      <c r="B309" s="177"/>
      <c r="D309" s="151" t="s">
        <v>1584</v>
      </c>
      <c r="E309" s="178" t="s">
        <v>1</v>
      </c>
      <c r="F309" s="179" t="s">
        <v>3134</v>
      </c>
      <c r="H309" s="178" t="s">
        <v>1</v>
      </c>
      <c r="I309" s="180"/>
      <c r="L309" s="177"/>
      <c r="M309" s="181"/>
      <c r="T309" s="182"/>
      <c r="AT309" s="178" t="s">
        <v>1584</v>
      </c>
      <c r="AU309" s="178" t="s">
        <v>81</v>
      </c>
      <c r="AV309" s="13" t="s">
        <v>81</v>
      </c>
      <c r="AW309" s="13" t="s">
        <v>30</v>
      </c>
      <c r="AX309" s="13" t="s">
        <v>73</v>
      </c>
      <c r="AY309" s="178" t="s">
        <v>241</v>
      </c>
    </row>
    <row r="310" spans="2:51" s="12" customFormat="1" ht="11.25">
      <c r="B310" s="170"/>
      <c r="D310" s="151" t="s">
        <v>1584</v>
      </c>
      <c r="E310" s="171" t="s">
        <v>1</v>
      </c>
      <c r="F310" s="172" t="s">
        <v>3135</v>
      </c>
      <c r="H310" s="173">
        <v>1.1</v>
      </c>
      <c r="I310" s="174"/>
      <c r="L310" s="170"/>
      <c r="M310" s="175"/>
      <c r="T310" s="176"/>
      <c r="AT310" s="171" t="s">
        <v>1584</v>
      </c>
      <c r="AU310" s="171" t="s">
        <v>81</v>
      </c>
      <c r="AV310" s="12" t="s">
        <v>83</v>
      </c>
      <c r="AW310" s="12" t="s">
        <v>30</v>
      </c>
      <c r="AX310" s="12" t="s">
        <v>73</v>
      </c>
      <c r="AY310" s="171" t="s">
        <v>241</v>
      </c>
    </row>
    <row r="311" spans="2:51" s="13" customFormat="1" ht="11.25">
      <c r="B311" s="177"/>
      <c r="D311" s="151" t="s">
        <v>1584</v>
      </c>
      <c r="E311" s="178" t="s">
        <v>1</v>
      </c>
      <c r="F311" s="179" t="s">
        <v>3025</v>
      </c>
      <c r="H311" s="178" t="s">
        <v>1</v>
      </c>
      <c r="I311" s="180"/>
      <c r="L311" s="177"/>
      <c r="M311" s="181"/>
      <c r="T311" s="182"/>
      <c r="AT311" s="178" t="s">
        <v>1584</v>
      </c>
      <c r="AU311" s="178" t="s">
        <v>81</v>
      </c>
      <c r="AV311" s="13" t="s">
        <v>81</v>
      </c>
      <c r="AW311" s="13" t="s">
        <v>30</v>
      </c>
      <c r="AX311" s="13" t="s">
        <v>73</v>
      </c>
      <c r="AY311" s="178" t="s">
        <v>241</v>
      </c>
    </row>
    <row r="312" spans="2:51" s="13" customFormat="1" ht="11.25">
      <c r="B312" s="177"/>
      <c r="D312" s="151" t="s">
        <v>1584</v>
      </c>
      <c r="E312" s="178" t="s">
        <v>1</v>
      </c>
      <c r="F312" s="179" t="s">
        <v>3026</v>
      </c>
      <c r="H312" s="178" t="s">
        <v>1</v>
      </c>
      <c r="I312" s="180"/>
      <c r="L312" s="177"/>
      <c r="M312" s="181"/>
      <c r="T312" s="182"/>
      <c r="AT312" s="178" t="s">
        <v>1584</v>
      </c>
      <c r="AU312" s="178" t="s">
        <v>81</v>
      </c>
      <c r="AV312" s="13" t="s">
        <v>81</v>
      </c>
      <c r="AW312" s="13" t="s">
        <v>30</v>
      </c>
      <c r="AX312" s="13" t="s">
        <v>73</v>
      </c>
      <c r="AY312" s="178" t="s">
        <v>241</v>
      </c>
    </row>
    <row r="313" spans="2:51" s="12" customFormat="1" ht="11.25">
      <c r="B313" s="170"/>
      <c r="D313" s="151" t="s">
        <v>1584</v>
      </c>
      <c r="E313" s="171" t="s">
        <v>1</v>
      </c>
      <c r="F313" s="172" t="s">
        <v>3136</v>
      </c>
      <c r="H313" s="173">
        <v>7.152</v>
      </c>
      <c r="I313" s="174"/>
      <c r="L313" s="170"/>
      <c r="M313" s="175"/>
      <c r="T313" s="176"/>
      <c r="AT313" s="171" t="s">
        <v>1584</v>
      </c>
      <c r="AU313" s="171" t="s">
        <v>81</v>
      </c>
      <c r="AV313" s="12" t="s">
        <v>83</v>
      </c>
      <c r="AW313" s="12" t="s">
        <v>30</v>
      </c>
      <c r="AX313" s="12" t="s">
        <v>73</v>
      </c>
      <c r="AY313" s="171" t="s">
        <v>241</v>
      </c>
    </row>
    <row r="314" spans="2:51" s="13" customFormat="1" ht="22.5">
      <c r="B314" s="177"/>
      <c r="D314" s="151" t="s">
        <v>1584</v>
      </c>
      <c r="E314" s="178" t="s">
        <v>1</v>
      </c>
      <c r="F314" s="179" t="s">
        <v>3137</v>
      </c>
      <c r="H314" s="178" t="s">
        <v>1</v>
      </c>
      <c r="I314" s="180"/>
      <c r="L314" s="177"/>
      <c r="M314" s="181"/>
      <c r="T314" s="182"/>
      <c r="AT314" s="178" t="s">
        <v>1584</v>
      </c>
      <c r="AU314" s="178" t="s">
        <v>81</v>
      </c>
      <c r="AV314" s="13" t="s">
        <v>81</v>
      </c>
      <c r="AW314" s="13" t="s">
        <v>30</v>
      </c>
      <c r="AX314" s="13" t="s">
        <v>73</v>
      </c>
      <c r="AY314" s="178" t="s">
        <v>241</v>
      </c>
    </row>
    <row r="315" spans="2:51" s="12" customFormat="1" ht="22.5">
      <c r="B315" s="170"/>
      <c r="D315" s="151" t="s">
        <v>1584</v>
      </c>
      <c r="E315" s="171" t="s">
        <v>1</v>
      </c>
      <c r="F315" s="172" t="s">
        <v>3138</v>
      </c>
      <c r="H315" s="173">
        <v>14.362</v>
      </c>
      <c r="I315" s="174"/>
      <c r="L315" s="170"/>
      <c r="M315" s="175"/>
      <c r="T315" s="176"/>
      <c r="AT315" s="171" t="s">
        <v>1584</v>
      </c>
      <c r="AU315" s="171" t="s">
        <v>81</v>
      </c>
      <c r="AV315" s="12" t="s">
        <v>83</v>
      </c>
      <c r="AW315" s="12" t="s">
        <v>30</v>
      </c>
      <c r="AX315" s="12" t="s">
        <v>73</v>
      </c>
      <c r="AY315" s="171" t="s">
        <v>241</v>
      </c>
    </row>
    <row r="316" spans="2:51" s="12" customFormat="1" ht="11.25">
      <c r="B316" s="170"/>
      <c r="D316" s="151" t="s">
        <v>1584</v>
      </c>
      <c r="E316" s="171" t="s">
        <v>1</v>
      </c>
      <c r="F316" s="172" t="s">
        <v>3139</v>
      </c>
      <c r="H316" s="173">
        <v>7.062</v>
      </c>
      <c r="I316" s="174"/>
      <c r="L316" s="170"/>
      <c r="M316" s="175"/>
      <c r="T316" s="176"/>
      <c r="AT316" s="171" t="s">
        <v>1584</v>
      </c>
      <c r="AU316" s="171" t="s">
        <v>81</v>
      </c>
      <c r="AV316" s="12" t="s">
        <v>83</v>
      </c>
      <c r="AW316" s="12" t="s">
        <v>30</v>
      </c>
      <c r="AX316" s="12" t="s">
        <v>73</v>
      </c>
      <c r="AY316" s="171" t="s">
        <v>241</v>
      </c>
    </row>
    <row r="317" spans="2:51" s="13" customFormat="1" ht="22.5">
      <c r="B317" s="177"/>
      <c r="D317" s="151" t="s">
        <v>1584</v>
      </c>
      <c r="E317" s="178" t="s">
        <v>1</v>
      </c>
      <c r="F317" s="179" t="s">
        <v>3110</v>
      </c>
      <c r="H317" s="178" t="s">
        <v>1</v>
      </c>
      <c r="I317" s="180"/>
      <c r="L317" s="177"/>
      <c r="M317" s="181"/>
      <c r="T317" s="182"/>
      <c r="AT317" s="178" t="s">
        <v>1584</v>
      </c>
      <c r="AU317" s="178" t="s">
        <v>81</v>
      </c>
      <c r="AV317" s="13" t="s">
        <v>81</v>
      </c>
      <c r="AW317" s="13" t="s">
        <v>30</v>
      </c>
      <c r="AX317" s="13" t="s">
        <v>73</v>
      </c>
      <c r="AY317" s="178" t="s">
        <v>241</v>
      </c>
    </row>
    <row r="318" spans="2:51" s="12" customFormat="1" ht="11.25">
      <c r="B318" s="170"/>
      <c r="D318" s="151" t="s">
        <v>1584</v>
      </c>
      <c r="E318" s="171" t="s">
        <v>1</v>
      </c>
      <c r="F318" s="172" t="s">
        <v>3140</v>
      </c>
      <c r="H318" s="173">
        <v>89.1</v>
      </c>
      <c r="I318" s="174"/>
      <c r="L318" s="170"/>
      <c r="M318" s="175"/>
      <c r="T318" s="176"/>
      <c r="AT318" s="171" t="s">
        <v>1584</v>
      </c>
      <c r="AU318" s="171" t="s">
        <v>81</v>
      </c>
      <c r="AV318" s="12" t="s">
        <v>83</v>
      </c>
      <c r="AW318" s="12" t="s">
        <v>30</v>
      </c>
      <c r="AX318" s="12" t="s">
        <v>73</v>
      </c>
      <c r="AY318" s="171" t="s">
        <v>241</v>
      </c>
    </row>
    <row r="319" spans="2:51" s="14" customFormat="1" ht="11.25">
      <c r="B319" s="186"/>
      <c r="D319" s="151" t="s">
        <v>1584</v>
      </c>
      <c r="E319" s="187" t="s">
        <v>1</v>
      </c>
      <c r="F319" s="188" t="s">
        <v>2061</v>
      </c>
      <c r="H319" s="189">
        <v>11891.406</v>
      </c>
      <c r="I319" s="190"/>
      <c r="L319" s="186"/>
      <c r="M319" s="191"/>
      <c r="T319" s="192"/>
      <c r="AT319" s="187" t="s">
        <v>1584</v>
      </c>
      <c r="AU319" s="187" t="s">
        <v>81</v>
      </c>
      <c r="AV319" s="14" t="s">
        <v>247</v>
      </c>
      <c r="AW319" s="14" t="s">
        <v>30</v>
      </c>
      <c r="AX319" s="14" t="s">
        <v>81</v>
      </c>
      <c r="AY319" s="187" t="s">
        <v>241</v>
      </c>
    </row>
    <row r="320" spans="2:65" s="1" customFormat="1" ht="55.5" customHeight="1">
      <c r="B320" s="32"/>
      <c r="C320" s="137" t="s">
        <v>358</v>
      </c>
      <c r="D320" s="137" t="s">
        <v>243</v>
      </c>
      <c r="E320" s="138" t="s">
        <v>3141</v>
      </c>
      <c r="F320" s="139" t="s">
        <v>3142</v>
      </c>
      <c r="G320" s="140" t="s">
        <v>563</v>
      </c>
      <c r="H320" s="141">
        <v>38.248</v>
      </c>
      <c r="I320" s="142"/>
      <c r="J320" s="143">
        <f>ROUND(I320*H320,2)</f>
        <v>0</v>
      </c>
      <c r="K320" s="144"/>
      <c r="L320" s="32"/>
      <c r="M320" s="145" t="s">
        <v>1</v>
      </c>
      <c r="N320" s="146" t="s">
        <v>38</v>
      </c>
      <c r="P320" s="147">
        <f>O320*H320</f>
        <v>0</v>
      </c>
      <c r="Q320" s="147">
        <v>0</v>
      </c>
      <c r="R320" s="147">
        <f>Q320*H320</f>
        <v>0</v>
      </c>
      <c r="S320" s="147">
        <v>0</v>
      </c>
      <c r="T320" s="148">
        <f>S320*H320</f>
        <v>0</v>
      </c>
      <c r="AR320" s="149" t="s">
        <v>1164</v>
      </c>
      <c r="AT320" s="149" t="s">
        <v>243</v>
      </c>
      <c r="AU320" s="149" t="s">
        <v>81</v>
      </c>
      <c r="AY320" s="17" t="s">
        <v>241</v>
      </c>
      <c r="BE320" s="150">
        <f>IF(N320="základní",J320,0)</f>
        <v>0</v>
      </c>
      <c r="BF320" s="150">
        <f>IF(N320="snížená",J320,0)</f>
        <v>0</v>
      </c>
      <c r="BG320" s="150">
        <f>IF(N320="zákl. přenesená",J320,0)</f>
        <v>0</v>
      </c>
      <c r="BH320" s="150">
        <f>IF(N320="sníž. přenesená",J320,0)</f>
        <v>0</v>
      </c>
      <c r="BI320" s="150">
        <f>IF(N320="nulová",J320,0)</f>
        <v>0</v>
      </c>
      <c r="BJ320" s="17" t="s">
        <v>81</v>
      </c>
      <c r="BK320" s="150">
        <f>ROUND(I320*H320,2)</f>
        <v>0</v>
      </c>
      <c r="BL320" s="17" t="s">
        <v>1164</v>
      </c>
      <c r="BM320" s="149" t="s">
        <v>3143</v>
      </c>
    </row>
    <row r="321" spans="2:47" s="1" customFormat="1" ht="78">
      <c r="B321" s="32"/>
      <c r="D321" s="151" t="s">
        <v>248</v>
      </c>
      <c r="F321" s="152" t="s">
        <v>3144</v>
      </c>
      <c r="I321" s="153"/>
      <c r="L321" s="32"/>
      <c r="M321" s="154"/>
      <c r="T321" s="56"/>
      <c r="AT321" s="17" t="s">
        <v>248</v>
      </c>
      <c r="AU321" s="17" t="s">
        <v>81</v>
      </c>
    </row>
    <row r="322" spans="2:51" s="13" customFormat="1" ht="11.25">
      <c r="B322" s="177"/>
      <c r="D322" s="151" t="s">
        <v>1584</v>
      </c>
      <c r="E322" s="178" t="s">
        <v>1</v>
      </c>
      <c r="F322" s="179" t="s">
        <v>3145</v>
      </c>
      <c r="H322" s="178" t="s">
        <v>1</v>
      </c>
      <c r="I322" s="180"/>
      <c r="L322" s="177"/>
      <c r="M322" s="181"/>
      <c r="T322" s="182"/>
      <c r="AT322" s="178" t="s">
        <v>1584</v>
      </c>
      <c r="AU322" s="178" t="s">
        <v>81</v>
      </c>
      <c r="AV322" s="13" t="s">
        <v>81</v>
      </c>
      <c r="AW322" s="13" t="s">
        <v>30</v>
      </c>
      <c r="AX322" s="13" t="s">
        <v>73</v>
      </c>
      <c r="AY322" s="178" t="s">
        <v>241</v>
      </c>
    </row>
    <row r="323" spans="2:51" s="12" customFormat="1" ht="11.25">
      <c r="B323" s="170"/>
      <c r="D323" s="151" t="s">
        <v>1584</v>
      </c>
      <c r="E323" s="171" t="s">
        <v>1</v>
      </c>
      <c r="F323" s="172" t="s">
        <v>3001</v>
      </c>
      <c r="H323" s="173">
        <v>4.4</v>
      </c>
      <c r="I323" s="174"/>
      <c r="L323" s="170"/>
      <c r="M323" s="175"/>
      <c r="T323" s="176"/>
      <c r="AT323" s="171" t="s">
        <v>1584</v>
      </c>
      <c r="AU323" s="171" t="s">
        <v>81</v>
      </c>
      <c r="AV323" s="12" t="s">
        <v>83</v>
      </c>
      <c r="AW323" s="12" t="s">
        <v>30</v>
      </c>
      <c r="AX323" s="12" t="s">
        <v>73</v>
      </c>
      <c r="AY323" s="171" t="s">
        <v>241</v>
      </c>
    </row>
    <row r="324" spans="2:51" s="13" customFormat="1" ht="11.25">
      <c r="B324" s="177"/>
      <c r="D324" s="151" t="s">
        <v>1584</v>
      </c>
      <c r="E324" s="178" t="s">
        <v>1</v>
      </c>
      <c r="F324" s="179" t="s">
        <v>3146</v>
      </c>
      <c r="H324" s="178" t="s">
        <v>1</v>
      </c>
      <c r="I324" s="180"/>
      <c r="L324" s="177"/>
      <c r="M324" s="181"/>
      <c r="T324" s="182"/>
      <c r="AT324" s="178" t="s">
        <v>1584</v>
      </c>
      <c r="AU324" s="178" t="s">
        <v>81</v>
      </c>
      <c r="AV324" s="13" t="s">
        <v>81</v>
      </c>
      <c r="AW324" s="13" t="s">
        <v>30</v>
      </c>
      <c r="AX324" s="13" t="s">
        <v>73</v>
      </c>
      <c r="AY324" s="178" t="s">
        <v>241</v>
      </c>
    </row>
    <row r="325" spans="2:51" s="12" customFormat="1" ht="22.5">
      <c r="B325" s="170"/>
      <c r="D325" s="151" t="s">
        <v>1584</v>
      </c>
      <c r="E325" s="171" t="s">
        <v>1</v>
      </c>
      <c r="F325" s="172" t="s">
        <v>3087</v>
      </c>
      <c r="H325" s="173">
        <v>3.848</v>
      </c>
      <c r="I325" s="174"/>
      <c r="L325" s="170"/>
      <c r="M325" s="175"/>
      <c r="T325" s="176"/>
      <c r="AT325" s="171" t="s">
        <v>1584</v>
      </c>
      <c r="AU325" s="171" t="s">
        <v>81</v>
      </c>
      <c r="AV325" s="12" t="s">
        <v>83</v>
      </c>
      <c r="AW325" s="12" t="s">
        <v>30</v>
      </c>
      <c r="AX325" s="12" t="s">
        <v>73</v>
      </c>
      <c r="AY325" s="171" t="s">
        <v>241</v>
      </c>
    </row>
    <row r="326" spans="2:51" s="13" customFormat="1" ht="11.25">
      <c r="B326" s="177"/>
      <c r="D326" s="151" t="s">
        <v>1584</v>
      </c>
      <c r="E326" s="178" t="s">
        <v>1</v>
      </c>
      <c r="F326" s="179" t="s">
        <v>3041</v>
      </c>
      <c r="H326" s="178" t="s">
        <v>1</v>
      </c>
      <c r="I326" s="180"/>
      <c r="L326" s="177"/>
      <c r="M326" s="181"/>
      <c r="T326" s="182"/>
      <c r="AT326" s="178" t="s">
        <v>1584</v>
      </c>
      <c r="AU326" s="178" t="s">
        <v>81</v>
      </c>
      <c r="AV326" s="13" t="s">
        <v>81</v>
      </c>
      <c r="AW326" s="13" t="s">
        <v>30</v>
      </c>
      <c r="AX326" s="13" t="s">
        <v>73</v>
      </c>
      <c r="AY326" s="178" t="s">
        <v>241</v>
      </c>
    </row>
    <row r="327" spans="2:51" s="13" customFormat="1" ht="11.25">
      <c r="B327" s="177"/>
      <c r="D327" s="151" t="s">
        <v>1584</v>
      </c>
      <c r="E327" s="178" t="s">
        <v>1</v>
      </c>
      <c r="F327" s="179" t="s">
        <v>3013</v>
      </c>
      <c r="H327" s="178" t="s">
        <v>1</v>
      </c>
      <c r="I327" s="180"/>
      <c r="L327" s="177"/>
      <c r="M327" s="181"/>
      <c r="T327" s="182"/>
      <c r="AT327" s="178" t="s">
        <v>1584</v>
      </c>
      <c r="AU327" s="178" t="s">
        <v>81</v>
      </c>
      <c r="AV327" s="13" t="s">
        <v>81</v>
      </c>
      <c r="AW327" s="13" t="s">
        <v>30</v>
      </c>
      <c r="AX327" s="13" t="s">
        <v>73</v>
      </c>
      <c r="AY327" s="178" t="s">
        <v>241</v>
      </c>
    </row>
    <row r="328" spans="2:51" s="12" customFormat="1" ht="11.25">
      <c r="B328" s="170"/>
      <c r="D328" s="151" t="s">
        <v>1584</v>
      </c>
      <c r="E328" s="171" t="s">
        <v>1</v>
      </c>
      <c r="F328" s="172" t="s">
        <v>3042</v>
      </c>
      <c r="H328" s="173">
        <v>3.4</v>
      </c>
      <c r="I328" s="174"/>
      <c r="L328" s="170"/>
      <c r="M328" s="175"/>
      <c r="T328" s="176"/>
      <c r="AT328" s="171" t="s">
        <v>1584</v>
      </c>
      <c r="AU328" s="171" t="s">
        <v>81</v>
      </c>
      <c r="AV328" s="12" t="s">
        <v>83</v>
      </c>
      <c r="AW328" s="12" t="s">
        <v>30</v>
      </c>
      <c r="AX328" s="12" t="s">
        <v>73</v>
      </c>
      <c r="AY328" s="171" t="s">
        <v>241</v>
      </c>
    </row>
    <row r="329" spans="2:51" s="13" customFormat="1" ht="11.25">
      <c r="B329" s="177"/>
      <c r="D329" s="151" t="s">
        <v>1584</v>
      </c>
      <c r="E329" s="178" t="s">
        <v>1</v>
      </c>
      <c r="F329" s="179" t="s">
        <v>3015</v>
      </c>
      <c r="H329" s="178" t="s">
        <v>1</v>
      </c>
      <c r="I329" s="180"/>
      <c r="L329" s="177"/>
      <c r="M329" s="181"/>
      <c r="T329" s="182"/>
      <c r="AT329" s="178" t="s">
        <v>1584</v>
      </c>
      <c r="AU329" s="178" t="s">
        <v>81</v>
      </c>
      <c r="AV329" s="13" t="s">
        <v>81</v>
      </c>
      <c r="AW329" s="13" t="s">
        <v>30</v>
      </c>
      <c r="AX329" s="13" t="s">
        <v>73</v>
      </c>
      <c r="AY329" s="178" t="s">
        <v>241</v>
      </c>
    </row>
    <row r="330" spans="2:51" s="12" customFormat="1" ht="11.25">
      <c r="B330" s="170"/>
      <c r="D330" s="151" t="s">
        <v>1584</v>
      </c>
      <c r="E330" s="171" t="s">
        <v>1</v>
      </c>
      <c r="F330" s="172" t="s">
        <v>3043</v>
      </c>
      <c r="H330" s="173">
        <v>17.5</v>
      </c>
      <c r="I330" s="174"/>
      <c r="L330" s="170"/>
      <c r="M330" s="175"/>
      <c r="T330" s="176"/>
      <c r="AT330" s="171" t="s">
        <v>1584</v>
      </c>
      <c r="AU330" s="171" t="s">
        <v>81</v>
      </c>
      <c r="AV330" s="12" t="s">
        <v>83</v>
      </c>
      <c r="AW330" s="12" t="s">
        <v>30</v>
      </c>
      <c r="AX330" s="12" t="s">
        <v>73</v>
      </c>
      <c r="AY330" s="171" t="s">
        <v>241</v>
      </c>
    </row>
    <row r="331" spans="2:51" s="13" customFormat="1" ht="11.25">
      <c r="B331" s="177"/>
      <c r="D331" s="151" t="s">
        <v>1584</v>
      </c>
      <c r="E331" s="178" t="s">
        <v>1</v>
      </c>
      <c r="F331" s="179" t="s">
        <v>3017</v>
      </c>
      <c r="H331" s="178" t="s">
        <v>1</v>
      </c>
      <c r="I331" s="180"/>
      <c r="L331" s="177"/>
      <c r="M331" s="181"/>
      <c r="T331" s="182"/>
      <c r="AT331" s="178" t="s">
        <v>1584</v>
      </c>
      <c r="AU331" s="178" t="s">
        <v>81</v>
      </c>
      <c r="AV331" s="13" t="s">
        <v>81</v>
      </c>
      <c r="AW331" s="13" t="s">
        <v>30</v>
      </c>
      <c r="AX331" s="13" t="s">
        <v>73</v>
      </c>
      <c r="AY331" s="178" t="s">
        <v>241</v>
      </c>
    </row>
    <row r="332" spans="2:51" s="12" customFormat="1" ht="11.25">
      <c r="B332" s="170"/>
      <c r="D332" s="151" t="s">
        <v>1584</v>
      </c>
      <c r="E332" s="171" t="s">
        <v>1</v>
      </c>
      <c r="F332" s="172" t="s">
        <v>3044</v>
      </c>
      <c r="H332" s="173">
        <v>4.9</v>
      </c>
      <c r="I332" s="174"/>
      <c r="L332" s="170"/>
      <c r="M332" s="175"/>
      <c r="T332" s="176"/>
      <c r="AT332" s="171" t="s">
        <v>1584</v>
      </c>
      <c r="AU332" s="171" t="s">
        <v>81</v>
      </c>
      <c r="AV332" s="12" t="s">
        <v>83</v>
      </c>
      <c r="AW332" s="12" t="s">
        <v>30</v>
      </c>
      <c r="AX332" s="12" t="s">
        <v>73</v>
      </c>
      <c r="AY332" s="171" t="s">
        <v>241</v>
      </c>
    </row>
    <row r="333" spans="2:51" s="13" customFormat="1" ht="11.25">
      <c r="B333" s="177"/>
      <c r="D333" s="151" t="s">
        <v>1584</v>
      </c>
      <c r="E333" s="178" t="s">
        <v>1</v>
      </c>
      <c r="F333" s="179" t="s">
        <v>3019</v>
      </c>
      <c r="H333" s="178" t="s">
        <v>1</v>
      </c>
      <c r="I333" s="180"/>
      <c r="L333" s="177"/>
      <c r="M333" s="181"/>
      <c r="T333" s="182"/>
      <c r="AT333" s="178" t="s">
        <v>1584</v>
      </c>
      <c r="AU333" s="178" t="s">
        <v>81</v>
      </c>
      <c r="AV333" s="13" t="s">
        <v>81</v>
      </c>
      <c r="AW333" s="13" t="s">
        <v>30</v>
      </c>
      <c r="AX333" s="13" t="s">
        <v>73</v>
      </c>
      <c r="AY333" s="178" t="s">
        <v>241</v>
      </c>
    </row>
    <row r="334" spans="2:51" s="12" customFormat="1" ht="11.25">
      <c r="B334" s="170"/>
      <c r="D334" s="151" t="s">
        <v>1584</v>
      </c>
      <c r="E334" s="171" t="s">
        <v>1</v>
      </c>
      <c r="F334" s="172" t="s">
        <v>3045</v>
      </c>
      <c r="H334" s="173">
        <v>2.4</v>
      </c>
      <c r="I334" s="174"/>
      <c r="L334" s="170"/>
      <c r="M334" s="175"/>
      <c r="T334" s="176"/>
      <c r="AT334" s="171" t="s">
        <v>1584</v>
      </c>
      <c r="AU334" s="171" t="s">
        <v>81</v>
      </c>
      <c r="AV334" s="12" t="s">
        <v>83</v>
      </c>
      <c r="AW334" s="12" t="s">
        <v>30</v>
      </c>
      <c r="AX334" s="12" t="s">
        <v>73</v>
      </c>
      <c r="AY334" s="171" t="s">
        <v>241</v>
      </c>
    </row>
    <row r="335" spans="2:51" s="13" customFormat="1" ht="11.25">
      <c r="B335" s="177"/>
      <c r="D335" s="151" t="s">
        <v>1584</v>
      </c>
      <c r="E335" s="178" t="s">
        <v>1</v>
      </c>
      <c r="F335" s="179" t="s">
        <v>3020</v>
      </c>
      <c r="H335" s="178" t="s">
        <v>1</v>
      </c>
      <c r="I335" s="180"/>
      <c r="L335" s="177"/>
      <c r="M335" s="181"/>
      <c r="T335" s="182"/>
      <c r="AT335" s="178" t="s">
        <v>1584</v>
      </c>
      <c r="AU335" s="178" t="s">
        <v>81</v>
      </c>
      <c r="AV335" s="13" t="s">
        <v>81</v>
      </c>
      <c r="AW335" s="13" t="s">
        <v>30</v>
      </c>
      <c r="AX335" s="13" t="s">
        <v>73</v>
      </c>
      <c r="AY335" s="178" t="s">
        <v>241</v>
      </c>
    </row>
    <row r="336" spans="2:51" s="12" customFormat="1" ht="11.25">
      <c r="B336" s="170"/>
      <c r="D336" s="151" t="s">
        <v>1584</v>
      </c>
      <c r="E336" s="171" t="s">
        <v>1</v>
      </c>
      <c r="F336" s="172" t="s">
        <v>3046</v>
      </c>
      <c r="H336" s="173">
        <v>1.8</v>
      </c>
      <c r="I336" s="174"/>
      <c r="L336" s="170"/>
      <c r="M336" s="175"/>
      <c r="T336" s="176"/>
      <c r="AT336" s="171" t="s">
        <v>1584</v>
      </c>
      <c r="AU336" s="171" t="s">
        <v>81</v>
      </c>
      <c r="AV336" s="12" t="s">
        <v>83</v>
      </c>
      <c r="AW336" s="12" t="s">
        <v>30</v>
      </c>
      <c r="AX336" s="12" t="s">
        <v>73</v>
      </c>
      <c r="AY336" s="171" t="s">
        <v>241</v>
      </c>
    </row>
    <row r="337" spans="2:51" s="14" customFormat="1" ht="11.25">
      <c r="B337" s="186"/>
      <c r="D337" s="151" t="s">
        <v>1584</v>
      </c>
      <c r="E337" s="187" t="s">
        <v>1</v>
      </c>
      <c r="F337" s="188" t="s">
        <v>2061</v>
      </c>
      <c r="H337" s="189">
        <v>38.248</v>
      </c>
      <c r="I337" s="190"/>
      <c r="L337" s="186"/>
      <c r="M337" s="191"/>
      <c r="T337" s="192"/>
      <c r="AT337" s="187" t="s">
        <v>1584</v>
      </c>
      <c r="AU337" s="187" t="s">
        <v>81</v>
      </c>
      <c r="AV337" s="14" t="s">
        <v>247</v>
      </c>
      <c r="AW337" s="14" t="s">
        <v>30</v>
      </c>
      <c r="AX337" s="14" t="s">
        <v>81</v>
      </c>
      <c r="AY337" s="187" t="s">
        <v>241</v>
      </c>
    </row>
    <row r="338" spans="2:65" s="1" customFormat="1" ht="55.5" customHeight="1">
      <c r="B338" s="32"/>
      <c r="C338" s="137" t="s">
        <v>306</v>
      </c>
      <c r="D338" s="137" t="s">
        <v>243</v>
      </c>
      <c r="E338" s="138" t="s">
        <v>2270</v>
      </c>
      <c r="F338" s="139" t="s">
        <v>2271</v>
      </c>
      <c r="G338" s="140" t="s">
        <v>563</v>
      </c>
      <c r="H338" s="141">
        <v>3007.73</v>
      </c>
      <c r="I338" s="142"/>
      <c r="J338" s="143">
        <f>ROUND(I338*H338,2)</f>
        <v>0</v>
      </c>
      <c r="K338" s="144"/>
      <c r="L338" s="32"/>
      <c r="M338" s="145" t="s">
        <v>1</v>
      </c>
      <c r="N338" s="146" t="s">
        <v>38</v>
      </c>
      <c r="P338" s="147">
        <f>O338*H338</f>
        <v>0</v>
      </c>
      <c r="Q338" s="147">
        <v>0</v>
      </c>
      <c r="R338" s="147">
        <f>Q338*H338</f>
        <v>0</v>
      </c>
      <c r="S338" s="147">
        <v>0</v>
      </c>
      <c r="T338" s="148">
        <f>S338*H338</f>
        <v>0</v>
      </c>
      <c r="AR338" s="149" t="s">
        <v>1164</v>
      </c>
      <c r="AT338" s="149" t="s">
        <v>243</v>
      </c>
      <c r="AU338" s="149" t="s">
        <v>81</v>
      </c>
      <c r="AY338" s="17" t="s">
        <v>241</v>
      </c>
      <c r="BE338" s="150">
        <f>IF(N338="základní",J338,0)</f>
        <v>0</v>
      </c>
      <c r="BF338" s="150">
        <f>IF(N338="snížená",J338,0)</f>
        <v>0</v>
      </c>
      <c r="BG338" s="150">
        <f>IF(N338="zákl. přenesená",J338,0)</f>
        <v>0</v>
      </c>
      <c r="BH338" s="150">
        <f>IF(N338="sníž. přenesená",J338,0)</f>
        <v>0</v>
      </c>
      <c r="BI338" s="150">
        <f>IF(N338="nulová",J338,0)</f>
        <v>0</v>
      </c>
      <c r="BJ338" s="17" t="s">
        <v>81</v>
      </c>
      <c r="BK338" s="150">
        <f>ROUND(I338*H338,2)</f>
        <v>0</v>
      </c>
      <c r="BL338" s="17" t="s">
        <v>1164</v>
      </c>
      <c r="BM338" s="149" t="s">
        <v>3147</v>
      </c>
    </row>
    <row r="339" spans="2:47" s="1" customFormat="1" ht="78">
      <c r="B339" s="32"/>
      <c r="D339" s="151" t="s">
        <v>248</v>
      </c>
      <c r="F339" s="152" t="s">
        <v>2273</v>
      </c>
      <c r="I339" s="153"/>
      <c r="L339" s="32"/>
      <c r="M339" s="154"/>
      <c r="T339" s="56"/>
      <c r="AT339" s="17" t="s">
        <v>248</v>
      </c>
      <c r="AU339" s="17" t="s">
        <v>81</v>
      </c>
    </row>
    <row r="340" spans="2:51" s="13" customFormat="1" ht="11.25">
      <c r="B340" s="177"/>
      <c r="D340" s="151" t="s">
        <v>1584</v>
      </c>
      <c r="E340" s="178" t="s">
        <v>1</v>
      </c>
      <c r="F340" s="179" t="s">
        <v>3035</v>
      </c>
      <c r="H340" s="178" t="s">
        <v>1</v>
      </c>
      <c r="I340" s="180"/>
      <c r="L340" s="177"/>
      <c r="M340" s="181"/>
      <c r="T340" s="182"/>
      <c r="AT340" s="178" t="s">
        <v>1584</v>
      </c>
      <c r="AU340" s="178" t="s">
        <v>81</v>
      </c>
      <c r="AV340" s="13" t="s">
        <v>81</v>
      </c>
      <c r="AW340" s="13" t="s">
        <v>30</v>
      </c>
      <c r="AX340" s="13" t="s">
        <v>73</v>
      </c>
      <c r="AY340" s="178" t="s">
        <v>241</v>
      </c>
    </row>
    <row r="341" spans="2:51" s="12" customFormat="1" ht="11.25">
      <c r="B341" s="170"/>
      <c r="D341" s="151" t="s">
        <v>1584</v>
      </c>
      <c r="E341" s="171" t="s">
        <v>1</v>
      </c>
      <c r="F341" s="172" t="s">
        <v>3036</v>
      </c>
      <c r="H341" s="173">
        <v>299.145</v>
      </c>
      <c r="I341" s="174"/>
      <c r="L341" s="170"/>
      <c r="M341" s="175"/>
      <c r="T341" s="176"/>
      <c r="AT341" s="171" t="s">
        <v>1584</v>
      </c>
      <c r="AU341" s="171" t="s">
        <v>81</v>
      </c>
      <c r="AV341" s="12" t="s">
        <v>83</v>
      </c>
      <c r="AW341" s="12" t="s">
        <v>30</v>
      </c>
      <c r="AX341" s="12" t="s">
        <v>73</v>
      </c>
      <c r="AY341" s="171" t="s">
        <v>241</v>
      </c>
    </row>
    <row r="342" spans="2:51" s="13" customFormat="1" ht="11.25">
      <c r="B342" s="177"/>
      <c r="D342" s="151" t="s">
        <v>1584</v>
      </c>
      <c r="E342" s="178" t="s">
        <v>1</v>
      </c>
      <c r="F342" s="179" t="s">
        <v>3148</v>
      </c>
      <c r="H342" s="178" t="s">
        <v>1</v>
      </c>
      <c r="I342" s="180"/>
      <c r="L342" s="177"/>
      <c r="M342" s="181"/>
      <c r="T342" s="182"/>
      <c r="AT342" s="178" t="s">
        <v>1584</v>
      </c>
      <c r="AU342" s="178" t="s">
        <v>81</v>
      </c>
      <c r="AV342" s="13" t="s">
        <v>81</v>
      </c>
      <c r="AW342" s="13" t="s">
        <v>30</v>
      </c>
      <c r="AX342" s="13" t="s">
        <v>73</v>
      </c>
      <c r="AY342" s="178" t="s">
        <v>241</v>
      </c>
    </row>
    <row r="343" spans="2:51" s="12" customFormat="1" ht="11.25">
      <c r="B343" s="170"/>
      <c r="D343" s="151" t="s">
        <v>1584</v>
      </c>
      <c r="E343" s="171" t="s">
        <v>1</v>
      </c>
      <c r="F343" s="172" t="s">
        <v>3105</v>
      </c>
      <c r="H343" s="173">
        <v>2708.585</v>
      </c>
      <c r="I343" s="174"/>
      <c r="L343" s="170"/>
      <c r="M343" s="175"/>
      <c r="T343" s="176"/>
      <c r="AT343" s="171" t="s">
        <v>1584</v>
      </c>
      <c r="AU343" s="171" t="s">
        <v>81</v>
      </c>
      <c r="AV343" s="12" t="s">
        <v>83</v>
      </c>
      <c r="AW343" s="12" t="s">
        <v>30</v>
      </c>
      <c r="AX343" s="12" t="s">
        <v>73</v>
      </c>
      <c r="AY343" s="171" t="s">
        <v>241</v>
      </c>
    </row>
    <row r="344" spans="2:51" s="14" customFormat="1" ht="11.25">
      <c r="B344" s="186"/>
      <c r="D344" s="151" t="s">
        <v>1584</v>
      </c>
      <c r="E344" s="187" t="s">
        <v>1</v>
      </c>
      <c r="F344" s="188" t="s">
        <v>2061</v>
      </c>
      <c r="H344" s="189">
        <v>3007.73</v>
      </c>
      <c r="I344" s="190"/>
      <c r="L344" s="186"/>
      <c r="M344" s="191"/>
      <c r="T344" s="192"/>
      <c r="AT344" s="187" t="s">
        <v>1584</v>
      </c>
      <c r="AU344" s="187" t="s">
        <v>81</v>
      </c>
      <c r="AV344" s="14" t="s">
        <v>247</v>
      </c>
      <c r="AW344" s="14" t="s">
        <v>30</v>
      </c>
      <c r="AX344" s="14" t="s">
        <v>81</v>
      </c>
      <c r="AY344" s="187" t="s">
        <v>241</v>
      </c>
    </row>
    <row r="345" spans="2:65" s="1" customFormat="1" ht="66.75" customHeight="1">
      <c r="B345" s="32"/>
      <c r="C345" s="137" t="s">
        <v>365</v>
      </c>
      <c r="D345" s="137" t="s">
        <v>243</v>
      </c>
      <c r="E345" s="138" t="s">
        <v>3149</v>
      </c>
      <c r="F345" s="139" t="s">
        <v>3150</v>
      </c>
      <c r="G345" s="140" t="s">
        <v>563</v>
      </c>
      <c r="H345" s="141">
        <v>36.21</v>
      </c>
      <c r="I345" s="142"/>
      <c r="J345" s="143">
        <f>ROUND(I345*H345,2)</f>
        <v>0</v>
      </c>
      <c r="K345" s="144"/>
      <c r="L345" s="32"/>
      <c r="M345" s="145" t="s">
        <v>1</v>
      </c>
      <c r="N345" s="146" t="s">
        <v>38</v>
      </c>
      <c r="P345" s="147">
        <f>O345*H345</f>
        <v>0</v>
      </c>
      <c r="Q345" s="147">
        <v>0</v>
      </c>
      <c r="R345" s="147">
        <f>Q345*H345</f>
        <v>0</v>
      </c>
      <c r="S345" s="147">
        <v>0</v>
      </c>
      <c r="T345" s="148">
        <f>S345*H345</f>
        <v>0</v>
      </c>
      <c r="AR345" s="149" t="s">
        <v>1164</v>
      </c>
      <c r="AT345" s="149" t="s">
        <v>243</v>
      </c>
      <c r="AU345" s="149" t="s">
        <v>81</v>
      </c>
      <c r="AY345" s="17" t="s">
        <v>241</v>
      </c>
      <c r="BE345" s="150">
        <f>IF(N345="základní",J345,0)</f>
        <v>0</v>
      </c>
      <c r="BF345" s="150">
        <f>IF(N345="snížená",J345,0)</f>
        <v>0</v>
      </c>
      <c r="BG345" s="150">
        <f>IF(N345="zákl. přenesená",J345,0)</f>
        <v>0</v>
      </c>
      <c r="BH345" s="150">
        <f>IF(N345="sníž. přenesená",J345,0)</f>
        <v>0</v>
      </c>
      <c r="BI345" s="150">
        <f>IF(N345="nulová",J345,0)</f>
        <v>0</v>
      </c>
      <c r="BJ345" s="17" t="s">
        <v>81</v>
      </c>
      <c r="BK345" s="150">
        <f>ROUND(I345*H345,2)</f>
        <v>0</v>
      </c>
      <c r="BL345" s="17" t="s">
        <v>1164</v>
      </c>
      <c r="BM345" s="149" t="s">
        <v>3151</v>
      </c>
    </row>
    <row r="346" spans="2:47" s="1" customFormat="1" ht="78">
      <c r="B346" s="32"/>
      <c r="D346" s="151" t="s">
        <v>248</v>
      </c>
      <c r="F346" s="152" t="s">
        <v>3152</v>
      </c>
      <c r="I346" s="153"/>
      <c r="L346" s="32"/>
      <c r="M346" s="154"/>
      <c r="T346" s="56"/>
      <c r="AT346" s="17" t="s">
        <v>248</v>
      </c>
      <c r="AU346" s="17" t="s">
        <v>81</v>
      </c>
    </row>
    <row r="347" spans="2:51" s="13" customFormat="1" ht="22.5">
      <c r="B347" s="177"/>
      <c r="D347" s="151" t="s">
        <v>1584</v>
      </c>
      <c r="E347" s="178" t="s">
        <v>1</v>
      </c>
      <c r="F347" s="179" t="s">
        <v>3153</v>
      </c>
      <c r="H347" s="178" t="s">
        <v>1</v>
      </c>
      <c r="I347" s="180"/>
      <c r="L347" s="177"/>
      <c r="M347" s="181"/>
      <c r="T347" s="182"/>
      <c r="AT347" s="178" t="s">
        <v>1584</v>
      </c>
      <c r="AU347" s="178" t="s">
        <v>81</v>
      </c>
      <c r="AV347" s="13" t="s">
        <v>81</v>
      </c>
      <c r="AW347" s="13" t="s">
        <v>30</v>
      </c>
      <c r="AX347" s="13" t="s">
        <v>73</v>
      </c>
      <c r="AY347" s="178" t="s">
        <v>241</v>
      </c>
    </row>
    <row r="348" spans="2:51" s="12" customFormat="1" ht="11.25">
      <c r="B348" s="170"/>
      <c r="D348" s="151" t="s">
        <v>1584</v>
      </c>
      <c r="E348" s="171" t="s">
        <v>1</v>
      </c>
      <c r="F348" s="172" t="s">
        <v>3154</v>
      </c>
      <c r="H348" s="173">
        <v>36.21</v>
      </c>
      <c r="I348" s="174"/>
      <c r="L348" s="170"/>
      <c r="M348" s="175"/>
      <c r="T348" s="176"/>
      <c r="AT348" s="171" t="s">
        <v>1584</v>
      </c>
      <c r="AU348" s="171" t="s">
        <v>81</v>
      </c>
      <c r="AV348" s="12" t="s">
        <v>83</v>
      </c>
      <c r="AW348" s="12" t="s">
        <v>30</v>
      </c>
      <c r="AX348" s="12" t="s">
        <v>81</v>
      </c>
      <c r="AY348" s="171" t="s">
        <v>241</v>
      </c>
    </row>
    <row r="349" spans="2:65" s="1" customFormat="1" ht="21.75" customHeight="1">
      <c r="B349" s="32"/>
      <c r="C349" s="137" t="s">
        <v>309</v>
      </c>
      <c r="D349" s="137" t="s">
        <v>243</v>
      </c>
      <c r="E349" s="138" t="s">
        <v>2301</v>
      </c>
      <c r="F349" s="139" t="s">
        <v>2302</v>
      </c>
      <c r="G349" s="140" t="s">
        <v>563</v>
      </c>
      <c r="H349" s="141">
        <v>5877.9</v>
      </c>
      <c r="I349" s="142"/>
      <c r="J349" s="143">
        <f>ROUND(I349*H349,2)</f>
        <v>0</v>
      </c>
      <c r="K349" s="144"/>
      <c r="L349" s="32"/>
      <c r="M349" s="145" t="s">
        <v>1</v>
      </c>
      <c r="N349" s="146" t="s">
        <v>38</v>
      </c>
      <c r="P349" s="147">
        <f>O349*H349</f>
        <v>0</v>
      </c>
      <c r="Q349" s="147">
        <v>0</v>
      </c>
      <c r="R349" s="147">
        <f>Q349*H349</f>
        <v>0</v>
      </c>
      <c r="S349" s="147">
        <v>0</v>
      </c>
      <c r="T349" s="148">
        <f>S349*H349</f>
        <v>0</v>
      </c>
      <c r="AR349" s="149" t="s">
        <v>1164</v>
      </c>
      <c r="AT349" s="149" t="s">
        <v>243</v>
      </c>
      <c r="AU349" s="149" t="s">
        <v>81</v>
      </c>
      <c r="AY349" s="17" t="s">
        <v>241</v>
      </c>
      <c r="BE349" s="150">
        <f>IF(N349="základní",J349,0)</f>
        <v>0</v>
      </c>
      <c r="BF349" s="150">
        <f>IF(N349="snížená",J349,0)</f>
        <v>0</v>
      </c>
      <c r="BG349" s="150">
        <f>IF(N349="zákl. přenesená",J349,0)</f>
        <v>0</v>
      </c>
      <c r="BH349" s="150">
        <f>IF(N349="sníž. přenesená",J349,0)</f>
        <v>0</v>
      </c>
      <c r="BI349" s="150">
        <f>IF(N349="nulová",J349,0)</f>
        <v>0</v>
      </c>
      <c r="BJ349" s="17" t="s">
        <v>81</v>
      </c>
      <c r="BK349" s="150">
        <f>ROUND(I349*H349,2)</f>
        <v>0</v>
      </c>
      <c r="BL349" s="17" t="s">
        <v>1164</v>
      </c>
      <c r="BM349" s="149" t="s">
        <v>3155</v>
      </c>
    </row>
    <row r="350" spans="2:47" s="1" customFormat="1" ht="48.75">
      <c r="B350" s="32"/>
      <c r="D350" s="151" t="s">
        <v>248</v>
      </c>
      <c r="F350" s="152" t="s">
        <v>2304</v>
      </c>
      <c r="I350" s="153"/>
      <c r="L350" s="32"/>
      <c r="M350" s="154"/>
      <c r="T350" s="56"/>
      <c r="AT350" s="17" t="s">
        <v>248</v>
      </c>
      <c r="AU350" s="17" t="s">
        <v>81</v>
      </c>
    </row>
    <row r="351" spans="2:51" s="13" customFormat="1" ht="11.25">
      <c r="B351" s="177"/>
      <c r="D351" s="151" t="s">
        <v>1584</v>
      </c>
      <c r="E351" s="178" t="s">
        <v>1</v>
      </c>
      <c r="F351" s="179" t="s">
        <v>3156</v>
      </c>
      <c r="H351" s="178" t="s">
        <v>1</v>
      </c>
      <c r="I351" s="180"/>
      <c r="L351" s="177"/>
      <c r="M351" s="181"/>
      <c r="T351" s="182"/>
      <c r="AT351" s="178" t="s">
        <v>1584</v>
      </c>
      <c r="AU351" s="178" t="s">
        <v>81</v>
      </c>
      <c r="AV351" s="13" t="s">
        <v>81</v>
      </c>
      <c r="AW351" s="13" t="s">
        <v>30</v>
      </c>
      <c r="AX351" s="13" t="s">
        <v>73</v>
      </c>
      <c r="AY351" s="178" t="s">
        <v>241</v>
      </c>
    </row>
    <row r="352" spans="2:51" s="12" customFormat="1" ht="11.25">
      <c r="B352" s="170"/>
      <c r="D352" s="151" t="s">
        <v>1584</v>
      </c>
      <c r="E352" s="171" t="s">
        <v>1</v>
      </c>
      <c r="F352" s="172" t="s">
        <v>3131</v>
      </c>
      <c r="H352" s="173">
        <v>5877.9</v>
      </c>
      <c r="I352" s="174"/>
      <c r="L352" s="170"/>
      <c r="M352" s="175"/>
      <c r="T352" s="176"/>
      <c r="AT352" s="171" t="s">
        <v>1584</v>
      </c>
      <c r="AU352" s="171" t="s">
        <v>81</v>
      </c>
      <c r="AV352" s="12" t="s">
        <v>83</v>
      </c>
      <c r="AW352" s="12" t="s">
        <v>30</v>
      </c>
      <c r="AX352" s="12" t="s">
        <v>81</v>
      </c>
      <c r="AY352" s="171" t="s">
        <v>241</v>
      </c>
    </row>
    <row r="353" spans="2:65" s="1" customFormat="1" ht="33" customHeight="1">
      <c r="B353" s="32"/>
      <c r="C353" s="137" t="s">
        <v>372</v>
      </c>
      <c r="D353" s="137" t="s">
        <v>243</v>
      </c>
      <c r="E353" s="138" t="s">
        <v>2320</v>
      </c>
      <c r="F353" s="139" t="s">
        <v>2321</v>
      </c>
      <c r="G353" s="140" t="s">
        <v>263</v>
      </c>
      <c r="H353" s="141">
        <v>2</v>
      </c>
      <c r="I353" s="142"/>
      <c r="J353" s="143">
        <f>ROUND(I353*H353,2)</f>
        <v>0</v>
      </c>
      <c r="K353" s="144"/>
      <c r="L353" s="32"/>
      <c r="M353" s="145" t="s">
        <v>1</v>
      </c>
      <c r="N353" s="146" t="s">
        <v>38</v>
      </c>
      <c r="P353" s="147">
        <f>O353*H353</f>
        <v>0</v>
      </c>
      <c r="Q353" s="147">
        <v>0</v>
      </c>
      <c r="R353" s="147">
        <f>Q353*H353</f>
        <v>0</v>
      </c>
      <c r="S353" s="147">
        <v>0</v>
      </c>
      <c r="T353" s="148">
        <f>S353*H353</f>
        <v>0</v>
      </c>
      <c r="AR353" s="149" t="s">
        <v>247</v>
      </c>
      <c r="AT353" s="149" t="s">
        <v>243</v>
      </c>
      <c r="AU353" s="149" t="s">
        <v>81</v>
      </c>
      <c r="AY353" s="17" t="s">
        <v>241</v>
      </c>
      <c r="BE353" s="150">
        <f>IF(N353="základní",J353,0)</f>
        <v>0</v>
      </c>
      <c r="BF353" s="150">
        <f>IF(N353="snížená",J353,0)</f>
        <v>0</v>
      </c>
      <c r="BG353" s="150">
        <f>IF(N353="zákl. přenesená",J353,0)</f>
        <v>0</v>
      </c>
      <c r="BH353" s="150">
        <f>IF(N353="sníž. přenesená",J353,0)</f>
        <v>0</v>
      </c>
      <c r="BI353" s="150">
        <f>IF(N353="nulová",J353,0)</f>
        <v>0</v>
      </c>
      <c r="BJ353" s="17" t="s">
        <v>81</v>
      </c>
      <c r="BK353" s="150">
        <f>ROUND(I353*H353,2)</f>
        <v>0</v>
      </c>
      <c r="BL353" s="17" t="s">
        <v>247</v>
      </c>
      <c r="BM353" s="149" t="s">
        <v>3157</v>
      </c>
    </row>
    <row r="354" spans="2:47" s="1" customFormat="1" ht="58.5">
      <c r="B354" s="32"/>
      <c r="D354" s="151" t="s">
        <v>248</v>
      </c>
      <c r="F354" s="152" t="s">
        <v>2323</v>
      </c>
      <c r="I354" s="153"/>
      <c r="L354" s="32"/>
      <c r="M354" s="154"/>
      <c r="T354" s="56"/>
      <c r="AT354" s="17" t="s">
        <v>248</v>
      </c>
      <c r="AU354" s="17" t="s">
        <v>81</v>
      </c>
    </row>
    <row r="355" spans="2:51" s="13" customFormat="1" ht="11.25">
      <c r="B355" s="177"/>
      <c r="D355" s="151" t="s">
        <v>1584</v>
      </c>
      <c r="E355" s="178" t="s">
        <v>1</v>
      </c>
      <c r="F355" s="179" t="s">
        <v>3158</v>
      </c>
      <c r="H355" s="178" t="s">
        <v>1</v>
      </c>
      <c r="I355" s="180"/>
      <c r="L355" s="177"/>
      <c r="M355" s="181"/>
      <c r="T355" s="182"/>
      <c r="AT355" s="178" t="s">
        <v>1584</v>
      </c>
      <c r="AU355" s="178" t="s">
        <v>81</v>
      </c>
      <c r="AV355" s="13" t="s">
        <v>81</v>
      </c>
      <c r="AW355" s="13" t="s">
        <v>30</v>
      </c>
      <c r="AX355" s="13" t="s">
        <v>73</v>
      </c>
      <c r="AY355" s="178" t="s">
        <v>241</v>
      </c>
    </row>
    <row r="356" spans="2:51" s="12" customFormat="1" ht="11.25">
      <c r="B356" s="170"/>
      <c r="D356" s="151" t="s">
        <v>1584</v>
      </c>
      <c r="E356" s="171" t="s">
        <v>1</v>
      </c>
      <c r="F356" s="172" t="s">
        <v>83</v>
      </c>
      <c r="H356" s="173">
        <v>2</v>
      </c>
      <c r="I356" s="174"/>
      <c r="L356" s="170"/>
      <c r="M356" s="175"/>
      <c r="T356" s="176"/>
      <c r="AT356" s="171" t="s">
        <v>1584</v>
      </c>
      <c r="AU356" s="171" t="s">
        <v>81</v>
      </c>
      <c r="AV356" s="12" t="s">
        <v>83</v>
      </c>
      <c r="AW356" s="12" t="s">
        <v>30</v>
      </c>
      <c r="AX356" s="12" t="s">
        <v>81</v>
      </c>
      <c r="AY356" s="171" t="s">
        <v>241</v>
      </c>
    </row>
    <row r="357" spans="2:65" s="1" customFormat="1" ht="24.2" customHeight="1">
      <c r="B357" s="32"/>
      <c r="C357" s="137" t="s">
        <v>313</v>
      </c>
      <c r="D357" s="137" t="s">
        <v>243</v>
      </c>
      <c r="E357" s="138" t="s">
        <v>2325</v>
      </c>
      <c r="F357" s="139" t="s">
        <v>2326</v>
      </c>
      <c r="G357" s="140" t="s">
        <v>263</v>
      </c>
      <c r="H357" s="141">
        <v>3</v>
      </c>
      <c r="I357" s="142"/>
      <c r="J357" s="143">
        <f>ROUND(I357*H357,2)</f>
        <v>0</v>
      </c>
      <c r="K357" s="144"/>
      <c r="L357" s="32"/>
      <c r="M357" s="145" t="s">
        <v>1</v>
      </c>
      <c r="N357" s="146" t="s">
        <v>38</v>
      </c>
      <c r="P357" s="147">
        <f>O357*H357</f>
        <v>0</v>
      </c>
      <c r="Q357" s="147">
        <v>0</v>
      </c>
      <c r="R357" s="147">
        <f>Q357*H357</f>
        <v>0</v>
      </c>
      <c r="S357" s="147">
        <v>0</v>
      </c>
      <c r="T357" s="148">
        <f>S357*H357</f>
        <v>0</v>
      </c>
      <c r="AR357" s="149" t="s">
        <v>1164</v>
      </c>
      <c r="AT357" s="149" t="s">
        <v>243</v>
      </c>
      <c r="AU357" s="149" t="s">
        <v>81</v>
      </c>
      <c r="AY357" s="17" t="s">
        <v>241</v>
      </c>
      <c r="BE357" s="150">
        <f>IF(N357="základní",J357,0)</f>
        <v>0</v>
      </c>
      <c r="BF357" s="150">
        <f>IF(N357="snížená",J357,0)</f>
        <v>0</v>
      </c>
      <c r="BG357" s="150">
        <f>IF(N357="zákl. přenesená",J357,0)</f>
        <v>0</v>
      </c>
      <c r="BH357" s="150">
        <f>IF(N357="sníž. přenesená",J357,0)</f>
        <v>0</v>
      </c>
      <c r="BI357" s="150">
        <f>IF(N357="nulová",J357,0)</f>
        <v>0</v>
      </c>
      <c r="BJ357" s="17" t="s">
        <v>81</v>
      </c>
      <c r="BK357" s="150">
        <f>ROUND(I357*H357,2)</f>
        <v>0</v>
      </c>
      <c r="BL357" s="17" t="s">
        <v>1164</v>
      </c>
      <c r="BM357" s="149" t="s">
        <v>3159</v>
      </c>
    </row>
    <row r="358" spans="2:47" s="1" customFormat="1" ht="48.75">
      <c r="B358" s="32"/>
      <c r="D358" s="151" t="s">
        <v>248</v>
      </c>
      <c r="F358" s="152" t="s">
        <v>2328</v>
      </c>
      <c r="I358" s="153"/>
      <c r="L358" s="32"/>
      <c r="M358" s="154"/>
      <c r="T358" s="56"/>
      <c r="AT358" s="17" t="s">
        <v>248</v>
      </c>
      <c r="AU358" s="17" t="s">
        <v>81</v>
      </c>
    </row>
    <row r="359" spans="2:51" s="13" customFormat="1" ht="11.25">
      <c r="B359" s="177"/>
      <c r="D359" s="151" t="s">
        <v>1584</v>
      </c>
      <c r="E359" s="178" t="s">
        <v>1</v>
      </c>
      <c r="F359" s="179" t="s">
        <v>3160</v>
      </c>
      <c r="H359" s="178" t="s">
        <v>1</v>
      </c>
      <c r="I359" s="180"/>
      <c r="L359" s="177"/>
      <c r="M359" s="181"/>
      <c r="T359" s="182"/>
      <c r="AT359" s="178" t="s">
        <v>1584</v>
      </c>
      <c r="AU359" s="178" t="s">
        <v>81</v>
      </c>
      <c r="AV359" s="13" t="s">
        <v>81</v>
      </c>
      <c r="AW359" s="13" t="s">
        <v>30</v>
      </c>
      <c r="AX359" s="13" t="s">
        <v>73</v>
      </c>
      <c r="AY359" s="178" t="s">
        <v>241</v>
      </c>
    </row>
    <row r="360" spans="2:51" s="12" customFormat="1" ht="11.25">
      <c r="B360" s="170"/>
      <c r="D360" s="151" t="s">
        <v>1584</v>
      </c>
      <c r="E360" s="171" t="s">
        <v>1</v>
      </c>
      <c r="F360" s="172" t="s">
        <v>81</v>
      </c>
      <c r="H360" s="173">
        <v>1</v>
      </c>
      <c r="I360" s="174"/>
      <c r="L360" s="170"/>
      <c r="M360" s="175"/>
      <c r="T360" s="176"/>
      <c r="AT360" s="171" t="s">
        <v>1584</v>
      </c>
      <c r="AU360" s="171" t="s">
        <v>81</v>
      </c>
      <c r="AV360" s="12" t="s">
        <v>83</v>
      </c>
      <c r="AW360" s="12" t="s">
        <v>30</v>
      </c>
      <c r="AX360" s="12" t="s">
        <v>73</v>
      </c>
      <c r="AY360" s="171" t="s">
        <v>241</v>
      </c>
    </row>
    <row r="361" spans="2:51" s="13" customFormat="1" ht="11.25">
      <c r="B361" s="177"/>
      <c r="D361" s="151" t="s">
        <v>1584</v>
      </c>
      <c r="E361" s="178" t="s">
        <v>1</v>
      </c>
      <c r="F361" s="179" t="s">
        <v>3161</v>
      </c>
      <c r="H361" s="178" t="s">
        <v>1</v>
      </c>
      <c r="I361" s="180"/>
      <c r="L361" s="177"/>
      <c r="M361" s="181"/>
      <c r="T361" s="182"/>
      <c r="AT361" s="178" t="s">
        <v>1584</v>
      </c>
      <c r="AU361" s="178" t="s">
        <v>81</v>
      </c>
      <c r="AV361" s="13" t="s">
        <v>81</v>
      </c>
      <c r="AW361" s="13" t="s">
        <v>30</v>
      </c>
      <c r="AX361" s="13" t="s">
        <v>73</v>
      </c>
      <c r="AY361" s="178" t="s">
        <v>241</v>
      </c>
    </row>
    <row r="362" spans="2:51" s="12" customFormat="1" ht="11.25">
      <c r="B362" s="170"/>
      <c r="D362" s="151" t="s">
        <v>1584</v>
      </c>
      <c r="E362" s="171" t="s">
        <v>1</v>
      </c>
      <c r="F362" s="172" t="s">
        <v>83</v>
      </c>
      <c r="H362" s="173">
        <v>2</v>
      </c>
      <c r="I362" s="174"/>
      <c r="L362" s="170"/>
      <c r="M362" s="175"/>
      <c r="T362" s="176"/>
      <c r="AT362" s="171" t="s">
        <v>1584</v>
      </c>
      <c r="AU362" s="171" t="s">
        <v>81</v>
      </c>
      <c r="AV362" s="12" t="s">
        <v>83</v>
      </c>
      <c r="AW362" s="12" t="s">
        <v>30</v>
      </c>
      <c r="AX362" s="12" t="s">
        <v>73</v>
      </c>
      <c r="AY362" s="171" t="s">
        <v>241</v>
      </c>
    </row>
    <row r="363" spans="2:51" s="14" customFormat="1" ht="11.25">
      <c r="B363" s="186"/>
      <c r="D363" s="151" t="s">
        <v>1584</v>
      </c>
      <c r="E363" s="187" t="s">
        <v>1</v>
      </c>
      <c r="F363" s="188" t="s">
        <v>2061</v>
      </c>
      <c r="H363" s="189">
        <v>3</v>
      </c>
      <c r="I363" s="190"/>
      <c r="L363" s="186"/>
      <c r="M363" s="191"/>
      <c r="T363" s="192"/>
      <c r="AT363" s="187" t="s">
        <v>1584</v>
      </c>
      <c r="AU363" s="187" t="s">
        <v>81</v>
      </c>
      <c r="AV363" s="14" t="s">
        <v>247</v>
      </c>
      <c r="AW363" s="14" t="s">
        <v>30</v>
      </c>
      <c r="AX363" s="14" t="s">
        <v>81</v>
      </c>
      <c r="AY363" s="187" t="s">
        <v>241</v>
      </c>
    </row>
    <row r="364" spans="2:65" s="1" customFormat="1" ht="21.75" customHeight="1">
      <c r="B364" s="32"/>
      <c r="C364" s="137" t="s">
        <v>379</v>
      </c>
      <c r="D364" s="137" t="s">
        <v>243</v>
      </c>
      <c r="E364" s="138" t="s">
        <v>2333</v>
      </c>
      <c r="F364" s="139" t="s">
        <v>2334</v>
      </c>
      <c r="G364" s="140" t="s">
        <v>563</v>
      </c>
      <c r="H364" s="141">
        <v>5892.84</v>
      </c>
      <c r="I364" s="142"/>
      <c r="J364" s="143">
        <f>ROUND(I364*H364,2)</f>
        <v>0</v>
      </c>
      <c r="K364" s="144"/>
      <c r="L364" s="32"/>
      <c r="M364" s="145" t="s">
        <v>1</v>
      </c>
      <c r="N364" s="146" t="s">
        <v>38</v>
      </c>
      <c r="P364" s="147">
        <f>O364*H364</f>
        <v>0</v>
      </c>
      <c r="Q364" s="147">
        <v>0</v>
      </c>
      <c r="R364" s="147">
        <f>Q364*H364</f>
        <v>0</v>
      </c>
      <c r="S364" s="147">
        <v>0</v>
      </c>
      <c r="T364" s="148">
        <f>S364*H364</f>
        <v>0</v>
      </c>
      <c r="AR364" s="149" t="s">
        <v>1164</v>
      </c>
      <c r="AT364" s="149" t="s">
        <v>243</v>
      </c>
      <c r="AU364" s="149" t="s">
        <v>81</v>
      </c>
      <c r="AY364" s="17" t="s">
        <v>241</v>
      </c>
      <c r="BE364" s="150">
        <f>IF(N364="základní",J364,0)</f>
        <v>0</v>
      </c>
      <c r="BF364" s="150">
        <f>IF(N364="snížená",J364,0)</f>
        <v>0</v>
      </c>
      <c r="BG364" s="150">
        <f>IF(N364="zákl. přenesená",J364,0)</f>
        <v>0</v>
      </c>
      <c r="BH364" s="150">
        <f>IF(N364="sníž. přenesená",J364,0)</f>
        <v>0</v>
      </c>
      <c r="BI364" s="150">
        <f>IF(N364="nulová",J364,0)</f>
        <v>0</v>
      </c>
      <c r="BJ364" s="17" t="s">
        <v>81</v>
      </c>
      <c r="BK364" s="150">
        <f>ROUND(I364*H364,2)</f>
        <v>0</v>
      </c>
      <c r="BL364" s="17" t="s">
        <v>1164</v>
      </c>
      <c r="BM364" s="149" t="s">
        <v>3162</v>
      </c>
    </row>
    <row r="365" spans="2:47" s="1" customFormat="1" ht="58.5">
      <c r="B365" s="32"/>
      <c r="D365" s="151" t="s">
        <v>248</v>
      </c>
      <c r="F365" s="152" t="s">
        <v>2336</v>
      </c>
      <c r="I365" s="153"/>
      <c r="L365" s="32"/>
      <c r="M365" s="154"/>
      <c r="T365" s="56"/>
      <c r="AT365" s="17" t="s">
        <v>248</v>
      </c>
      <c r="AU365" s="17" t="s">
        <v>81</v>
      </c>
    </row>
    <row r="366" spans="2:51" s="13" customFormat="1" ht="22.5">
      <c r="B366" s="177"/>
      <c r="D366" s="151" t="s">
        <v>1584</v>
      </c>
      <c r="E366" s="178" t="s">
        <v>1</v>
      </c>
      <c r="F366" s="179" t="s">
        <v>1806</v>
      </c>
      <c r="H366" s="178" t="s">
        <v>1</v>
      </c>
      <c r="I366" s="180"/>
      <c r="L366" s="177"/>
      <c r="M366" s="181"/>
      <c r="T366" s="182"/>
      <c r="AT366" s="178" t="s">
        <v>1584</v>
      </c>
      <c r="AU366" s="178" t="s">
        <v>81</v>
      </c>
      <c r="AV366" s="13" t="s">
        <v>81</v>
      </c>
      <c r="AW366" s="13" t="s">
        <v>30</v>
      </c>
      <c r="AX366" s="13" t="s">
        <v>73</v>
      </c>
      <c r="AY366" s="178" t="s">
        <v>241</v>
      </c>
    </row>
    <row r="367" spans="2:51" s="13" customFormat="1" ht="11.25">
      <c r="B367" s="177"/>
      <c r="D367" s="151" t="s">
        <v>1584</v>
      </c>
      <c r="E367" s="178" t="s">
        <v>1</v>
      </c>
      <c r="F367" s="179" t="s">
        <v>3130</v>
      </c>
      <c r="H367" s="178" t="s">
        <v>1</v>
      </c>
      <c r="I367" s="180"/>
      <c r="L367" s="177"/>
      <c r="M367" s="181"/>
      <c r="T367" s="182"/>
      <c r="AT367" s="178" t="s">
        <v>1584</v>
      </c>
      <c r="AU367" s="178" t="s">
        <v>81</v>
      </c>
      <c r="AV367" s="13" t="s">
        <v>81</v>
      </c>
      <c r="AW367" s="13" t="s">
        <v>30</v>
      </c>
      <c r="AX367" s="13" t="s">
        <v>73</v>
      </c>
      <c r="AY367" s="178" t="s">
        <v>241</v>
      </c>
    </row>
    <row r="368" spans="2:51" s="12" customFormat="1" ht="11.25">
      <c r="B368" s="170"/>
      <c r="D368" s="151" t="s">
        <v>1584</v>
      </c>
      <c r="E368" s="171" t="s">
        <v>1</v>
      </c>
      <c r="F368" s="172" t="s">
        <v>3131</v>
      </c>
      <c r="H368" s="173">
        <v>5877.9</v>
      </c>
      <c r="I368" s="174"/>
      <c r="L368" s="170"/>
      <c r="M368" s="175"/>
      <c r="T368" s="176"/>
      <c r="AT368" s="171" t="s">
        <v>1584</v>
      </c>
      <c r="AU368" s="171" t="s">
        <v>81</v>
      </c>
      <c r="AV368" s="12" t="s">
        <v>83</v>
      </c>
      <c r="AW368" s="12" t="s">
        <v>30</v>
      </c>
      <c r="AX368" s="12" t="s">
        <v>73</v>
      </c>
      <c r="AY368" s="171" t="s">
        <v>241</v>
      </c>
    </row>
    <row r="369" spans="2:51" s="13" customFormat="1" ht="11.25">
      <c r="B369" s="177"/>
      <c r="D369" s="151" t="s">
        <v>1584</v>
      </c>
      <c r="E369" s="178" t="s">
        <v>1</v>
      </c>
      <c r="F369" s="179" t="s">
        <v>3163</v>
      </c>
      <c r="H369" s="178" t="s">
        <v>1</v>
      </c>
      <c r="I369" s="180"/>
      <c r="L369" s="177"/>
      <c r="M369" s="181"/>
      <c r="T369" s="182"/>
      <c r="AT369" s="178" t="s">
        <v>1584</v>
      </c>
      <c r="AU369" s="178" t="s">
        <v>81</v>
      </c>
      <c r="AV369" s="13" t="s">
        <v>81</v>
      </c>
      <c r="AW369" s="13" t="s">
        <v>30</v>
      </c>
      <c r="AX369" s="13" t="s">
        <v>73</v>
      </c>
      <c r="AY369" s="178" t="s">
        <v>241</v>
      </c>
    </row>
    <row r="370" spans="2:51" s="12" customFormat="1" ht="11.25">
      <c r="B370" s="170"/>
      <c r="D370" s="151" t="s">
        <v>1584</v>
      </c>
      <c r="E370" s="171" t="s">
        <v>1</v>
      </c>
      <c r="F370" s="172" t="s">
        <v>3164</v>
      </c>
      <c r="H370" s="173">
        <v>14.94</v>
      </c>
      <c r="I370" s="174"/>
      <c r="L370" s="170"/>
      <c r="M370" s="175"/>
      <c r="T370" s="176"/>
      <c r="AT370" s="171" t="s">
        <v>1584</v>
      </c>
      <c r="AU370" s="171" t="s">
        <v>81</v>
      </c>
      <c r="AV370" s="12" t="s">
        <v>83</v>
      </c>
      <c r="AW370" s="12" t="s">
        <v>30</v>
      </c>
      <c r="AX370" s="12" t="s">
        <v>73</v>
      </c>
      <c r="AY370" s="171" t="s">
        <v>241</v>
      </c>
    </row>
    <row r="371" spans="2:51" s="14" customFormat="1" ht="11.25">
      <c r="B371" s="186"/>
      <c r="D371" s="151" t="s">
        <v>1584</v>
      </c>
      <c r="E371" s="187" t="s">
        <v>1</v>
      </c>
      <c r="F371" s="188" t="s">
        <v>2061</v>
      </c>
      <c r="H371" s="189">
        <v>5892.84</v>
      </c>
      <c r="I371" s="190"/>
      <c r="L371" s="186"/>
      <c r="M371" s="191"/>
      <c r="T371" s="192"/>
      <c r="AT371" s="187" t="s">
        <v>1584</v>
      </c>
      <c r="AU371" s="187" t="s">
        <v>81</v>
      </c>
      <c r="AV371" s="14" t="s">
        <v>247</v>
      </c>
      <c r="AW371" s="14" t="s">
        <v>30</v>
      </c>
      <c r="AX371" s="14" t="s">
        <v>81</v>
      </c>
      <c r="AY371" s="187" t="s">
        <v>241</v>
      </c>
    </row>
    <row r="372" spans="2:65" s="1" customFormat="1" ht="16.5" customHeight="1">
      <c r="B372" s="32"/>
      <c r="C372" s="137" t="s">
        <v>316</v>
      </c>
      <c r="D372" s="137" t="s">
        <v>243</v>
      </c>
      <c r="E372" s="138" t="s">
        <v>2353</v>
      </c>
      <c r="F372" s="139" t="s">
        <v>2354</v>
      </c>
      <c r="G372" s="140" t="s">
        <v>563</v>
      </c>
      <c r="H372" s="141">
        <v>25</v>
      </c>
      <c r="I372" s="142"/>
      <c r="J372" s="143">
        <f>ROUND(I372*H372,2)</f>
        <v>0</v>
      </c>
      <c r="K372" s="144"/>
      <c r="L372" s="32"/>
      <c r="M372" s="145" t="s">
        <v>1</v>
      </c>
      <c r="N372" s="146" t="s">
        <v>38</v>
      </c>
      <c r="P372" s="147">
        <f>O372*H372</f>
        <v>0</v>
      </c>
      <c r="Q372" s="147">
        <v>0</v>
      </c>
      <c r="R372" s="147">
        <f>Q372*H372</f>
        <v>0</v>
      </c>
      <c r="S372" s="147">
        <v>0</v>
      </c>
      <c r="T372" s="148">
        <f>S372*H372</f>
        <v>0</v>
      </c>
      <c r="AR372" s="149" t="s">
        <v>1164</v>
      </c>
      <c r="AT372" s="149" t="s">
        <v>243</v>
      </c>
      <c r="AU372" s="149" t="s">
        <v>81</v>
      </c>
      <c r="AY372" s="17" t="s">
        <v>241</v>
      </c>
      <c r="BE372" s="150">
        <f>IF(N372="základní",J372,0)</f>
        <v>0</v>
      </c>
      <c r="BF372" s="150">
        <f>IF(N372="snížená",J372,0)</f>
        <v>0</v>
      </c>
      <c r="BG372" s="150">
        <f>IF(N372="zákl. přenesená",J372,0)</f>
        <v>0</v>
      </c>
      <c r="BH372" s="150">
        <f>IF(N372="sníž. přenesená",J372,0)</f>
        <v>0</v>
      </c>
      <c r="BI372" s="150">
        <f>IF(N372="nulová",J372,0)</f>
        <v>0</v>
      </c>
      <c r="BJ372" s="17" t="s">
        <v>81</v>
      </c>
      <c r="BK372" s="150">
        <f>ROUND(I372*H372,2)</f>
        <v>0</v>
      </c>
      <c r="BL372" s="17" t="s">
        <v>1164</v>
      </c>
      <c r="BM372" s="149" t="s">
        <v>3165</v>
      </c>
    </row>
    <row r="373" spans="2:47" s="1" customFormat="1" ht="58.5">
      <c r="B373" s="32"/>
      <c r="D373" s="151" t="s">
        <v>248</v>
      </c>
      <c r="F373" s="152" t="s">
        <v>2356</v>
      </c>
      <c r="I373" s="153"/>
      <c r="L373" s="32"/>
      <c r="M373" s="154"/>
      <c r="T373" s="56"/>
      <c r="AT373" s="17" t="s">
        <v>248</v>
      </c>
      <c r="AU373" s="17" t="s">
        <v>81</v>
      </c>
    </row>
    <row r="374" spans="2:51" s="13" customFormat="1" ht="22.5">
      <c r="B374" s="177"/>
      <c r="D374" s="151" t="s">
        <v>1584</v>
      </c>
      <c r="E374" s="178" t="s">
        <v>1</v>
      </c>
      <c r="F374" s="179" t="s">
        <v>1806</v>
      </c>
      <c r="H374" s="178" t="s">
        <v>1</v>
      </c>
      <c r="I374" s="180"/>
      <c r="L374" s="177"/>
      <c r="M374" s="181"/>
      <c r="T374" s="182"/>
      <c r="AT374" s="178" t="s">
        <v>1584</v>
      </c>
      <c r="AU374" s="178" t="s">
        <v>81</v>
      </c>
      <c r="AV374" s="13" t="s">
        <v>81</v>
      </c>
      <c r="AW374" s="13" t="s">
        <v>30</v>
      </c>
      <c r="AX374" s="13" t="s">
        <v>73</v>
      </c>
      <c r="AY374" s="178" t="s">
        <v>241</v>
      </c>
    </row>
    <row r="375" spans="2:51" s="13" customFormat="1" ht="11.25">
      <c r="B375" s="177"/>
      <c r="D375" s="151" t="s">
        <v>1584</v>
      </c>
      <c r="E375" s="178" t="s">
        <v>1</v>
      </c>
      <c r="F375" s="179" t="s">
        <v>3008</v>
      </c>
      <c r="H375" s="178" t="s">
        <v>1</v>
      </c>
      <c r="I375" s="180"/>
      <c r="L375" s="177"/>
      <c r="M375" s="181"/>
      <c r="T375" s="182"/>
      <c r="AT375" s="178" t="s">
        <v>1584</v>
      </c>
      <c r="AU375" s="178" t="s">
        <v>81</v>
      </c>
      <c r="AV375" s="13" t="s">
        <v>81</v>
      </c>
      <c r="AW375" s="13" t="s">
        <v>30</v>
      </c>
      <c r="AX375" s="13" t="s">
        <v>73</v>
      </c>
      <c r="AY375" s="178" t="s">
        <v>241</v>
      </c>
    </row>
    <row r="376" spans="2:51" s="12" customFormat="1" ht="11.25">
      <c r="B376" s="170"/>
      <c r="D376" s="151" t="s">
        <v>1584</v>
      </c>
      <c r="E376" s="171" t="s">
        <v>1</v>
      </c>
      <c r="F376" s="172" t="s">
        <v>330</v>
      </c>
      <c r="H376" s="173">
        <v>25</v>
      </c>
      <c r="I376" s="174"/>
      <c r="L376" s="170"/>
      <c r="M376" s="183"/>
      <c r="N376" s="184"/>
      <c r="O376" s="184"/>
      <c r="P376" s="184"/>
      <c r="Q376" s="184"/>
      <c r="R376" s="184"/>
      <c r="S376" s="184"/>
      <c r="T376" s="185"/>
      <c r="AT376" s="171" t="s">
        <v>1584</v>
      </c>
      <c r="AU376" s="171" t="s">
        <v>81</v>
      </c>
      <c r="AV376" s="12" t="s">
        <v>83</v>
      </c>
      <c r="AW376" s="12" t="s">
        <v>30</v>
      </c>
      <c r="AX376" s="12" t="s">
        <v>81</v>
      </c>
      <c r="AY376" s="171" t="s">
        <v>241</v>
      </c>
    </row>
    <row r="377" spans="2:12" s="1" customFormat="1" ht="6.95" customHeight="1">
      <c r="B377" s="44"/>
      <c r="C377" s="45"/>
      <c r="D377" s="45"/>
      <c r="E377" s="45"/>
      <c r="F377" s="45"/>
      <c r="G377" s="45"/>
      <c r="H377" s="45"/>
      <c r="I377" s="45"/>
      <c r="J377" s="45"/>
      <c r="K377" s="45"/>
      <c r="L377" s="32"/>
    </row>
  </sheetData>
  <sheetProtection algorithmName="SHA-512" hashValue="256z/H8Z/ozl9OUFdiyizKxm8BZeigJX4RZqcifvwYoWz//4nhMuuAu5j5MZcrhvbfXoquCK5BJIpfoc2n4uFg==" saltValue="CHv0OUfPHer1aCSqYkky7YTOTQnK8V8is+W6g0AlyUJtNZML+3mspbdi5C2DKREE+vOK/gHzq2faH48IXlXtGw==" spinCount="100000" sheet="1" objects="1" scenarios="1" formatColumns="0" formatRows="0" autoFilter="0"/>
  <autoFilter ref="C118:K376"/>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58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82</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207</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ROUND(J129,2)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ROUND((SUM(BE129:BE580)),2)</f>
        <v>0</v>
      </c>
      <c r="I33" s="96">
        <v>0.21</v>
      </c>
      <c r="J33" s="86">
        <f>ROUND(((SUM(BE129:BE580))*I33),2)</f>
        <v>0</v>
      </c>
      <c r="L33" s="32"/>
    </row>
    <row r="34" spans="2:12" s="1" customFormat="1" ht="14.45" customHeight="1">
      <c r="B34" s="32"/>
      <c r="E34" s="27" t="s">
        <v>39</v>
      </c>
      <c r="F34" s="86">
        <f>ROUND((SUM(BF129:BF580)),2)</f>
        <v>0</v>
      </c>
      <c r="I34" s="96">
        <v>0.15</v>
      </c>
      <c r="J34" s="86">
        <f>ROUND(((SUM(BF129:BF580))*I34),2)</f>
        <v>0</v>
      </c>
      <c r="L34" s="32"/>
    </row>
    <row r="35" spans="2:12" s="1" customFormat="1" ht="14.45" customHeight="1" hidden="1">
      <c r="B35" s="32"/>
      <c r="E35" s="27" t="s">
        <v>40</v>
      </c>
      <c r="F35" s="86">
        <f>ROUND((SUM(BG129:BG580)),2)</f>
        <v>0</v>
      </c>
      <c r="I35" s="96">
        <v>0.21</v>
      </c>
      <c r="J35" s="86">
        <f>0</f>
        <v>0</v>
      </c>
      <c r="L35" s="32"/>
    </row>
    <row r="36" spans="2:12" s="1" customFormat="1" ht="14.45" customHeight="1" hidden="1">
      <c r="B36" s="32"/>
      <c r="E36" s="27" t="s">
        <v>41</v>
      </c>
      <c r="F36" s="86">
        <f>ROUND((SUM(BH129:BH580)),2)</f>
        <v>0</v>
      </c>
      <c r="I36" s="96">
        <v>0.15</v>
      </c>
      <c r="J36" s="86">
        <f>0</f>
        <v>0</v>
      </c>
      <c r="L36" s="32"/>
    </row>
    <row r="37" spans="2:12" s="1" customFormat="1" ht="14.45" customHeight="1" hidden="1">
      <c r="B37" s="32"/>
      <c r="E37" s="27" t="s">
        <v>42</v>
      </c>
      <c r="F37" s="86">
        <f>ROUND((SUM(BI129:BI580)),2)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PS 01-11 - ŽST Mníšek u Liberce, staniční zabezpečovací zařízení</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J129</f>
        <v>0</v>
      </c>
      <c r="L96" s="32"/>
      <c r="AU96" s="17" t="s">
        <v>212</v>
      </c>
    </row>
    <row r="97" spans="2:12" s="8" customFormat="1" ht="24.95" customHeight="1">
      <c r="B97" s="108"/>
      <c r="D97" s="109" t="s">
        <v>213</v>
      </c>
      <c r="E97" s="110"/>
      <c r="F97" s="110"/>
      <c r="G97" s="110"/>
      <c r="H97" s="110"/>
      <c r="I97" s="110"/>
      <c r="J97" s="111">
        <f>J130</f>
        <v>0</v>
      </c>
      <c r="L97" s="108"/>
    </row>
    <row r="98" spans="2:12" s="9" customFormat="1" ht="19.9" customHeight="1">
      <c r="B98" s="112"/>
      <c r="D98" s="113" t="s">
        <v>214</v>
      </c>
      <c r="E98" s="114"/>
      <c r="F98" s="114"/>
      <c r="G98" s="114"/>
      <c r="H98" s="114"/>
      <c r="I98" s="114"/>
      <c r="J98" s="115">
        <f>J131</f>
        <v>0</v>
      </c>
      <c r="L98" s="112"/>
    </row>
    <row r="99" spans="2:12" s="8" customFormat="1" ht="24.95" customHeight="1">
      <c r="B99" s="108"/>
      <c r="D99" s="109" t="s">
        <v>215</v>
      </c>
      <c r="E99" s="110"/>
      <c r="F99" s="110"/>
      <c r="G99" s="110"/>
      <c r="H99" s="110"/>
      <c r="I99" s="110"/>
      <c r="J99" s="111">
        <f>J244</f>
        <v>0</v>
      </c>
      <c r="L99" s="108"/>
    </row>
    <row r="100" spans="2:12" s="8" customFormat="1" ht="24.95" customHeight="1">
      <c r="B100" s="108"/>
      <c r="D100" s="109" t="s">
        <v>216</v>
      </c>
      <c r="E100" s="110"/>
      <c r="F100" s="110"/>
      <c r="G100" s="110"/>
      <c r="H100" s="110"/>
      <c r="I100" s="110"/>
      <c r="J100" s="111">
        <f>J257</f>
        <v>0</v>
      </c>
      <c r="L100" s="108"/>
    </row>
    <row r="101" spans="2:12" s="8" customFormat="1" ht="24.95" customHeight="1">
      <c r="B101" s="108"/>
      <c r="D101" s="109" t="s">
        <v>217</v>
      </c>
      <c r="E101" s="110"/>
      <c r="F101" s="110"/>
      <c r="G101" s="110"/>
      <c r="H101" s="110"/>
      <c r="I101" s="110"/>
      <c r="J101" s="111">
        <f>J274</f>
        <v>0</v>
      </c>
      <c r="L101" s="108"/>
    </row>
    <row r="102" spans="2:12" s="9" customFormat="1" ht="19.9" customHeight="1">
      <c r="B102" s="112"/>
      <c r="D102" s="113" t="s">
        <v>218</v>
      </c>
      <c r="E102" s="114"/>
      <c r="F102" s="114"/>
      <c r="G102" s="114"/>
      <c r="H102" s="114"/>
      <c r="I102" s="114"/>
      <c r="J102" s="115">
        <f>J275</f>
        <v>0</v>
      </c>
      <c r="L102" s="112"/>
    </row>
    <row r="103" spans="2:12" s="9" customFormat="1" ht="19.9" customHeight="1">
      <c r="B103" s="112"/>
      <c r="D103" s="113" t="s">
        <v>219</v>
      </c>
      <c r="E103" s="114"/>
      <c r="F103" s="114"/>
      <c r="G103" s="114"/>
      <c r="H103" s="114"/>
      <c r="I103" s="114"/>
      <c r="J103" s="115">
        <f>J294</f>
        <v>0</v>
      </c>
      <c r="L103" s="112"/>
    </row>
    <row r="104" spans="2:12" s="8" customFormat="1" ht="24.95" customHeight="1">
      <c r="B104" s="108"/>
      <c r="D104" s="109" t="s">
        <v>220</v>
      </c>
      <c r="E104" s="110"/>
      <c r="F104" s="110"/>
      <c r="G104" s="110"/>
      <c r="H104" s="110"/>
      <c r="I104" s="110"/>
      <c r="J104" s="111">
        <f>J297</f>
        <v>0</v>
      </c>
      <c r="L104" s="108"/>
    </row>
    <row r="105" spans="2:12" s="9" customFormat="1" ht="19.9" customHeight="1">
      <c r="B105" s="112"/>
      <c r="D105" s="113" t="s">
        <v>221</v>
      </c>
      <c r="E105" s="114"/>
      <c r="F105" s="114"/>
      <c r="G105" s="114"/>
      <c r="H105" s="114"/>
      <c r="I105" s="114"/>
      <c r="J105" s="115">
        <f>J298</f>
        <v>0</v>
      </c>
      <c r="L105" s="112"/>
    </row>
    <row r="106" spans="2:12" s="8" customFormat="1" ht="24.95" customHeight="1">
      <c r="B106" s="108"/>
      <c r="D106" s="109" t="s">
        <v>222</v>
      </c>
      <c r="E106" s="110"/>
      <c r="F106" s="110"/>
      <c r="G106" s="110"/>
      <c r="H106" s="110"/>
      <c r="I106" s="110"/>
      <c r="J106" s="111">
        <f>J331</f>
        <v>0</v>
      </c>
      <c r="L106" s="108"/>
    </row>
    <row r="107" spans="2:12" s="9" customFormat="1" ht="19.9" customHeight="1">
      <c r="B107" s="112"/>
      <c r="D107" s="113" t="s">
        <v>223</v>
      </c>
      <c r="E107" s="114"/>
      <c r="F107" s="114"/>
      <c r="G107" s="114"/>
      <c r="H107" s="114"/>
      <c r="I107" s="114"/>
      <c r="J107" s="115">
        <f>J332</f>
        <v>0</v>
      </c>
      <c r="L107" s="112"/>
    </row>
    <row r="108" spans="2:12" s="9" customFormat="1" ht="19.9" customHeight="1">
      <c r="B108" s="112"/>
      <c r="D108" s="113" t="s">
        <v>224</v>
      </c>
      <c r="E108" s="114"/>
      <c r="F108" s="114"/>
      <c r="G108" s="114"/>
      <c r="H108" s="114"/>
      <c r="I108" s="114"/>
      <c r="J108" s="115">
        <f>J337</f>
        <v>0</v>
      </c>
      <c r="L108" s="112"/>
    </row>
    <row r="109" spans="2:12" s="8" customFormat="1" ht="24.95" customHeight="1">
      <c r="B109" s="108"/>
      <c r="D109" s="109" t="s">
        <v>225</v>
      </c>
      <c r="E109" s="110"/>
      <c r="F109" s="110"/>
      <c r="G109" s="110"/>
      <c r="H109" s="110"/>
      <c r="I109" s="110"/>
      <c r="J109" s="111">
        <f>J354</f>
        <v>0</v>
      </c>
      <c r="L109" s="108"/>
    </row>
    <row r="110" spans="2:12" s="1" customFormat="1" ht="21.75" customHeight="1">
      <c r="B110" s="32"/>
      <c r="L110" s="32"/>
    </row>
    <row r="111" spans="2:12" s="1" customFormat="1" ht="6.95" customHeight="1">
      <c r="B111" s="44"/>
      <c r="C111" s="45"/>
      <c r="D111" s="45"/>
      <c r="E111" s="45"/>
      <c r="F111" s="45"/>
      <c r="G111" s="45"/>
      <c r="H111" s="45"/>
      <c r="I111" s="45"/>
      <c r="J111" s="45"/>
      <c r="K111" s="45"/>
      <c r="L111" s="32"/>
    </row>
    <row r="115" spans="2:12" s="1" customFormat="1" ht="6.95" customHeight="1">
      <c r="B115" s="46"/>
      <c r="C115" s="47"/>
      <c r="D115" s="47"/>
      <c r="E115" s="47"/>
      <c r="F115" s="47"/>
      <c r="G115" s="47"/>
      <c r="H115" s="47"/>
      <c r="I115" s="47"/>
      <c r="J115" s="47"/>
      <c r="K115" s="47"/>
      <c r="L115" s="32"/>
    </row>
    <row r="116" spans="2:12" s="1" customFormat="1" ht="24.95" customHeight="1">
      <c r="B116" s="32"/>
      <c r="C116" s="21" t="s">
        <v>226</v>
      </c>
      <c r="L116" s="32"/>
    </row>
    <row r="117" spans="2:12" s="1" customFormat="1" ht="6.95" customHeight="1">
      <c r="B117" s="32"/>
      <c r="L117" s="32"/>
    </row>
    <row r="118" spans="2:12" s="1" customFormat="1" ht="12" customHeight="1">
      <c r="B118" s="32"/>
      <c r="C118" s="27" t="s">
        <v>16</v>
      </c>
      <c r="L118" s="32"/>
    </row>
    <row r="119" spans="2:12" s="1" customFormat="1" ht="16.5" customHeight="1">
      <c r="B119" s="32"/>
      <c r="E119" s="245" t="str">
        <f>E7</f>
        <v>Oprava trati v úseku Krásná Studánka – Mníšek u Liberce</v>
      </c>
      <c r="F119" s="246"/>
      <c r="G119" s="246"/>
      <c r="H119" s="246"/>
      <c r="L119" s="32"/>
    </row>
    <row r="120" spans="2:12" s="1" customFormat="1" ht="12" customHeight="1">
      <c r="B120" s="32"/>
      <c r="C120" s="27" t="s">
        <v>206</v>
      </c>
      <c r="L120" s="32"/>
    </row>
    <row r="121" spans="2:12" s="1" customFormat="1" ht="30" customHeight="1">
      <c r="B121" s="32"/>
      <c r="E121" s="241" t="str">
        <f>E9</f>
        <v>PS 01-11 - ŽST Mníšek u Liberce, staniční zabezpečovací zařízení</v>
      </c>
      <c r="F121" s="247"/>
      <c r="G121" s="247"/>
      <c r="H121" s="247"/>
      <c r="L121" s="32"/>
    </row>
    <row r="122" spans="2:12" s="1" customFormat="1" ht="6.95" customHeight="1">
      <c r="B122" s="32"/>
      <c r="L122" s="32"/>
    </row>
    <row r="123" spans="2:12" s="1" customFormat="1" ht="12" customHeight="1">
      <c r="B123" s="32"/>
      <c r="C123" s="27" t="s">
        <v>20</v>
      </c>
      <c r="F123" s="25" t="str">
        <f>F12</f>
        <v xml:space="preserve"> </v>
      </c>
      <c r="I123" s="27" t="s">
        <v>22</v>
      </c>
      <c r="J123" s="52" t="str">
        <f>IF(J12="","",J12)</f>
        <v>30. 6. 2023</v>
      </c>
      <c r="L123" s="32"/>
    </row>
    <row r="124" spans="2:12" s="1" customFormat="1" ht="6.95" customHeight="1">
      <c r="B124" s="32"/>
      <c r="L124" s="32"/>
    </row>
    <row r="125" spans="2:12" s="1" customFormat="1" ht="15.2" customHeight="1">
      <c r="B125" s="32"/>
      <c r="C125" s="27" t="s">
        <v>24</v>
      </c>
      <c r="F125" s="25" t="str">
        <f>E15</f>
        <v xml:space="preserve"> </v>
      </c>
      <c r="I125" s="27" t="s">
        <v>29</v>
      </c>
      <c r="J125" s="30" t="str">
        <f>E21</f>
        <v xml:space="preserve"> </v>
      </c>
      <c r="L125" s="32"/>
    </row>
    <row r="126" spans="2:12" s="1" customFormat="1" ht="15.2" customHeight="1">
      <c r="B126" s="32"/>
      <c r="C126" s="27" t="s">
        <v>27</v>
      </c>
      <c r="F126" s="25" t="str">
        <f>IF(E18="","",E18)</f>
        <v>Vyplň údaj</v>
      </c>
      <c r="I126" s="27" t="s">
        <v>31</v>
      </c>
      <c r="J126" s="30" t="str">
        <f>E24</f>
        <v xml:space="preserve"> </v>
      </c>
      <c r="L126" s="32"/>
    </row>
    <row r="127" spans="2:12" s="1" customFormat="1" ht="10.35" customHeight="1">
      <c r="B127" s="32"/>
      <c r="L127" s="32"/>
    </row>
    <row r="128" spans="2:20" s="10" customFormat="1" ht="29.25" customHeight="1">
      <c r="B128" s="116"/>
      <c r="C128" s="117" t="s">
        <v>227</v>
      </c>
      <c r="D128" s="118" t="s">
        <v>58</v>
      </c>
      <c r="E128" s="118" t="s">
        <v>54</v>
      </c>
      <c r="F128" s="118" t="s">
        <v>55</v>
      </c>
      <c r="G128" s="118" t="s">
        <v>228</v>
      </c>
      <c r="H128" s="118" t="s">
        <v>229</v>
      </c>
      <c r="I128" s="118" t="s">
        <v>230</v>
      </c>
      <c r="J128" s="119" t="s">
        <v>210</v>
      </c>
      <c r="K128" s="120" t="s">
        <v>231</v>
      </c>
      <c r="L128" s="116"/>
      <c r="M128" s="59" t="s">
        <v>1</v>
      </c>
      <c r="N128" s="60" t="s">
        <v>37</v>
      </c>
      <c r="O128" s="60" t="s">
        <v>232</v>
      </c>
      <c r="P128" s="60" t="s">
        <v>233</v>
      </c>
      <c r="Q128" s="60" t="s">
        <v>234</v>
      </c>
      <c r="R128" s="60" t="s">
        <v>235</v>
      </c>
      <c r="S128" s="60" t="s">
        <v>236</v>
      </c>
      <c r="T128" s="61" t="s">
        <v>237</v>
      </c>
    </row>
    <row r="129" spans="2:63" s="1" customFormat="1" ht="22.9" customHeight="1">
      <c r="B129" s="32"/>
      <c r="C129" s="64" t="s">
        <v>238</v>
      </c>
      <c r="J129" s="121">
        <f>BK129</f>
        <v>0</v>
      </c>
      <c r="L129" s="32"/>
      <c r="M129" s="62"/>
      <c r="N129" s="53"/>
      <c r="O129" s="53"/>
      <c r="P129" s="122">
        <f>P130+P244+P257+P274+P297+P331+P354</f>
        <v>0</v>
      </c>
      <c r="Q129" s="53"/>
      <c r="R129" s="122">
        <f>R130+R244+R257+R274+R297+R331+R354</f>
        <v>0</v>
      </c>
      <c r="S129" s="53"/>
      <c r="T129" s="123">
        <f>T130+T244+T257+T274+T297+T331+T354</f>
        <v>0</v>
      </c>
      <c r="AT129" s="17" t="s">
        <v>72</v>
      </c>
      <c r="AU129" s="17" t="s">
        <v>212</v>
      </c>
      <c r="BK129" s="124">
        <f>BK130+BK244+BK257+BK274+BK297+BK331+BK354</f>
        <v>0</v>
      </c>
    </row>
    <row r="130" spans="2:63" s="11" customFormat="1" ht="25.9" customHeight="1">
      <c r="B130" s="125"/>
      <c r="D130" s="126" t="s">
        <v>72</v>
      </c>
      <c r="E130" s="127" t="s">
        <v>239</v>
      </c>
      <c r="F130" s="127" t="s">
        <v>240</v>
      </c>
      <c r="I130" s="128"/>
      <c r="J130" s="129">
        <f>BK130</f>
        <v>0</v>
      </c>
      <c r="L130" s="125"/>
      <c r="M130" s="130"/>
      <c r="P130" s="131">
        <f>P131</f>
        <v>0</v>
      </c>
      <c r="R130" s="131">
        <f>R131</f>
        <v>0</v>
      </c>
      <c r="T130" s="132">
        <f>T131</f>
        <v>0</v>
      </c>
      <c r="AR130" s="126" t="s">
        <v>81</v>
      </c>
      <c r="AT130" s="133" t="s">
        <v>72</v>
      </c>
      <c r="AU130" s="133" t="s">
        <v>73</v>
      </c>
      <c r="AY130" s="126" t="s">
        <v>241</v>
      </c>
      <c r="BK130" s="134">
        <f>BK131</f>
        <v>0</v>
      </c>
    </row>
    <row r="131" spans="2:63" s="11" customFormat="1" ht="22.9" customHeight="1">
      <c r="B131" s="125"/>
      <c r="D131" s="126" t="s">
        <v>72</v>
      </c>
      <c r="E131" s="135" t="s">
        <v>81</v>
      </c>
      <c r="F131" s="135" t="s">
        <v>242</v>
      </c>
      <c r="I131" s="128"/>
      <c r="J131" s="136">
        <f>BK131</f>
        <v>0</v>
      </c>
      <c r="L131" s="125"/>
      <c r="M131" s="130"/>
      <c r="P131" s="131">
        <f>SUM(P132:P243)</f>
        <v>0</v>
      </c>
      <c r="R131" s="131">
        <f>SUM(R132:R243)</f>
        <v>0</v>
      </c>
      <c r="T131" s="132">
        <f>SUM(T132:T243)</f>
        <v>0</v>
      </c>
      <c r="AR131" s="126" t="s">
        <v>81</v>
      </c>
      <c r="AT131" s="133" t="s">
        <v>72</v>
      </c>
      <c r="AU131" s="133" t="s">
        <v>81</v>
      </c>
      <c r="AY131" s="126" t="s">
        <v>241</v>
      </c>
      <c r="BK131" s="134">
        <f>SUM(BK132:BK243)</f>
        <v>0</v>
      </c>
    </row>
    <row r="132" spans="2:65" s="1" customFormat="1" ht="33" customHeight="1">
      <c r="B132" s="32"/>
      <c r="C132" s="137" t="s">
        <v>81</v>
      </c>
      <c r="D132" s="137" t="s">
        <v>243</v>
      </c>
      <c r="E132" s="138" t="s">
        <v>244</v>
      </c>
      <c r="F132" s="139" t="s">
        <v>245</v>
      </c>
      <c r="G132" s="140" t="s">
        <v>246</v>
      </c>
      <c r="H132" s="141">
        <v>102.9</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83</v>
      </c>
    </row>
    <row r="133" spans="2:47" s="1" customFormat="1" ht="19.5">
      <c r="B133" s="32"/>
      <c r="D133" s="151" t="s">
        <v>248</v>
      </c>
      <c r="F133" s="152" t="s">
        <v>245</v>
      </c>
      <c r="I133" s="153"/>
      <c r="L133" s="32"/>
      <c r="M133" s="154"/>
      <c r="T133" s="56"/>
      <c r="AT133" s="17" t="s">
        <v>248</v>
      </c>
      <c r="AU133" s="17" t="s">
        <v>83</v>
      </c>
    </row>
    <row r="134" spans="2:65" s="1" customFormat="1" ht="33" customHeight="1">
      <c r="B134" s="32"/>
      <c r="C134" s="137" t="s">
        <v>83</v>
      </c>
      <c r="D134" s="137" t="s">
        <v>243</v>
      </c>
      <c r="E134" s="138" t="s">
        <v>249</v>
      </c>
      <c r="F134" s="139" t="s">
        <v>250</v>
      </c>
      <c r="G134" s="140" t="s">
        <v>246</v>
      </c>
      <c r="H134" s="141">
        <v>776.4</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247</v>
      </c>
    </row>
    <row r="135" spans="2:47" s="1" customFormat="1" ht="19.5">
      <c r="B135" s="32"/>
      <c r="D135" s="151" t="s">
        <v>248</v>
      </c>
      <c r="F135" s="152" t="s">
        <v>250</v>
      </c>
      <c r="I135" s="153"/>
      <c r="L135" s="32"/>
      <c r="M135" s="154"/>
      <c r="T135" s="56"/>
      <c r="AT135" s="17" t="s">
        <v>248</v>
      </c>
      <c r="AU135" s="17" t="s">
        <v>83</v>
      </c>
    </row>
    <row r="136" spans="2:65" s="1" customFormat="1" ht="24.2" customHeight="1">
      <c r="B136" s="32"/>
      <c r="C136" s="137" t="s">
        <v>251</v>
      </c>
      <c r="D136" s="137" t="s">
        <v>243</v>
      </c>
      <c r="E136" s="138" t="s">
        <v>252</v>
      </c>
      <c r="F136" s="139" t="s">
        <v>253</v>
      </c>
      <c r="G136" s="140" t="s">
        <v>246</v>
      </c>
      <c r="H136" s="141">
        <v>635.24</v>
      </c>
      <c r="I136" s="142"/>
      <c r="J136" s="143">
        <f>ROUND(I136*H136,2)</f>
        <v>0</v>
      </c>
      <c r="K136" s="144"/>
      <c r="L136" s="32"/>
      <c r="M136" s="145" t="s">
        <v>1</v>
      </c>
      <c r="N136" s="146" t="s">
        <v>38</v>
      </c>
      <c r="P136" s="147">
        <f>O136*H136</f>
        <v>0</v>
      </c>
      <c r="Q136" s="147">
        <v>0</v>
      </c>
      <c r="R136" s="147">
        <f>Q136*H136</f>
        <v>0</v>
      </c>
      <c r="S136" s="147">
        <v>0</v>
      </c>
      <c r="T136" s="148">
        <f>S136*H136</f>
        <v>0</v>
      </c>
      <c r="AR136" s="149" t="s">
        <v>247</v>
      </c>
      <c r="AT136" s="149" t="s">
        <v>243</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254</v>
      </c>
    </row>
    <row r="137" spans="2:47" s="1" customFormat="1" ht="11.25">
      <c r="B137" s="32"/>
      <c r="D137" s="151" t="s">
        <v>248</v>
      </c>
      <c r="F137" s="152" t="s">
        <v>253</v>
      </c>
      <c r="I137" s="153"/>
      <c r="L137" s="32"/>
      <c r="M137" s="154"/>
      <c r="T137" s="56"/>
      <c r="AT137" s="17" t="s">
        <v>248</v>
      </c>
      <c r="AU137" s="17" t="s">
        <v>83</v>
      </c>
    </row>
    <row r="138" spans="2:65" s="1" customFormat="1" ht="37.9" customHeight="1">
      <c r="B138" s="32"/>
      <c r="C138" s="137" t="s">
        <v>247</v>
      </c>
      <c r="D138" s="137" t="s">
        <v>243</v>
      </c>
      <c r="E138" s="138" t="s">
        <v>255</v>
      </c>
      <c r="F138" s="139" t="s">
        <v>256</v>
      </c>
      <c r="G138" s="140" t="s">
        <v>257</v>
      </c>
      <c r="H138" s="141">
        <v>2491</v>
      </c>
      <c r="I138" s="142"/>
      <c r="J138" s="143">
        <f>ROUND(I138*H138,2)</f>
        <v>0</v>
      </c>
      <c r="K138" s="144"/>
      <c r="L138" s="32"/>
      <c r="M138" s="145" t="s">
        <v>1</v>
      </c>
      <c r="N138" s="146" t="s">
        <v>38</v>
      </c>
      <c r="P138" s="147">
        <f>O138*H138</f>
        <v>0</v>
      </c>
      <c r="Q138" s="147">
        <v>0</v>
      </c>
      <c r="R138" s="147">
        <f>Q138*H138</f>
        <v>0</v>
      </c>
      <c r="S138" s="147">
        <v>0</v>
      </c>
      <c r="T138" s="148">
        <f>S138*H138</f>
        <v>0</v>
      </c>
      <c r="AR138" s="149" t="s">
        <v>247</v>
      </c>
      <c r="AT138" s="149" t="s">
        <v>243</v>
      </c>
      <c r="AU138" s="149" t="s">
        <v>83</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258</v>
      </c>
    </row>
    <row r="139" spans="2:47" s="1" customFormat="1" ht="19.5">
      <c r="B139" s="32"/>
      <c r="D139" s="151" t="s">
        <v>248</v>
      </c>
      <c r="F139" s="152" t="s">
        <v>256</v>
      </c>
      <c r="I139" s="153"/>
      <c r="L139" s="32"/>
      <c r="M139" s="154"/>
      <c r="T139" s="56"/>
      <c r="AT139" s="17" t="s">
        <v>248</v>
      </c>
      <c r="AU139" s="17" t="s">
        <v>83</v>
      </c>
    </row>
    <row r="140" spans="2:65" s="1" customFormat="1" ht="24.2" customHeight="1">
      <c r="B140" s="32"/>
      <c r="C140" s="155" t="s">
        <v>259</v>
      </c>
      <c r="D140" s="155" t="s">
        <v>260</v>
      </c>
      <c r="E140" s="156" t="s">
        <v>261</v>
      </c>
      <c r="F140" s="157" t="s">
        <v>262</v>
      </c>
      <c r="G140" s="158" t="s">
        <v>263</v>
      </c>
      <c r="H140" s="159">
        <v>2</v>
      </c>
      <c r="I140" s="160"/>
      <c r="J140" s="161">
        <f>ROUND(I140*H140,2)</f>
        <v>0</v>
      </c>
      <c r="K140" s="162"/>
      <c r="L140" s="163"/>
      <c r="M140" s="164" t="s">
        <v>1</v>
      </c>
      <c r="N140" s="165" t="s">
        <v>38</v>
      </c>
      <c r="P140" s="147">
        <f>O140*H140</f>
        <v>0</v>
      </c>
      <c r="Q140" s="147">
        <v>0</v>
      </c>
      <c r="R140" s="147">
        <f>Q140*H140</f>
        <v>0</v>
      </c>
      <c r="S140" s="147">
        <v>0</v>
      </c>
      <c r="T140" s="148">
        <f>S140*H140</f>
        <v>0</v>
      </c>
      <c r="AR140" s="149" t="s">
        <v>258</v>
      </c>
      <c r="AT140" s="149" t="s">
        <v>260</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264</v>
      </c>
    </row>
    <row r="141" spans="2:47" s="1" customFormat="1" ht="19.5">
      <c r="B141" s="32"/>
      <c r="D141" s="151" t="s">
        <v>248</v>
      </c>
      <c r="F141" s="152" t="s">
        <v>262</v>
      </c>
      <c r="I141" s="153"/>
      <c r="L141" s="32"/>
      <c r="M141" s="154"/>
      <c r="T141" s="56"/>
      <c r="AT141" s="17" t="s">
        <v>248</v>
      </c>
      <c r="AU141" s="17" t="s">
        <v>83</v>
      </c>
    </row>
    <row r="142" spans="2:65" s="1" customFormat="1" ht="33" customHeight="1">
      <c r="B142" s="32"/>
      <c r="C142" s="155" t="s">
        <v>254</v>
      </c>
      <c r="D142" s="155" t="s">
        <v>260</v>
      </c>
      <c r="E142" s="156" t="s">
        <v>265</v>
      </c>
      <c r="F142" s="157" t="s">
        <v>266</v>
      </c>
      <c r="G142" s="158" t="s">
        <v>267</v>
      </c>
      <c r="H142" s="159">
        <v>2230</v>
      </c>
      <c r="I142" s="160"/>
      <c r="J142" s="161">
        <f>ROUND(I142*H142,2)</f>
        <v>0</v>
      </c>
      <c r="K142" s="162"/>
      <c r="L142" s="163"/>
      <c r="M142" s="164" t="s">
        <v>1</v>
      </c>
      <c r="N142" s="165" t="s">
        <v>38</v>
      </c>
      <c r="P142" s="147">
        <f>O142*H142</f>
        <v>0</v>
      </c>
      <c r="Q142" s="147">
        <v>0</v>
      </c>
      <c r="R142" s="147">
        <f>Q142*H142</f>
        <v>0</v>
      </c>
      <c r="S142" s="147">
        <v>0</v>
      </c>
      <c r="T142" s="148">
        <f>S142*H142</f>
        <v>0</v>
      </c>
      <c r="AR142" s="149" t="s">
        <v>258</v>
      </c>
      <c r="AT142" s="149" t="s">
        <v>260</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268</v>
      </c>
    </row>
    <row r="143" spans="2:47" s="1" customFormat="1" ht="19.5">
      <c r="B143" s="32"/>
      <c r="D143" s="151" t="s">
        <v>248</v>
      </c>
      <c r="F143" s="152" t="s">
        <v>266</v>
      </c>
      <c r="I143" s="153"/>
      <c r="L143" s="32"/>
      <c r="M143" s="154"/>
      <c r="T143" s="56"/>
      <c r="AT143" s="17" t="s">
        <v>248</v>
      </c>
      <c r="AU143" s="17" t="s">
        <v>83</v>
      </c>
    </row>
    <row r="144" spans="2:65" s="1" customFormat="1" ht="33" customHeight="1">
      <c r="B144" s="32"/>
      <c r="C144" s="155" t="s">
        <v>269</v>
      </c>
      <c r="D144" s="155" t="s">
        <v>260</v>
      </c>
      <c r="E144" s="156" t="s">
        <v>270</v>
      </c>
      <c r="F144" s="157" t="s">
        <v>271</v>
      </c>
      <c r="G144" s="158" t="s">
        <v>267</v>
      </c>
      <c r="H144" s="159">
        <v>275</v>
      </c>
      <c r="I144" s="160"/>
      <c r="J144" s="161">
        <f>ROUND(I144*H144,2)</f>
        <v>0</v>
      </c>
      <c r="K144" s="162"/>
      <c r="L144" s="163"/>
      <c r="M144" s="164" t="s">
        <v>1</v>
      </c>
      <c r="N144" s="165" t="s">
        <v>38</v>
      </c>
      <c r="P144" s="147">
        <f>O144*H144</f>
        <v>0</v>
      </c>
      <c r="Q144" s="147">
        <v>0</v>
      </c>
      <c r="R144" s="147">
        <f>Q144*H144</f>
        <v>0</v>
      </c>
      <c r="S144" s="147">
        <v>0</v>
      </c>
      <c r="T144" s="148">
        <f>S144*H144</f>
        <v>0</v>
      </c>
      <c r="AR144" s="149" t="s">
        <v>258</v>
      </c>
      <c r="AT144" s="149" t="s">
        <v>260</v>
      </c>
      <c r="AU144" s="149" t="s">
        <v>83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272</v>
      </c>
    </row>
    <row r="145" spans="2:47" s="1" customFormat="1" ht="19.5">
      <c r="B145" s="32"/>
      <c r="D145" s="151" t="s">
        <v>248</v>
      </c>
      <c r="F145" s="152" t="s">
        <v>271</v>
      </c>
      <c r="I145" s="153"/>
      <c r="L145" s="32"/>
      <c r="M145" s="154"/>
      <c r="T145" s="56"/>
      <c r="AT145" s="17" t="s">
        <v>248</v>
      </c>
      <c r="AU145" s="17" t="s">
        <v>83</v>
      </c>
    </row>
    <row r="146" spans="2:65" s="1" customFormat="1" ht="33" customHeight="1">
      <c r="B146" s="32"/>
      <c r="C146" s="155" t="s">
        <v>258</v>
      </c>
      <c r="D146" s="155" t="s">
        <v>260</v>
      </c>
      <c r="E146" s="156" t="s">
        <v>273</v>
      </c>
      <c r="F146" s="157" t="s">
        <v>274</v>
      </c>
      <c r="G146" s="158" t="s">
        <v>267</v>
      </c>
      <c r="H146" s="159">
        <v>2300</v>
      </c>
      <c r="I146" s="160"/>
      <c r="J146" s="161">
        <f>ROUND(I146*H146,2)</f>
        <v>0</v>
      </c>
      <c r="K146" s="162"/>
      <c r="L146" s="163"/>
      <c r="M146" s="164" t="s">
        <v>1</v>
      </c>
      <c r="N146" s="165" t="s">
        <v>38</v>
      </c>
      <c r="P146" s="147">
        <f>O146*H146</f>
        <v>0</v>
      </c>
      <c r="Q146" s="147">
        <v>0</v>
      </c>
      <c r="R146" s="147">
        <f>Q146*H146</f>
        <v>0</v>
      </c>
      <c r="S146" s="147">
        <v>0</v>
      </c>
      <c r="T146" s="148">
        <f>S146*H146</f>
        <v>0</v>
      </c>
      <c r="AR146" s="149" t="s">
        <v>258</v>
      </c>
      <c r="AT146" s="149" t="s">
        <v>260</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275</v>
      </c>
    </row>
    <row r="147" spans="2:47" s="1" customFormat="1" ht="19.5">
      <c r="B147" s="32"/>
      <c r="D147" s="151" t="s">
        <v>248</v>
      </c>
      <c r="F147" s="152" t="s">
        <v>274</v>
      </c>
      <c r="I147" s="153"/>
      <c r="L147" s="32"/>
      <c r="M147" s="154"/>
      <c r="T147" s="56"/>
      <c r="AT147" s="17" t="s">
        <v>248</v>
      </c>
      <c r="AU147" s="17" t="s">
        <v>83</v>
      </c>
    </row>
    <row r="148" spans="2:65" s="1" customFormat="1" ht="33" customHeight="1">
      <c r="B148" s="32"/>
      <c r="C148" s="155" t="s">
        <v>276</v>
      </c>
      <c r="D148" s="155" t="s">
        <v>260</v>
      </c>
      <c r="E148" s="156" t="s">
        <v>277</v>
      </c>
      <c r="F148" s="157" t="s">
        <v>278</v>
      </c>
      <c r="G148" s="158" t="s">
        <v>267</v>
      </c>
      <c r="H148" s="159">
        <v>900</v>
      </c>
      <c r="I148" s="160"/>
      <c r="J148" s="161">
        <f>ROUND(I148*H148,2)</f>
        <v>0</v>
      </c>
      <c r="K148" s="162"/>
      <c r="L148" s="163"/>
      <c r="M148" s="164" t="s">
        <v>1</v>
      </c>
      <c r="N148" s="165" t="s">
        <v>38</v>
      </c>
      <c r="P148" s="147">
        <f>O148*H148</f>
        <v>0</v>
      </c>
      <c r="Q148" s="147">
        <v>0</v>
      </c>
      <c r="R148" s="147">
        <f>Q148*H148</f>
        <v>0</v>
      </c>
      <c r="S148" s="147">
        <v>0</v>
      </c>
      <c r="T148" s="148">
        <f>S148*H148</f>
        <v>0</v>
      </c>
      <c r="AR148" s="149" t="s">
        <v>258</v>
      </c>
      <c r="AT148" s="149" t="s">
        <v>260</v>
      </c>
      <c r="AU148" s="149" t="s">
        <v>83</v>
      </c>
      <c r="AY148" s="17" t="s">
        <v>241</v>
      </c>
      <c r="BE148" s="150">
        <f>IF(N148="základní",J148,0)</f>
        <v>0</v>
      </c>
      <c r="BF148" s="150">
        <f>IF(N148="snížená",J148,0)</f>
        <v>0</v>
      </c>
      <c r="BG148" s="150">
        <f>IF(N148="zákl. přenesená",J148,0)</f>
        <v>0</v>
      </c>
      <c r="BH148" s="150">
        <f>IF(N148="sníž. přenesená",J148,0)</f>
        <v>0</v>
      </c>
      <c r="BI148" s="150">
        <f>IF(N148="nulová",J148,0)</f>
        <v>0</v>
      </c>
      <c r="BJ148" s="17" t="s">
        <v>81</v>
      </c>
      <c r="BK148" s="150">
        <f>ROUND(I148*H148,2)</f>
        <v>0</v>
      </c>
      <c r="BL148" s="17" t="s">
        <v>247</v>
      </c>
      <c r="BM148" s="149" t="s">
        <v>279</v>
      </c>
    </row>
    <row r="149" spans="2:47" s="1" customFormat="1" ht="19.5">
      <c r="B149" s="32"/>
      <c r="D149" s="151" t="s">
        <v>248</v>
      </c>
      <c r="F149" s="152" t="s">
        <v>278</v>
      </c>
      <c r="I149" s="153"/>
      <c r="L149" s="32"/>
      <c r="M149" s="154"/>
      <c r="T149" s="56"/>
      <c r="AT149" s="17" t="s">
        <v>248</v>
      </c>
      <c r="AU149" s="17" t="s">
        <v>83</v>
      </c>
    </row>
    <row r="150" spans="2:65" s="1" customFormat="1" ht="33" customHeight="1">
      <c r="B150" s="32"/>
      <c r="C150" s="155" t="s">
        <v>264</v>
      </c>
      <c r="D150" s="155" t="s">
        <v>260</v>
      </c>
      <c r="E150" s="156" t="s">
        <v>280</v>
      </c>
      <c r="F150" s="157" t="s">
        <v>281</v>
      </c>
      <c r="G150" s="158" t="s">
        <v>267</v>
      </c>
      <c r="H150" s="159">
        <v>2540</v>
      </c>
      <c r="I150" s="160"/>
      <c r="J150" s="161">
        <f>ROUND(I150*H150,2)</f>
        <v>0</v>
      </c>
      <c r="K150" s="162"/>
      <c r="L150" s="163"/>
      <c r="M150" s="164" t="s">
        <v>1</v>
      </c>
      <c r="N150" s="165" t="s">
        <v>38</v>
      </c>
      <c r="P150" s="147">
        <f>O150*H150</f>
        <v>0</v>
      </c>
      <c r="Q150" s="147">
        <v>0</v>
      </c>
      <c r="R150" s="147">
        <f>Q150*H150</f>
        <v>0</v>
      </c>
      <c r="S150" s="147">
        <v>0</v>
      </c>
      <c r="T150" s="148">
        <f>S150*H150</f>
        <v>0</v>
      </c>
      <c r="AR150" s="149" t="s">
        <v>258</v>
      </c>
      <c r="AT150" s="149" t="s">
        <v>260</v>
      </c>
      <c r="AU150" s="149" t="s">
        <v>83</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282</v>
      </c>
    </row>
    <row r="151" spans="2:47" s="1" customFormat="1" ht="19.5">
      <c r="B151" s="32"/>
      <c r="D151" s="151" t="s">
        <v>248</v>
      </c>
      <c r="F151" s="152" t="s">
        <v>281</v>
      </c>
      <c r="I151" s="153"/>
      <c r="L151" s="32"/>
      <c r="M151" s="154"/>
      <c r="T151" s="56"/>
      <c r="AT151" s="17" t="s">
        <v>248</v>
      </c>
      <c r="AU151" s="17" t="s">
        <v>83</v>
      </c>
    </row>
    <row r="152" spans="2:65" s="1" customFormat="1" ht="33" customHeight="1">
      <c r="B152" s="32"/>
      <c r="C152" s="155" t="s">
        <v>283</v>
      </c>
      <c r="D152" s="155" t="s">
        <v>260</v>
      </c>
      <c r="E152" s="156" t="s">
        <v>284</v>
      </c>
      <c r="F152" s="157" t="s">
        <v>285</v>
      </c>
      <c r="G152" s="158" t="s">
        <v>267</v>
      </c>
      <c r="H152" s="159">
        <v>620</v>
      </c>
      <c r="I152" s="160"/>
      <c r="J152" s="161">
        <f>ROUND(I152*H152,2)</f>
        <v>0</v>
      </c>
      <c r="K152" s="162"/>
      <c r="L152" s="163"/>
      <c r="M152" s="164" t="s">
        <v>1</v>
      </c>
      <c r="N152" s="165" t="s">
        <v>38</v>
      </c>
      <c r="P152" s="147">
        <f>O152*H152</f>
        <v>0</v>
      </c>
      <c r="Q152" s="147">
        <v>0</v>
      </c>
      <c r="R152" s="147">
        <f>Q152*H152</f>
        <v>0</v>
      </c>
      <c r="S152" s="147">
        <v>0</v>
      </c>
      <c r="T152" s="148">
        <f>S152*H152</f>
        <v>0</v>
      </c>
      <c r="AR152" s="149" t="s">
        <v>258</v>
      </c>
      <c r="AT152" s="149" t="s">
        <v>260</v>
      </c>
      <c r="AU152" s="149" t="s">
        <v>83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286</v>
      </c>
    </row>
    <row r="153" spans="2:47" s="1" customFormat="1" ht="19.5">
      <c r="B153" s="32"/>
      <c r="D153" s="151" t="s">
        <v>248</v>
      </c>
      <c r="F153" s="152" t="s">
        <v>285</v>
      </c>
      <c r="I153" s="153"/>
      <c r="L153" s="32"/>
      <c r="M153" s="154"/>
      <c r="T153" s="56"/>
      <c r="AT153" s="17" t="s">
        <v>248</v>
      </c>
      <c r="AU153" s="17" t="s">
        <v>83</v>
      </c>
    </row>
    <row r="154" spans="2:65" s="1" customFormat="1" ht="49.15" customHeight="1">
      <c r="B154" s="32"/>
      <c r="C154" s="155" t="s">
        <v>268</v>
      </c>
      <c r="D154" s="155" t="s">
        <v>260</v>
      </c>
      <c r="E154" s="156" t="s">
        <v>287</v>
      </c>
      <c r="F154" s="157" t="s">
        <v>288</v>
      </c>
      <c r="G154" s="158" t="s">
        <v>263</v>
      </c>
      <c r="H154" s="159">
        <v>2</v>
      </c>
      <c r="I154" s="160"/>
      <c r="J154" s="161">
        <f>ROUND(I154*H154,2)</f>
        <v>0</v>
      </c>
      <c r="K154" s="162"/>
      <c r="L154" s="163"/>
      <c r="M154" s="164" t="s">
        <v>1</v>
      </c>
      <c r="N154" s="165" t="s">
        <v>38</v>
      </c>
      <c r="P154" s="147">
        <f>O154*H154</f>
        <v>0</v>
      </c>
      <c r="Q154" s="147">
        <v>0</v>
      </c>
      <c r="R154" s="147">
        <f>Q154*H154</f>
        <v>0</v>
      </c>
      <c r="S154" s="147">
        <v>0</v>
      </c>
      <c r="T154" s="148">
        <f>S154*H154</f>
        <v>0</v>
      </c>
      <c r="AR154" s="149" t="s">
        <v>258</v>
      </c>
      <c r="AT154" s="149" t="s">
        <v>260</v>
      </c>
      <c r="AU154" s="149" t="s">
        <v>83</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289</v>
      </c>
    </row>
    <row r="155" spans="2:47" s="1" customFormat="1" ht="29.25">
      <c r="B155" s="32"/>
      <c r="D155" s="151" t="s">
        <v>248</v>
      </c>
      <c r="F155" s="152" t="s">
        <v>288</v>
      </c>
      <c r="I155" s="153"/>
      <c r="L155" s="32"/>
      <c r="M155" s="154"/>
      <c r="T155" s="56"/>
      <c r="AT155" s="17" t="s">
        <v>248</v>
      </c>
      <c r="AU155" s="17" t="s">
        <v>83</v>
      </c>
    </row>
    <row r="156" spans="2:65" s="1" customFormat="1" ht="24.2" customHeight="1">
      <c r="B156" s="32"/>
      <c r="C156" s="155" t="s">
        <v>290</v>
      </c>
      <c r="D156" s="155" t="s">
        <v>260</v>
      </c>
      <c r="E156" s="156" t="s">
        <v>291</v>
      </c>
      <c r="F156" s="157" t="s">
        <v>292</v>
      </c>
      <c r="G156" s="158" t="s">
        <v>263</v>
      </c>
      <c r="H156" s="159">
        <v>7</v>
      </c>
      <c r="I156" s="160"/>
      <c r="J156" s="161">
        <f>ROUND(I156*H156,2)</f>
        <v>0</v>
      </c>
      <c r="K156" s="162"/>
      <c r="L156" s="163"/>
      <c r="M156" s="164" t="s">
        <v>1</v>
      </c>
      <c r="N156" s="165" t="s">
        <v>38</v>
      </c>
      <c r="P156" s="147">
        <f>O156*H156</f>
        <v>0</v>
      </c>
      <c r="Q156" s="147">
        <v>0</v>
      </c>
      <c r="R156" s="147">
        <f>Q156*H156</f>
        <v>0</v>
      </c>
      <c r="S156" s="147">
        <v>0</v>
      </c>
      <c r="T156" s="148">
        <f>S156*H156</f>
        <v>0</v>
      </c>
      <c r="AR156" s="149" t="s">
        <v>258</v>
      </c>
      <c r="AT156" s="149" t="s">
        <v>260</v>
      </c>
      <c r="AU156" s="149" t="s">
        <v>83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293</v>
      </c>
    </row>
    <row r="157" spans="2:47" s="1" customFormat="1" ht="19.5">
      <c r="B157" s="32"/>
      <c r="D157" s="151" t="s">
        <v>248</v>
      </c>
      <c r="F157" s="152" t="s">
        <v>292</v>
      </c>
      <c r="I157" s="153"/>
      <c r="L157" s="32"/>
      <c r="M157" s="154"/>
      <c r="T157" s="56"/>
      <c r="AT157" s="17" t="s">
        <v>248</v>
      </c>
      <c r="AU157" s="17" t="s">
        <v>83</v>
      </c>
    </row>
    <row r="158" spans="2:65" s="1" customFormat="1" ht="24.2" customHeight="1">
      <c r="B158" s="32"/>
      <c r="C158" s="155" t="s">
        <v>272</v>
      </c>
      <c r="D158" s="155" t="s">
        <v>260</v>
      </c>
      <c r="E158" s="156" t="s">
        <v>294</v>
      </c>
      <c r="F158" s="157" t="s">
        <v>295</v>
      </c>
      <c r="G158" s="158" t="s">
        <v>263</v>
      </c>
      <c r="H158" s="159">
        <v>7</v>
      </c>
      <c r="I158" s="160"/>
      <c r="J158" s="161">
        <f>ROUND(I158*H158,2)</f>
        <v>0</v>
      </c>
      <c r="K158" s="162"/>
      <c r="L158" s="163"/>
      <c r="M158" s="164" t="s">
        <v>1</v>
      </c>
      <c r="N158" s="165" t="s">
        <v>38</v>
      </c>
      <c r="P158" s="147">
        <f>O158*H158</f>
        <v>0</v>
      </c>
      <c r="Q158" s="147">
        <v>0</v>
      </c>
      <c r="R158" s="147">
        <f>Q158*H158</f>
        <v>0</v>
      </c>
      <c r="S158" s="147">
        <v>0</v>
      </c>
      <c r="T158" s="148">
        <f>S158*H158</f>
        <v>0</v>
      </c>
      <c r="AR158" s="149" t="s">
        <v>258</v>
      </c>
      <c r="AT158" s="149" t="s">
        <v>260</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296</v>
      </c>
    </row>
    <row r="159" spans="2:47" s="1" customFormat="1" ht="19.5">
      <c r="B159" s="32"/>
      <c r="D159" s="151" t="s">
        <v>248</v>
      </c>
      <c r="F159" s="152" t="s">
        <v>295</v>
      </c>
      <c r="I159" s="153"/>
      <c r="L159" s="32"/>
      <c r="M159" s="154"/>
      <c r="T159" s="56"/>
      <c r="AT159" s="17" t="s">
        <v>248</v>
      </c>
      <c r="AU159" s="17" t="s">
        <v>83</v>
      </c>
    </row>
    <row r="160" spans="2:65" s="1" customFormat="1" ht="24.2" customHeight="1">
      <c r="B160" s="32"/>
      <c r="C160" s="155" t="s">
        <v>8</v>
      </c>
      <c r="D160" s="155" t="s">
        <v>260</v>
      </c>
      <c r="E160" s="156" t="s">
        <v>297</v>
      </c>
      <c r="F160" s="157" t="s">
        <v>298</v>
      </c>
      <c r="G160" s="158" t="s">
        <v>263</v>
      </c>
      <c r="H160" s="159">
        <v>20</v>
      </c>
      <c r="I160" s="160"/>
      <c r="J160" s="161">
        <f>ROUND(I160*H160,2)</f>
        <v>0</v>
      </c>
      <c r="K160" s="162"/>
      <c r="L160" s="163"/>
      <c r="M160" s="164" t="s">
        <v>1</v>
      </c>
      <c r="N160" s="165" t="s">
        <v>38</v>
      </c>
      <c r="P160" s="147">
        <f>O160*H160</f>
        <v>0</v>
      </c>
      <c r="Q160" s="147">
        <v>0</v>
      </c>
      <c r="R160" s="147">
        <f>Q160*H160</f>
        <v>0</v>
      </c>
      <c r="S160" s="147">
        <v>0</v>
      </c>
      <c r="T160" s="148">
        <f>S160*H160</f>
        <v>0</v>
      </c>
      <c r="AR160" s="149" t="s">
        <v>258</v>
      </c>
      <c r="AT160" s="149" t="s">
        <v>260</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299</v>
      </c>
    </row>
    <row r="161" spans="2:47" s="1" customFormat="1" ht="11.25">
      <c r="B161" s="32"/>
      <c r="D161" s="151" t="s">
        <v>248</v>
      </c>
      <c r="F161" s="152" t="s">
        <v>298</v>
      </c>
      <c r="I161" s="153"/>
      <c r="L161" s="32"/>
      <c r="M161" s="154"/>
      <c r="T161" s="56"/>
      <c r="AT161" s="17" t="s">
        <v>248</v>
      </c>
      <c r="AU161" s="17" t="s">
        <v>83</v>
      </c>
    </row>
    <row r="162" spans="2:65" s="1" customFormat="1" ht="24.2" customHeight="1">
      <c r="B162" s="32"/>
      <c r="C162" s="155" t="s">
        <v>275</v>
      </c>
      <c r="D162" s="155" t="s">
        <v>260</v>
      </c>
      <c r="E162" s="156" t="s">
        <v>300</v>
      </c>
      <c r="F162" s="157" t="s">
        <v>301</v>
      </c>
      <c r="G162" s="158" t="s">
        <v>263</v>
      </c>
      <c r="H162" s="159">
        <v>20</v>
      </c>
      <c r="I162" s="160"/>
      <c r="J162" s="161">
        <f>ROUND(I162*H162,2)</f>
        <v>0</v>
      </c>
      <c r="K162" s="162"/>
      <c r="L162" s="163"/>
      <c r="M162" s="164" t="s">
        <v>1</v>
      </c>
      <c r="N162" s="165" t="s">
        <v>38</v>
      </c>
      <c r="P162" s="147">
        <f>O162*H162</f>
        <v>0</v>
      </c>
      <c r="Q162" s="147">
        <v>0</v>
      </c>
      <c r="R162" s="147">
        <f>Q162*H162</f>
        <v>0</v>
      </c>
      <c r="S162" s="147">
        <v>0</v>
      </c>
      <c r="T162" s="148">
        <f>S162*H162</f>
        <v>0</v>
      </c>
      <c r="AR162" s="149" t="s">
        <v>258</v>
      </c>
      <c r="AT162" s="149" t="s">
        <v>260</v>
      </c>
      <c r="AU162" s="149" t="s">
        <v>83</v>
      </c>
      <c r="AY162" s="17" t="s">
        <v>241</v>
      </c>
      <c r="BE162" s="150">
        <f>IF(N162="základní",J162,0)</f>
        <v>0</v>
      </c>
      <c r="BF162" s="150">
        <f>IF(N162="snížená",J162,0)</f>
        <v>0</v>
      </c>
      <c r="BG162" s="150">
        <f>IF(N162="zákl. přenesená",J162,0)</f>
        <v>0</v>
      </c>
      <c r="BH162" s="150">
        <f>IF(N162="sníž. přenesená",J162,0)</f>
        <v>0</v>
      </c>
      <c r="BI162" s="150">
        <f>IF(N162="nulová",J162,0)</f>
        <v>0</v>
      </c>
      <c r="BJ162" s="17" t="s">
        <v>81</v>
      </c>
      <c r="BK162" s="150">
        <f>ROUND(I162*H162,2)</f>
        <v>0</v>
      </c>
      <c r="BL162" s="17" t="s">
        <v>247</v>
      </c>
      <c r="BM162" s="149" t="s">
        <v>302</v>
      </c>
    </row>
    <row r="163" spans="2:47" s="1" customFormat="1" ht="11.25">
      <c r="B163" s="32"/>
      <c r="D163" s="151" t="s">
        <v>248</v>
      </c>
      <c r="F163" s="152" t="s">
        <v>301</v>
      </c>
      <c r="I163" s="153"/>
      <c r="L163" s="32"/>
      <c r="M163" s="154"/>
      <c r="T163" s="56"/>
      <c r="AT163" s="17" t="s">
        <v>248</v>
      </c>
      <c r="AU163" s="17" t="s">
        <v>83</v>
      </c>
    </row>
    <row r="164" spans="2:65" s="1" customFormat="1" ht="33" customHeight="1">
      <c r="B164" s="32"/>
      <c r="C164" s="155" t="s">
        <v>303</v>
      </c>
      <c r="D164" s="155" t="s">
        <v>260</v>
      </c>
      <c r="E164" s="156" t="s">
        <v>304</v>
      </c>
      <c r="F164" s="157" t="s">
        <v>305</v>
      </c>
      <c r="G164" s="158" t="s">
        <v>267</v>
      </c>
      <c r="H164" s="159">
        <v>1055</v>
      </c>
      <c r="I164" s="160"/>
      <c r="J164" s="161">
        <f>ROUND(I164*H164,2)</f>
        <v>0</v>
      </c>
      <c r="K164" s="162"/>
      <c r="L164" s="163"/>
      <c r="M164" s="164" t="s">
        <v>1</v>
      </c>
      <c r="N164" s="165" t="s">
        <v>38</v>
      </c>
      <c r="P164" s="147">
        <f>O164*H164</f>
        <v>0</v>
      </c>
      <c r="Q164" s="147">
        <v>0</v>
      </c>
      <c r="R164" s="147">
        <f>Q164*H164</f>
        <v>0</v>
      </c>
      <c r="S164" s="147">
        <v>0</v>
      </c>
      <c r="T164" s="148">
        <f>S164*H164</f>
        <v>0</v>
      </c>
      <c r="AR164" s="149" t="s">
        <v>258</v>
      </c>
      <c r="AT164" s="149" t="s">
        <v>260</v>
      </c>
      <c r="AU164" s="149" t="s">
        <v>83</v>
      </c>
      <c r="AY164" s="17" t="s">
        <v>241</v>
      </c>
      <c r="BE164" s="150">
        <f>IF(N164="základní",J164,0)</f>
        <v>0</v>
      </c>
      <c r="BF164" s="150">
        <f>IF(N164="snížená",J164,0)</f>
        <v>0</v>
      </c>
      <c r="BG164" s="150">
        <f>IF(N164="zákl. přenesená",J164,0)</f>
        <v>0</v>
      </c>
      <c r="BH164" s="150">
        <f>IF(N164="sníž. přenesená",J164,0)</f>
        <v>0</v>
      </c>
      <c r="BI164" s="150">
        <f>IF(N164="nulová",J164,0)</f>
        <v>0</v>
      </c>
      <c r="BJ164" s="17" t="s">
        <v>81</v>
      </c>
      <c r="BK164" s="150">
        <f>ROUND(I164*H164,2)</f>
        <v>0</v>
      </c>
      <c r="BL164" s="17" t="s">
        <v>247</v>
      </c>
      <c r="BM164" s="149" t="s">
        <v>306</v>
      </c>
    </row>
    <row r="165" spans="2:47" s="1" customFormat="1" ht="19.5">
      <c r="B165" s="32"/>
      <c r="D165" s="151" t="s">
        <v>248</v>
      </c>
      <c r="F165" s="152" t="s">
        <v>305</v>
      </c>
      <c r="I165" s="153"/>
      <c r="L165" s="32"/>
      <c r="M165" s="154"/>
      <c r="T165" s="56"/>
      <c r="AT165" s="17" t="s">
        <v>248</v>
      </c>
      <c r="AU165" s="17" t="s">
        <v>83</v>
      </c>
    </row>
    <row r="166" spans="2:65" s="1" customFormat="1" ht="33" customHeight="1">
      <c r="B166" s="32"/>
      <c r="C166" s="155" t="s">
        <v>279</v>
      </c>
      <c r="D166" s="155" t="s">
        <v>260</v>
      </c>
      <c r="E166" s="156" t="s">
        <v>307</v>
      </c>
      <c r="F166" s="157" t="s">
        <v>308</v>
      </c>
      <c r="G166" s="158" t="s">
        <v>267</v>
      </c>
      <c r="H166" s="159">
        <v>1129</v>
      </c>
      <c r="I166" s="160"/>
      <c r="J166" s="161">
        <f>ROUND(I166*H166,2)</f>
        <v>0</v>
      </c>
      <c r="K166" s="162"/>
      <c r="L166" s="163"/>
      <c r="M166" s="164" t="s">
        <v>1</v>
      </c>
      <c r="N166" s="165" t="s">
        <v>38</v>
      </c>
      <c r="P166" s="147">
        <f>O166*H166</f>
        <v>0</v>
      </c>
      <c r="Q166" s="147">
        <v>0</v>
      </c>
      <c r="R166" s="147">
        <f>Q166*H166</f>
        <v>0</v>
      </c>
      <c r="S166" s="147">
        <v>0</v>
      </c>
      <c r="T166" s="148">
        <f>S166*H166</f>
        <v>0</v>
      </c>
      <c r="AR166" s="149" t="s">
        <v>258</v>
      </c>
      <c r="AT166" s="149" t="s">
        <v>260</v>
      </c>
      <c r="AU166" s="149" t="s">
        <v>83</v>
      </c>
      <c r="AY166" s="17" t="s">
        <v>241</v>
      </c>
      <c r="BE166" s="150">
        <f>IF(N166="základní",J166,0)</f>
        <v>0</v>
      </c>
      <c r="BF166" s="150">
        <f>IF(N166="snížená",J166,0)</f>
        <v>0</v>
      </c>
      <c r="BG166" s="150">
        <f>IF(N166="zákl. přenesená",J166,0)</f>
        <v>0</v>
      </c>
      <c r="BH166" s="150">
        <f>IF(N166="sníž. přenesená",J166,0)</f>
        <v>0</v>
      </c>
      <c r="BI166" s="150">
        <f>IF(N166="nulová",J166,0)</f>
        <v>0</v>
      </c>
      <c r="BJ166" s="17" t="s">
        <v>81</v>
      </c>
      <c r="BK166" s="150">
        <f>ROUND(I166*H166,2)</f>
        <v>0</v>
      </c>
      <c r="BL166" s="17" t="s">
        <v>247</v>
      </c>
      <c r="BM166" s="149" t="s">
        <v>309</v>
      </c>
    </row>
    <row r="167" spans="2:47" s="1" customFormat="1" ht="19.5">
      <c r="B167" s="32"/>
      <c r="D167" s="151" t="s">
        <v>248</v>
      </c>
      <c r="F167" s="152" t="s">
        <v>308</v>
      </c>
      <c r="I167" s="153"/>
      <c r="L167" s="32"/>
      <c r="M167" s="154"/>
      <c r="T167" s="56"/>
      <c r="AT167" s="17" t="s">
        <v>248</v>
      </c>
      <c r="AU167" s="17" t="s">
        <v>83</v>
      </c>
    </row>
    <row r="168" spans="2:65" s="1" customFormat="1" ht="24.2" customHeight="1">
      <c r="B168" s="32"/>
      <c r="C168" s="155" t="s">
        <v>310</v>
      </c>
      <c r="D168" s="155" t="s">
        <v>260</v>
      </c>
      <c r="E168" s="156" t="s">
        <v>311</v>
      </c>
      <c r="F168" s="157" t="s">
        <v>312</v>
      </c>
      <c r="G168" s="158" t="s">
        <v>263</v>
      </c>
      <c r="H168" s="159">
        <v>4</v>
      </c>
      <c r="I168" s="160"/>
      <c r="J168" s="161">
        <f>ROUND(I168*H168,2)</f>
        <v>0</v>
      </c>
      <c r="K168" s="162"/>
      <c r="L168" s="163"/>
      <c r="M168" s="164" t="s">
        <v>1</v>
      </c>
      <c r="N168" s="165" t="s">
        <v>38</v>
      </c>
      <c r="P168" s="147">
        <f>O168*H168</f>
        <v>0</v>
      </c>
      <c r="Q168" s="147">
        <v>0</v>
      </c>
      <c r="R168" s="147">
        <f>Q168*H168</f>
        <v>0</v>
      </c>
      <c r="S168" s="147">
        <v>0</v>
      </c>
      <c r="T168" s="148">
        <f>S168*H168</f>
        <v>0</v>
      </c>
      <c r="AR168" s="149" t="s">
        <v>258</v>
      </c>
      <c r="AT168" s="149" t="s">
        <v>260</v>
      </c>
      <c r="AU168" s="149" t="s">
        <v>83</v>
      </c>
      <c r="AY168" s="17" t="s">
        <v>241</v>
      </c>
      <c r="BE168" s="150">
        <f>IF(N168="základní",J168,0)</f>
        <v>0</v>
      </c>
      <c r="BF168" s="150">
        <f>IF(N168="snížená",J168,0)</f>
        <v>0</v>
      </c>
      <c r="BG168" s="150">
        <f>IF(N168="zákl. přenesená",J168,0)</f>
        <v>0</v>
      </c>
      <c r="BH168" s="150">
        <f>IF(N168="sníž. přenesená",J168,0)</f>
        <v>0</v>
      </c>
      <c r="BI168" s="150">
        <f>IF(N168="nulová",J168,0)</f>
        <v>0</v>
      </c>
      <c r="BJ168" s="17" t="s">
        <v>81</v>
      </c>
      <c r="BK168" s="150">
        <f>ROUND(I168*H168,2)</f>
        <v>0</v>
      </c>
      <c r="BL168" s="17" t="s">
        <v>247</v>
      </c>
      <c r="BM168" s="149" t="s">
        <v>313</v>
      </c>
    </row>
    <row r="169" spans="2:47" s="1" customFormat="1" ht="19.5">
      <c r="B169" s="32"/>
      <c r="D169" s="151" t="s">
        <v>248</v>
      </c>
      <c r="F169" s="152" t="s">
        <v>312</v>
      </c>
      <c r="I169" s="153"/>
      <c r="L169" s="32"/>
      <c r="M169" s="154"/>
      <c r="T169" s="56"/>
      <c r="AT169" s="17" t="s">
        <v>248</v>
      </c>
      <c r="AU169" s="17" t="s">
        <v>83</v>
      </c>
    </row>
    <row r="170" spans="2:65" s="1" customFormat="1" ht="33" customHeight="1">
      <c r="B170" s="32"/>
      <c r="C170" s="155" t="s">
        <v>282</v>
      </c>
      <c r="D170" s="155" t="s">
        <v>260</v>
      </c>
      <c r="E170" s="156" t="s">
        <v>314</v>
      </c>
      <c r="F170" s="157" t="s">
        <v>315</v>
      </c>
      <c r="G170" s="158" t="s">
        <v>263</v>
      </c>
      <c r="H170" s="159">
        <v>8</v>
      </c>
      <c r="I170" s="160"/>
      <c r="J170" s="161">
        <f>ROUND(I170*H170,2)</f>
        <v>0</v>
      </c>
      <c r="K170" s="162"/>
      <c r="L170" s="163"/>
      <c r="M170" s="164" t="s">
        <v>1</v>
      </c>
      <c r="N170" s="165" t="s">
        <v>38</v>
      </c>
      <c r="P170" s="147">
        <f>O170*H170</f>
        <v>0</v>
      </c>
      <c r="Q170" s="147">
        <v>0</v>
      </c>
      <c r="R170" s="147">
        <f>Q170*H170</f>
        <v>0</v>
      </c>
      <c r="S170" s="147">
        <v>0</v>
      </c>
      <c r="T170" s="148">
        <f>S170*H170</f>
        <v>0</v>
      </c>
      <c r="AR170" s="149" t="s">
        <v>258</v>
      </c>
      <c r="AT170" s="149" t="s">
        <v>260</v>
      </c>
      <c r="AU170" s="149" t="s">
        <v>83</v>
      </c>
      <c r="AY170" s="17" t="s">
        <v>241</v>
      </c>
      <c r="BE170" s="150">
        <f>IF(N170="základní",J170,0)</f>
        <v>0</v>
      </c>
      <c r="BF170" s="150">
        <f>IF(N170="snížená",J170,0)</f>
        <v>0</v>
      </c>
      <c r="BG170" s="150">
        <f>IF(N170="zákl. přenesená",J170,0)</f>
        <v>0</v>
      </c>
      <c r="BH170" s="150">
        <f>IF(N170="sníž. přenesená",J170,0)</f>
        <v>0</v>
      </c>
      <c r="BI170" s="150">
        <f>IF(N170="nulová",J170,0)</f>
        <v>0</v>
      </c>
      <c r="BJ170" s="17" t="s">
        <v>81</v>
      </c>
      <c r="BK170" s="150">
        <f>ROUND(I170*H170,2)</f>
        <v>0</v>
      </c>
      <c r="BL170" s="17" t="s">
        <v>247</v>
      </c>
      <c r="BM170" s="149" t="s">
        <v>316</v>
      </c>
    </row>
    <row r="171" spans="2:47" s="1" customFormat="1" ht="19.5">
      <c r="B171" s="32"/>
      <c r="D171" s="151" t="s">
        <v>248</v>
      </c>
      <c r="F171" s="152" t="s">
        <v>315</v>
      </c>
      <c r="I171" s="153"/>
      <c r="L171" s="32"/>
      <c r="M171" s="154"/>
      <c r="T171" s="56"/>
      <c r="AT171" s="17" t="s">
        <v>248</v>
      </c>
      <c r="AU171" s="17" t="s">
        <v>83</v>
      </c>
    </row>
    <row r="172" spans="2:65" s="1" customFormat="1" ht="37.9" customHeight="1">
      <c r="B172" s="32"/>
      <c r="C172" s="155" t="s">
        <v>7</v>
      </c>
      <c r="D172" s="155" t="s">
        <v>260</v>
      </c>
      <c r="E172" s="156" t="s">
        <v>317</v>
      </c>
      <c r="F172" s="157" t="s">
        <v>318</v>
      </c>
      <c r="G172" s="158" t="s">
        <v>263</v>
      </c>
      <c r="H172" s="159">
        <v>55</v>
      </c>
      <c r="I172" s="160"/>
      <c r="J172" s="161">
        <f>ROUND(I172*H172,2)</f>
        <v>0</v>
      </c>
      <c r="K172" s="162"/>
      <c r="L172" s="163"/>
      <c r="M172" s="164" t="s">
        <v>1</v>
      </c>
      <c r="N172" s="165" t="s">
        <v>38</v>
      </c>
      <c r="P172" s="147">
        <f>O172*H172</f>
        <v>0</v>
      </c>
      <c r="Q172" s="147">
        <v>0</v>
      </c>
      <c r="R172" s="147">
        <f>Q172*H172</f>
        <v>0</v>
      </c>
      <c r="S172" s="147">
        <v>0</v>
      </c>
      <c r="T172" s="148">
        <f>S172*H172</f>
        <v>0</v>
      </c>
      <c r="AR172" s="149" t="s">
        <v>258</v>
      </c>
      <c r="AT172" s="149" t="s">
        <v>260</v>
      </c>
      <c r="AU172" s="149" t="s">
        <v>83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319</v>
      </c>
    </row>
    <row r="173" spans="2:47" s="1" customFormat="1" ht="19.5">
      <c r="B173" s="32"/>
      <c r="D173" s="151" t="s">
        <v>248</v>
      </c>
      <c r="F173" s="152" t="s">
        <v>318</v>
      </c>
      <c r="I173" s="153"/>
      <c r="L173" s="32"/>
      <c r="M173" s="154"/>
      <c r="T173" s="56"/>
      <c r="AT173" s="17" t="s">
        <v>248</v>
      </c>
      <c r="AU173" s="17" t="s">
        <v>83</v>
      </c>
    </row>
    <row r="174" spans="2:65" s="1" customFormat="1" ht="24.2" customHeight="1">
      <c r="B174" s="32"/>
      <c r="C174" s="155" t="s">
        <v>286</v>
      </c>
      <c r="D174" s="155" t="s">
        <v>260</v>
      </c>
      <c r="E174" s="156" t="s">
        <v>320</v>
      </c>
      <c r="F174" s="157" t="s">
        <v>321</v>
      </c>
      <c r="G174" s="158" t="s">
        <v>263</v>
      </c>
      <c r="H174" s="159">
        <v>2</v>
      </c>
      <c r="I174" s="160"/>
      <c r="J174" s="161">
        <f>ROUND(I174*H174,2)</f>
        <v>0</v>
      </c>
      <c r="K174" s="162"/>
      <c r="L174" s="163"/>
      <c r="M174" s="164" t="s">
        <v>1</v>
      </c>
      <c r="N174" s="165" t="s">
        <v>38</v>
      </c>
      <c r="P174" s="147">
        <f>O174*H174</f>
        <v>0</v>
      </c>
      <c r="Q174" s="147">
        <v>0</v>
      </c>
      <c r="R174" s="147">
        <f>Q174*H174</f>
        <v>0</v>
      </c>
      <c r="S174" s="147">
        <v>0</v>
      </c>
      <c r="T174" s="148">
        <f>S174*H174</f>
        <v>0</v>
      </c>
      <c r="AR174" s="149" t="s">
        <v>258</v>
      </c>
      <c r="AT174" s="149" t="s">
        <v>260</v>
      </c>
      <c r="AU174" s="149" t="s">
        <v>83</v>
      </c>
      <c r="AY174" s="17" t="s">
        <v>241</v>
      </c>
      <c r="BE174" s="150">
        <f>IF(N174="základní",J174,0)</f>
        <v>0</v>
      </c>
      <c r="BF174" s="150">
        <f>IF(N174="snížená",J174,0)</f>
        <v>0</v>
      </c>
      <c r="BG174" s="150">
        <f>IF(N174="zákl. přenesená",J174,0)</f>
        <v>0</v>
      </c>
      <c r="BH174" s="150">
        <f>IF(N174="sníž. přenesená",J174,0)</f>
        <v>0</v>
      </c>
      <c r="BI174" s="150">
        <f>IF(N174="nulová",J174,0)</f>
        <v>0</v>
      </c>
      <c r="BJ174" s="17" t="s">
        <v>81</v>
      </c>
      <c r="BK174" s="150">
        <f>ROUND(I174*H174,2)</f>
        <v>0</v>
      </c>
      <c r="BL174" s="17" t="s">
        <v>247</v>
      </c>
      <c r="BM174" s="149" t="s">
        <v>322</v>
      </c>
    </row>
    <row r="175" spans="2:47" s="1" customFormat="1" ht="19.5">
      <c r="B175" s="32"/>
      <c r="D175" s="151" t="s">
        <v>248</v>
      </c>
      <c r="F175" s="152" t="s">
        <v>321</v>
      </c>
      <c r="I175" s="153"/>
      <c r="L175" s="32"/>
      <c r="M175" s="154"/>
      <c r="T175" s="56"/>
      <c r="AT175" s="17" t="s">
        <v>248</v>
      </c>
      <c r="AU175" s="17" t="s">
        <v>83</v>
      </c>
    </row>
    <row r="176" spans="2:65" s="1" customFormat="1" ht="16.5" customHeight="1">
      <c r="B176" s="32"/>
      <c r="C176" s="155" t="s">
        <v>323</v>
      </c>
      <c r="D176" s="155" t="s">
        <v>260</v>
      </c>
      <c r="E176" s="156" t="s">
        <v>324</v>
      </c>
      <c r="F176" s="157" t="s">
        <v>325</v>
      </c>
      <c r="G176" s="158" t="s">
        <v>263</v>
      </c>
      <c r="H176" s="159">
        <v>3</v>
      </c>
      <c r="I176" s="160"/>
      <c r="J176" s="161">
        <f>ROUND(I176*H176,2)</f>
        <v>0</v>
      </c>
      <c r="K176" s="162"/>
      <c r="L176" s="163"/>
      <c r="M176" s="164" t="s">
        <v>1</v>
      </c>
      <c r="N176" s="165" t="s">
        <v>38</v>
      </c>
      <c r="P176" s="147">
        <f>O176*H176</f>
        <v>0</v>
      </c>
      <c r="Q176" s="147">
        <v>0</v>
      </c>
      <c r="R176" s="147">
        <f>Q176*H176</f>
        <v>0</v>
      </c>
      <c r="S176" s="147">
        <v>0</v>
      </c>
      <c r="T176" s="148">
        <f>S176*H176</f>
        <v>0</v>
      </c>
      <c r="AR176" s="149" t="s">
        <v>258</v>
      </c>
      <c r="AT176" s="149" t="s">
        <v>260</v>
      </c>
      <c r="AU176" s="149" t="s">
        <v>83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326</v>
      </c>
    </row>
    <row r="177" spans="2:47" s="1" customFormat="1" ht="11.25">
      <c r="B177" s="32"/>
      <c r="D177" s="151" t="s">
        <v>248</v>
      </c>
      <c r="F177" s="152" t="s">
        <v>325</v>
      </c>
      <c r="I177" s="153"/>
      <c r="L177" s="32"/>
      <c r="M177" s="154"/>
      <c r="T177" s="56"/>
      <c r="AT177" s="17" t="s">
        <v>248</v>
      </c>
      <c r="AU177" s="17" t="s">
        <v>83</v>
      </c>
    </row>
    <row r="178" spans="2:65" s="1" customFormat="1" ht="24.2" customHeight="1">
      <c r="B178" s="32"/>
      <c r="C178" s="155" t="s">
        <v>289</v>
      </c>
      <c r="D178" s="155" t="s">
        <v>260</v>
      </c>
      <c r="E178" s="156" t="s">
        <v>327</v>
      </c>
      <c r="F178" s="157" t="s">
        <v>328</v>
      </c>
      <c r="G178" s="158" t="s">
        <v>263</v>
      </c>
      <c r="H178" s="159">
        <v>3</v>
      </c>
      <c r="I178" s="160"/>
      <c r="J178" s="161">
        <f>ROUND(I178*H178,2)</f>
        <v>0</v>
      </c>
      <c r="K178" s="162"/>
      <c r="L178" s="163"/>
      <c r="M178" s="164" t="s">
        <v>1</v>
      </c>
      <c r="N178" s="165" t="s">
        <v>38</v>
      </c>
      <c r="P178" s="147">
        <f>O178*H178</f>
        <v>0</v>
      </c>
      <c r="Q178" s="147">
        <v>0</v>
      </c>
      <c r="R178" s="147">
        <f>Q178*H178</f>
        <v>0</v>
      </c>
      <c r="S178" s="147">
        <v>0</v>
      </c>
      <c r="T178" s="148">
        <f>S178*H178</f>
        <v>0</v>
      </c>
      <c r="AR178" s="149" t="s">
        <v>258</v>
      </c>
      <c r="AT178" s="149" t="s">
        <v>260</v>
      </c>
      <c r="AU178" s="149" t="s">
        <v>83</v>
      </c>
      <c r="AY178" s="17" t="s">
        <v>241</v>
      </c>
      <c r="BE178" s="150">
        <f>IF(N178="základní",J178,0)</f>
        <v>0</v>
      </c>
      <c r="BF178" s="150">
        <f>IF(N178="snížená",J178,0)</f>
        <v>0</v>
      </c>
      <c r="BG178" s="150">
        <f>IF(N178="zákl. přenesená",J178,0)</f>
        <v>0</v>
      </c>
      <c r="BH178" s="150">
        <f>IF(N178="sníž. přenesená",J178,0)</f>
        <v>0</v>
      </c>
      <c r="BI178" s="150">
        <f>IF(N178="nulová",J178,0)</f>
        <v>0</v>
      </c>
      <c r="BJ178" s="17" t="s">
        <v>81</v>
      </c>
      <c r="BK178" s="150">
        <f>ROUND(I178*H178,2)</f>
        <v>0</v>
      </c>
      <c r="BL178" s="17" t="s">
        <v>247</v>
      </c>
      <c r="BM178" s="149" t="s">
        <v>329</v>
      </c>
    </row>
    <row r="179" spans="2:47" s="1" customFormat="1" ht="19.5">
      <c r="B179" s="32"/>
      <c r="D179" s="151" t="s">
        <v>248</v>
      </c>
      <c r="F179" s="152" t="s">
        <v>328</v>
      </c>
      <c r="I179" s="153"/>
      <c r="L179" s="32"/>
      <c r="M179" s="154"/>
      <c r="T179" s="56"/>
      <c r="AT179" s="17" t="s">
        <v>248</v>
      </c>
      <c r="AU179" s="17" t="s">
        <v>83</v>
      </c>
    </row>
    <row r="180" spans="2:65" s="1" customFormat="1" ht="24.2" customHeight="1">
      <c r="B180" s="32"/>
      <c r="C180" s="155" t="s">
        <v>330</v>
      </c>
      <c r="D180" s="155" t="s">
        <v>260</v>
      </c>
      <c r="E180" s="156" t="s">
        <v>331</v>
      </c>
      <c r="F180" s="157" t="s">
        <v>332</v>
      </c>
      <c r="G180" s="158" t="s">
        <v>263</v>
      </c>
      <c r="H180" s="159">
        <v>5</v>
      </c>
      <c r="I180" s="160"/>
      <c r="J180" s="161">
        <f>ROUND(I180*H180,2)</f>
        <v>0</v>
      </c>
      <c r="K180" s="162"/>
      <c r="L180" s="163"/>
      <c r="M180" s="164" t="s">
        <v>1</v>
      </c>
      <c r="N180" s="165" t="s">
        <v>38</v>
      </c>
      <c r="P180" s="147">
        <f>O180*H180</f>
        <v>0</v>
      </c>
      <c r="Q180" s="147">
        <v>0</v>
      </c>
      <c r="R180" s="147">
        <f>Q180*H180</f>
        <v>0</v>
      </c>
      <c r="S180" s="147">
        <v>0</v>
      </c>
      <c r="T180" s="148">
        <f>S180*H180</f>
        <v>0</v>
      </c>
      <c r="AR180" s="149" t="s">
        <v>258</v>
      </c>
      <c r="AT180" s="149" t="s">
        <v>260</v>
      </c>
      <c r="AU180" s="149" t="s">
        <v>83</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247</v>
      </c>
      <c r="BM180" s="149" t="s">
        <v>333</v>
      </c>
    </row>
    <row r="181" spans="2:47" s="1" customFormat="1" ht="19.5">
      <c r="B181" s="32"/>
      <c r="D181" s="151" t="s">
        <v>248</v>
      </c>
      <c r="F181" s="152" t="s">
        <v>332</v>
      </c>
      <c r="I181" s="153"/>
      <c r="L181" s="32"/>
      <c r="M181" s="154"/>
      <c r="T181" s="56"/>
      <c r="AT181" s="17" t="s">
        <v>248</v>
      </c>
      <c r="AU181" s="17" t="s">
        <v>83</v>
      </c>
    </row>
    <row r="182" spans="2:65" s="1" customFormat="1" ht="24.2" customHeight="1">
      <c r="B182" s="32"/>
      <c r="C182" s="155" t="s">
        <v>293</v>
      </c>
      <c r="D182" s="155" t="s">
        <v>260</v>
      </c>
      <c r="E182" s="156" t="s">
        <v>334</v>
      </c>
      <c r="F182" s="157" t="s">
        <v>335</v>
      </c>
      <c r="G182" s="158" t="s">
        <v>263</v>
      </c>
      <c r="H182" s="159">
        <v>3</v>
      </c>
      <c r="I182" s="160"/>
      <c r="J182" s="161">
        <f>ROUND(I182*H182,2)</f>
        <v>0</v>
      </c>
      <c r="K182" s="162"/>
      <c r="L182" s="163"/>
      <c r="M182" s="164" t="s">
        <v>1</v>
      </c>
      <c r="N182" s="165" t="s">
        <v>38</v>
      </c>
      <c r="P182" s="147">
        <f>O182*H182</f>
        <v>0</v>
      </c>
      <c r="Q182" s="147">
        <v>0</v>
      </c>
      <c r="R182" s="147">
        <f>Q182*H182</f>
        <v>0</v>
      </c>
      <c r="S182" s="147">
        <v>0</v>
      </c>
      <c r="T182" s="148">
        <f>S182*H182</f>
        <v>0</v>
      </c>
      <c r="AR182" s="149" t="s">
        <v>258</v>
      </c>
      <c r="AT182" s="149" t="s">
        <v>260</v>
      </c>
      <c r="AU182" s="149" t="s">
        <v>83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247</v>
      </c>
      <c r="BM182" s="149" t="s">
        <v>336</v>
      </c>
    </row>
    <row r="183" spans="2:47" s="1" customFormat="1" ht="19.5">
      <c r="B183" s="32"/>
      <c r="D183" s="151" t="s">
        <v>248</v>
      </c>
      <c r="F183" s="152" t="s">
        <v>335</v>
      </c>
      <c r="I183" s="153"/>
      <c r="L183" s="32"/>
      <c r="M183" s="154"/>
      <c r="T183" s="56"/>
      <c r="AT183" s="17" t="s">
        <v>248</v>
      </c>
      <c r="AU183" s="17" t="s">
        <v>83</v>
      </c>
    </row>
    <row r="184" spans="2:65" s="1" customFormat="1" ht="16.5" customHeight="1">
      <c r="B184" s="32"/>
      <c r="C184" s="155" t="s">
        <v>337</v>
      </c>
      <c r="D184" s="155" t="s">
        <v>260</v>
      </c>
      <c r="E184" s="156" t="s">
        <v>338</v>
      </c>
      <c r="F184" s="157" t="s">
        <v>339</v>
      </c>
      <c r="G184" s="158" t="s">
        <v>263</v>
      </c>
      <c r="H184" s="159">
        <v>2</v>
      </c>
      <c r="I184" s="160"/>
      <c r="J184" s="161">
        <f>ROUND(I184*H184,2)</f>
        <v>0</v>
      </c>
      <c r="K184" s="162"/>
      <c r="L184" s="163"/>
      <c r="M184" s="164" t="s">
        <v>1</v>
      </c>
      <c r="N184" s="165" t="s">
        <v>38</v>
      </c>
      <c r="P184" s="147">
        <f>O184*H184</f>
        <v>0</v>
      </c>
      <c r="Q184" s="147">
        <v>0</v>
      </c>
      <c r="R184" s="147">
        <f>Q184*H184</f>
        <v>0</v>
      </c>
      <c r="S184" s="147">
        <v>0</v>
      </c>
      <c r="T184" s="148">
        <f>S184*H184</f>
        <v>0</v>
      </c>
      <c r="AR184" s="149" t="s">
        <v>258</v>
      </c>
      <c r="AT184" s="149" t="s">
        <v>260</v>
      </c>
      <c r="AU184" s="149" t="s">
        <v>83</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247</v>
      </c>
      <c r="BM184" s="149" t="s">
        <v>340</v>
      </c>
    </row>
    <row r="185" spans="2:47" s="1" customFormat="1" ht="11.25">
      <c r="B185" s="32"/>
      <c r="D185" s="151" t="s">
        <v>248</v>
      </c>
      <c r="F185" s="152" t="s">
        <v>339</v>
      </c>
      <c r="I185" s="153"/>
      <c r="L185" s="32"/>
      <c r="M185" s="154"/>
      <c r="T185" s="56"/>
      <c r="AT185" s="17" t="s">
        <v>248</v>
      </c>
      <c r="AU185" s="17" t="s">
        <v>83</v>
      </c>
    </row>
    <row r="186" spans="2:65" s="1" customFormat="1" ht="16.5" customHeight="1">
      <c r="B186" s="32"/>
      <c r="C186" s="155" t="s">
        <v>296</v>
      </c>
      <c r="D186" s="155" t="s">
        <v>260</v>
      </c>
      <c r="E186" s="156" t="s">
        <v>341</v>
      </c>
      <c r="F186" s="157" t="s">
        <v>342</v>
      </c>
      <c r="G186" s="158" t="s">
        <v>263</v>
      </c>
      <c r="H186" s="159">
        <v>2</v>
      </c>
      <c r="I186" s="160"/>
      <c r="J186" s="161">
        <f>ROUND(I186*H186,2)</f>
        <v>0</v>
      </c>
      <c r="K186" s="162"/>
      <c r="L186" s="163"/>
      <c r="M186" s="164" t="s">
        <v>1</v>
      </c>
      <c r="N186" s="165" t="s">
        <v>38</v>
      </c>
      <c r="P186" s="147">
        <f>O186*H186</f>
        <v>0</v>
      </c>
      <c r="Q186" s="147">
        <v>0</v>
      </c>
      <c r="R186" s="147">
        <f>Q186*H186</f>
        <v>0</v>
      </c>
      <c r="S186" s="147">
        <v>0</v>
      </c>
      <c r="T186" s="148">
        <f>S186*H186</f>
        <v>0</v>
      </c>
      <c r="AR186" s="149" t="s">
        <v>258</v>
      </c>
      <c r="AT186" s="149" t="s">
        <v>260</v>
      </c>
      <c r="AU186" s="149" t="s">
        <v>83</v>
      </c>
      <c r="AY186" s="17" t="s">
        <v>241</v>
      </c>
      <c r="BE186" s="150">
        <f>IF(N186="základní",J186,0)</f>
        <v>0</v>
      </c>
      <c r="BF186" s="150">
        <f>IF(N186="snížená",J186,0)</f>
        <v>0</v>
      </c>
      <c r="BG186" s="150">
        <f>IF(N186="zákl. přenesená",J186,0)</f>
        <v>0</v>
      </c>
      <c r="BH186" s="150">
        <f>IF(N186="sníž. přenesená",J186,0)</f>
        <v>0</v>
      </c>
      <c r="BI186" s="150">
        <f>IF(N186="nulová",J186,0)</f>
        <v>0</v>
      </c>
      <c r="BJ186" s="17" t="s">
        <v>81</v>
      </c>
      <c r="BK186" s="150">
        <f>ROUND(I186*H186,2)</f>
        <v>0</v>
      </c>
      <c r="BL186" s="17" t="s">
        <v>247</v>
      </c>
      <c r="BM186" s="149" t="s">
        <v>343</v>
      </c>
    </row>
    <row r="187" spans="2:47" s="1" customFormat="1" ht="11.25">
      <c r="B187" s="32"/>
      <c r="D187" s="151" t="s">
        <v>248</v>
      </c>
      <c r="F187" s="152" t="s">
        <v>342</v>
      </c>
      <c r="I187" s="153"/>
      <c r="L187" s="32"/>
      <c r="M187" s="154"/>
      <c r="T187" s="56"/>
      <c r="AT187" s="17" t="s">
        <v>248</v>
      </c>
      <c r="AU187" s="17" t="s">
        <v>83</v>
      </c>
    </row>
    <row r="188" spans="2:65" s="1" customFormat="1" ht="24.2" customHeight="1">
      <c r="B188" s="32"/>
      <c r="C188" s="155" t="s">
        <v>344</v>
      </c>
      <c r="D188" s="155" t="s">
        <v>260</v>
      </c>
      <c r="E188" s="156" t="s">
        <v>345</v>
      </c>
      <c r="F188" s="157" t="s">
        <v>346</v>
      </c>
      <c r="G188" s="158" t="s">
        <v>263</v>
      </c>
      <c r="H188" s="159">
        <v>2</v>
      </c>
      <c r="I188" s="160"/>
      <c r="J188" s="161">
        <f>ROUND(I188*H188,2)</f>
        <v>0</v>
      </c>
      <c r="K188" s="162"/>
      <c r="L188" s="163"/>
      <c r="M188" s="164" t="s">
        <v>1</v>
      </c>
      <c r="N188" s="165" t="s">
        <v>38</v>
      </c>
      <c r="P188" s="147">
        <f>O188*H188</f>
        <v>0</v>
      </c>
      <c r="Q188" s="147">
        <v>0</v>
      </c>
      <c r="R188" s="147">
        <f>Q188*H188</f>
        <v>0</v>
      </c>
      <c r="S188" s="147">
        <v>0</v>
      </c>
      <c r="T188" s="148">
        <f>S188*H188</f>
        <v>0</v>
      </c>
      <c r="AR188" s="149" t="s">
        <v>258</v>
      </c>
      <c r="AT188" s="149" t="s">
        <v>260</v>
      </c>
      <c r="AU188" s="149" t="s">
        <v>83</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247</v>
      </c>
      <c r="BM188" s="149" t="s">
        <v>347</v>
      </c>
    </row>
    <row r="189" spans="2:47" s="1" customFormat="1" ht="11.25">
      <c r="B189" s="32"/>
      <c r="D189" s="151" t="s">
        <v>248</v>
      </c>
      <c r="F189" s="152" t="s">
        <v>346</v>
      </c>
      <c r="I189" s="153"/>
      <c r="L189" s="32"/>
      <c r="M189" s="154"/>
      <c r="T189" s="56"/>
      <c r="AT189" s="17" t="s">
        <v>248</v>
      </c>
      <c r="AU189" s="17" t="s">
        <v>83</v>
      </c>
    </row>
    <row r="190" spans="2:65" s="1" customFormat="1" ht="33" customHeight="1">
      <c r="B190" s="32"/>
      <c r="C190" s="155" t="s">
        <v>299</v>
      </c>
      <c r="D190" s="155" t="s">
        <v>260</v>
      </c>
      <c r="E190" s="156" t="s">
        <v>348</v>
      </c>
      <c r="F190" s="157" t="s">
        <v>349</v>
      </c>
      <c r="G190" s="158" t="s">
        <v>263</v>
      </c>
      <c r="H190" s="159">
        <v>5</v>
      </c>
      <c r="I190" s="160"/>
      <c r="J190" s="161">
        <f>ROUND(I190*H190,2)</f>
        <v>0</v>
      </c>
      <c r="K190" s="162"/>
      <c r="L190" s="163"/>
      <c r="M190" s="164" t="s">
        <v>1</v>
      </c>
      <c r="N190" s="165" t="s">
        <v>38</v>
      </c>
      <c r="P190" s="147">
        <f>O190*H190</f>
        <v>0</v>
      </c>
      <c r="Q190" s="147">
        <v>0</v>
      </c>
      <c r="R190" s="147">
        <f>Q190*H190</f>
        <v>0</v>
      </c>
      <c r="S190" s="147">
        <v>0</v>
      </c>
      <c r="T190" s="148">
        <f>S190*H190</f>
        <v>0</v>
      </c>
      <c r="AR190" s="149" t="s">
        <v>258</v>
      </c>
      <c r="AT190" s="149" t="s">
        <v>260</v>
      </c>
      <c r="AU190" s="149" t="s">
        <v>83</v>
      </c>
      <c r="AY190" s="17" t="s">
        <v>241</v>
      </c>
      <c r="BE190" s="150">
        <f>IF(N190="základní",J190,0)</f>
        <v>0</v>
      </c>
      <c r="BF190" s="150">
        <f>IF(N190="snížená",J190,0)</f>
        <v>0</v>
      </c>
      <c r="BG190" s="150">
        <f>IF(N190="zákl. přenesená",J190,0)</f>
        <v>0</v>
      </c>
      <c r="BH190" s="150">
        <f>IF(N190="sníž. přenesená",J190,0)</f>
        <v>0</v>
      </c>
      <c r="BI190" s="150">
        <f>IF(N190="nulová",J190,0)</f>
        <v>0</v>
      </c>
      <c r="BJ190" s="17" t="s">
        <v>81</v>
      </c>
      <c r="BK190" s="150">
        <f>ROUND(I190*H190,2)</f>
        <v>0</v>
      </c>
      <c r="BL190" s="17" t="s">
        <v>247</v>
      </c>
      <c r="BM190" s="149" t="s">
        <v>350</v>
      </c>
    </row>
    <row r="191" spans="2:47" s="1" customFormat="1" ht="19.5">
      <c r="B191" s="32"/>
      <c r="D191" s="151" t="s">
        <v>248</v>
      </c>
      <c r="F191" s="152" t="s">
        <v>349</v>
      </c>
      <c r="I191" s="153"/>
      <c r="L191" s="32"/>
      <c r="M191" s="154"/>
      <c r="T191" s="56"/>
      <c r="AT191" s="17" t="s">
        <v>248</v>
      </c>
      <c r="AU191" s="17" t="s">
        <v>83</v>
      </c>
    </row>
    <row r="192" spans="2:65" s="1" customFormat="1" ht="24.2" customHeight="1">
      <c r="B192" s="32"/>
      <c r="C192" s="155" t="s">
        <v>351</v>
      </c>
      <c r="D192" s="155" t="s">
        <v>260</v>
      </c>
      <c r="E192" s="156" t="s">
        <v>352</v>
      </c>
      <c r="F192" s="157" t="s">
        <v>353</v>
      </c>
      <c r="G192" s="158" t="s">
        <v>263</v>
      </c>
      <c r="H192" s="159">
        <v>2</v>
      </c>
      <c r="I192" s="160"/>
      <c r="J192" s="161">
        <f>ROUND(I192*H192,2)</f>
        <v>0</v>
      </c>
      <c r="K192" s="162"/>
      <c r="L192" s="163"/>
      <c r="M192" s="164" t="s">
        <v>1</v>
      </c>
      <c r="N192" s="165" t="s">
        <v>38</v>
      </c>
      <c r="P192" s="147">
        <f>O192*H192</f>
        <v>0</v>
      </c>
      <c r="Q192" s="147">
        <v>0</v>
      </c>
      <c r="R192" s="147">
        <f>Q192*H192</f>
        <v>0</v>
      </c>
      <c r="S192" s="147">
        <v>0</v>
      </c>
      <c r="T192" s="148">
        <f>S192*H192</f>
        <v>0</v>
      </c>
      <c r="AR192" s="149" t="s">
        <v>258</v>
      </c>
      <c r="AT192" s="149" t="s">
        <v>260</v>
      </c>
      <c r="AU192" s="149" t="s">
        <v>83</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247</v>
      </c>
      <c r="BM192" s="149" t="s">
        <v>354</v>
      </c>
    </row>
    <row r="193" spans="2:47" s="1" customFormat="1" ht="19.5">
      <c r="B193" s="32"/>
      <c r="D193" s="151" t="s">
        <v>248</v>
      </c>
      <c r="F193" s="152" t="s">
        <v>353</v>
      </c>
      <c r="I193" s="153"/>
      <c r="L193" s="32"/>
      <c r="M193" s="154"/>
      <c r="T193" s="56"/>
      <c r="AT193" s="17" t="s">
        <v>248</v>
      </c>
      <c r="AU193" s="17" t="s">
        <v>83</v>
      </c>
    </row>
    <row r="194" spans="2:65" s="1" customFormat="1" ht="24.2" customHeight="1">
      <c r="B194" s="32"/>
      <c r="C194" s="155" t="s">
        <v>302</v>
      </c>
      <c r="D194" s="155" t="s">
        <v>260</v>
      </c>
      <c r="E194" s="156" t="s">
        <v>355</v>
      </c>
      <c r="F194" s="157" t="s">
        <v>356</v>
      </c>
      <c r="G194" s="158" t="s">
        <v>263</v>
      </c>
      <c r="H194" s="159">
        <v>2</v>
      </c>
      <c r="I194" s="160"/>
      <c r="J194" s="161">
        <f>ROUND(I194*H194,2)</f>
        <v>0</v>
      </c>
      <c r="K194" s="162"/>
      <c r="L194" s="163"/>
      <c r="M194" s="164" t="s">
        <v>1</v>
      </c>
      <c r="N194" s="165" t="s">
        <v>38</v>
      </c>
      <c r="P194" s="147">
        <f>O194*H194</f>
        <v>0</v>
      </c>
      <c r="Q194" s="147">
        <v>0</v>
      </c>
      <c r="R194" s="147">
        <f>Q194*H194</f>
        <v>0</v>
      </c>
      <c r="S194" s="147">
        <v>0</v>
      </c>
      <c r="T194" s="148">
        <f>S194*H194</f>
        <v>0</v>
      </c>
      <c r="AR194" s="149" t="s">
        <v>258</v>
      </c>
      <c r="AT194" s="149" t="s">
        <v>260</v>
      </c>
      <c r="AU194" s="149" t="s">
        <v>83</v>
      </c>
      <c r="AY194" s="17" t="s">
        <v>241</v>
      </c>
      <c r="BE194" s="150">
        <f>IF(N194="základní",J194,0)</f>
        <v>0</v>
      </c>
      <c r="BF194" s="150">
        <f>IF(N194="snížená",J194,0)</f>
        <v>0</v>
      </c>
      <c r="BG194" s="150">
        <f>IF(N194="zákl. přenesená",J194,0)</f>
        <v>0</v>
      </c>
      <c r="BH194" s="150">
        <f>IF(N194="sníž. přenesená",J194,0)</f>
        <v>0</v>
      </c>
      <c r="BI194" s="150">
        <f>IF(N194="nulová",J194,0)</f>
        <v>0</v>
      </c>
      <c r="BJ194" s="17" t="s">
        <v>81</v>
      </c>
      <c r="BK194" s="150">
        <f>ROUND(I194*H194,2)</f>
        <v>0</v>
      </c>
      <c r="BL194" s="17" t="s">
        <v>247</v>
      </c>
      <c r="BM194" s="149" t="s">
        <v>357</v>
      </c>
    </row>
    <row r="195" spans="2:47" s="1" customFormat="1" ht="19.5">
      <c r="B195" s="32"/>
      <c r="D195" s="151" t="s">
        <v>248</v>
      </c>
      <c r="F195" s="152" t="s">
        <v>356</v>
      </c>
      <c r="I195" s="153"/>
      <c r="L195" s="32"/>
      <c r="M195" s="154"/>
      <c r="T195" s="56"/>
      <c r="AT195" s="17" t="s">
        <v>248</v>
      </c>
      <c r="AU195" s="17" t="s">
        <v>83</v>
      </c>
    </row>
    <row r="196" spans="2:65" s="1" customFormat="1" ht="33" customHeight="1">
      <c r="B196" s="32"/>
      <c r="C196" s="155" t="s">
        <v>358</v>
      </c>
      <c r="D196" s="155" t="s">
        <v>260</v>
      </c>
      <c r="E196" s="156" t="s">
        <v>359</v>
      </c>
      <c r="F196" s="157" t="s">
        <v>360</v>
      </c>
      <c r="G196" s="158" t="s">
        <v>263</v>
      </c>
      <c r="H196" s="159">
        <v>2</v>
      </c>
      <c r="I196" s="160"/>
      <c r="J196" s="161">
        <f>ROUND(I196*H196,2)</f>
        <v>0</v>
      </c>
      <c r="K196" s="162"/>
      <c r="L196" s="163"/>
      <c r="M196" s="164" t="s">
        <v>1</v>
      </c>
      <c r="N196" s="165" t="s">
        <v>38</v>
      </c>
      <c r="P196" s="147">
        <f>O196*H196</f>
        <v>0</v>
      </c>
      <c r="Q196" s="147">
        <v>0</v>
      </c>
      <c r="R196" s="147">
        <f>Q196*H196</f>
        <v>0</v>
      </c>
      <c r="S196" s="147">
        <v>0</v>
      </c>
      <c r="T196" s="148">
        <f>S196*H196</f>
        <v>0</v>
      </c>
      <c r="AR196" s="149" t="s">
        <v>258</v>
      </c>
      <c r="AT196" s="149" t="s">
        <v>260</v>
      </c>
      <c r="AU196" s="149" t="s">
        <v>83</v>
      </c>
      <c r="AY196" s="17" t="s">
        <v>241</v>
      </c>
      <c r="BE196" s="150">
        <f>IF(N196="základní",J196,0)</f>
        <v>0</v>
      </c>
      <c r="BF196" s="150">
        <f>IF(N196="snížená",J196,0)</f>
        <v>0</v>
      </c>
      <c r="BG196" s="150">
        <f>IF(N196="zákl. přenesená",J196,0)</f>
        <v>0</v>
      </c>
      <c r="BH196" s="150">
        <f>IF(N196="sníž. přenesená",J196,0)</f>
        <v>0</v>
      </c>
      <c r="BI196" s="150">
        <f>IF(N196="nulová",J196,0)</f>
        <v>0</v>
      </c>
      <c r="BJ196" s="17" t="s">
        <v>81</v>
      </c>
      <c r="BK196" s="150">
        <f>ROUND(I196*H196,2)</f>
        <v>0</v>
      </c>
      <c r="BL196" s="17" t="s">
        <v>247</v>
      </c>
      <c r="BM196" s="149" t="s">
        <v>361</v>
      </c>
    </row>
    <row r="197" spans="2:47" s="1" customFormat="1" ht="19.5">
      <c r="B197" s="32"/>
      <c r="D197" s="151" t="s">
        <v>248</v>
      </c>
      <c r="F197" s="152" t="s">
        <v>360</v>
      </c>
      <c r="I197" s="153"/>
      <c r="L197" s="32"/>
      <c r="M197" s="154"/>
      <c r="T197" s="56"/>
      <c r="AT197" s="17" t="s">
        <v>248</v>
      </c>
      <c r="AU197" s="17" t="s">
        <v>83</v>
      </c>
    </row>
    <row r="198" spans="2:65" s="1" customFormat="1" ht="21.75" customHeight="1">
      <c r="B198" s="32"/>
      <c r="C198" s="155" t="s">
        <v>306</v>
      </c>
      <c r="D198" s="155" t="s">
        <v>260</v>
      </c>
      <c r="E198" s="156" t="s">
        <v>362</v>
      </c>
      <c r="F198" s="157" t="s">
        <v>363</v>
      </c>
      <c r="G198" s="158" t="s">
        <v>263</v>
      </c>
      <c r="H198" s="159">
        <v>2</v>
      </c>
      <c r="I198" s="160"/>
      <c r="J198" s="161">
        <f>ROUND(I198*H198,2)</f>
        <v>0</v>
      </c>
      <c r="K198" s="162"/>
      <c r="L198" s="163"/>
      <c r="M198" s="164" t="s">
        <v>1</v>
      </c>
      <c r="N198" s="165" t="s">
        <v>38</v>
      </c>
      <c r="P198" s="147">
        <f>O198*H198</f>
        <v>0</v>
      </c>
      <c r="Q198" s="147">
        <v>0</v>
      </c>
      <c r="R198" s="147">
        <f>Q198*H198</f>
        <v>0</v>
      </c>
      <c r="S198" s="147">
        <v>0</v>
      </c>
      <c r="T198" s="148">
        <f>S198*H198</f>
        <v>0</v>
      </c>
      <c r="AR198" s="149" t="s">
        <v>258</v>
      </c>
      <c r="AT198" s="149" t="s">
        <v>260</v>
      </c>
      <c r="AU198" s="149" t="s">
        <v>83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364</v>
      </c>
    </row>
    <row r="199" spans="2:47" s="1" customFormat="1" ht="11.25">
      <c r="B199" s="32"/>
      <c r="D199" s="151" t="s">
        <v>248</v>
      </c>
      <c r="F199" s="152" t="s">
        <v>363</v>
      </c>
      <c r="I199" s="153"/>
      <c r="L199" s="32"/>
      <c r="M199" s="154"/>
      <c r="T199" s="56"/>
      <c r="AT199" s="17" t="s">
        <v>248</v>
      </c>
      <c r="AU199" s="17" t="s">
        <v>83</v>
      </c>
    </row>
    <row r="200" spans="2:65" s="1" customFormat="1" ht="33" customHeight="1">
      <c r="B200" s="32"/>
      <c r="C200" s="155" t="s">
        <v>365</v>
      </c>
      <c r="D200" s="155" t="s">
        <v>260</v>
      </c>
      <c r="E200" s="156" t="s">
        <v>366</v>
      </c>
      <c r="F200" s="157" t="s">
        <v>367</v>
      </c>
      <c r="G200" s="158" t="s">
        <v>263</v>
      </c>
      <c r="H200" s="159">
        <v>5</v>
      </c>
      <c r="I200" s="160"/>
      <c r="J200" s="161">
        <f>ROUND(I200*H200,2)</f>
        <v>0</v>
      </c>
      <c r="K200" s="162"/>
      <c r="L200" s="163"/>
      <c r="M200" s="164" t="s">
        <v>1</v>
      </c>
      <c r="N200" s="165" t="s">
        <v>38</v>
      </c>
      <c r="P200" s="147">
        <f>O200*H200</f>
        <v>0</v>
      </c>
      <c r="Q200" s="147">
        <v>0</v>
      </c>
      <c r="R200" s="147">
        <f>Q200*H200</f>
        <v>0</v>
      </c>
      <c r="S200" s="147">
        <v>0</v>
      </c>
      <c r="T200" s="148">
        <f>S200*H200</f>
        <v>0</v>
      </c>
      <c r="AR200" s="149" t="s">
        <v>258</v>
      </c>
      <c r="AT200" s="149" t="s">
        <v>260</v>
      </c>
      <c r="AU200" s="149" t="s">
        <v>83</v>
      </c>
      <c r="AY200" s="17" t="s">
        <v>241</v>
      </c>
      <c r="BE200" s="150">
        <f>IF(N200="základní",J200,0)</f>
        <v>0</v>
      </c>
      <c r="BF200" s="150">
        <f>IF(N200="snížená",J200,0)</f>
        <v>0</v>
      </c>
      <c r="BG200" s="150">
        <f>IF(N200="zákl. přenesená",J200,0)</f>
        <v>0</v>
      </c>
      <c r="BH200" s="150">
        <f>IF(N200="sníž. přenesená",J200,0)</f>
        <v>0</v>
      </c>
      <c r="BI200" s="150">
        <f>IF(N200="nulová",J200,0)</f>
        <v>0</v>
      </c>
      <c r="BJ200" s="17" t="s">
        <v>81</v>
      </c>
      <c r="BK200" s="150">
        <f>ROUND(I200*H200,2)</f>
        <v>0</v>
      </c>
      <c r="BL200" s="17" t="s">
        <v>247</v>
      </c>
      <c r="BM200" s="149" t="s">
        <v>368</v>
      </c>
    </row>
    <row r="201" spans="2:47" s="1" customFormat="1" ht="19.5">
      <c r="B201" s="32"/>
      <c r="D201" s="151" t="s">
        <v>248</v>
      </c>
      <c r="F201" s="152" t="s">
        <v>367</v>
      </c>
      <c r="I201" s="153"/>
      <c r="L201" s="32"/>
      <c r="M201" s="154"/>
      <c r="T201" s="56"/>
      <c r="AT201" s="17" t="s">
        <v>248</v>
      </c>
      <c r="AU201" s="17" t="s">
        <v>83</v>
      </c>
    </row>
    <row r="202" spans="2:65" s="1" customFormat="1" ht="21.75" customHeight="1">
      <c r="B202" s="32"/>
      <c r="C202" s="155" t="s">
        <v>309</v>
      </c>
      <c r="D202" s="155" t="s">
        <v>260</v>
      </c>
      <c r="E202" s="156" t="s">
        <v>369</v>
      </c>
      <c r="F202" s="157" t="s">
        <v>370</v>
      </c>
      <c r="G202" s="158" t="s">
        <v>263</v>
      </c>
      <c r="H202" s="159">
        <v>20</v>
      </c>
      <c r="I202" s="160"/>
      <c r="J202" s="161">
        <f>ROUND(I202*H202,2)</f>
        <v>0</v>
      </c>
      <c r="K202" s="162"/>
      <c r="L202" s="163"/>
      <c r="M202" s="164" t="s">
        <v>1</v>
      </c>
      <c r="N202" s="165" t="s">
        <v>38</v>
      </c>
      <c r="P202" s="147">
        <f>O202*H202</f>
        <v>0</v>
      </c>
      <c r="Q202" s="147">
        <v>0</v>
      </c>
      <c r="R202" s="147">
        <f>Q202*H202</f>
        <v>0</v>
      </c>
      <c r="S202" s="147">
        <v>0</v>
      </c>
      <c r="T202" s="148">
        <f>S202*H202</f>
        <v>0</v>
      </c>
      <c r="AR202" s="149" t="s">
        <v>258</v>
      </c>
      <c r="AT202" s="149" t="s">
        <v>260</v>
      </c>
      <c r="AU202" s="149" t="s">
        <v>83</v>
      </c>
      <c r="AY202" s="17" t="s">
        <v>241</v>
      </c>
      <c r="BE202" s="150">
        <f>IF(N202="základní",J202,0)</f>
        <v>0</v>
      </c>
      <c r="BF202" s="150">
        <f>IF(N202="snížená",J202,0)</f>
        <v>0</v>
      </c>
      <c r="BG202" s="150">
        <f>IF(N202="zákl. přenesená",J202,0)</f>
        <v>0</v>
      </c>
      <c r="BH202" s="150">
        <f>IF(N202="sníž. přenesená",J202,0)</f>
        <v>0</v>
      </c>
      <c r="BI202" s="150">
        <f>IF(N202="nulová",J202,0)</f>
        <v>0</v>
      </c>
      <c r="BJ202" s="17" t="s">
        <v>81</v>
      </c>
      <c r="BK202" s="150">
        <f>ROUND(I202*H202,2)</f>
        <v>0</v>
      </c>
      <c r="BL202" s="17" t="s">
        <v>247</v>
      </c>
      <c r="BM202" s="149" t="s">
        <v>371</v>
      </c>
    </row>
    <row r="203" spans="2:47" s="1" customFormat="1" ht="11.25">
      <c r="B203" s="32"/>
      <c r="D203" s="151" t="s">
        <v>248</v>
      </c>
      <c r="F203" s="152" t="s">
        <v>370</v>
      </c>
      <c r="I203" s="153"/>
      <c r="L203" s="32"/>
      <c r="M203" s="154"/>
      <c r="T203" s="56"/>
      <c r="AT203" s="17" t="s">
        <v>248</v>
      </c>
      <c r="AU203" s="17" t="s">
        <v>83</v>
      </c>
    </row>
    <row r="204" spans="2:65" s="1" customFormat="1" ht="21.75" customHeight="1">
      <c r="B204" s="32"/>
      <c r="C204" s="155" t="s">
        <v>372</v>
      </c>
      <c r="D204" s="155" t="s">
        <v>260</v>
      </c>
      <c r="E204" s="156" t="s">
        <v>373</v>
      </c>
      <c r="F204" s="157" t="s">
        <v>374</v>
      </c>
      <c r="G204" s="158" t="s">
        <v>263</v>
      </c>
      <c r="H204" s="159">
        <v>8</v>
      </c>
      <c r="I204" s="160"/>
      <c r="J204" s="161">
        <f>ROUND(I204*H204,2)</f>
        <v>0</v>
      </c>
      <c r="K204" s="162"/>
      <c r="L204" s="163"/>
      <c r="M204" s="164" t="s">
        <v>1</v>
      </c>
      <c r="N204" s="165" t="s">
        <v>38</v>
      </c>
      <c r="P204" s="147">
        <f>O204*H204</f>
        <v>0</v>
      </c>
      <c r="Q204" s="147">
        <v>0</v>
      </c>
      <c r="R204" s="147">
        <f>Q204*H204</f>
        <v>0</v>
      </c>
      <c r="S204" s="147">
        <v>0</v>
      </c>
      <c r="T204" s="148">
        <f>S204*H204</f>
        <v>0</v>
      </c>
      <c r="AR204" s="149" t="s">
        <v>258</v>
      </c>
      <c r="AT204" s="149" t="s">
        <v>260</v>
      </c>
      <c r="AU204" s="149" t="s">
        <v>83</v>
      </c>
      <c r="AY204" s="17" t="s">
        <v>241</v>
      </c>
      <c r="BE204" s="150">
        <f>IF(N204="základní",J204,0)</f>
        <v>0</v>
      </c>
      <c r="BF204" s="150">
        <f>IF(N204="snížená",J204,0)</f>
        <v>0</v>
      </c>
      <c r="BG204" s="150">
        <f>IF(N204="zákl. přenesená",J204,0)</f>
        <v>0</v>
      </c>
      <c r="BH204" s="150">
        <f>IF(N204="sníž. přenesená",J204,0)</f>
        <v>0</v>
      </c>
      <c r="BI204" s="150">
        <f>IF(N204="nulová",J204,0)</f>
        <v>0</v>
      </c>
      <c r="BJ204" s="17" t="s">
        <v>81</v>
      </c>
      <c r="BK204" s="150">
        <f>ROUND(I204*H204,2)</f>
        <v>0</v>
      </c>
      <c r="BL204" s="17" t="s">
        <v>247</v>
      </c>
      <c r="BM204" s="149" t="s">
        <v>375</v>
      </c>
    </row>
    <row r="205" spans="2:47" s="1" customFormat="1" ht="11.25">
      <c r="B205" s="32"/>
      <c r="D205" s="151" t="s">
        <v>248</v>
      </c>
      <c r="F205" s="152" t="s">
        <v>374</v>
      </c>
      <c r="I205" s="153"/>
      <c r="L205" s="32"/>
      <c r="M205" s="154"/>
      <c r="T205" s="56"/>
      <c r="AT205" s="17" t="s">
        <v>248</v>
      </c>
      <c r="AU205" s="17" t="s">
        <v>83</v>
      </c>
    </row>
    <row r="206" spans="2:65" s="1" customFormat="1" ht="24.2" customHeight="1">
      <c r="B206" s="32"/>
      <c r="C206" s="155" t="s">
        <v>313</v>
      </c>
      <c r="D206" s="155" t="s">
        <v>260</v>
      </c>
      <c r="E206" s="156" t="s">
        <v>376</v>
      </c>
      <c r="F206" s="157" t="s">
        <v>377</v>
      </c>
      <c r="G206" s="158" t="s">
        <v>263</v>
      </c>
      <c r="H206" s="159">
        <v>287</v>
      </c>
      <c r="I206" s="160"/>
      <c r="J206" s="161">
        <f>ROUND(I206*H206,2)</f>
        <v>0</v>
      </c>
      <c r="K206" s="162"/>
      <c r="L206" s="163"/>
      <c r="M206" s="164" t="s">
        <v>1</v>
      </c>
      <c r="N206" s="165" t="s">
        <v>38</v>
      </c>
      <c r="P206" s="147">
        <f>O206*H206</f>
        <v>0</v>
      </c>
      <c r="Q206" s="147">
        <v>0</v>
      </c>
      <c r="R206" s="147">
        <f>Q206*H206</f>
        <v>0</v>
      </c>
      <c r="S206" s="147">
        <v>0</v>
      </c>
      <c r="T206" s="148">
        <f>S206*H206</f>
        <v>0</v>
      </c>
      <c r="AR206" s="149" t="s">
        <v>258</v>
      </c>
      <c r="AT206" s="149" t="s">
        <v>260</v>
      </c>
      <c r="AU206" s="149" t="s">
        <v>83</v>
      </c>
      <c r="AY206" s="17" t="s">
        <v>241</v>
      </c>
      <c r="BE206" s="150">
        <f>IF(N206="základní",J206,0)</f>
        <v>0</v>
      </c>
      <c r="BF206" s="150">
        <f>IF(N206="snížená",J206,0)</f>
        <v>0</v>
      </c>
      <c r="BG206" s="150">
        <f>IF(N206="zákl. přenesená",J206,0)</f>
        <v>0</v>
      </c>
      <c r="BH206" s="150">
        <f>IF(N206="sníž. přenesená",J206,0)</f>
        <v>0</v>
      </c>
      <c r="BI206" s="150">
        <f>IF(N206="nulová",J206,0)</f>
        <v>0</v>
      </c>
      <c r="BJ206" s="17" t="s">
        <v>81</v>
      </c>
      <c r="BK206" s="150">
        <f>ROUND(I206*H206,2)</f>
        <v>0</v>
      </c>
      <c r="BL206" s="17" t="s">
        <v>247</v>
      </c>
      <c r="BM206" s="149" t="s">
        <v>378</v>
      </c>
    </row>
    <row r="207" spans="2:47" s="1" customFormat="1" ht="19.5">
      <c r="B207" s="32"/>
      <c r="D207" s="151" t="s">
        <v>248</v>
      </c>
      <c r="F207" s="152" t="s">
        <v>377</v>
      </c>
      <c r="I207" s="153"/>
      <c r="L207" s="32"/>
      <c r="M207" s="154"/>
      <c r="T207" s="56"/>
      <c r="AT207" s="17" t="s">
        <v>248</v>
      </c>
      <c r="AU207" s="17" t="s">
        <v>83</v>
      </c>
    </row>
    <row r="208" spans="2:65" s="1" customFormat="1" ht="24.2" customHeight="1">
      <c r="B208" s="32"/>
      <c r="C208" s="155" t="s">
        <v>379</v>
      </c>
      <c r="D208" s="155" t="s">
        <v>260</v>
      </c>
      <c r="E208" s="156" t="s">
        <v>380</v>
      </c>
      <c r="F208" s="157" t="s">
        <v>381</v>
      </c>
      <c r="G208" s="158" t="s">
        <v>263</v>
      </c>
      <c r="H208" s="159">
        <v>1</v>
      </c>
      <c r="I208" s="160"/>
      <c r="J208" s="161">
        <f>ROUND(I208*H208,2)</f>
        <v>0</v>
      </c>
      <c r="K208" s="162"/>
      <c r="L208" s="163"/>
      <c r="M208" s="164" t="s">
        <v>1</v>
      </c>
      <c r="N208" s="165" t="s">
        <v>38</v>
      </c>
      <c r="P208" s="147">
        <f>O208*H208</f>
        <v>0</v>
      </c>
      <c r="Q208" s="147">
        <v>0</v>
      </c>
      <c r="R208" s="147">
        <f>Q208*H208</f>
        <v>0</v>
      </c>
      <c r="S208" s="147">
        <v>0</v>
      </c>
      <c r="T208" s="148">
        <f>S208*H208</f>
        <v>0</v>
      </c>
      <c r="AR208" s="149" t="s">
        <v>258</v>
      </c>
      <c r="AT208" s="149" t="s">
        <v>260</v>
      </c>
      <c r="AU208" s="149" t="s">
        <v>83</v>
      </c>
      <c r="AY208" s="17" t="s">
        <v>241</v>
      </c>
      <c r="BE208" s="150">
        <f>IF(N208="základní",J208,0)</f>
        <v>0</v>
      </c>
      <c r="BF208" s="150">
        <f>IF(N208="snížená",J208,0)</f>
        <v>0</v>
      </c>
      <c r="BG208" s="150">
        <f>IF(N208="zákl. přenesená",J208,0)</f>
        <v>0</v>
      </c>
      <c r="BH208" s="150">
        <f>IF(N208="sníž. přenesená",J208,0)</f>
        <v>0</v>
      </c>
      <c r="BI208" s="150">
        <f>IF(N208="nulová",J208,0)</f>
        <v>0</v>
      </c>
      <c r="BJ208" s="17" t="s">
        <v>81</v>
      </c>
      <c r="BK208" s="150">
        <f>ROUND(I208*H208,2)</f>
        <v>0</v>
      </c>
      <c r="BL208" s="17" t="s">
        <v>247</v>
      </c>
      <c r="BM208" s="149" t="s">
        <v>382</v>
      </c>
    </row>
    <row r="209" spans="2:47" s="1" customFormat="1" ht="19.5">
      <c r="B209" s="32"/>
      <c r="D209" s="151" t="s">
        <v>248</v>
      </c>
      <c r="F209" s="152" t="s">
        <v>381</v>
      </c>
      <c r="I209" s="153"/>
      <c r="L209" s="32"/>
      <c r="M209" s="154"/>
      <c r="T209" s="56"/>
      <c r="AT209" s="17" t="s">
        <v>248</v>
      </c>
      <c r="AU209" s="17" t="s">
        <v>83</v>
      </c>
    </row>
    <row r="210" spans="2:65" s="1" customFormat="1" ht="24.2" customHeight="1">
      <c r="B210" s="32"/>
      <c r="C210" s="155" t="s">
        <v>316</v>
      </c>
      <c r="D210" s="155" t="s">
        <v>260</v>
      </c>
      <c r="E210" s="156" t="s">
        <v>383</v>
      </c>
      <c r="F210" s="157" t="s">
        <v>384</v>
      </c>
      <c r="G210" s="158" t="s">
        <v>263</v>
      </c>
      <c r="H210" s="159">
        <v>1</v>
      </c>
      <c r="I210" s="160"/>
      <c r="J210" s="161">
        <f>ROUND(I210*H210,2)</f>
        <v>0</v>
      </c>
      <c r="K210" s="162"/>
      <c r="L210" s="163"/>
      <c r="M210" s="164" t="s">
        <v>1</v>
      </c>
      <c r="N210" s="165" t="s">
        <v>38</v>
      </c>
      <c r="P210" s="147">
        <f>O210*H210</f>
        <v>0</v>
      </c>
      <c r="Q210" s="147">
        <v>0</v>
      </c>
      <c r="R210" s="147">
        <f>Q210*H210</f>
        <v>0</v>
      </c>
      <c r="S210" s="147">
        <v>0</v>
      </c>
      <c r="T210" s="148">
        <f>S210*H210</f>
        <v>0</v>
      </c>
      <c r="AR210" s="149" t="s">
        <v>258</v>
      </c>
      <c r="AT210" s="149" t="s">
        <v>260</v>
      </c>
      <c r="AU210" s="149" t="s">
        <v>83</v>
      </c>
      <c r="AY210" s="17" t="s">
        <v>241</v>
      </c>
      <c r="BE210" s="150">
        <f>IF(N210="základní",J210,0)</f>
        <v>0</v>
      </c>
      <c r="BF210" s="150">
        <f>IF(N210="snížená",J210,0)</f>
        <v>0</v>
      </c>
      <c r="BG210" s="150">
        <f>IF(N210="zákl. přenesená",J210,0)</f>
        <v>0</v>
      </c>
      <c r="BH210" s="150">
        <f>IF(N210="sníž. přenesená",J210,0)</f>
        <v>0</v>
      </c>
      <c r="BI210" s="150">
        <f>IF(N210="nulová",J210,0)</f>
        <v>0</v>
      </c>
      <c r="BJ210" s="17" t="s">
        <v>81</v>
      </c>
      <c r="BK210" s="150">
        <f>ROUND(I210*H210,2)</f>
        <v>0</v>
      </c>
      <c r="BL210" s="17" t="s">
        <v>247</v>
      </c>
      <c r="BM210" s="149" t="s">
        <v>385</v>
      </c>
    </row>
    <row r="211" spans="2:47" s="1" customFormat="1" ht="19.5">
      <c r="B211" s="32"/>
      <c r="D211" s="151" t="s">
        <v>248</v>
      </c>
      <c r="F211" s="152" t="s">
        <v>384</v>
      </c>
      <c r="I211" s="153"/>
      <c r="L211" s="32"/>
      <c r="M211" s="154"/>
      <c r="T211" s="56"/>
      <c r="AT211" s="17" t="s">
        <v>248</v>
      </c>
      <c r="AU211" s="17" t="s">
        <v>83</v>
      </c>
    </row>
    <row r="212" spans="2:65" s="1" customFormat="1" ht="24.2" customHeight="1">
      <c r="B212" s="32"/>
      <c r="C212" s="155" t="s">
        <v>386</v>
      </c>
      <c r="D212" s="155" t="s">
        <v>260</v>
      </c>
      <c r="E212" s="156" t="s">
        <v>387</v>
      </c>
      <c r="F212" s="157" t="s">
        <v>388</v>
      </c>
      <c r="G212" s="158" t="s">
        <v>263</v>
      </c>
      <c r="H212" s="159">
        <v>574</v>
      </c>
      <c r="I212" s="160"/>
      <c r="J212" s="161">
        <f>ROUND(I212*H212,2)</f>
        <v>0</v>
      </c>
      <c r="K212" s="162"/>
      <c r="L212" s="163"/>
      <c r="M212" s="164" t="s">
        <v>1</v>
      </c>
      <c r="N212" s="165" t="s">
        <v>38</v>
      </c>
      <c r="P212" s="147">
        <f>O212*H212</f>
        <v>0</v>
      </c>
      <c r="Q212" s="147">
        <v>0</v>
      </c>
      <c r="R212" s="147">
        <f>Q212*H212</f>
        <v>0</v>
      </c>
      <c r="S212" s="147">
        <v>0</v>
      </c>
      <c r="T212" s="148">
        <f>S212*H212</f>
        <v>0</v>
      </c>
      <c r="AR212" s="149" t="s">
        <v>258</v>
      </c>
      <c r="AT212" s="149" t="s">
        <v>260</v>
      </c>
      <c r="AU212" s="149" t="s">
        <v>83</v>
      </c>
      <c r="AY212" s="17" t="s">
        <v>241</v>
      </c>
      <c r="BE212" s="150">
        <f>IF(N212="základní",J212,0)</f>
        <v>0</v>
      </c>
      <c r="BF212" s="150">
        <f>IF(N212="snížená",J212,0)</f>
        <v>0</v>
      </c>
      <c r="BG212" s="150">
        <f>IF(N212="zákl. přenesená",J212,0)</f>
        <v>0</v>
      </c>
      <c r="BH212" s="150">
        <f>IF(N212="sníž. přenesená",J212,0)</f>
        <v>0</v>
      </c>
      <c r="BI212" s="150">
        <f>IF(N212="nulová",J212,0)</f>
        <v>0</v>
      </c>
      <c r="BJ212" s="17" t="s">
        <v>81</v>
      </c>
      <c r="BK212" s="150">
        <f>ROUND(I212*H212,2)</f>
        <v>0</v>
      </c>
      <c r="BL212" s="17" t="s">
        <v>247</v>
      </c>
      <c r="BM212" s="149" t="s">
        <v>389</v>
      </c>
    </row>
    <row r="213" spans="2:47" s="1" customFormat="1" ht="19.5">
      <c r="B213" s="32"/>
      <c r="D213" s="151" t="s">
        <v>248</v>
      </c>
      <c r="F213" s="152" t="s">
        <v>388</v>
      </c>
      <c r="I213" s="153"/>
      <c r="L213" s="32"/>
      <c r="M213" s="154"/>
      <c r="T213" s="56"/>
      <c r="AT213" s="17" t="s">
        <v>248</v>
      </c>
      <c r="AU213" s="17" t="s">
        <v>83</v>
      </c>
    </row>
    <row r="214" spans="2:65" s="1" customFormat="1" ht="24.2" customHeight="1">
      <c r="B214" s="32"/>
      <c r="C214" s="155" t="s">
        <v>319</v>
      </c>
      <c r="D214" s="155" t="s">
        <v>260</v>
      </c>
      <c r="E214" s="156" t="s">
        <v>376</v>
      </c>
      <c r="F214" s="157" t="s">
        <v>377</v>
      </c>
      <c r="G214" s="158" t="s">
        <v>263</v>
      </c>
      <c r="H214" s="159">
        <v>348</v>
      </c>
      <c r="I214" s="160"/>
      <c r="J214" s="161">
        <f>ROUND(I214*H214,2)</f>
        <v>0</v>
      </c>
      <c r="K214" s="162"/>
      <c r="L214" s="163"/>
      <c r="M214" s="164" t="s">
        <v>1</v>
      </c>
      <c r="N214" s="165" t="s">
        <v>38</v>
      </c>
      <c r="P214" s="147">
        <f>O214*H214</f>
        <v>0</v>
      </c>
      <c r="Q214" s="147">
        <v>0</v>
      </c>
      <c r="R214" s="147">
        <f>Q214*H214</f>
        <v>0</v>
      </c>
      <c r="S214" s="147">
        <v>0</v>
      </c>
      <c r="T214" s="148">
        <f>S214*H214</f>
        <v>0</v>
      </c>
      <c r="AR214" s="149" t="s">
        <v>258</v>
      </c>
      <c r="AT214" s="149" t="s">
        <v>260</v>
      </c>
      <c r="AU214" s="149" t="s">
        <v>83</v>
      </c>
      <c r="AY214" s="17" t="s">
        <v>241</v>
      </c>
      <c r="BE214" s="150">
        <f>IF(N214="základní",J214,0)</f>
        <v>0</v>
      </c>
      <c r="BF214" s="150">
        <f>IF(N214="snížená",J214,0)</f>
        <v>0</v>
      </c>
      <c r="BG214" s="150">
        <f>IF(N214="zákl. přenesená",J214,0)</f>
        <v>0</v>
      </c>
      <c r="BH214" s="150">
        <f>IF(N214="sníž. přenesená",J214,0)</f>
        <v>0</v>
      </c>
      <c r="BI214" s="150">
        <f>IF(N214="nulová",J214,0)</f>
        <v>0</v>
      </c>
      <c r="BJ214" s="17" t="s">
        <v>81</v>
      </c>
      <c r="BK214" s="150">
        <f>ROUND(I214*H214,2)</f>
        <v>0</v>
      </c>
      <c r="BL214" s="17" t="s">
        <v>247</v>
      </c>
      <c r="BM214" s="149" t="s">
        <v>390</v>
      </c>
    </row>
    <row r="215" spans="2:47" s="1" customFormat="1" ht="19.5">
      <c r="B215" s="32"/>
      <c r="D215" s="151" t="s">
        <v>248</v>
      </c>
      <c r="F215" s="152" t="s">
        <v>377</v>
      </c>
      <c r="I215" s="153"/>
      <c r="L215" s="32"/>
      <c r="M215" s="154"/>
      <c r="T215" s="56"/>
      <c r="AT215" s="17" t="s">
        <v>248</v>
      </c>
      <c r="AU215" s="17" t="s">
        <v>83</v>
      </c>
    </row>
    <row r="216" spans="2:65" s="1" customFormat="1" ht="24.2" customHeight="1">
      <c r="B216" s="32"/>
      <c r="C216" s="155" t="s">
        <v>391</v>
      </c>
      <c r="D216" s="155" t="s">
        <v>260</v>
      </c>
      <c r="E216" s="156" t="s">
        <v>387</v>
      </c>
      <c r="F216" s="157" t="s">
        <v>388</v>
      </c>
      <c r="G216" s="158" t="s">
        <v>263</v>
      </c>
      <c r="H216" s="159">
        <v>696</v>
      </c>
      <c r="I216" s="160"/>
      <c r="J216" s="161">
        <f>ROUND(I216*H216,2)</f>
        <v>0</v>
      </c>
      <c r="K216" s="162"/>
      <c r="L216" s="163"/>
      <c r="M216" s="164" t="s">
        <v>1</v>
      </c>
      <c r="N216" s="165" t="s">
        <v>38</v>
      </c>
      <c r="P216" s="147">
        <f>O216*H216</f>
        <v>0</v>
      </c>
      <c r="Q216" s="147">
        <v>0</v>
      </c>
      <c r="R216" s="147">
        <f>Q216*H216</f>
        <v>0</v>
      </c>
      <c r="S216" s="147">
        <v>0</v>
      </c>
      <c r="T216" s="148">
        <f>S216*H216</f>
        <v>0</v>
      </c>
      <c r="AR216" s="149" t="s">
        <v>258</v>
      </c>
      <c r="AT216" s="149" t="s">
        <v>260</v>
      </c>
      <c r="AU216" s="149" t="s">
        <v>83</v>
      </c>
      <c r="AY216" s="17" t="s">
        <v>241</v>
      </c>
      <c r="BE216" s="150">
        <f>IF(N216="základní",J216,0)</f>
        <v>0</v>
      </c>
      <c r="BF216" s="150">
        <f>IF(N216="snížená",J216,0)</f>
        <v>0</v>
      </c>
      <c r="BG216" s="150">
        <f>IF(N216="zákl. přenesená",J216,0)</f>
        <v>0</v>
      </c>
      <c r="BH216" s="150">
        <f>IF(N216="sníž. přenesená",J216,0)</f>
        <v>0</v>
      </c>
      <c r="BI216" s="150">
        <f>IF(N216="nulová",J216,0)</f>
        <v>0</v>
      </c>
      <c r="BJ216" s="17" t="s">
        <v>81</v>
      </c>
      <c r="BK216" s="150">
        <f>ROUND(I216*H216,2)</f>
        <v>0</v>
      </c>
      <c r="BL216" s="17" t="s">
        <v>247</v>
      </c>
      <c r="BM216" s="149" t="s">
        <v>392</v>
      </c>
    </row>
    <row r="217" spans="2:47" s="1" customFormat="1" ht="19.5">
      <c r="B217" s="32"/>
      <c r="D217" s="151" t="s">
        <v>248</v>
      </c>
      <c r="F217" s="152" t="s">
        <v>388</v>
      </c>
      <c r="I217" s="153"/>
      <c r="L217" s="32"/>
      <c r="M217" s="154"/>
      <c r="T217" s="56"/>
      <c r="AT217" s="17" t="s">
        <v>248</v>
      </c>
      <c r="AU217" s="17" t="s">
        <v>83</v>
      </c>
    </row>
    <row r="218" spans="2:65" s="1" customFormat="1" ht="33" customHeight="1">
      <c r="B218" s="32"/>
      <c r="C218" s="155" t="s">
        <v>322</v>
      </c>
      <c r="D218" s="155" t="s">
        <v>260</v>
      </c>
      <c r="E218" s="156" t="s">
        <v>393</v>
      </c>
      <c r="F218" s="157" t="s">
        <v>394</v>
      </c>
      <c r="G218" s="158" t="s">
        <v>267</v>
      </c>
      <c r="H218" s="159">
        <v>460</v>
      </c>
      <c r="I218" s="160"/>
      <c r="J218" s="161">
        <f>ROUND(I218*H218,2)</f>
        <v>0</v>
      </c>
      <c r="K218" s="162"/>
      <c r="L218" s="163"/>
      <c r="M218" s="164" t="s">
        <v>1</v>
      </c>
      <c r="N218" s="165" t="s">
        <v>38</v>
      </c>
      <c r="P218" s="147">
        <f>O218*H218</f>
        <v>0</v>
      </c>
      <c r="Q218" s="147">
        <v>0</v>
      </c>
      <c r="R218" s="147">
        <f>Q218*H218</f>
        <v>0</v>
      </c>
      <c r="S218" s="147">
        <v>0</v>
      </c>
      <c r="T218" s="148">
        <f>S218*H218</f>
        <v>0</v>
      </c>
      <c r="AR218" s="149" t="s">
        <v>258</v>
      </c>
      <c r="AT218" s="149" t="s">
        <v>260</v>
      </c>
      <c r="AU218" s="149" t="s">
        <v>83</v>
      </c>
      <c r="AY218" s="17" t="s">
        <v>241</v>
      </c>
      <c r="BE218" s="150">
        <f>IF(N218="základní",J218,0)</f>
        <v>0</v>
      </c>
      <c r="BF218" s="150">
        <f>IF(N218="snížená",J218,0)</f>
        <v>0</v>
      </c>
      <c r="BG218" s="150">
        <f>IF(N218="zákl. přenesená",J218,0)</f>
        <v>0</v>
      </c>
      <c r="BH218" s="150">
        <f>IF(N218="sníž. přenesená",J218,0)</f>
        <v>0</v>
      </c>
      <c r="BI218" s="150">
        <f>IF(N218="nulová",J218,0)</f>
        <v>0</v>
      </c>
      <c r="BJ218" s="17" t="s">
        <v>81</v>
      </c>
      <c r="BK218" s="150">
        <f>ROUND(I218*H218,2)</f>
        <v>0</v>
      </c>
      <c r="BL218" s="17" t="s">
        <v>247</v>
      </c>
      <c r="BM218" s="149" t="s">
        <v>395</v>
      </c>
    </row>
    <row r="219" spans="2:47" s="1" customFormat="1" ht="19.5">
      <c r="B219" s="32"/>
      <c r="D219" s="151" t="s">
        <v>248</v>
      </c>
      <c r="F219" s="152" t="s">
        <v>394</v>
      </c>
      <c r="I219" s="153"/>
      <c r="L219" s="32"/>
      <c r="M219" s="154"/>
      <c r="T219" s="56"/>
      <c r="AT219" s="17" t="s">
        <v>248</v>
      </c>
      <c r="AU219" s="17" t="s">
        <v>83</v>
      </c>
    </row>
    <row r="220" spans="2:65" s="1" customFormat="1" ht="24.2" customHeight="1">
      <c r="B220" s="32"/>
      <c r="C220" s="155" t="s">
        <v>396</v>
      </c>
      <c r="D220" s="155" t="s">
        <v>260</v>
      </c>
      <c r="E220" s="156" t="s">
        <v>397</v>
      </c>
      <c r="F220" s="157" t="s">
        <v>312</v>
      </c>
      <c r="G220" s="158" t="s">
        <v>263</v>
      </c>
      <c r="H220" s="159">
        <v>4</v>
      </c>
      <c r="I220" s="160"/>
      <c r="J220" s="161">
        <f>ROUND(I220*H220,2)</f>
        <v>0</v>
      </c>
      <c r="K220" s="162"/>
      <c r="L220" s="163"/>
      <c r="M220" s="164" t="s">
        <v>1</v>
      </c>
      <c r="N220" s="165" t="s">
        <v>38</v>
      </c>
      <c r="P220" s="147">
        <f>O220*H220</f>
        <v>0</v>
      </c>
      <c r="Q220" s="147">
        <v>0</v>
      </c>
      <c r="R220" s="147">
        <f>Q220*H220</f>
        <v>0</v>
      </c>
      <c r="S220" s="147">
        <v>0</v>
      </c>
      <c r="T220" s="148">
        <f>S220*H220</f>
        <v>0</v>
      </c>
      <c r="AR220" s="149" t="s">
        <v>258</v>
      </c>
      <c r="AT220" s="149" t="s">
        <v>260</v>
      </c>
      <c r="AU220" s="149" t="s">
        <v>83</v>
      </c>
      <c r="AY220" s="17" t="s">
        <v>241</v>
      </c>
      <c r="BE220" s="150">
        <f>IF(N220="základní",J220,0)</f>
        <v>0</v>
      </c>
      <c r="BF220" s="150">
        <f>IF(N220="snížená",J220,0)</f>
        <v>0</v>
      </c>
      <c r="BG220" s="150">
        <f>IF(N220="zákl. přenesená",J220,0)</f>
        <v>0</v>
      </c>
      <c r="BH220" s="150">
        <f>IF(N220="sníž. přenesená",J220,0)</f>
        <v>0</v>
      </c>
      <c r="BI220" s="150">
        <f>IF(N220="nulová",J220,0)</f>
        <v>0</v>
      </c>
      <c r="BJ220" s="17" t="s">
        <v>81</v>
      </c>
      <c r="BK220" s="150">
        <f>ROUND(I220*H220,2)</f>
        <v>0</v>
      </c>
      <c r="BL220" s="17" t="s">
        <v>247</v>
      </c>
      <c r="BM220" s="149" t="s">
        <v>398</v>
      </c>
    </row>
    <row r="221" spans="2:47" s="1" customFormat="1" ht="19.5">
      <c r="B221" s="32"/>
      <c r="D221" s="151" t="s">
        <v>248</v>
      </c>
      <c r="F221" s="152" t="s">
        <v>312</v>
      </c>
      <c r="I221" s="153"/>
      <c r="L221" s="32"/>
      <c r="M221" s="154"/>
      <c r="T221" s="56"/>
      <c r="AT221" s="17" t="s">
        <v>248</v>
      </c>
      <c r="AU221" s="17" t="s">
        <v>83</v>
      </c>
    </row>
    <row r="222" spans="2:65" s="1" customFormat="1" ht="16.5" customHeight="1">
      <c r="B222" s="32"/>
      <c r="C222" s="137" t="s">
        <v>326</v>
      </c>
      <c r="D222" s="137" t="s">
        <v>243</v>
      </c>
      <c r="E222" s="138" t="s">
        <v>399</v>
      </c>
      <c r="F222" s="139" t="s">
        <v>400</v>
      </c>
      <c r="G222" s="140" t="s">
        <v>263</v>
      </c>
      <c r="H222" s="141">
        <v>10</v>
      </c>
      <c r="I222" s="142"/>
      <c r="J222" s="143">
        <f>ROUND(I222*H222,2)</f>
        <v>0</v>
      </c>
      <c r="K222" s="144"/>
      <c r="L222" s="32"/>
      <c r="M222" s="145" t="s">
        <v>1</v>
      </c>
      <c r="N222" s="146" t="s">
        <v>38</v>
      </c>
      <c r="P222" s="147">
        <f>O222*H222</f>
        <v>0</v>
      </c>
      <c r="Q222" s="147">
        <v>0</v>
      </c>
      <c r="R222" s="147">
        <f>Q222*H222</f>
        <v>0</v>
      </c>
      <c r="S222" s="147">
        <v>0</v>
      </c>
      <c r="T222" s="148">
        <f>S222*H222</f>
        <v>0</v>
      </c>
      <c r="AR222" s="149" t="s">
        <v>247</v>
      </c>
      <c r="AT222" s="149" t="s">
        <v>243</v>
      </c>
      <c r="AU222" s="149" t="s">
        <v>83</v>
      </c>
      <c r="AY222" s="17" t="s">
        <v>241</v>
      </c>
      <c r="BE222" s="150">
        <f>IF(N222="základní",J222,0)</f>
        <v>0</v>
      </c>
      <c r="BF222" s="150">
        <f>IF(N222="snížená",J222,0)</f>
        <v>0</v>
      </c>
      <c r="BG222" s="150">
        <f>IF(N222="zákl. přenesená",J222,0)</f>
        <v>0</v>
      </c>
      <c r="BH222" s="150">
        <f>IF(N222="sníž. přenesená",J222,0)</f>
        <v>0</v>
      </c>
      <c r="BI222" s="150">
        <f>IF(N222="nulová",J222,0)</f>
        <v>0</v>
      </c>
      <c r="BJ222" s="17" t="s">
        <v>81</v>
      </c>
      <c r="BK222" s="150">
        <f>ROUND(I222*H222,2)</f>
        <v>0</v>
      </c>
      <c r="BL222" s="17" t="s">
        <v>247</v>
      </c>
      <c r="BM222" s="149" t="s">
        <v>401</v>
      </c>
    </row>
    <row r="223" spans="2:47" s="1" customFormat="1" ht="11.25">
      <c r="B223" s="32"/>
      <c r="D223" s="151" t="s">
        <v>248</v>
      </c>
      <c r="F223" s="152" t="s">
        <v>400</v>
      </c>
      <c r="I223" s="153"/>
      <c r="L223" s="32"/>
      <c r="M223" s="154"/>
      <c r="T223" s="56"/>
      <c r="AT223" s="17" t="s">
        <v>248</v>
      </c>
      <c r="AU223" s="17" t="s">
        <v>83</v>
      </c>
    </row>
    <row r="224" spans="2:65" s="1" customFormat="1" ht="24.2" customHeight="1">
      <c r="B224" s="32"/>
      <c r="C224" s="155" t="s">
        <v>402</v>
      </c>
      <c r="D224" s="155" t="s">
        <v>260</v>
      </c>
      <c r="E224" s="156" t="s">
        <v>403</v>
      </c>
      <c r="F224" s="157" t="s">
        <v>404</v>
      </c>
      <c r="G224" s="158" t="s">
        <v>263</v>
      </c>
      <c r="H224" s="159">
        <v>1</v>
      </c>
      <c r="I224" s="160"/>
      <c r="J224" s="161">
        <f>ROUND(I224*H224,2)</f>
        <v>0</v>
      </c>
      <c r="K224" s="162"/>
      <c r="L224" s="163"/>
      <c r="M224" s="164" t="s">
        <v>1</v>
      </c>
      <c r="N224" s="165" t="s">
        <v>38</v>
      </c>
      <c r="P224" s="147">
        <f>O224*H224</f>
        <v>0</v>
      </c>
      <c r="Q224" s="147">
        <v>0</v>
      </c>
      <c r="R224" s="147">
        <f>Q224*H224</f>
        <v>0</v>
      </c>
      <c r="S224" s="147">
        <v>0</v>
      </c>
      <c r="T224" s="148">
        <f>S224*H224</f>
        <v>0</v>
      </c>
      <c r="AR224" s="149" t="s">
        <v>258</v>
      </c>
      <c r="AT224" s="149" t="s">
        <v>260</v>
      </c>
      <c r="AU224" s="149" t="s">
        <v>83</v>
      </c>
      <c r="AY224" s="17" t="s">
        <v>241</v>
      </c>
      <c r="BE224" s="150">
        <f>IF(N224="základní",J224,0)</f>
        <v>0</v>
      </c>
      <c r="BF224" s="150">
        <f>IF(N224="snížená",J224,0)</f>
        <v>0</v>
      </c>
      <c r="BG224" s="150">
        <f>IF(N224="zákl. přenesená",J224,0)</f>
        <v>0</v>
      </c>
      <c r="BH224" s="150">
        <f>IF(N224="sníž. přenesená",J224,0)</f>
        <v>0</v>
      </c>
      <c r="BI224" s="150">
        <f>IF(N224="nulová",J224,0)</f>
        <v>0</v>
      </c>
      <c r="BJ224" s="17" t="s">
        <v>81</v>
      </c>
      <c r="BK224" s="150">
        <f>ROUND(I224*H224,2)</f>
        <v>0</v>
      </c>
      <c r="BL224" s="17" t="s">
        <v>247</v>
      </c>
      <c r="BM224" s="149" t="s">
        <v>405</v>
      </c>
    </row>
    <row r="225" spans="2:47" s="1" customFormat="1" ht="19.5">
      <c r="B225" s="32"/>
      <c r="D225" s="151" t="s">
        <v>248</v>
      </c>
      <c r="F225" s="152" t="s">
        <v>404</v>
      </c>
      <c r="I225" s="153"/>
      <c r="L225" s="32"/>
      <c r="M225" s="154"/>
      <c r="T225" s="56"/>
      <c r="AT225" s="17" t="s">
        <v>248</v>
      </c>
      <c r="AU225" s="17" t="s">
        <v>83</v>
      </c>
    </row>
    <row r="226" spans="2:65" s="1" customFormat="1" ht="33" customHeight="1">
      <c r="B226" s="32"/>
      <c r="C226" s="137" t="s">
        <v>329</v>
      </c>
      <c r="D226" s="137" t="s">
        <v>243</v>
      </c>
      <c r="E226" s="138" t="s">
        <v>406</v>
      </c>
      <c r="F226" s="139" t="s">
        <v>407</v>
      </c>
      <c r="G226" s="140" t="s">
        <v>263</v>
      </c>
      <c r="H226" s="141">
        <v>16</v>
      </c>
      <c r="I226" s="142"/>
      <c r="J226" s="143">
        <f>ROUND(I226*H226,2)</f>
        <v>0</v>
      </c>
      <c r="K226" s="144"/>
      <c r="L226" s="32"/>
      <c r="M226" s="145" t="s">
        <v>1</v>
      </c>
      <c r="N226" s="146" t="s">
        <v>38</v>
      </c>
      <c r="P226" s="147">
        <f>O226*H226</f>
        <v>0</v>
      </c>
      <c r="Q226" s="147">
        <v>0</v>
      </c>
      <c r="R226" s="147">
        <f>Q226*H226</f>
        <v>0</v>
      </c>
      <c r="S226" s="147">
        <v>0</v>
      </c>
      <c r="T226" s="148">
        <f>S226*H226</f>
        <v>0</v>
      </c>
      <c r="AR226" s="149" t="s">
        <v>247</v>
      </c>
      <c r="AT226" s="149" t="s">
        <v>243</v>
      </c>
      <c r="AU226" s="149" t="s">
        <v>83</v>
      </c>
      <c r="AY226" s="17" t="s">
        <v>241</v>
      </c>
      <c r="BE226" s="150">
        <f>IF(N226="základní",J226,0)</f>
        <v>0</v>
      </c>
      <c r="BF226" s="150">
        <f>IF(N226="snížená",J226,0)</f>
        <v>0</v>
      </c>
      <c r="BG226" s="150">
        <f>IF(N226="zákl. přenesená",J226,0)</f>
        <v>0</v>
      </c>
      <c r="BH226" s="150">
        <f>IF(N226="sníž. přenesená",J226,0)</f>
        <v>0</v>
      </c>
      <c r="BI226" s="150">
        <f>IF(N226="nulová",J226,0)</f>
        <v>0</v>
      </c>
      <c r="BJ226" s="17" t="s">
        <v>81</v>
      </c>
      <c r="BK226" s="150">
        <f>ROUND(I226*H226,2)</f>
        <v>0</v>
      </c>
      <c r="BL226" s="17" t="s">
        <v>247</v>
      </c>
      <c r="BM226" s="149" t="s">
        <v>408</v>
      </c>
    </row>
    <row r="227" spans="2:47" s="1" customFormat="1" ht="19.5">
      <c r="B227" s="32"/>
      <c r="D227" s="151" t="s">
        <v>248</v>
      </c>
      <c r="F227" s="152" t="s">
        <v>407</v>
      </c>
      <c r="I227" s="153"/>
      <c r="L227" s="32"/>
      <c r="M227" s="154"/>
      <c r="T227" s="56"/>
      <c r="AT227" s="17" t="s">
        <v>248</v>
      </c>
      <c r="AU227" s="17" t="s">
        <v>83</v>
      </c>
    </row>
    <row r="228" spans="2:65" s="1" customFormat="1" ht="24.2" customHeight="1">
      <c r="B228" s="32"/>
      <c r="C228" s="155" t="s">
        <v>409</v>
      </c>
      <c r="D228" s="155" t="s">
        <v>260</v>
      </c>
      <c r="E228" s="156" t="s">
        <v>410</v>
      </c>
      <c r="F228" s="157" t="s">
        <v>411</v>
      </c>
      <c r="G228" s="158" t="s">
        <v>263</v>
      </c>
      <c r="H228" s="159">
        <v>7</v>
      </c>
      <c r="I228" s="160"/>
      <c r="J228" s="161">
        <f>ROUND(I228*H228,2)</f>
        <v>0</v>
      </c>
      <c r="K228" s="162"/>
      <c r="L228" s="163"/>
      <c r="M228" s="164" t="s">
        <v>1</v>
      </c>
      <c r="N228" s="165" t="s">
        <v>38</v>
      </c>
      <c r="P228" s="147">
        <f>O228*H228</f>
        <v>0</v>
      </c>
      <c r="Q228" s="147">
        <v>0</v>
      </c>
      <c r="R228" s="147">
        <f>Q228*H228</f>
        <v>0</v>
      </c>
      <c r="S228" s="147">
        <v>0</v>
      </c>
      <c r="T228" s="148">
        <f>S228*H228</f>
        <v>0</v>
      </c>
      <c r="AR228" s="149" t="s">
        <v>258</v>
      </c>
      <c r="AT228" s="149" t="s">
        <v>260</v>
      </c>
      <c r="AU228" s="149" t="s">
        <v>83</v>
      </c>
      <c r="AY228" s="17" t="s">
        <v>241</v>
      </c>
      <c r="BE228" s="150">
        <f>IF(N228="základní",J228,0)</f>
        <v>0</v>
      </c>
      <c r="BF228" s="150">
        <f>IF(N228="snížená",J228,0)</f>
        <v>0</v>
      </c>
      <c r="BG228" s="150">
        <f>IF(N228="zákl. přenesená",J228,0)</f>
        <v>0</v>
      </c>
      <c r="BH228" s="150">
        <f>IF(N228="sníž. přenesená",J228,0)</f>
        <v>0</v>
      </c>
      <c r="BI228" s="150">
        <f>IF(N228="nulová",J228,0)</f>
        <v>0</v>
      </c>
      <c r="BJ228" s="17" t="s">
        <v>81</v>
      </c>
      <c r="BK228" s="150">
        <f>ROUND(I228*H228,2)</f>
        <v>0</v>
      </c>
      <c r="BL228" s="17" t="s">
        <v>247</v>
      </c>
      <c r="BM228" s="149" t="s">
        <v>412</v>
      </c>
    </row>
    <row r="229" spans="2:47" s="1" customFormat="1" ht="19.5">
      <c r="B229" s="32"/>
      <c r="D229" s="151" t="s">
        <v>248</v>
      </c>
      <c r="F229" s="152" t="s">
        <v>411</v>
      </c>
      <c r="I229" s="153"/>
      <c r="L229" s="32"/>
      <c r="M229" s="154"/>
      <c r="T229" s="56"/>
      <c r="AT229" s="17" t="s">
        <v>248</v>
      </c>
      <c r="AU229" s="17" t="s">
        <v>83</v>
      </c>
    </row>
    <row r="230" spans="2:65" s="1" customFormat="1" ht="24.2" customHeight="1">
      <c r="B230" s="32"/>
      <c r="C230" s="137" t="s">
        <v>333</v>
      </c>
      <c r="D230" s="137" t="s">
        <v>243</v>
      </c>
      <c r="E230" s="138" t="s">
        <v>413</v>
      </c>
      <c r="F230" s="139" t="s">
        <v>414</v>
      </c>
      <c r="G230" s="140" t="s">
        <v>263</v>
      </c>
      <c r="H230" s="141">
        <v>21</v>
      </c>
      <c r="I230" s="142"/>
      <c r="J230" s="143">
        <f>ROUND(I230*H230,2)</f>
        <v>0</v>
      </c>
      <c r="K230" s="144"/>
      <c r="L230" s="32"/>
      <c r="M230" s="145" t="s">
        <v>1</v>
      </c>
      <c r="N230" s="146" t="s">
        <v>38</v>
      </c>
      <c r="P230" s="147">
        <f>O230*H230</f>
        <v>0</v>
      </c>
      <c r="Q230" s="147">
        <v>0</v>
      </c>
      <c r="R230" s="147">
        <f>Q230*H230</f>
        <v>0</v>
      </c>
      <c r="S230" s="147">
        <v>0</v>
      </c>
      <c r="T230" s="148">
        <f>S230*H230</f>
        <v>0</v>
      </c>
      <c r="AR230" s="149" t="s">
        <v>247</v>
      </c>
      <c r="AT230" s="149" t="s">
        <v>243</v>
      </c>
      <c r="AU230" s="149" t="s">
        <v>83</v>
      </c>
      <c r="AY230" s="17" t="s">
        <v>241</v>
      </c>
      <c r="BE230" s="150">
        <f>IF(N230="základní",J230,0)</f>
        <v>0</v>
      </c>
      <c r="BF230" s="150">
        <f>IF(N230="snížená",J230,0)</f>
        <v>0</v>
      </c>
      <c r="BG230" s="150">
        <f>IF(N230="zákl. přenesená",J230,0)</f>
        <v>0</v>
      </c>
      <c r="BH230" s="150">
        <f>IF(N230="sníž. přenesená",J230,0)</f>
        <v>0</v>
      </c>
      <c r="BI230" s="150">
        <f>IF(N230="nulová",J230,0)</f>
        <v>0</v>
      </c>
      <c r="BJ230" s="17" t="s">
        <v>81</v>
      </c>
      <c r="BK230" s="150">
        <f>ROUND(I230*H230,2)</f>
        <v>0</v>
      </c>
      <c r="BL230" s="17" t="s">
        <v>247</v>
      </c>
      <c r="BM230" s="149" t="s">
        <v>415</v>
      </c>
    </row>
    <row r="231" spans="2:47" s="1" customFormat="1" ht="11.25">
      <c r="B231" s="32"/>
      <c r="D231" s="151" t="s">
        <v>248</v>
      </c>
      <c r="F231" s="152" t="s">
        <v>414</v>
      </c>
      <c r="I231" s="153"/>
      <c r="L231" s="32"/>
      <c r="M231" s="154"/>
      <c r="T231" s="56"/>
      <c r="AT231" s="17" t="s">
        <v>248</v>
      </c>
      <c r="AU231" s="17" t="s">
        <v>83</v>
      </c>
    </row>
    <row r="232" spans="2:65" s="1" customFormat="1" ht="24.2" customHeight="1">
      <c r="B232" s="32"/>
      <c r="C232" s="155" t="s">
        <v>416</v>
      </c>
      <c r="D232" s="155" t="s">
        <v>260</v>
      </c>
      <c r="E232" s="156" t="s">
        <v>417</v>
      </c>
      <c r="F232" s="157" t="s">
        <v>418</v>
      </c>
      <c r="G232" s="158" t="s">
        <v>263</v>
      </c>
      <c r="H232" s="159">
        <v>7</v>
      </c>
      <c r="I232" s="160"/>
      <c r="J232" s="161">
        <f>ROUND(I232*H232,2)</f>
        <v>0</v>
      </c>
      <c r="K232" s="162"/>
      <c r="L232" s="163"/>
      <c r="M232" s="164" t="s">
        <v>1</v>
      </c>
      <c r="N232" s="165" t="s">
        <v>38</v>
      </c>
      <c r="P232" s="147">
        <f>O232*H232</f>
        <v>0</v>
      </c>
      <c r="Q232" s="147">
        <v>0</v>
      </c>
      <c r="R232" s="147">
        <f>Q232*H232</f>
        <v>0</v>
      </c>
      <c r="S232" s="147">
        <v>0</v>
      </c>
      <c r="T232" s="148">
        <f>S232*H232</f>
        <v>0</v>
      </c>
      <c r="AR232" s="149" t="s">
        <v>258</v>
      </c>
      <c r="AT232" s="149" t="s">
        <v>260</v>
      </c>
      <c r="AU232" s="149" t="s">
        <v>83</v>
      </c>
      <c r="AY232" s="17" t="s">
        <v>241</v>
      </c>
      <c r="BE232" s="150">
        <f>IF(N232="základní",J232,0)</f>
        <v>0</v>
      </c>
      <c r="BF232" s="150">
        <f>IF(N232="snížená",J232,0)</f>
        <v>0</v>
      </c>
      <c r="BG232" s="150">
        <f>IF(N232="zákl. přenesená",J232,0)</f>
        <v>0</v>
      </c>
      <c r="BH232" s="150">
        <f>IF(N232="sníž. přenesená",J232,0)</f>
        <v>0</v>
      </c>
      <c r="BI232" s="150">
        <f>IF(N232="nulová",J232,0)</f>
        <v>0</v>
      </c>
      <c r="BJ232" s="17" t="s">
        <v>81</v>
      </c>
      <c r="BK232" s="150">
        <f>ROUND(I232*H232,2)</f>
        <v>0</v>
      </c>
      <c r="BL232" s="17" t="s">
        <v>247</v>
      </c>
      <c r="BM232" s="149" t="s">
        <v>419</v>
      </c>
    </row>
    <row r="233" spans="2:47" s="1" customFormat="1" ht="19.5">
      <c r="B233" s="32"/>
      <c r="D233" s="151" t="s">
        <v>248</v>
      </c>
      <c r="F233" s="152" t="s">
        <v>418</v>
      </c>
      <c r="I233" s="153"/>
      <c r="L233" s="32"/>
      <c r="M233" s="154"/>
      <c r="T233" s="56"/>
      <c r="AT233" s="17" t="s">
        <v>248</v>
      </c>
      <c r="AU233" s="17" t="s">
        <v>83</v>
      </c>
    </row>
    <row r="234" spans="2:65" s="1" customFormat="1" ht="24.2" customHeight="1">
      <c r="B234" s="32"/>
      <c r="C234" s="137" t="s">
        <v>336</v>
      </c>
      <c r="D234" s="137" t="s">
        <v>243</v>
      </c>
      <c r="E234" s="138" t="s">
        <v>420</v>
      </c>
      <c r="F234" s="139" t="s">
        <v>421</v>
      </c>
      <c r="G234" s="140" t="s">
        <v>263</v>
      </c>
      <c r="H234" s="141">
        <v>10</v>
      </c>
      <c r="I234" s="142"/>
      <c r="J234" s="143">
        <f>ROUND(I234*H234,2)</f>
        <v>0</v>
      </c>
      <c r="K234" s="144"/>
      <c r="L234" s="32"/>
      <c r="M234" s="145" t="s">
        <v>1</v>
      </c>
      <c r="N234" s="146" t="s">
        <v>38</v>
      </c>
      <c r="P234" s="147">
        <f>O234*H234</f>
        <v>0</v>
      </c>
      <c r="Q234" s="147">
        <v>0</v>
      </c>
      <c r="R234" s="147">
        <f>Q234*H234</f>
        <v>0</v>
      </c>
      <c r="S234" s="147">
        <v>0</v>
      </c>
      <c r="T234" s="148">
        <f>S234*H234</f>
        <v>0</v>
      </c>
      <c r="AR234" s="149" t="s">
        <v>247</v>
      </c>
      <c r="AT234" s="149" t="s">
        <v>243</v>
      </c>
      <c r="AU234" s="149" t="s">
        <v>83</v>
      </c>
      <c r="AY234" s="17" t="s">
        <v>241</v>
      </c>
      <c r="BE234" s="150">
        <f>IF(N234="základní",J234,0)</f>
        <v>0</v>
      </c>
      <c r="BF234" s="150">
        <f>IF(N234="snížená",J234,0)</f>
        <v>0</v>
      </c>
      <c r="BG234" s="150">
        <f>IF(N234="zákl. přenesená",J234,0)</f>
        <v>0</v>
      </c>
      <c r="BH234" s="150">
        <f>IF(N234="sníž. přenesená",J234,0)</f>
        <v>0</v>
      </c>
      <c r="BI234" s="150">
        <f>IF(N234="nulová",J234,0)</f>
        <v>0</v>
      </c>
      <c r="BJ234" s="17" t="s">
        <v>81</v>
      </c>
      <c r="BK234" s="150">
        <f>ROUND(I234*H234,2)</f>
        <v>0</v>
      </c>
      <c r="BL234" s="17" t="s">
        <v>247</v>
      </c>
      <c r="BM234" s="149" t="s">
        <v>422</v>
      </c>
    </row>
    <row r="235" spans="2:47" s="1" customFormat="1" ht="19.5">
      <c r="B235" s="32"/>
      <c r="D235" s="151" t="s">
        <v>248</v>
      </c>
      <c r="F235" s="152" t="s">
        <v>421</v>
      </c>
      <c r="I235" s="153"/>
      <c r="L235" s="32"/>
      <c r="M235" s="154"/>
      <c r="T235" s="56"/>
      <c r="AT235" s="17" t="s">
        <v>248</v>
      </c>
      <c r="AU235" s="17" t="s">
        <v>83</v>
      </c>
    </row>
    <row r="236" spans="2:65" s="1" customFormat="1" ht="33" customHeight="1">
      <c r="B236" s="32"/>
      <c r="C236" s="155" t="s">
        <v>423</v>
      </c>
      <c r="D236" s="155" t="s">
        <v>260</v>
      </c>
      <c r="E236" s="156" t="s">
        <v>424</v>
      </c>
      <c r="F236" s="157" t="s">
        <v>425</v>
      </c>
      <c r="G236" s="158" t="s">
        <v>426</v>
      </c>
      <c r="H236" s="159">
        <v>7</v>
      </c>
      <c r="I236" s="160"/>
      <c r="J236" s="161">
        <f>ROUND(I236*H236,2)</f>
        <v>0</v>
      </c>
      <c r="K236" s="162"/>
      <c r="L236" s="163"/>
      <c r="M236" s="164" t="s">
        <v>1</v>
      </c>
      <c r="N236" s="165" t="s">
        <v>38</v>
      </c>
      <c r="P236" s="147">
        <f>O236*H236</f>
        <v>0</v>
      </c>
      <c r="Q236" s="147">
        <v>0</v>
      </c>
      <c r="R236" s="147">
        <f>Q236*H236</f>
        <v>0</v>
      </c>
      <c r="S236" s="147">
        <v>0</v>
      </c>
      <c r="T236" s="148">
        <f>S236*H236</f>
        <v>0</v>
      </c>
      <c r="AR236" s="149" t="s">
        <v>258</v>
      </c>
      <c r="AT236" s="149" t="s">
        <v>260</v>
      </c>
      <c r="AU236" s="149" t="s">
        <v>83</v>
      </c>
      <c r="AY236" s="17" t="s">
        <v>241</v>
      </c>
      <c r="BE236" s="150">
        <f>IF(N236="základní",J236,0)</f>
        <v>0</v>
      </c>
      <c r="BF236" s="150">
        <f>IF(N236="snížená",J236,0)</f>
        <v>0</v>
      </c>
      <c r="BG236" s="150">
        <f>IF(N236="zákl. přenesená",J236,0)</f>
        <v>0</v>
      </c>
      <c r="BH236" s="150">
        <f>IF(N236="sníž. přenesená",J236,0)</f>
        <v>0</v>
      </c>
      <c r="BI236" s="150">
        <f>IF(N236="nulová",J236,0)</f>
        <v>0</v>
      </c>
      <c r="BJ236" s="17" t="s">
        <v>81</v>
      </c>
      <c r="BK236" s="150">
        <f>ROUND(I236*H236,2)</f>
        <v>0</v>
      </c>
      <c r="BL236" s="17" t="s">
        <v>247</v>
      </c>
      <c r="BM236" s="149" t="s">
        <v>427</v>
      </c>
    </row>
    <row r="237" spans="2:47" s="1" customFormat="1" ht="19.5">
      <c r="B237" s="32"/>
      <c r="D237" s="151" t="s">
        <v>248</v>
      </c>
      <c r="F237" s="152" t="s">
        <v>425</v>
      </c>
      <c r="I237" s="153"/>
      <c r="L237" s="32"/>
      <c r="M237" s="154"/>
      <c r="T237" s="56"/>
      <c r="AT237" s="17" t="s">
        <v>248</v>
      </c>
      <c r="AU237" s="17" t="s">
        <v>83</v>
      </c>
    </row>
    <row r="238" spans="2:65" s="1" customFormat="1" ht="24.2" customHeight="1">
      <c r="B238" s="32"/>
      <c r="C238" s="155" t="s">
        <v>340</v>
      </c>
      <c r="D238" s="155" t="s">
        <v>260</v>
      </c>
      <c r="E238" s="156" t="s">
        <v>428</v>
      </c>
      <c r="F238" s="157" t="s">
        <v>429</v>
      </c>
      <c r="G238" s="158" t="s">
        <v>263</v>
      </c>
      <c r="H238" s="159">
        <v>14</v>
      </c>
      <c r="I238" s="160"/>
      <c r="J238" s="161">
        <f>ROUND(I238*H238,2)</f>
        <v>0</v>
      </c>
      <c r="K238" s="162"/>
      <c r="L238" s="163"/>
      <c r="M238" s="164" t="s">
        <v>1</v>
      </c>
      <c r="N238" s="165" t="s">
        <v>38</v>
      </c>
      <c r="P238" s="147">
        <f>O238*H238</f>
        <v>0</v>
      </c>
      <c r="Q238" s="147">
        <v>0</v>
      </c>
      <c r="R238" s="147">
        <f>Q238*H238</f>
        <v>0</v>
      </c>
      <c r="S238" s="147">
        <v>0</v>
      </c>
      <c r="T238" s="148">
        <f>S238*H238</f>
        <v>0</v>
      </c>
      <c r="AR238" s="149" t="s">
        <v>258</v>
      </c>
      <c r="AT238" s="149" t="s">
        <v>260</v>
      </c>
      <c r="AU238" s="149" t="s">
        <v>83</v>
      </c>
      <c r="AY238" s="17" t="s">
        <v>241</v>
      </c>
      <c r="BE238" s="150">
        <f>IF(N238="základní",J238,0)</f>
        <v>0</v>
      </c>
      <c r="BF238" s="150">
        <f>IF(N238="snížená",J238,0)</f>
        <v>0</v>
      </c>
      <c r="BG238" s="150">
        <f>IF(N238="zákl. přenesená",J238,0)</f>
        <v>0</v>
      </c>
      <c r="BH238" s="150">
        <f>IF(N238="sníž. přenesená",J238,0)</f>
        <v>0</v>
      </c>
      <c r="BI238" s="150">
        <f>IF(N238="nulová",J238,0)</f>
        <v>0</v>
      </c>
      <c r="BJ238" s="17" t="s">
        <v>81</v>
      </c>
      <c r="BK238" s="150">
        <f>ROUND(I238*H238,2)</f>
        <v>0</v>
      </c>
      <c r="BL238" s="17" t="s">
        <v>247</v>
      </c>
      <c r="BM238" s="149" t="s">
        <v>430</v>
      </c>
    </row>
    <row r="239" spans="2:47" s="1" customFormat="1" ht="19.5">
      <c r="B239" s="32"/>
      <c r="D239" s="151" t="s">
        <v>248</v>
      </c>
      <c r="F239" s="152" t="s">
        <v>429</v>
      </c>
      <c r="I239" s="153"/>
      <c r="L239" s="32"/>
      <c r="M239" s="154"/>
      <c r="T239" s="56"/>
      <c r="AT239" s="17" t="s">
        <v>248</v>
      </c>
      <c r="AU239" s="17" t="s">
        <v>83</v>
      </c>
    </row>
    <row r="240" spans="2:65" s="1" customFormat="1" ht="24.2" customHeight="1">
      <c r="B240" s="32"/>
      <c r="C240" s="155" t="s">
        <v>431</v>
      </c>
      <c r="D240" s="155" t="s">
        <v>260</v>
      </c>
      <c r="E240" s="156" t="s">
        <v>432</v>
      </c>
      <c r="F240" s="157" t="s">
        <v>433</v>
      </c>
      <c r="G240" s="158" t="s">
        <v>263</v>
      </c>
      <c r="H240" s="159">
        <v>14</v>
      </c>
      <c r="I240" s="160"/>
      <c r="J240" s="161">
        <f>ROUND(I240*H240,2)</f>
        <v>0</v>
      </c>
      <c r="K240" s="162"/>
      <c r="L240" s="163"/>
      <c r="M240" s="164" t="s">
        <v>1</v>
      </c>
      <c r="N240" s="165" t="s">
        <v>38</v>
      </c>
      <c r="P240" s="147">
        <f>O240*H240</f>
        <v>0</v>
      </c>
      <c r="Q240" s="147">
        <v>0</v>
      </c>
      <c r="R240" s="147">
        <f>Q240*H240</f>
        <v>0</v>
      </c>
      <c r="S240" s="147">
        <v>0</v>
      </c>
      <c r="T240" s="148">
        <f>S240*H240</f>
        <v>0</v>
      </c>
      <c r="AR240" s="149" t="s">
        <v>258</v>
      </c>
      <c r="AT240" s="149" t="s">
        <v>260</v>
      </c>
      <c r="AU240" s="149" t="s">
        <v>83</v>
      </c>
      <c r="AY240" s="17" t="s">
        <v>241</v>
      </c>
      <c r="BE240" s="150">
        <f>IF(N240="základní",J240,0)</f>
        <v>0</v>
      </c>
      <c r="BF240" s="150">
        <f>IF(N240="snížená",J240,0)</f>
        <v>0</v>
      </c>
      <c r="BG240" s="150">
        <f>IF(N240="zákl. přenesená",J240,0)</f>
        <v>0</v>
      </c>
      <c r="BH240" s="150">
        <f>IF(N240="sníž. přenesená",J240,0)</f>
        <v>0</v>
      </c>
      <c r="BI240" s="150">
        <f>IF(N240="nulová",J240,0)</f>
        <v>0</v>
      </c>
      <c r="BJ240" s="17" t="s">
        <v>81</v>
      </c>
      <c r="BK240" s="150">
        <f>ROUND(I240*H240,2)</f>
        <v>0</v>
      </c>
      <c r="BL240" s="17" t="s">
        <v>247</v>
      </c>
      <c r="BM240" s="149" t="s">
        <v>434</v>
      </c>
    </row>
    <row r="241" spans="2:47" s="1" customFormat="1" ht="19.5">
      <c r="B241" s="32"/>
      <c r="D241" s="151" t="s">
        <v>248</v>
      </c>
      <c r="F241" s="152" t="s">
        <v>433</v>
      </c>
      <c r="I241" s="153"/>
      <c r="L241" s="32"/>
      <c r="M241" s="154"/>
      <c r="T241" s="56"/>
      <c r="AT241" s="17" t="s">
        <v>248</v>
      </c>
      <c r="AU241" s="17" t="s">
        <v>83</v>
      </c>
    </row>
    <row r="242" spans="2:65" s="1" customFormat="1" ht="24.2" customHeight="1">
      <c r="B242" s="32"/>
      <c r="C242" s="155" t="s">
        <v>343</v>
      </c>
      <c r="D242" s="155" t="s">
        <v>260</v>
      </c>
      <c r="E242" s="156" t="s">
        <v>435</v>
      </c>
      <c r="F242" s="157" t="s">
        <v>436</v>
      </c>
      <c r="G242" s="158" t="s">
        <v>263</v>
      </c>
      <c r="H242" s="159">
        <v>7</v>
      </c>
      <c r="I242" s="160"/>
      <c r="J242" s="161">
        <f>ROUND(I242*H242,2)</f>
        <v>0</v>
      </c>
      <c r="K242" s="162"/>
      <c r="L242" s="163"/>
      <c r="M242" s="164" t="s">
        <v>1</v>
      </c>
      <c r="N242" s="165" t="s">
        <v>38</v>
      </c>
      <c r="P242" s="147">
        <f>O242*H242</f>
        <v>0</v>
      </c>
      <c r="Q242" s="147">
        <v>0</v>
      </c>
      <c r="R242" s="147">
        <f>Q242*H242</f>
        <v>0</v>
      </c>
      <c r="S242" s="147">
        <v>0</v>
      </c>
      <c r="T242" s="148">
        <f>S242*H242</f>
        <v>0</v>
      </c>
      <c r="AR242" s="149" t="s">
        <v>258</v>
      </c>
      <c r="AT242" s="149" t="s">
        <v>260</v>
      </c>
      <c r="AU242" s="149" t="s">
        <v>83</v>
      </c>
      <c r="AY242" s="17" t="s">
        <v>241</v>
      </c>
      <c r="BE242" s="150">
        <f>IF(N242="základní",J242,0)</f>
        <v>0</v>
      </c>
      <c r="BF242" s="150">
        <f>IF(N242="snížená",J242,0)</f>
        <v>0</v>
      </c>
      <c r="BG242" s="150">
        <f>IF(N242="zákl. přenesená",J242,0)</f>
        <v>0</v>
      </c>
      <c r="BH242" s="150">
        <f>IF(N242="sníž. přenesená",J242,0)</f>
        <v>0</v>
      </c>
      <c r="BI242" s="150">
        <f>IF(N242="nulová",J242,0)</f>
        <v>0</v>
      </c>
      <c r="BJ242" s="17" t="s">
        <v>81</v>
      </c>
      <c r="BK242" s="150">
        <f>ROUND(I242*H242,2)</f>
        <v>0</v>
      </c>
      <c r="BL242" s="17" t="s">
        <v>247</v>
      </c>
      <c r="BM242" s="149" t="s">
        <v>437</v>
      </c>
    </row>
    <row r="243" spans="2:47" s="1" customFormat="1" ht="11.25">
      <c r="B243" s="32"/>
      <c r="D243" s="151" t="s">
        <v>248</v>
      </c>
      <c r="F243" s="152" t="s">
        <v>436</v>
      </c>
      <c r="I243" s="153"/>
      <c r="L243" s="32"/>
      <c r="M243" s="154"/>
      <c r="T243" s="56"/>
      <c r="AT243" s="17" t="s">
        <v>248</v>
      </c>
      <c r="AU243" s="17" t="s">
        <v>83</v>
      </c>
    </row>
    <row r="244" spans="2:63" s="11" customFormat="1" ht="25.9" customHeight="1">
      <c r="B244" s="125"/>
      <c r="D244" s="126" t="s">
        <v>72</v>
      </c>
      <c r="E244" s="127" t="s">
        <v>438</v>
      </c>
      <c r="F244" s="127" t="s">
        <v>439</v>
      </c>
      <c r="I244" s="128"/>
      <c r="J244" s="129">
        <f>BK244</f>
        <v>0</v>
      </c>
      <c r="L244" s="125"/>
      <c r="M244" s="130"/>
      <c r="P244" s="131">
        <f>SUM(P245:P256)</f>
        <v>0</v>
      </c>
      <c r="R244" s="131">
        <f>SUM(R245:R256)</f>
        <v>0</v>
      </c>
      <c r="T244" s="132">
        <f>SUM(T245:T256)</f>
        <v>0</v>
      </c>
      <c r="AR244" s="126" t="s">
        <v>81</v>
      </c>
      <c r="AT244" s="133" t="s">
        <v>72</v>
      </c>
      <c r="AU244" s="133" t="s">
        <v>73</v>
      </c>
      <c r="AY244" s="126" t="s">
        <v>241</v>
      </c>
      <c r="BK244" s="134">
        <f>SUM(BK245:BK256)</f>
        <v>0</v>
      </c>
    </row>
    <row r="245" spans="2:65" s="1" customFormat="1" ht="24.2" customHeight="1">
      <c r="B245" s="32"/>
      <c r="C245" s="155" t="s">
        <v>440</v>
      </c>
      <c r="D245" s="155" t="s">
        <v>260</v>
      </c>
      <c r="E245" s="156" t="s">
        <v>441</v>
      </c>
      <c r="F245" s="157" t="s">
        <v>442</v>
      </c>
      <c r="G245" s="158" t="s">
        <v>263</v>
      </c>
      <c r="H245" s="159">
        <v>1</v>
      </c>
      <c r="I245" s="160"/>
      <c r="J245" s="161">
        <f>ROUND(I245*H245,2)</f>
        <v>0</v>
      </c>
      <c r="K245" s="162"/>
      <c r="L245" s="163"/>
      <c r="M245" s="164" t="s">
        <v>1</v>
      </c>
      <c r="N245" s="165" t="s">
        <v>38</v>
      </c>
      <c r="P245" s="147">
        <f>O245*H245</f>
        <v>0</v>
      </c>
      <c r="Q245" s="147">
        <v>0</v>
      </c>
      <c r="R245" s="147">
        <f>Q245*H245</f>
        <v>0</v>
      </c>
      <c r="S245" s="147">
        <v>0</v>
      </c>
      <c r="T245" s="148">
        <f>S245*H245</f>
        <v>0</v>
      </c>
      <c r="AR245" s="149" t="s">
        <v>258</v>
      </c>
      <c r="AT245" s="149" t="s">
        <v>260</v>
      </c>
      <c r="AU245" s="149" t="s">
        <v>81</v>
      </c>
      <c r="AY245" s="17" t="s">
        <v>241</v>
      </c>
      <c r="BE245" s="150">
        <f>IF(N245="základní",J245,0)</f>
        <v>0</v>
      </c>
      <c r="BF245" s="150">
        <f>IF(N245="snížená",J245,0)</f>
        <v>0</v>
      </c>
      <c r="BG245" s="150">
        <f>IF(N245="zákl. přenesená",J245,0)</f>
        <v>0</v>
      </c>
      <c r="BH245" s="150">
        <f>IF(N245="sníž. přenesená",J245,0)</f>
        <v>0</v>
      </c>
      <c r="BI245" s="150">
        <f>IF(N245="nulová",J245,0)</f>
        <v>0</v>
      </c>
      <c r="BJ245" s="17" t="s">
        <v>81</v>
      </c>
      <c r="BK245" s="150">
        <f>ROUND(I245*H245,2)</f>
        <v>0</v>
      </c>
      <c r="BL245" s="17" t="s">
        <v>247</v>
      </c>
      <c r="BM245" s="149" t="s">
        <v>443</v>
      </c>
    </row>
    <row r="246" spans="2:47" s="1" customFormat="1" ht="19.5">
      <c r="B246" s="32"/>
      <c r="D246" s="151" t="s">
        <v>248</v>
      </c>
      <c r="F246" s="152" t="s">
        <v>442</v>
      </c>
      <c r="I246" s="153"/>
      <c r="L246" s="32"/>
      <c r="M246" s="154"/>
      <c r="T246" s="56"/>
      <c r="AT246" s="17" t="s">
        <v>248</v>
      </c>
      <c r="AU246" s="17" t="s">
        <v>81</v>
      </c>
    </row>
    <row r="247" spans="2:65" s="1" customFormat="1" ht="24.2" customHeight="1">
      <c r="B247" s="32"/>
      <c r="C247" s="155" t="s">
        <v>347</v>
      </c>
      <c r="D247" s="155" t="s">
        <v>260</v>
      </c>
      <c r="E247" s="156" t="s">
        <v>444</v>
      </c>
      <c r="F247" s="157" t="s">
        <v>445</v>
      </c>
      <c r="G247" s="158" t="s">
        <v>263</v>
      </c>
      <c r="H247" s="159">
        <v>12</v>
      </c>
      <c r="I247" s="160"/>
      <c r="J247" s="161">
        <f>ROUND(I247*H247,2)</f>
        <v>0</v>
      </c>
      <c r="K247" s="162"/>
      <c r="L247" s="163"/>
      <c r="M247" s="164" t="s">
        <v>1</v>
      </c>
      <c r="N247" s="165" t="s">
        <v>38</v>
      </c>
      <c r="P247" s="147">
        <f>O247*H247</f>
        <v>0</v>
      </c>
      <c r="Q247" s="147">
        <v>0</v>
      </c>
      <c r="R247" s="147">
        <f>Q247*H247</f>
        <v>0</v>
      </c>
      <c r="S247" s="147">
        <v>0</v>
      </c>
      <c r="T247" s="148">
        <f>S247*H247</f>
        <v>0</v>
      </c>
      <c r="AR247" s="149" t="s">
        <v>258</v>
      </c>
      <c r="AT247" s="149" t="s">
        <v>260</v>
      </c>
      <c r="AU247" s="149" t="s">
        <v>81</v>
      </c>
      <c r="AY247" s="17" t="s">
        <v>241</v>
      </c>
      <c r="BE247" s="150">
        <f>IF(N247="základní",J247,0)</f>
        <v>0</v>
      </c>
      <c r="BF247" s="150">
        <f>IF(N247="snížená",J247,0)</f>
        <v>0</v>
      </c>
      <c r="BG247" s="150">
        <f>IF(N247="zákl. přenesená",J247,0)</f>
        <v>0</v>
      </c>
      <c r="BH247" s="150">
        <f>IF(N247="sníž. přenesená",J247,0)</f>
        <v>0</v>
      </c>
      <c r="BI247" s="150">
        <f>IF(N247="nulová",J247,0)</f>
        <v>0</v>
      </c>
      <c r="BJ247" s="17" t="s">
        <v>81</v>
      </c>
      <c r="BK247" s="150">
        <f>ROUND(I247*H247,2)</f>
        <v>0</v>
      </c>
      <c r="BL247" s="17" t="s">
        <v>247</v>
      </c>
      <c r="BM247" s="149" t="s">
        <v>446</v>
      </c>
    </row>
    <row r="248" spans="2:47" s="1" customFormat="1" ht="19.5">
      <c r="B248" s="32"/>
      <c r="D248" s="151" t="s">
        <v>248</v>
      </c>
      <c r="F248" s="152" t="s">
        <v>445</v>
      </c>
      <c r="I248" s="153"/>
      <c r="L248" s="32"/>
      <c r="M248" s="154"/>
      <c r="T248" s="56"/>
      <c r="AT248" s="17" t="s">
        <v>248</v>
      </c>
      <c r="AU248" s="17" t="s">
        <v>81</v>
      </c>
    </row>
    <row r="249" spans="2:65" s="1" customFormat="1" ht="49.15" customHeight="1">
      <c r="B249" s="32"/>
      <c r="C249" s="155" t="s">
        <v>447</v>
      </c>
      <c r="D249" s="155" t="s">
        <v>260</v>
      </c>
      <c r="E249" s="156" t="s">
        <v>448</v>
      </c>
      <c r="F249" s="157" t="s">
        <v>449</v>
      </c>
      <c r="G249" s="158" t="s">
        <v>263</v>
      </c>
      <c r="H249" s="159">
        <v>12</v>
      </c>
      <c r="I249" s="160"/>
      <c r="J249" s="161">
        <f>ROUND(I249*H249,2)</f>
        <v>0</v>
      </c>
      <c r="K249" s="162"/>
      <c r="L249" s="163"/>
      <c r="M249" s="164" t="s">
        <v>1</v>
      </c>
      <c r="N249" s="165" t="s">
        <v>38</v>
      </c>
      <c r="P249" s="147">
        <f>O249*H249</f>
        <v>0</v>
      </c>
      <c r="Q249" s="147">
        <v>0</v>
      </c>
      <c r="R249" s="147">
        <f>Q249*H249</f>
        <v>0</v>
      </c>
      <c r="S249" s="147">
        <v>0</v>
      </c>
      <c r="T249" s="148">
        <f>S249*H249</f>
        <v>0</v>
      </c>
      <c r="AR249" s="149" t="s">
        <v>258</v>
      </c>
      <c r="AT249" s="149" t="s">
        <v>260</v>
      </c>
      <c r="AU249" s="149" t="s">
        <v>81</v>
      </c>
      <c r="AY249" s="17" t="s">
        <v>241</v>
      </c>
      <c r="BE249" s="150">
        <f>IF(N249="základní",J249,0)</f>
        <v>0</v>
      </c>
      <c r="BF249" s="150">
        <f>IF(N249="snížená",J249,0)</f>
        <v>0</v>
      </c>
      <c r="BG249" s="150">
        <f>IF(N249="zákl. přenesená",J249,0)</f>
        <v>0</v>
      </c>
      <c r="BH249" s="150">
        <f>IF(N249="sníž. přenesená",J249,0)</f>
        <v>0</v>
      </c>
      <c r="BI249" s="150">
        <f>IF(N249="nulová",J249,0)</f>
        <v>0</v>
      </c>
      <c r="BJ249" s="17" t="s">
        <v>81</v>
      </c>
      <c r="BK249" s="150">
        <f>ROUND(I249*H249,2)</f>
        <v>0</v>
      </c>
      <c r="BL249" s="17" t="s">
        <v>247</v>
      </c>
      <c r="BM249" s="149" t="s">
        <v>450</v>
      </c>
    </row>
    <row r="250" spans="2:47" s="1" customFormat="1" ht="29.25">
      <c r="B250" s="32"/>
      <c r="D250" s="151" t="s">
        <v>248</v>
      </c>
      <c r="F250" s="152" t="s">
        <v>449</v>
      </c>
      <c r="I250" s="153"/>
      <c r="L250" s="32"/>
      <c r="M250" s="154"/>
      <c r="T250" s="56"/>
      <c r="AT250" s="17" t="s">
        <v>248</v>
      </c>
      <c r="AU250" s="17" t="s">
        <v>81</v>
      </c>
    </row>
    <row r="251" spans="2:65" s="1" customFormat="1" ht="62.65" customHeight="1">
      <c r="B251" s="32"/>
      <c r="C251" s="155" t="s">
        <v>350</v>
      </c>
      <c r="D251" s="155" t="s">
        <v>260</v>
      </c>
      <c r="E251" s="156" t="s">
        <v>451</v>
      </c>
      <c r="F251" s="157" t="s">
        <v>452</v>
      </c>
      <c r="G251" s="158" t="s">
        <v>263</v>
      </c>
      <c r="H251" s="159">
        <v>1</v>
      </c>
      <c r="I251" s="160"/>
      <c r="J251" s="161">
        <f>ROUND(I251*H251,2)</f>
        <v>0</v>
      </c>
      <c r="K251" s="162"/>
      <c r="L251" s="163"/>
      <c r="M251" s="164" t="s">
        <v>1</v>
      </c>
      <c r="N251" s="165" t="s">
        <v>38</v>
      </c>
      <c r="P251" s="147">
        <f>O251*H251</f>
        <v>0</v>
      </c>
      <c r="Q251" s="147">
        <v>0</v>
      </c>
      <c r="R251" s="147">
        <f>Q251*H251</f>
        <v>0</v>
      </c>
      <c r="S251" s="147">
        <v>0</v>
      </c>
      <c r="T251" s="148">
        <f>S251*H251</f>
        <v>0</v>
      </c>
      <c r="AR251" s="149" t="s">
        <v>258</v>
      </c>
      <c r="AT251" s="149" t="s">
        <v>260</v>
      </c>
      <c r="AU251" s="149" t="s">
        <v>81</v>
      </c>
      <c r="AY251" s="17" t="s">
        <v>241</v>
      </c>
      <c r="BE251" s="150">
        <f>IF(N251="základní",J251,0)</f>
        <v>0</v>
      </c>
      <c r="BF251" s="150">
        <f>IF(N251="snížená",J251,0)</f>
        <v>0</v>
      </c>
      <c r="BG251" s="150">
        <f>IF(N251="zákl. přenesená",J251,0)</f>
        <v>0</v>
      </c>
      <c r="BH251" s="150">
        <f>IF(N251="sníž. přenesená",J251,0)</f>
        <v>0</v>
      </c>
      <c r="BI251" s="150">
        <f>IF(N251="nulová",J251,0)</f>
        <v>0</v>
      </c>
      <c r="BJ251" s="17" t="s">
        <v>81</v>
      </c>
      <c r="BK251" s="150">
        <f>ROUND(I251*H251,2)</f>
        <v>0</v>
      </c>
      <c r="BL251" s="17" t="s">
        <v>247</v>
      </c>
      <c r="BM251" s="149" t="s">
        <v>453</v>
      </c>
    </row>
    <row r="252" spans="2:47" s="1" customFormat="1" ht="39">
      <c r="B252" s="32"/>
      <c r="D252" s="151" t="s">
        <v>248</v>
      </c>
      <c r="F252" s="152" t="s">
        <v>452</v>
      </c>
      <c r="I252" s="153"/>
      <c r="L252" s="32"/>
      <c r="M252" s="154"/>
      <c r="T252" s="56"/>
      <c r="AT252" s="17" t="s">
        <v>248</v>
      </c>
      <c r="AU252" s="17" t="s">
        <v>81</v>
      </c>
    </row>
    <row r="253" spans="2:65" s="1" customFormat="1" ht="37.9" customHeight="1">
      <c r="B253" s="32"/>
      <c r="C253" s="155" t="s">
        <v>454</v>
      </c>
      <c r="D253" s="155" t="s">
        <v>260</v>
      </c>
      <c r="E253" s="156" t="s">
        <v>455</v>
      </c>
      <c r="F253" s="157" t="s">
        <v>456</v>
      </c>
      <c r="G253" s="158" t="s">
        <v>263</v>
      </c>
      <c r="H253" s="159">
        <v>1</v>
      </c>
      <c r="I253" s="160"/>
      <c r="J253" s="161">
        <f>ROUND(I253*H253,2)</f>
        <v>0</v>
      </c>
      <c r="K253" s="162"/>
      <c r="L253" s="163"/>
      <c r="M253" s="164" t="s">
        <v>1</v>
      </c>
      <c r="N253" s="165" t="s">
        <v>38</v>
      </c>
      <c r="P253" s="147">
        <f>O253*H253</f>
        <v>0</v>
      </c>
      <c r="Q253" s="147">
        <v>0</v>
      </c>
      <c r="R253" s="147">
        <f>Q253*H253</f>
        <v>0</v>
      </c>
      <c r="S253" s="147">
        <v>0</v>
      </c>
      <c r="T253" s="148">
        <f>S253*H253</f>
        <v>0</v>
      </c>
      <c r="AR253" s="149" t="s">
        <v>258</v>
      </c>
      <c r="AT253" s="149" t="s">
        <v>260</v>
      </c>
      <c r="AU253" s="149" t="s">
        <v>81</v>
      </c>
      <c r="AY253" s="17" t="s">
        <v>241</v>
      </c>
      <c r="BE253" s="150">
        <f>IF(N253="základní",J253,0)</f>
        <v>0</v>
      </c>
      <c r="BF253" s="150">
        <f>IF(N253="snížená",J253,0)</f>
        <v>0</v>
      </c>
      <c r="BG253" s="150">
        <f>IF(N253="zákl. přenesená",J253,0)</f>
        <v>0</v>
      </c>
      <c r="BH253" s="150">
        <f>IF(N253="sníž. přenesená",J253,0)</f>
        <v>0</v>
      </c>
      <c r="BI253" s="150">
        <f>IF(N253="nulová",J253,0)</f>
        <v>0</v>
      </c>
      <c r="BJ253" s="17" t="s">
        <v>81</v>
      </c>
      <c r="BK253" s="150">
        <f>ROUND(I253*H253,2)</f>
        <v>0</v>
      </c>
      <c r="BL253" s="17" t="s">
        <v>247</v>
      </c>
      <c r="BM253" s="149" t="s">
        <v>457</v>
      </c>
    </row>
    <row r="254" spans="2:47" s="1" customFormat="1" ht="19.5">
      <c r="B254" s="32"/>
      <c r="D254" s="151" t="s">
        <v>248</v>
      </c>
      <c r="F254" s="152" t="s">
        <v>456</v>
      </c>
      <c r="I254" s="153"/>
      <c r="L254" s="32"/>
      <c r="M254" s="154"/>
      <c r="T254" s="56"/>
      <c r="AT254" s="17" t="s">
        <v>248</v>
      </c>
      <c r="AU254" s="17" t="s">
        <v>81</v>
      </c>
    </row>
    <row r="255" spans="2:65" s="1" customFormat="1" ht="24.2" customHeight="1">
      <c r="B255" s="32"/>
      <c r="C255" s="137" t="s">
        <v>354</v>
      </c>
      <c r="D255" s="137" t="s">
        <v>243</v>
      </c>
      <c r="E255" s="138" t="s">
        <v>458</v>
      </c>
      <c r="F255" s="139" t="s">
        <v>459</v>
      </c>
      <c r="G255" s="140" t="s">
        <v>263</v>
      </c>
      <c r="H255" s="141">
        <v>2</v>
      </c>
      <c r="I255" s="142"/>
      <c r="J255" s="143">
        <f>ROUND(I255*H255,2)</f>
        <v>0</v>
      </c>
      <c r="K255" s="144"/>
      <c r="L255" s="32"/>
      <c r="M255" s="145" t="s">
        <v>1</v>
      </c>
      <c r="N255" s="146" t="s">
        <v>38</v>
      </c>
      <c r="P255" s="147">
        <f>O255*H255</f>
        <v>0</v>
      </c>
      <c r="Q255" s="147">
        <v>0</v>
      </c>
      <c r="R255" s="147">
        <f>Q255*H255</f>
        <v>0</v>
      </c>
      <c r="S255" s="147">
        <v>0</v>
      </c>
      <c r="T255" s="148">
        <f>S255*H255</f>
        <v>0</v>
      </c>
      <c r="AR255" s="149" t="s">
        <v>247</v>
      </c>
      <c r="AT255" s="149" t="s">
        <v>243</v>
      </c>
      <c r="AU255" s="149" t="s">
        <v>81</v>
      </c>
      <c r="AY255" s="17" t="s">
        <v>241</v>
      </c>
      <c r="BE255" s="150">
        <f>IF(N255="základní",J255,0)</f>
        <v>0</v>
      </c>
      <c r="BF255" s="150">
        <f>IF(N255="snížená",J255,0)</f>
        <v>0</v>
      </c>
      <c r="BG255" s="150">
        <f>IF(N255="zákl. přenesená",J255,0)</f>
        <v>0</v>
      </c>
      <c r="BH255" s="150">
        <f>IF(N255="sníž. přenesená",J255,0)</f>
        <v>0</v>
      </c>
      <c r="BI255" s="150">
        <f>IF(N255="nulová",J255,0)</f>
        <v>0</v>
      </c>
      <c r="BJ255" s="17" t="s">
        <v>81</v>
      </c>
      <c r="BK255" s="150">
        <f>ROUND(I255*H255,2)</f>
        <v>0</v>
      </c>
      <c r="BL255" s="17" t="s">
        <v>247</v>
      </c>
      <c r="BM255" s="149" t="s">
        <v>460</v>
      </c>
    </row>
    <row r="256" spans="2:47" s="1" customFormat="1" ht="11.25">
      <c r="B256" s="32"/>
      <c r="D256" s="151" t="s">
        <v>248</v>
      </c>
      <c r="F256" s="152" t="s">
        <v>459</v>
      </c>
      <c r="I256" s="153"/>
      <c r="L256" s="32"/>
      <c r="M256" s="154"/>
      <c r="T256" s="56"/>
      <c r="AT256" s="17" t="s">
        <v>248</v>
      </c>
      <c r="AU256" s="17" t="s">
        <v>81</v>
      </c>
    </row>
    <row r="257" spans="2:63" s="11" customFormat="1" ht="25.9" customHeight="1">
      <c r="B257" s="125"/>
      <c r="D257" s="126" t="s">
        <v>72</v>
      </c>
      <c r="E257" s="127" t="s">
        <v>461</v>
      </c>
      <c r="F257" s="127" t="s">
        <v>462</v>
      </c>
      <c r="I257" s="128"/>
      <c r="J257" s="129">
        <f>BK257</f>
        <v>0</v>
      </c>
      <c r="L257" s="125"/>
      <c r="M257" s="130"/>
      <c r="P257" s="131">
        <f>SUM(P258:P273)</f>
        <v>0</v>
      </c>
      <c r="R257" s="131">
        <f>SUM(R258:R273)</f>
        <v>0</v>
      </c>
      <c r="T257" s="132">
        <f>SUM(T258:T273)</f>
        <v>0</v>
      </c>
      <c r="AR257" s="126" t="s">
        <v>81</v>
      </c>
      <c r="AT257" s="133" t="s">
        <v>72</v>
      </c>
      <c r="AU257" s="133" t="s">
        <v>73</v>
      </c>
      <c r="AY257" s="126" t="s">
        <v>241</v>
      </c>
      <c r="BK257" s="134">
        <f>SUM(BK258:BK273)</f>
        <v>0</v>
      </c>
    </row>
    <row r="258" spans="2:65" s="1" customFormat="1" ht="66.75" customHeight="1">
      <c r="B258" s="32"/>
      <c r="C258" s="137" t="s">
        <v>463</v>
      </c>
      <c r="D258" s="137" t="s">
        <v>243</v>
      </c>
      <c r="E258" s="138" t="s">
        <v>464</v>
      </c>
      <c r="F258" s="139" t="s">
        <v>465</v>
      </c>
      <c r="G258" s="140" t="s">
        <v>263</v>
      </c>
      <c r="H258" s="141">
        <v>12</v>
      </c>
      <c r="I258" s="142"/>
      <c r="J258" s="143">
        <f>ROUND(I258*H258,2)</f>
        <v>0</v>
      </c>
      <c r="K258" s="144"/>
      <c r="L258" s="32"/>
      <c r="M258" s="145" t="s">
        <v>1</v>
      </c>
      <c r="N258" s="146" t="s">
        <v>38</v>
      </c>
      <c r="P258" s="147">
        <f>O258*H258</f>
        <v>0</v>
      </c>
      <c r="Q258" s="147">
        <v>0</v>
      </c>
      <c r="R258" s="147">
        <f>Q258*H258</f>
        <v>0</v>
      </c>
      <c r="S258" s="147">
        <v>0</v>
      </c>
      <c r="T258" s="148">
        <f>S258*H258</f>
        <v>0</v>
      </c>
      <c r="AR258" s="149" t="s">
        <v>247</v>
      </c>
      <c r="AT258" s="149" t="s">
        <v>243</v>
      </c>
      <c r="AU258" s="149" t="s">
        <v>81</v>
      </c>
      <c r="AY258" s="17" t="s">
        <v>241</v>
      </c>
      <c r="BE258" s="150">
        <f>IF(N258="základní",J258,0)</f>
        <v>0</v>
      </c>
      <c r="BF258" s="150">
        <f>IF(N258="snížená",J258,0)</f>
        <v>0</v>
      </c>
      <c r="BG258" s="150">
        <f>IF(N258="zákl. přenesená",J258,0)</f>
        <v>0</v>
      </c>
      <c r="BH258" s="150">
        <f>IF(N258="sníž. přenesená",J258,0)</f>
        <v>0</v>
      </c>
      <c r="BI258" s="150">
        <f>IF(N258="nulová",J258,0)</f>
        <v>0</v>
      </c>
      <c r="BJ258" s="17" t="s">
        <v>81</v>
      </c>
      <c r="BK258" s="150">
        <f>ROUND(I258*H258,2)</f>
        <v>0</v>
      </c>
      <c r="BL258" s="17" t="s">
        <v>247</v>
      </c>
      <c r="BM258" s="149" t="s">
        <v>466</v>
      </c>
    </row>
    <row r="259" spans="2:47" s="1" customFormat="1" ht="39">
      <c r="B259" s="32"/>
      <c r="D259" s="151" t="s">
        <v>248</v>
      </c>
      <c r="F259" s="152" t="s">
        <v>465</v>
      </c>
      <c r="I259" s="153"/>
      <c r="L259" s="32"/>
      <c r="M259" s="154"/>
      <c r="T259" s="56"/>
      <c r="AT259" s="17" t="s">
        <v>248</v>
      </c>
      <c r="AU259" s="17" t="s">
        <v>81</v>
      </c>
    </row>
    <row r="260" spans="2:65" s="1" customFormat="1" ht="24.2" customHeight="1">
      <c r="B260" s="32"/>
      <c r="C260" s="155" t="s">
        <v>357</v>
      </c>
      <c r="D260" s="155" t="s">
        <v>260</v>
      </c>
      <c r="E260" s="156" t="s">
        <v>467</v>
      </c>
      <c r="F260" s="157" t="s">
        <v>468</v>
      </c>
      <c r="G260" s="158" t="s">
        <v>263</v>
      </c>
      <c r="H260" s="159">
        <v>1</v>
      </c>
      <c r="I260" s="160"/>
      <c r="J260" s="161">
        <f>ROUND(I260*H260,2)</f>
        <v>0</v>
      </c>
      <c r="K260" s="162"/>
      <c r="L260" s="163"/>
      <c r="M260" s="164" t="s">
        <v>1</v>
      </c>
      <c r="N260" s="165" t="s">
        <v>38</v>
      </c>
      <c r="P260" s="147">
        <f>O260*H260</f>
        <v>0</v>
      </c>
      <c r="Q260" s="147">
        <v>0</v>
      </c>
      <c r="R260" s="147">
        <f>Q260*H260</f>
        <v>0</v>
      </c>
      <c r="S260" s="147">
        <v>0</v>
      </c>
      <c r="T260" s="148">
        <f>S260*H260</f>
        <v>0</v>
      </c>
      <c r="AR260" s="149" t="s">
        <v>258</v>
      </c>
      <c r="AT260" s="149" t="s">
        <v>260</v>
      </c>
      <c r="AU260" s="149" t="s">
        <v>81</v>
      </c>
      <c r="AY260" s="17" t="s">
        <v>241</v>
      </c>
      <c r="BE260" s="150">
        <f>IF(N260="základní",J260,0)</f>
        <v>0</v>
      </c>
      <c r="BF260" s="150">
        <f>IF(N260="snížená",J260,0)</f>
        <v>0</v>
      </c>
      <c r="BG260" s="150">
        <f>IF(N260="zákl. přenesená",J260,0)</f>
        <v>0</v>
      </c>
      <c r="BH260" s="150">
        <f>IF(N260="sníž. přenesená",J260,0)</f>
        <v>0</v>
      </c>
      <c r="BI260" s="150">
        <f>IF(N260="nulová",J260,0)</f>
        <v>0</v>
      </c>
      <c r="BJ260" s="17" t="s">
        <v>81</v>
      </c>
      <c r="BK260" s="150">
        <f>ROUND(I260*H260,2)</f>
        <v>0</v>
      </c>
      <c r="BL260" s="17" t="s">
        <v>247</v>
      </c>
      <c r="BM260" s="149" t="s">
        <v>469</v>
      </c>
    </row>
    <row r="261" spans="2:47" s="1" customFormat="1" ht="11.25">
      <c r="B261" s="32"/>
      <c r="D261" s="151" t="s">
        <v>248</v>
      </c>
      <c r="F261" s="152" t="s">
        <v>468</v>
      </c>
      <c r="I261" s="153"/>
      <c r="L261" s="32"/>
      <c r="M261" s="154"/>
      <c r="T261" s="56"/>
      <c r="AT261" s="17" t="s">
        <v>248</v>
      </c>
      <c r="AU261" s="17" t="s">
        <v>81</v>
      </c>
    </row>
    <row r="262" spans="2:65" s="1" customFormat="1" ht="24.2" customHeight="1">
      <c r="B262" s="32"/>
      <c r="C262" s="155" t="s">
        <v>470</v>
      </c>
      <c r="D262" s="155" t="s">
        <v>260</v>
      </c>
      <c r="E262" s="156" t="s">
        <v>471</v>
      </c>
      <c r="F262" s="157" t="s">
        <v>472</v>
      </c>
      <c r="G262" s="158" t="s">
        <v>263</v>
      </c>
      <c r="H262" s="159">
        <v>1</v>
      </c>
      <c r="I262" s="160"/>
      <c r="J262" s="161">
        <f>ROUND(I262*H262,2)</f>
        <v>0</v>
      </c>
      <c r="K262" s="162"/>
      <c r="L262" s="163"/>
      <c r="M262" s="164" t="s">
        <v>1</v>
      </c>
      <c r="N262" s="165" t="s">
        <v>38</v>
      </c>
      <c r="P262" s="147">
        <f>O262*H262</f>
        <v>0</v>
      </c>
      <c r="Q262" s="147">
        <v>0</v>
      </c>
      <c r="R262" s="147">
        <f>Q262*H262</f>
        <v>0</v>
      </c>
      <c r="S262" s="147">
        <v>0</v>
      </c>
      <c r="T262" s="148">
        <f>S262*H262</f>
        <v>0</v>
      </c>
      <c r="AR262" s="149" t="s">
        <v>258</v>
      </c>
      <c r="AT262" s="149" t="s">
        <v>260</v>
      </c>
      <c r="AU262" s="149" t="s">
        <v>81</v>
      </c>
      <c r="AY262" s="17" t="s">
        <v>241</v>
      </c>
      <c r="BE262" s="150">
        <f>IF(N262="základní",J262,0)</f>
        <v>0</v>
      </c>
      <c r="BF262" s="150">
        <f>IF(N262="snížená",J262,0)</f>
        <v>0</v>
      </c>
      <c r="BG262" s="150">
        <f>IF(N262="zákl. přenesená",J262,0)</f>
        <v>0</v>
      </c>
      <c r="BH262" s="150">
        <f>IF(N262="sníž. přenesená",J262,0)</f>
        <v>0</v>
      </c>
      <c r="BI262" s="150">
        <f>IF(N262="nulová",J262,0)</f>
        <v>0</v>
      </c>
      <c r="BJ262" s="17" t="s">
        <v>81</v>
      </c>
      <c r="BK262" s="150">
        <f>ROUND(I262*H262,2)</f>
        <v>0</v>
      </c>
      <c r="BL262" s="17" t="s">
        <v>247</v>
      </c>
      <c r="BM262" s="149" t="s">
        <v>473</v>
      </c>
    </row>
    <row r="263" spans="2:47" s="1" customFormat="1" ht="11.25">
      <c r="B263" s="32"/>
      <c r="D263" s="151" t="s">
        <v>248</v>
      </c>
      <c r="F263" s="152" t="s">
        <v>472</v>
      </c>
      <c r="I263" s="153"/>
      <c r="L263" s="32"/>
      <c r="M263" s="154"/>
      <c r="T263" s="56"/>
      <c r="AT263" s="17" t="s">
        <v>248</v>
      </c>
      <c r="AU263" s="17" t="s">
        <v>81</v>
      </c>
    </row>
    <row r="264" spans="2:65" s="1" customFormat="1" ht="24.2" customHeight="1">
      <c r="B264" s="32"/>
      <c r="C264" s="155" t="s">
        <v>361</v>
      </c>
      <c r="D264" s="155" t="s">
        <v>260</v>
      </c>
      <c r="E264" s="156" t="s">
        <v>474</v>
      </c>
      <c r="F264" s="157" t="s">
        <v>475</v>
      </c>
      <c r="G264" s="158" t="s">
        <v>263</v>
      </c>
      <c r="H264" s="159">
        <v>1</v>
      </c>
      <c r="I264" s="160"/>
      <c r="J264" s="161">
        <f>ROUND(I264*H264,2)</f>
        <v>0</v>
      </c>
      <c r="K264" s="162"/>
      <c r="L264" s="163"/>
      <c r="M264" s="164" t="s">
        <v>1</v>
      </c>
      <c r="N264" s="165" t="s">
        <v>38</v>
      </c>
      <c r="P264" s="147">
        <f>O264*H264</f>
        <v>0</v>
      </c>
      <c r="Q264" s="147">
        <v>0</v>
      </c>
      <c r="R264" s="147">
        <f>Q264*H264</f>
        <v>0</v>
      </c>
      <c r="S264" s="147">
        <v>0</v>
      </c>
      <c r="T264" s="148">
        <f>S264*H264</f>
        <v>0</v>
      </c>
      <c r="AR264" s="149" t="s">
        <v>258</v>
      </c>
      <c r="AT264" s="149" t="s">
        <v>260</v>
      </c>
      <c r="AU264" s="149" t="s">
        <v>81</v>
      </c>
      <c r="AY264" s="17" t="s">
        <v>241</v>
      </c>
      <c r="BE264" s="150">
        <f>IF(N264="základní",J264,0)</f>
        <v>0</v>
      </c>
      <c r="BF264" s="150">
        <f>IF(N264="snížená",J264,0)</f>
        <v>0</v>
      </c>
      <c r="BG264" s="150">
        <f>IF(N264="zákl. přenesená",J264,0)</f>
        <v>0</v>
      </c>
      <c r="BH264" s="150">
        <f>IF(N264="sníž. přenesená",J264,0)</f>
        <v>0</v>
      </c>
      <c r="BI264" s="150">
        <f>IF(N264="nulová",J264,0)</f>
        <v>0</v>
      </c>
      <c r="BJ264" s="17" t="s">
        <v>81</v>
      </c>
      <c r="BK264" s="150">
        <f>ROUND(I264*H264,2)</f>
        <v>0</v>
      </c>
      <c r="BL264" s="17" t="s">
        <v>247</v>
      </c>
      <c r="BM264" s="149" t="s">
        <v>476</v>
      </c>
    </row>
    <row r="265" spans="2:47" s="1" customFormat="1" ht="19.5">
      <c r="B265" s="32"/>
      <c r="D265" s="151" t="s">
        <v>248</v>
      </c>
      <c r="F265" s="152" t="s">
        <v>475</v>
      </c>
      <c r="I265" s="153"/>
      <c r="L265" s="32"/>
      <c r="M265" s="154"/>
      <c r="T265" s="56"/>
      <c r="AT265" s="17" t="s">
        <v>248</v>
      </c>
      <c r="AU265" s="17" t="s">
        <v>81</v>
      </c>
    </row>
    <row r="266" spans="2:65" s="1" customFormat="1" ht="44.25" customHeight="1">
      <c r="B266" s="32"/>
      <c r="C266" s="137" t="s">
        <v>477</v>
      </c>
      <c r="D266" s="137" t="s">
        <v>243</v>
      </c>
      <c r="E266" s="138" t="s">
        <v>478</v>
      </c>
      <c r="F266" s="139" t="s">
        <v>479</v>
      </c>
      <c r="G266" s="140" t="s">
        <v>263</v>
      </c>
      <c r="H266" s="141">
        <v>1</v>
      </c>
      <c r="I266" s="142"/>
      <c r="J266" s="143">
        <f>ROUND(I266*H266,2)</f>
        <v>0</v>
      </c>
      <c r="K266" s="144"/>
      <c r="L266" s="32"/>
      <c r="M266" s="145" t="s">
        <v>1</v>
      </c>
      <c r="N266" s="146" t="s">
        <v>38</v>
      </c>
      <c r="P266" s="147">
        <f>O266*H266</f>
        <v>0</v>
      </c>
      <c r="Q266" s="147">
        <v>0</v>
      </c>
      <c r="R266" s="147">
        <f>Q266*H266</f>
        <v>0</v>
      </c>
      <c r="S266" s="147">
        <v>0</v>
      </c>
      <c r="T266" s="148">
        <f>S266*H266</f>
        <v>0</v>
      </c>
      <c r="AR266" s="149" t="s">
        <v>247</v>
      </c>
      <c r="AT266" s="149" t="s">
        <v>243</v>
      </c>
      <c r="AU266" s="149" t="s">
        <v>81</v>
      </c>
      <c r="AY266" s="17" t="s">
        <v>241</v>
      </c>
      <c r="BE266" s="150">
        <f>IF(N266="základní",J266,0)</f>
        <v>0</v>
      </c>
      <c r="BF266" s="150">
        <f>IF(N266="snížená",J266,0)</f>
        <v>0</v>
      </c>
      <c r="BG266" s="150">
        <f>IF(N266="zákl. přenesená",J266,0)</f>
        <v>0</v>
      </c>
      <c r="BH266" s="150">
        <f>IF(N266="sníž. přenesená",J266,0)</f>
        <v>0</v>
      </c>
      <c r="BI266" s="150">
        <f>IF(N266="nulová",J266,0)</f>
        <v>0</v>
      </c>
      <c r="BJ266" s="17" t="s">
        <v>81</v>
      </c>
      <c r="BK266" s="150">
        <f>ROUND(I266*H266,2)</f>
        <v>0</v>
      </c>
      <c r="BL266" s="17" t="s">
        <v>247</v>
      </c>
      <c r="BM266" s="149" t="s">
        <v>480</v>
      </c>
    </row>
    <row r="267" spans="2:47" s="1" customFormat="1" ht="29.25">
      <c r="B267" s="32"/>
      <c r="D267" s="151" t="s">
        <v>248</v>
      </c>
      <c r="F267" s="152" t="s">
        <v>479</v>
      </c>
      <c r="I267" s="153"/>
      <c r="L267" s="32"/>
      <c r="M267" s="154"/>
      <c r="T267" s="56"/>
      <c r="AT267" s="17" t="s">
        <v>248</v>
      </c>
      <c r="AU267" s="17" t="s">
        <v>81</v>
      </c>
    </row>
    <row r="268" spans="2:65" s="1" customFormat="1" ht="16.5" customHeight="1">
      <c r="B268" s="32"/>
      <c r="C268" s="155" t="s">
        <v>364</v>
      </c>
      <c r="D268" s="155" t="s">
        <v>260</v>
      </c>
      <c r="E268" s="156" t="s">
        <v>481</v>
      </c>
      <c r="F268" s="157" t="s">
        <v>482</v>
      </c>
      <c r="G268" s="158" t="s">
        <v>263</v>
      </c>
      <c r="H268" s="159">
        <v>5</v>
      </c>
      <c r="I268" s="160"/>
      <c r="J268" s="161">
        <f>ROUND(I268*H268,2)</f>
        <v>0</v>
      </c>
      <c r="K268" s="162"/>
      <c r="L268" s="163"/>
      <c r="M268" s="164" t="s">
        <v>1</v>
      </c>
      <c r="N268" s="165" t="s">
        <v>38</v>
      </c>
      <c r="P268" s="147">
        <f>O268*H268</f>
        <v>0</v>
      </c>
      <c r="Q268" s="147">
        <v>0</v>
      </c>
      <c r="R268" s="147">
        <f>Q268*H268</f>
        <v>0</v>
      </c>
      <c r="S268" s="147">
        <v>0</v>
      </c>
      <c r="T268" s="148">
        <f>S268*H268</f>
        <v>0</v>
      </c>
      <c r="AR268" s="149" t="s">
        <v>258</v>
      </c>
      <c r="AT268" s="149" t="s">
        <v>260</v>
      </c>
      <c r="AU268" s="149" t="s">
        <v>81</v>
      </c>
      <c r="AY268" s="17" t="s">
        <v>241</v>
      </c>
      <c r="BE268" s="150">
        <f>IF(N268="základní",J268,0)</f>
        <v>0</v>
      </c>
      <c r="BF268" s="150">
        <f>IF(N268="snížená",J268,0)</f>
        <v>0</v>
      </c>
      <c r="BG268" s="150">
        <f>IF(N268="zákl. přenesená",J268,0)</f>
        <v>0</v>
      </c>
      <c r="BH268" s="150">
        <f>IF(N268="sníž. přenesená",J268,0)</f>
        <v>0</v>
      </c>
      <c r="BI268" s="150">
        <f>IF(N268="nulová",J268,0)</f>
        <v>0</v>
      </c>
      <c r="BJ268" s="17" t="s">
        <v>81</v>
      </c>
      <c r="BK268" s="150">
        <f>ROUND(I268*H268,2)</f>
        <v>0</v>
      </c>
      <c r="BL268" s="17" t="s">
        <v>247</v>
      </c>
      <c r="BM268" s="149" t="s">
        <v>483</v>
      </c>
    </row>
    <row r="269" spans="2:47" s="1" customFormat="1" ht="11.25">
      <c r="B269" s="32"/>
      <c r="D269" s="151" t="s">
        <v>248</v>
      </c>
      <c r="F269" s="152" t="s">
        <v>482</v>
      </c>
      <c r="I269" s="153"/>
      <c r="L269" s="32"/>
      <c r="M269" s="154"/>
      <c r="T269" s="56"/>
      <c r="AT269" s="17" t="s">
        <v>248</v>
      </c>
      <c r="AU269" s="17" t="s">
        <v>81</v>
      </c>
    </row>
    <row r="270" spans="2:65" s="1" customFormat="1" ht="21.75" customHeight="1">
      <c r="B270" s="32"/>
      <c r="C270" s="155" t="s">
        <v>484</v>
      </c>
      <c r="D270" s="155" t="s">
        <v>260</v>
      </c>
      <c r="E270" s="156" t="s">
        <v>485</v>
      </c>
      <c r="F270" s="157" t="s">
        <v>486</v>
      </c>
      <c r="G270" s="158" t="s">
        <v>263</v>
      </c>
      <c r="H270" s="159">
        <v>1</v>
      </c>
      <c r="I270" s="160"/>
      <c r="J270" s="161">
        <f>ROUND(I270*H270,2)</f>
        <v>0</v>
      </c>
      <c r="K270" s="162"/>
      <c r="L270" s="163"/>
      <c r="M270" s="164" t="s">
        <v>1</v>
      </c>
      <c r="N270" s="165" t="s">
        <v>38</v>
      </c>
      <c r="P270" s="147">
        <f>O270*H270</f>
        <v>0</v>
      </c>
      <c r="Q270" s="147">
        <v>0</v>
      </c>
      <c r="R270" s="147">
        <f>Q270*H270</f>
        <v>0</v>
      </c>
      <c r="S270" s="147">
        <v>0</v>
      </c>
      <c r="T270" s="148">
        <f>S270*H270</f>
        <v>0</v>
      </c>
      <c r="AR270" s="149" t="s">
        <v>258</v>
      </c>
      <c r="AT270" s="149" t="s">
        <v>260</v>
      </c>
      <c r="AU270" s="149" t="s">
        <v>81</v>
      </c>
      <c r="AY270" s="17" t="s">
        <v>241</v>
      </c>
      <c r="BE270" s="150">
        <f>IF(N270="základní",J270,0)</f>
        <v>0</v>
      </c>
      <c r="BF270" s="150">
        <f>IF(N270="snížená",J270,0)</f>
        <v>0</v>
      </c>
      <c r="BG270" s="150">
        <f>IF(N270="zákl. přenesená",J270,0)</f>
        <v>0</v>
      </c>
      <c r="BH270" s="150">
        <f>IF(N270="sníž. přenesená",J270,0)</f>
        <v>0</v>
      </c>
      <c r="BI270" s="150">
        <f>IF(N270="nulová",J270,0)</f>
        <v>0</v>
      </c>
      <c r="BJ270" s="17" t="s">
        <v>81</v>
      </c>
      <c r="BK270" s="150">
        <f>ROUND(I270*H270,2)</f>
        <v>0</v>
      </c>
      <c r="BL270" s="17" t="s">
        <v>247</v>
      </c>
      <c r="BM270" s="149" t="s">
        <v>487</v>
      </c>
    </row>
    <row r="271" spans="2:47" s="1" customFormat="1" ht="11.25">
      <c r="B271" s="32"/>
      <c r="D271" s="151" t="s">
        <v>248</v>
      </c>
      <c r="F271" s="152" t="s">
        <v>486</v>
      </c>
      <c r="I271" s="153"/>
      <c r="L271" s="32"/>
      <c r="M271" s="154"/>
      <c r="T271" s="56"/>
      <c r="AT271" s="17" t="s">
        <v>248</v>
      </c>
      <c r="AU271" s="17" t="s">
        <v>81</v>
      </c>
    </row>
    <row r="272" spans="2:65" s="1" customFormat="1" ht="24.2" customHeight="1">
      <c r="B272" s="32"/>
      <c r="C272" s="137" t="s">
        <v>368</v>
      </c>
      <c r="D272" s="137" t="s">
        <v>243</v>
      </c>
      <c r="E272" s="138" t="s">
        <v>488</v>
      </c>
      <c r="F272" s="139" t="s">
        <v>489</v>
      </c>
      <c r="G272" s="140" t="s">
        <v>263</v>
      </c>
      <c r="H272" s="141">
        <v>1</v>
      </c>
      <c r="I272" s="142"/>
      <c r="J272" s="143">
        <f>ROUND(I272*H272,2)</f>
        <v>0</v>
      </c>
      <c r="K272" s="144"/>
      <c r="L272" s="32"/>
      <c r="M272" s="145" t="s">
        <v>1</v>
      </c>
      <c r="N272" s="146" t="s">
        <v>38</v>
      </c>
      <c r="P272" s="147">
        <f>O272*H272</f>
        <v>0</v>
      </c>
      <c r="Q272" s="147">
        <v>0</v>
      </c>
      <c r="R272" s="147">
        <f>Q272*H272</f>
        <v>0</v>
      </c>
      <c r="S272" s="147">
        <v>0</v>
      </c>
      <c r="T272" s="148">
        <f>S272*H272</f>
        <v>0</v>
      </c>
      <c r="AR272" s="149" t="s">
        <v>247</v>
      </c>
      <c r="AT272" s="149" t="s">
        <v>243</v>
      </c>
      <c r="AU272" s="149" t="s">
        <v>81</v>
      </c>
      <c r="AY272" s="17" t="s">
        <v>241</v>
      </c>
      <c r="BE272" s="150">
        <f>IF(N272="základní",J272,0)</f>
        <v>0</v>
      </c>
      <c r="BF272" s="150">
        <f>IF(N272="snížená",J272,0)</f>
        <v>0</v>
      </c>
      <c r="BG272" s="150">
        <f>IF(N272="zákl. přenesená",J272,0)</f>
        <v>0</v>
      </c>
      <c r="BH272" s="150">
        <f>IF(N272="sníž. přenesená",J272,0)</f>
        <v>0</v>
      </c>
      <c r="BI272" s="150">
        <f>IF(N272="nulová",J272,0)</f>
        <v>0</v>
      </c>
      <c r="BJ272" s="17" t="s">
        <v>81</v>
      </c>
      <c r="BK272" s="150">
        <f>ROUND(I272*H272,2)</f>
        <v>0</v>
      </c>
      <c r="BL272" s="17" t="s">
        <v>247</v>
      </c>
      <c r="BM272" s="149" t="s">
        <v>490</v>
      </c>
    </row>
    <row r="273" spans="2:47" s="1" customFormat="1" ht="11.25">
      <c r="B273" s="32"/>
      <c r="D273" s="151" t="s">
        <v>248</v>
      </c>
      <c r="F273" s="152" t="s">
        <v>489</v>
      </c>
      <c r="I273" s="153"/>
      <c r="L273" s="32"/>
      <c r="M273" s="154"/>
      <c r="T273" s="56"/>
      <c r="AT273" s="17" t="s">
        <v>248</v>
      </c>
      <c r="AU273" s="17" t="s">
        <v>81</v>
      </c>
    </row>
    <row r="274" spans="2:63" s="11" customFormat="1" ht="25.9" customHeight="1">
      <c r="B274" s="125"/>
      <c r="D274" s="126" t="s">
        <v>72</v>
      </c>
      <c r="E274" s="127" t="s">
        <v>491</v>
      </c>
      <c r="F274" s="127" t="s">
        <v>492</v>
      </c>
      <c r="I274" s="128"/>
      <c r="J274" s="129">
        <f>BK274</f>
        <v>0</v>
      </c>
      <c r="L274" s="125"/>
      <c r="M274" s="130"/>
      <c r="P274" s="131">
        <f>P275+P294</f>
        <v>0</v>
      </c>
      <c r="R274" s="131">
        <f>R275+R294</f>
        <v>0</v>
      </c>
      <c r="T274" s="132">
        <f>T275+T294</f>
        <v>0</v>
      </c>
      <c r="AR274" s="126" t="s">
        <v>81</v>
      </c>
      <c r="AT274" s="133" t="s">
        <v>72</v>
      </c>
      <c r="AU274" s="133" t="s">
        <v>73</v>
      </c>
      <c r="AY274" s="126" t="s">
        <v>241</v>
      </c>
      <c r="BK274" s="134">
        <f>BK275+BK294</f>
        <v>0</v>
      </c>
    </row>
    <row r="275" spans="2:63" s="11" customFormat="1" ht="22.9" customHeight="1">
      <c r="B275" s="125"/>
      <c r="D275" s="126" t="s">
        <v>72</v>
      </c>
      <c r="E275" s="135" t="s">
        <v>493</v>
      </c>
      <c r="F275" s="135" t="s">
        <v>494</v>
      </c>
      <c r="I275" s="128"/>
      <c r="J275" s="136">
        <f>BK275</f>
        <v>0</v>
      </c>
      <c r="L275" s="125"/>
      <c r="M275" s="130"/>
      <c r="P275" s="131">
        <f>SUM(P276:P293)</f>
        <v>0</v>
      </c>
      <c r="R275" s="131">
        <f>SUM(R276:R293)</f>
        <v>0</v>
      </c>
      <c r="T275" s="132">
        <f>SUM(T276:T293)</f>
        <v>0</v>
      </c>
      <c r="AR275" s="126" t="s">
        <v>81</v>
      </c>
      <c r="AT275" s="133" t="s">
        <v>72</v>
      </c>
      <c r="AU275" s="133" t="s">
        <v>81</v>
      </c>
      <c r="AY275" s="126" t="s">
        <v>241</v>
      </c>
      <c r="BK275" s="134">
        <f>SUM(BK276:BK293)</f>
        <v>0</v>
      </c>
    </row>
    <row r="276" spans="2:65" s="1" customFormat="1" ht="33" customHeight="1">
      <c r="B276" s="32"/>
      <c r="C276" s="155" t="s">
        <v>495</v>
      </c>
      <c r="D276" s="155" t="s">
        <v>260</v>
      </c>
      <c r="E276" s="156" t="s">
        <v>496</v>
      </c>
      <c r="F276" s="157" t="s">
        <v>497</v>
      </c>
      <c r="G276" s="158" t="s">
        <v>267</v>
      </c>
      <c r="H276" s="159">
        <v>30</v>
      </c>
      <c r="I276" s="160"/>
      <c r="J276" s="161">
        <f>ROUND(I276*H276,2)</f>
        <v>0</v>
      </c>
      <c r="K276" s="162"/>
      <c r="L276" s="163"/>
      <c r="M276" s="164" t="s">
        <v>1</v>
      </c>
      <c r="N276" s="165" t="s">
        <v>38</v>
      </c>
      <c r="P276" s="147">
        <f>O276*H276</f>
        <v>0</v>
      </c>
      <c r="Q276" s="147">
        <v>0</v>
      </c>
      <c r="R276" s="147">
        <f>Q276*H276</f>
        <v>0</v>
      </c>
      <c r="S276" s="147">
        <v>0</v>
      </c>
      <c r="T276" s="148">
        <f>S276*H276</f>
        <v>0</v>
      </c>
      <c r="AR276" s="149" t="s">
        <v>258</v>
      </c>
      <c r="AT276" s="149" t="s">
        <v>260</v>
      </c>
      <c r="AU276" s="149" t="s">
        <v>83</v>
      </c>
      <c r="AY276" s="17" t="s">
        <v>241</v>
      </c>
      <c r="BE276" s="150">
        <f>IF(N276="základní",J276,0)</f>
        <v>0</v>
      </c>
      <c r="BF276" s="150">
        <f>IF(N276="snížená",J276,0)</f>
        <v>0</v>
      </c>
      <c r="BG276" s="150">
        <f>IF(N276="zákl. přenesená",J276,0)</f>
        <v>0</v>
      </c>
      <c r="BH276" s="150">
        <f>IF(N276="sníž. přenesená",J276,0)</f>
        <v>0</v>
      </c>
      <c r="BI276" s="150">
        <f>IF(N276="nulová",J276,0)</f>
        <v>0</v>
      </c>
      <c r="BJ276" s="17" t="s">
        <v>81</v>
      </c>
      <c r="BK276" s="150">
        <f>ROUND(I276*H276,2)</f>
        <v>0</v>
      </c>
      <c r="BL276" s="17" t="s">
        <v>247</v>
      </c>
      <c r="BM276" s="149" t="s">
        <v>498</v>
      </c>
    </row>
    <row r="277" spans="2:47" s="1" customFormat="1" ht="19.5">
      <c r="B277" s="32"/>
      <c r="D277" s="151" t="s">
        <v>248</v>
      </c>
      <c r="F277" s="152" t="s">
        <v>497</v>
      </c>
      <c r="I277" s="153"/>
      <c r="L277" s="32"/>
      <c r="M277" s="154"/>
      <c r="T277" s="56"/>
      <c r="AT277" s="17" t="s">
        <v>248</v>
      </c>
      <c r="AU277" s="17" t="s">
        <v>83</v>
      </c>
    </row>
    <row r="278" spans="2:65" s="1" customFormat="1" ht="24.2" customHeight="1">
      <c r="B278" s="32"/>
      <c r="C278" s="155" t="s">
        <v>371</v>
      </c>
      <c r="D278" s="155" t="s">
        <v>260</v>
      </c>
      <c r="E278" s="156" t="s">
        <v>499</v>
      </c>
      <c r="F278" s="157" t="s">
        <v>500</v>
      </c>
      <c r="G278" s="158" t="s">
        <v>267</v>
      </c>
      <c r="H278" s="159">
        <v>1100</v>
      </c>
      <c r="I278" s="160"/>
      <c r="J278" s="161">
        <f>ROUND(I278*H278,2)</f>
        <v>0</v>
      </c>
      <c r="K278" s="162"/>
      <c r="L278" s="163"/>
      <c r="M278" s="164" t="s">
        <v>1</v>
      </c>
      <c r="N278" s="165" t="s">
        <v>38</v>
      </c>
      <c r="P278" s="147">
        <f>O278*H278</f>
        <v>0</v>
      </c>
      <c r="Q278" s="147">
        <v>0</v>
      </c>
      <c r="R278" s="147">
        <f>Q278*H278</f>
        <v>0</v>
      </c>
      <c r="S278" s="147">
        <v>0</v>
      </c>
      <c r="T278" s="148">
        <f>S278*H278</f>
        <v>0</v>
      </c>
      <c r="AR278" s="149" t="s">
        <v>258</v>
      </c>
      <c r="AT278" s="149" t="s">
        <v>260</v>
      </c>
      <c r="AU278" s="149" t="s">
        <v>83</v>
      </c>
      <c r="AY278" s="17" t="s">
        <v>241</v>
      </c>
      <c r="BE278" s="150">
        <f>IF(N278="základní",J278,0)</f>
        <v>0</v>
      </c>
      <c r="BF278" s="150">
        <f>IF(N278="snížená",J278,0)</f>
        <v>0</v>
      </c>
      <c r="BG278" s="150">
        <f>IF(N278="zákl. přenesená",J278,0)</f>
        <v>0</v>
      </c>
      <c r="BH278" s="150">
        <f>IF(N278="sníž. přenesená",J278,0)</f>
        <v>0</v>
      </c>
      <c r="BI278" s="150">
        <f>IF(N278="nulová",J278,0)</f>
        <v>0</v>
      </c>
      <c r="BJ278" s="17" t="s">
        <v>81</v>
      </c>
      <c r="BK278" s="150">
        <f>ROUND(I278*H278,2)</f>
        <v>0</v>
      </c>
      <c r="BL278" s="17" t="s">
        <v>247</v>
      </c>
      <c r="BM278" s="149" t="s">
        <v>501</v>
      </c>
    </row>
    <row r="279" spans="2:47" s="1" customFormat="1" ht="19.5">
      <c r="B279" s="32"/>
      <c r="D279" s="151" t="s">
        <v>248</v>
      </c>
      <c r="F279" s="152" t="s">
        <v>500</v>
      </c>
      <c r="I279" s="153"/>
      <c r="L279" s="32"/>
      <c r="M279" s="154"/>
      <c r="T279" s="56"/>
      <c r="AT279" s="17" t="s">
        <v>248</v>
      </c>
      <c r="AU279" s="17" t="s">
        <v>83</v>
      </c>
    </row>
    <row r="280" spans="2:65" s="1" customFormat="1" ht="49.15" customHeight="1">
      <c r="B280" s="32"/>
      <c r="C280" s="155" t="s">
        <v>502</v>
      </c>
      <c r="D280" s="155" t="s">
        <v>260</v>
      </c>
      <c r="E280" s="156" t="s">
        <v>503</v>
      </c>
      <c r="F280" s="157" t="s">
        <v>504</v>
      </c>
      <c r="G280" s="158" t="s">
        <v>267</v>
      </c>
      <c r="H280" s="159">
        <v>210</v>
      </c>
      <c r="I280" s="160"/>
      <c r="J280" s="161">
        <f>ROUND(I280*H280,2)</f>
        <v>0</v>
      </c>
      <c r="K280" s="162"/>
      <c r="L280" s="163"/>
      <c r="M280" s="164" t="s">
        <v>1</v>
      </c>
      <c r="N280" s="165" t="s">
        <v>38</v>
      </c>
      <c r="P280" s="147">
        <f>O280*H280</f>
        <v>0</v>
      </c>
      <c r="Q280" s="147">
        <v>0</v>
      </c>
      <c r="R280" s="147">
        <f>Q280*H280</f>
        <v>0</v>
      </c>
      <c r="S280" s="147">
        <v>0</v>
      </c>
      <c r="T280" s="148">
        <f>S280*H280</f>
        <v>0</v>
      </c>
      <c r="AR280" s="149" t="s">
        <v>258</v>
      </c>
      <c r="AT280" s="149" t="s">
        <v>260</v>
      </c>
      <c r="AU280" s="149" t="s">
        <v>83</v>
      </c>
      <c r="AY280" s="17" t="s">
        <v>241</v>
      </c>
      <c r="BE280" s="150">
        <f>IF(N280="základní",J280,0)</f>
        <v>0</v>
      </c>
      <c r="BF280" s="150">
        <f>IF(N280="snížená",J280,0)</f>
        <v>0</v>
      </c>
      <c r="BG280" s="150">
        <f>IF(N280="zákl. přenesená",J280,0)</f>
        <v>0</v>
      </c>
      <c r="BH280" s="150">
        <f>IF(N280="sníž. přenesená",J280,0)</f>
        <v>0</v>
      </c>
      <c r="BI280" s="150">
        <f>IF(N280="nulová",J280,0)</f>
        <v>0</v>
      </c>
      <c r="BJ280" s="17" t="s">
        <v>81</v>
      </c>
      <c r="BK280" s="150">
        <f>ROUND(I280*H280,2)</f>
        <v>0</v>
      </c>
      <c r="BL280" s="17" t="s">
        <v>247</v>
      </c>
      <c r="BM280" s="149" t="s">
        <v>505</v>
      </c>
    </row>
    <row r="281" spans="2:47" s="1" customFormat="1" ht="29.25">
      <c r="B281" s="32"/>
      <c r="D281" s="151" t="s">
        <v>248</v>
      </c>
      <c r="F281" s="152" t="s">
        <v>504</v>
      </c>
      <c r="I281" s="153"/>
      <c r="L281" s="32"/>
      <c r="M281" s="154"/>
      <c r="T281" s="56"/>
      <c r="AT281" s="17" t="s">
        <v>248</v>
      </c>
      <c r="AU281" s="17" t="s">
        <v>83</v>
      </c>
    </row>
    <row r="282" spans="2:65" s="1" customFormat="1" ht="24.2" customHeight="1">
      <c r="B282" s="32"/>
      <c r="C282" s="155" t="s">
        <v>375</v>
      </c>
      <c r="D282" s="155" t="s">
        <v>260</v>
      </c>
      <c r="E282" s="156" t="s">
        <v>506</v>
      </c>
      <c r="F282" s="157" t="s">
        <v>507</v>
      </c>
      <c r="G282" s="158" t="s">
        <v>263</v>
      </c>
      <c r="H282" s="159">
        <v>3</v>
      </c>
      <c r="I282" s="160"/>
      <c r="J282" s="161">
        <f>ROUND(I282*H282,2)</f>
        <v>0</v>
      </c>
      <c r="K282" s="162"/>
      <c r="L282" s="163"/>
      <c r="M282" s="164" t="s">
        <v>1</v>
      </c>
      <c r="N282" s="165" t="s">
        <v>38</v>
      </c>
      <c r="P282" s="147">
        <f>O282*H282</f>
        <v>0</v>
      </c>
      <c r="Q282" s="147">
        <v>0</v>
      </c>
      <c r="R282" s="147">
        <f>Q282*H282</f>
        <v>0</v>
      </c>
      <c r="S282" s="147">
        <v>0</v>
      </c>
      <c r="T282" s="148">
        <f>S282*H282</f>
        <v>0</v>
      </c>
      <c r="AR282" s="149" t="s">
        <v>258</v>
      </c>
      <c r="AT282" s="149" t="s">
        <v>260</v>
      </c>
      <c r="AU282" s="149" t="s">
        <v>83</v>
      </c>
      <c r="AY282" s="17" t="s">
        <v>241</v>
      </c>
      <c r="BE282" s="150">
        <f>IF(N282="základní",J282,0)</f>
        <v>0</v>
      </c>
      <c r="BF282" s="150">
        <f>IF(N282="snížená",J282,0)</f>
        <v>0</v>
      </c>
      <c r="BG282" s="150">
        <f>IF(N282="zákl. přenesená",J282,0)</f>
        <v>0</v>
      </c>
      <c r="BH282" s="150">
        <f>IF(N282="sníž. přenesená",J282,0)</f>
        <v>0</v>
      </c>
      <c r="BI282" s="150">
        <f>IF(N282="nulová",J282,0)</f>
        <v>0</v>
      </c>
      <c r="BJ282" s="17" t="s">
        <v>81</v>
      </c>
      <c r="BK282" s="150">
        <f>ROUND(I282*H282,2)</f>
        <v>0</v>
      </c>
      <c r="BL282" s="17" t="s">
        <v>247</v>
      </c>
      <c r="BM282" s="149" t="s">
        <v>508</v>
      </c>
    </row>
    <row r="283" spans="2:47" s="1" customFormat="1" ht="19.5">
      <c r="B283" s="32"/>
      <c r="D283" s="151" t="s">
        <v>248</v>
      </c>
      <c r="F283" s="152" t="s">
        <v>507</v>
      </c>
      <c r="I283" s="153"/>
      <c r="L283" s="32"/>
      <c r="M283" s="154"/>
      <c r="T283" s="56"/>
      <c r="AT283" s="17" t="s">
        <v>248</v>
      </c>
      <c r="AU283" s="17" t="s">
        <v>83</v>
      </c>
    </row>
    <row r="284" spans="2:65" s="1" customFormat="1" ht="24.2" customHeight="1">
      <c r="B284" s="32"/>
      <c r="C284" s="155" t="s">
        <v>509</v>
      </c>
      <c r="D284" s="155" t="s">
        <v>260</v>
      </c>
      <c r="E284" s="156" t="s">
        <v>510</v>
      </c>
      <c r="F284" s="157" t="s">
        <v>511</v>
      </c>
      <c r="G284" s="158" t="s">
        <v>267</v>
      </c>
      <c r="H284" s="159">
        <v>250</v>
      </c>
      <c r="I284" s="160"/>
      <c r="J284" s="161">
        <f>ROUND(I284*H284,2)</f>
        <v>0</v>
      </c>
      <c r="K284" s="162"/>
      <c r="L284" s="163"/>
      <c r="M284" s="164" t="s">
        <v>1</v>
      </c>
      <c r="N284" s="165" t="s">
        <v>38</v>
      </c>
      <c r="P284" s="147">
        <f>O284*H284</f>
        <v>0</v>
      </c>
      <c r="Q284" s="147">
        <v>0</v>
      </c>
      <c r="R284" s="147">
        <f>Q284*H284</f>
        <v>0</v>
      </c>
      <c r="S284" s="147">
        <v>0</v>
      </c>
      <c r="T284" s="148">
        <f>S284*H284</f>
        <v>0</v>
      </c>
      <c r="AR284" s="149" t="s">
        <v>258</v>
      </c>
      <c r="AT284" s="149" t="s">
        <v>260</v>
      </c>
      <c r="AU284" s="149" t="s">
        <v>83</v>
      </c>
      <c r="AY284" s="17" t="s">
        <v>241</v>
      </c>
      <c r="BE284" s="150">
        <f>IF(N284="základní",J284,0)</f>
        <v>0</v>
      </c>
      <c r="BF284" s="150">
        <f>IF(N284="snížená",J284,0)</f>
        <v>0</v>
      </c>
      <c r="BG284" s="150">
        <f>IF(N284="zákl. přenesená",J284,0)</f>
        <v>0</v>
      </c>
      <c r="BH284" s="150">
        <f>IF(N284="sníž. přenesená",J284,0)</f>
        <v>0</v>
      </c>
      <c r="BI284" s="150">
        <f>IF(N284="nulová",J284,0)</f>
        <v>0</v>
      </c>
      <c r="BJ284" s="17" t="s">
        <v>81</v>
      </c>
      <c r="BK284" s="150">
        <f>ROUND(I284*H284,2)</f>
        <v>0</v>
      </c>
      <c r="BL284" s="17" t="s">
        <v>247</v>
      </c>
      <c r="BM284" s="149" t="s">
        <v>512</v>
      </c>
    </row>
    <row r="285" spans="2:47" s="1" customFormat="1" ht="19.5">
      <c r="B285" s="32"/>
      <c r="D285" s="151" t="s">
        <v>248</v>
      </c>
      <c r="F285" s="152" t="s">
        <v>511</v>
      </c>
      <c r="I285" s="153"/>
      <c r="L285" s="32"/>
      <c r="M285" s="154"/>
      <c r="T285" s="56"/>
      <c r="AT285" s="17" t="s">
        <v>248</v>
      </c>
      <c r="AU285" s="17" t="s">
        <v>83</v>
      </c>
    </row>
    <row r="286" spans="2:65" s="1" customFormat="1" ht="24.2" customHeight="1">
      <c r="B286" s="32"/>
      <c r="C286" s="155" t="s">
        <v>378</v>
      </c>
      <c r="D286" s="155" t="s">
        <v>260</v>
      </c>
      <c r="E286" s="156" t="s">
        <v>513</v>
      </c>
      <c r="F286" s="157" t="s">
        <v>514</v>
      </c>
      <c r="G286" s="158" t="s">
        <v>267</v>
      </c>
      <c r="H286" s="159">
        <v>125</v>
      </c>
      <c r="I286" s="160"/>
      <c r="J286" s="161">
        <f>ROUND(I286*H286,2)</f>
        <v>0</v>
      </c>
      <c r="K286" s="162"/>
      <c r="L286" s="163"/>
      <c r="M286" s="164" t="s">
        <v>1</v>
      </c>
      <c r="N286" s="165" t="s">
        <v>38</v>
      </c>
      <c r="P286" s="147">
        <f>O286*H286</f>
        <v>0</v>
      </c>
      <c r="Q286" s="147">
        <v>0</v>
      </c>
      <c r="R286" s="147">
        <f>Q286*H286</f>
        <v>0</v>
      </c>
      <c r="S286" s="147">
        <v>0</v>
      </c>
      <c r="T286" s="148">
        <f>S286*H286</f>
        <v>0</v>
      </c>
      <c r="AR286" s="149" t="s">
        <v>258</v>
      </c>
      <c r="AT286" s="149" t="s">
        <v>260</v>
      </c>
      <c r="AU286" s="149" t="s">
        <v>83</v>
      </c>
      <c r="AY286" s="17" t="s">
        <v>241</v>
      </c>
      <c r="BE286" s="150">
        <f>IF(N286="základní",J286,0)</f>
        <v>0</v>
      </c>
      <c r="BF286" s="150">
        <f>IF(N286="snížená",J286,0)</f>
        <v>0</v>
      </c>
      <c r="BG286" s="150">
        <f>IF(N286="zákl. přenesená",J286,0)</f>
        <v>0</v>
      </c>
      <c r="BH286" s="150">
        <f>IF(N286="sníž. přenesená",J286,0)</f>
        <v>0</v>
      </c>
      <c r="BI286" s="150">
        <f>IF(N286="nulová",J286,0)</f>
        <v>0</v>
      </c>
      <c r="BJ286" s="17" t="s">
        <v>81</v>
      </c>
      <c r="BK286" s="150">
        <f>ROUND(I286*H286,2)</f>
        <v>0</v>
      </c>
      <c r="BL286" s="17" t="s">
        <v>247</v>
      </c>
      <c r="BM286" s="149" t="s">
        <v>515</v>
      </c>
    </row>
    <row r="287" spans="2:47" s="1" customFormat="1" ht="19.5">
      <c r="B287" s="32"/>
      <c r="D287" s="151" t="s">
        <v>248</v>
      </c>
      <c r="F287" s="152" t="s">
        <v>514</v>
      </c>
      <c r="I287" s="153"/>
      <c r="L287" s="32"/>
      <c r="M287" s="154"/>
      <c r="T287" s="56"/>
      <c r="AT287" s="17" t="s">
        <v>248</v>
      </c>
      <c r="AU287" s="17" t="s">
        <v>83</v>
      </c>
    </row>
    <row r="288" spans="2:65" s="1" customFormat="1" ht="24.2" customHeight="1">
      <c r="B288" s="32"/>
      <c r="C288" s="155" t="s">
        <v>516</v>
      </c>
      <c r="D288" s="155" t="s">
        <v>260</v>
      </c>
      <c r="E288" s="156" t="s">
        <v>517</v>
      </c>
      <c r="F288" s="157" t="s">
        <v>518</v>
      </c>
      <c r="G288" s="158" t="s">
        <v>267</v>
      </c>
      <c r="H288" s="159">
        <v>44</v>
      </c>
      <c r="I288" s="160"/>
      <c r="J288" s="161">
        <f>ROUND(I288*H288,2)</f>
        <v>0</v>
      </c>
      <c r="K288" s="162"/>
      <c r="L288" s="163"/>
      <c r="M288" s="164" t="s">
        <v>1</v>
      </c>
      <c r="N288" s="165" t="s">
        <v>38</v>
      </c>
      <c r="P288" s="147">
        <f>O288*H288</f>
        <v>0</v>
      </c>
      <c r="Q288" s="147">
        <v>0</v>
      </c>
      <c r="R288" s="147">
        <f>Q288*H288</f>
        <v>0</v>
      </c>
      <c r="S288" s="147">
        <v>0</v>
      </c>
      <c r="T288" s="148">
        <f>S288*H288</f>
        <v>0</v>
      </c>
      <c r="AR288" s="149" t="s">
        <v>258</v>
      </c>
      <c r="AT288" s="149" t="s">
        <v>260</v>
      </c>
      <c r="AU288" s="149" t="s">
        <v>83</v>
      </c>
      <c r="AY288" s="17" t="s">
        <v>241</v>
      </c>
      <c r="BE288" s="150">
        <f>IF(N288="základní",J288,0)</f>
        <v>0</v>
      </c>
      <c r="BF288" s="150">
        <f>IF(N288="snížená",J288,0)</f>
        <v>0</v>
      </c>
      <c r="BG288" s="150">
        <f>IF(N288="zákl. přenesená",J288,0)</f>
        <v>0</v>
      </c>
      <c r="BH288" s="150">
        <f>IF(N288="sníž. přenesená",J288,0)</f>
        <v>0</v>
      </c>
      <c r="BI288" s="150">
        <f>IF(N288="nulová",J288,0)</f>
        <v>0</v>
      </c>
      <c r="BJ288" s="17" t="s">
        <v>81</v>
      </c>
      <c r="BK288" s="150">
        <f>ROUND(I288*H288,2)</f>
        <v>0</v>
      </c>
      <c r="BL288" s="17" t="s">
        <v>247</v>
      </c>
      <c r="BM288" s="149" t="s">
        <v>519</v>
      </c>
    </row>
    <row r="289" spans="2:47" s="1" customFormat="1" ht="19.5">
      <c r="B289" s="32"/>
      <c r="D289" s="151" t="s">
        <v>248</v>
      </c>
      <c r="F289" s="152" t="s">
        <v>518</v>
      </c>
      <c r="I289" s="153"/>
      <c r="L289" s="32"/>
      <c r="M289" s="154"/>
      <c r="T289" s="56"/>
      <c r="AT289" s="17" t="s">
        <v>248</v>
      </c>
      <c r="AU289" s="17" t="s">
        <v>83</v>
      </c>
    </row>
    <row r="290" spans="2:65" s="1" customFormat="1" ht="24.2" customHeight="1">
      <c r="B290" s="32"/>
      <c r="C290" s="155" t="s">
        <v>382</v>
      </c>
      <c r="D290" s="155" t="s">
        <v>260</v>
      </c>
      <c r="E290" s="156" t="s">
        <v>520</v>
      </c>
      <c r="F290" s="157" t="s">
        <v>521</v>
      </c>
      <c r="G290" s="158" t="s">
        <v>267</v>
      </c>
      <c r="H290" s="159">
        <v>24</v>
      </c>
      <c r="I290" s="160"/>
      <c r="J290" s="161">
        <f>ROUND(I290*H290,2)</f>
        <v>0</v>
      </c>
      <c r="K290" s="162"/>
      <c r="L290" s="163"/>
      <c r="M290" s="164" t="s">
        <v>1</v>
      </c>
      <c r="N290" s="165" t="s">
        <v>38</v>
      </c>
      <c r="P290" s="147">
        <f>O290*H290</f>
        <v>0</v>
      </c>
      <c r="Q290" s="147">
        <v>0</v>
      </c>
      <c r="R290" s="147">
        <f>Q290*H290</f>
        <v>0</v>
      </c>
      <c r="S290" s="147">
        <v>0</v>
      </c>
      <c r="T290" s="148">
        <f>S290*H290</f>
        <v>0</v>
      </c>
      <c r="AR290" s="149" t="s">
        <v>258</v>
      </c>
      <c r="AT290" s="149" t="s">
        <v>260</v>
      </c>
      <c r="AU290" s="149" t="s">
        <v>83</v>
      </c>
      <c r="AY290" s="17" t="s">
        <v>241</v>
      </c>
      <c r="BE290" s="150">
        <f>IF(N290="základní",J290,0)</f>
        <v>0</v>
      </c>
      <c r="BF290" s="150">
        <f>IF(N290="snížená",J290,0)</f>
        <v>0</v>
      </c>
      <c r="BG290" s="150">
        <f>IF(N290="zákl. přenesená",J290,0)</f>
        <v>0</v>
      </c>
      <c r="BH290" s="150">
        <f>IF(N290="sníž. přenesená",J290,0)</f>
        <v>0</v>
      </c>
      <c r="BI290" s="150">
        <f>IF(N290="nulová",J290,0)</f>
        <v>0</v>
      </c>
      <c r="BJ290" s="17" t="s">
        <v>81</v>
      </c>
      <c r="BK290" s="150">
        <f>ROUND(I290*H290,2)</f>
        <v>0</v>
      </c>
      <c r="BL290" s="17" t="s">
        <v>247</v>
      </c>
      <c r="BM290" s="149" t="s">
        <v>522</v>
      </c>
    </row>
    <row r="291" spans="2:47" s="1" customFormat="1" ht="19.5">
      <c r="B291" s="32"/>
      <c r="D291" s="151" t="s">
        <v>248</v>
      </c>
      <c r="F291" s="152" t="s">
        <v>521</v>
      </c>
      <c r="I291" s="153"/>
      <c r="L291" s="32"/>
      <c r="M291" s="154"/>
      <c r="T291" s="56"/>
      <c r="AT291" s="17" t="s">
        <v>248</v>
      </c>
      <c r="AU291" s="17" t="s">
        <v>83</v>
      </c>
    </row>
    <row r="292" spans="2:65" s="1" customFormat="1" ht="24.2" customHeight="1">
      <c r="B292" s="32"/>
      <c r="C292" s="155" t="s">
        <v>523</v>
      </c>
      <c r="D292" s="155" t="s">
        <v>260</v>
      </c>
      <c r="E292" s="156" t="s">
        <v>524</v>
      </c>
      <c r="F292" s="157" t="s">
        <v>525</v>
      </c>
      <c r="G292" s="158" t="s">
        <v>263</v>
      </c>
      <c r="H292" s="159">
        <v>4</v>
      </c>
      <c r="I292" s="160"/>
      <c r="J292" s="161">
        <f>ROUND(I292*H292,2)</f>
        <v>0</v>
      </c>
      <c r="K292" s="162"/>
      <c r="L292" s="163"/>
      <c r="M292" s="164" t="s">
        <v>1</v>
      </c>
      <c r="N292" s="165" t="s">
        <v>38</v>
      </c>
      <c r="P292" s="147">
        <f>O292*H292</f>
        <v>0</v>
      </c>
      <c r="Q292" s="147">
        <v>0</v>
      </c>
      <c r="R292" s="147">
        <f>Q292*H292</f>
        <v>0</v>
      </c>
      <c r="S292" s="147">
        <v>0</v>
      </c>
      <c r="T292" s="148">
        <f>S292*H292</f>
        <v>0</v>
      </c>
      <c r="AR292" s="149" t="s">
        <v>258</v>
      </c>
      <c r="AT292" s="149" t="s">
        <v>260</v>
      </c>
      <c r="AU292" s="149" t="s">
        <v>83</v>
      </c>
      <c r="AY292" s="17" t="s">
        <v>241</v>
      </c>
      <c r="BE292" s="150">
        <f>IF(N292="základní",J292,0)</f>
        <v>0</v>
      </c>
      <c r="BF292" s="150">
        <f>IF(N292="snížená",J292,0)</f>
        <v>0</v>
      </c>
      <c r="BG292" s="150">
        <f>IF(N292="zákl. přenesená",J292,0)</f>
        <v>0</v>
      </c>
      <c r="BH292" s="150">
        <f>IF(N292="sníž. přenesená",J292,0)</f>
        <v>0</v>
      </c>
      <c r="BI292" s="150">
        <f>IF(N292="nulová",J292,0)</f>
        <v>0</v>
      </c>
      <c r="BJ292" s="17" t="s">
        <v>81</v>
      </c>
      <c r="BK292" s="150">
        <f>ROUND(I292*H292,2)</f>
        <v>0</v>
      </c>
      <c r="BL292" s="17" t="s">
        <v>247</v>
      </c>
      <c r="BM292" s="149" t="s">
        <v>526</v>
      </c>
    </row>
    <row r="293" spans="2:47" s="1" customFormat="1" ht="19.5">
      <c r="B293" s="32"/>
      <c r="D293" s="151" t="s">
        <v>248</v>
      </c>
      <c r="F293" s="152" t="s">
        <v>525</v>
      </c>
      <c r="I293" s="153"/>
      <c r="L293" s="32"/>
      <c r="M293" s="154"/>
      <c r="T293" s="56"/>
      <c r="AT293" s="17" t="s">
        <v>248</v>
      </c>
      <c r="AU293" s="17" t="s">
        <v>83</v>
      </c>
    </row>
    <row r="294" spans="2:63" s="11" customFormat="1" ht="22.9" customHeight="1">
      <c r="B294" s="125"/>
      <c r="D294" s="126" t="s">
        <v>72</v>
      </c>
      <c r="E294" s="135" t="s">
        <v>259</v>
      </c>
      <c r="F294" s="135" t="s">
        <v>527</v>
      </c>
      <c r="I294" s="128"/>
      <c r="J294" s="136">
        <f>BK294</f>
        <v>0</v>
      </c>
      <c r="L294" s="125"/>
      <c r="M294" s="130"/>
      <c r="P294" s="131">
        <f>SUM(P295:P296)</f>
        <v>0</v>
      </c>
      <c r="R294" s="131">
        <f>SUM(R295:R296)</f>
        <v>0</v>
      </c>
      <c r="T294" s="132">
        <f>SUM(T295:T296)</f>
        <v>0</v>
      </c>
      <c r="AR294" s="126" t="s">
        <v>81</v>
      </c>
      <c r="AT294" s="133" t="s">
        <v>72</v>
      </c>
      <c r="AU294" s="133" t="s">
        <v>81</v>
      </c>
      <c r="AY294" s="126" t="s">
        <v>241</v>
      </c>
      <c r="BK294" s="134">
        <f>SUM(BK295:BK296)</f>
        <v>0</v>
      </c>
    </row>
    <row r="295" spans="2:65" s="1" customFormat="1" ht="24.2" customHeight="1">
      <c r="B295" s="32"/>
      <c r="C295" s="137" t="s">
        <v>385</v>
      </c>
      <c r="D295" s="137" t="s">
        <v>243</v>
      </c>
      <c r="E295" s="138" t="s">
        <v>528</v>
      </c>
      <c r="F295" s="139" t="s">
        <v>529</v>
      </c>
      <c r="G295" s="140" t="s">
        <v>246</v>
      </c>
      <c r="H295" s="141">
        <v>5.4</v>
      </c>
      <c r="I295" s="142"/>
      <c r="J295" s="143">
        <f>ROUND(I295*H295,2)</f>
        <v>0</v>
      </c>
      <c r="K295" s="144"/>
      <c r="L295" s="32"/>
      <c r="M295" s="145" t="s">
        <v>1</v>
      </c>
      <c r="N295" s="146" t="s">
        <v>38</v>
      </c>
      <c r="P295" s="147">
        <f>O295*H295</f>
        <v>0</v>
      </c>
      <c r="Q295" s="147">
        <v>0</v>
      </c>
      <c r="R295" s="147">
        <f>Q295*H295</f>
        <v>0</v>
      </c>
      <c r="S295" s="147">
        <v>0</v>
      </c>
      <c r="T295" s="148">
        <f>S295*H295</f>
        <v>0</v>
      </c>
      <c r="AR295" s="149" t="s">
        <v>247</v>
      </c>
      <c r="AT295" s="149" t="s">
        <v>243</v>
      </c>
      <c r="AU295" s="149" t="s">
        <v>83</v>
      </c>
      <c r="AY295" s="17" t="s">
        <v>241</v>
      </c>
      <c r="BE295" s="150">
        <f>IF(N295="základní",J295,0)</f>
        <v>0</v>
      </c>
      <c r="BF295" s="150">
        <f>IF(N295="snížená",J295,0)</f>
        <v>0</v>
      </c>
      <c r="BG295" s="150">
        <f>IF(N295="zákl. přenesená",J295,0)</f>
        <v>0</v>
      </c>
      <c r="BH295" s="150">
        <f>IF(N295="sníž. přenesená",J295,0)</f>
        <v>0</v>
      </c>
      <c r="BI295" s="150">
        <f>IF(N295="nulová",J295,0)</f>
        <v>0</v>
      </c>
      <c r="BJ295" s="17" t="s">
        <v>81</v>
      </c>
      <c r="BK295" s="150">
        <f>ROUND(I295*H295,2)</f>
        <v>0</v>
      </c>
      <c r="BL295" s="17" t="s">
        <v>247</v>
      </c>
      <c r="BM295" s="149" t="s">
        <v>530</v>
      </c>
    </row>
    <row r="296" spans="2:47" s="1" customFormat="1" ht="19.5">
      <c r="B296" s="32"/>
      <c r="D296" s="151" t="s">
        <v>248</v>
      </c>
      <c r="F296" s="152" t="s">
        <v>529</v>
      </c>
      <c r="I296" s="153"/>
      <c r="L296" s="32"/>
      <c r="M296" s="154"/>
      <c r="T296" s="56"/>
      <c r="AT296" s="17" t="s">
        <v>248</v>
      </c>
      <c r="AU296" s="17" t="s">
        <v>83</v>
      </c>
    </row>
    <row r="297" spans="2:63" s="11" customFormat="1" ht="25.9" customHeight="1">
      <c r="B297" s="125"/>
      <c r="D297" s="126" t="s">
        <v>72</v>
      </c>
      <c r="E297" s="127" t="s">
        <v>531</v>
      </c>
      <c r="F297" s="127" t="s">
        <v>532</v>
      </c>
      <c r="I297" s="128"/>
      <c r="J297" s="129">
        <f>BK297</f>
        <v>0</v>
      </c>
      <c r="L297" s="125"/>
      <c r="M297" s="130"/>
      <c r="P297" s="131">
        <f>P298</f>
        <v>0</v>
      </c>
      <c r="R297" s="131">
        <f>R298</f>
        <v>0</v>
      </c>
      <c r="T297" s="132">
        <f>T298</f>
        <v>0</v>
      </c>
      <c r="AR297" s="126" t="s">
        <v>83</v>
      </c>
      <c r="AT297" s="133" t="s">
        <v>72</v>
      </c>
      <c r="AU297" s="133" t="s">
        <v>73</v>
      </c>
      <c r="AY297" s="126" t="s">
        <v>241</v>
      </c>
      <c r="BK297" s="134">
        <f>BK298</f>
        <v>0</v>
      </c>
    </row>
    <row r="298" spans="2:63" s="11" customFormat="1" ht="22.9" customHeight="1">
      <c r="B298" s="125"/>
      <c r="D298" s="126" t="s">
        <v>72</v>
      </c>
      <c r="E298" s="135" t="s">
        <v>533</v>
      </c>
      <c r="F298" s="135" t="s">
        <v>534</v>
      </c>
      <c r="I298" s="128"/>
      <c r="J298" s="136">
        <f>BK298</f>
        <v>0</v>
      </c>
      <c r="L298" s="125"/>
      <c r="M298" s="130"/>
      <c r="P298" s="131">
        <f>SUM(P299:P330)</f>
        <v>0</v>
      </c>
      <c r="R298" s="131">
        <f>SUM(R299:R330)</f>
        <v>0</v>
      </c>
      <c r="T298" s="132">
        <f>SUM(T299:T330)</f>
        <v>0</v>
      </c>
      <c r="AR298" s="126" t="s">
        <v>83</v>
      </c>
      <c r="AT298" s="133" t="s">
        <v>72</v>
      </c>
      <c r="AU298" s="133" t="s">
        <v>81</v>
      </c>
      <c r="AY298" s="126" t="s">
        <v>241</v>
      </c>
      <c r="BK298" s="134">
        <f>SUM(BK299:BK330)</f>
        <v>0</v>
      </c>
    </row>
    <row r="299" spans="2:65" s="1" customFormat="1" ht="24.2" customHeight="1">
      <c r="B299" s="32"/>
      <c r="C299" s="137" t="s">
        <v>535</v>
      </c>
      <c r="D299" s="137" t="s">
        <v>243</v>
      </c>
      <c r="E299" s="138" t="s">
        <v>536</v>
      </c>
      <c r="F299" s="139" t="s">
        <v>537</v>
      </c>
      <c r="G299" s="140" t="s">
        <v>538</v>
      </c>
      <c r="H299" s="141">
        <v>2</v>
      </c>
      <c r="I299" s="142"/>
      <c r="J299" s="143">
        <f>ROUND(I299*H299,2)</f>
        <v>0</v>
      </c>
      <c r="K299" s="144"/>
      <c r="L299" s="32"/>
      <c r="M299" s="145" t="s">
        <v>1</v>
      </c>
      <c r="N299" s="146" t="s">
        <v>38</v>
      </c>
      <c r="P299" s="147">
        <f>O299*H299</f>
        <v>0</v>
      </c>
      <c r="Q299" s="147">
        <v>0</v>
      </c>
      <c r="R299" s="147">
        <f>Q299*H299</f>
        <v>0</v>
      </c>
      <c r="S299" s="147">
        <v>0</v>
      </c>
      <c r="T299" s="148">
        <f>S299*H299</f>
        <v>0</v>
      </c>
      <c r="AR299" s="149" t="s">
        <v>275</v>
      </c>
      <c r="AT299" s="149" t="s">
        <v>243</v>
      </c>
      <c r="AU299" s="149" t="s">
        <v>83</v>
      </c>
      <c r="AY299" s="17" t="s">
        <v>241</v>
      </c>
      <c r="BE299" s="150">
        <f>IF(N299="základní",J299,0)</f>
        <v>0</v>
      </c>
      <c r="BF299" s="150">
        <f>IF(N299="snížená",J299,0)</f>
        <v>0</v>
      </c>
      <c r="BG299" s="150">
        <f>IF(N299="zákl. přenesená",J299,0)</f>
        <v>0</v>
      </c>
      <c r="BH299" s="150">
        <f>IF(N299="sníž. přenesená",J299,0)</f>
        <v>0</v>
      </c>
      <c r="BI299" s="150">
        <f>IF(N299="nulová",J299,0)</f>
        <v>0</v>
      </c>
      <c r="BJ299" s="17" t="s">
        <v>81</v>
      </c>
      <c r="BK299" s="150">
        <f>ROUND(I299*H299,2)</f>
        <v>0</v>
      </c>
      <c r="BL299" s="17" t="s">
        <v>275</v>
      </c>
      <c r="BM299" s="149" t="s">
        <v>539</v>
      </c>
    </row>
    <row r="300" spans="2:47" s="1" customFormat="1" ht="19.5">
      <c r="B300" s="32"/>
      <c r="D300" s="151" t="s">
        <v>248</v>
      </c>
      <c r="F300" s="152" t="s">
        <v>537</v>
      </c>
      <c r="I300" s="153"/>
      <c r="L300" s="32"/>
      <c r="M300" s="154"/>
      <c r="T300" s="56"/>
      <c r="AT300" s="17" t="s">
        <v>248</v>
      </c>
      <c r="AU300" s="17" t="s">
        <v>83</v>
      </c>
    </row>
    <row r="301" spans="2:65" s="1" customFormat="1" ht="24.2" customHeight="1">
      <c r="B301" s="32"/>
      <c r="C301" s="137" t="s">
        <v>389</v>
      </c>
      <c r="D301" s="137" t="s">
        <v>243</v>
      </c>
      <c r="E301" s="138" t="s">
        <v>540</v>
      </c>
      <c r="F301" s="139" t="s">
        <v>541</v>
      </c>
      <c r="G301" s="140" t="s">
        <v>538</v>
      </c>
      <c r="H301" s="141">
        <v>2</v>
      </c>
      <c r="I301" s="142"/>
      <c r="J301" s="143">
        <f>ROUND(I301*H301,2)</f>
        <v>0</v>
      </c>
      <c r="K301" s="144"/>
      <c r="L301" s="32"/>
      <c r="M301" s="145" t="s">
        <v>1</v>
      </c>
      <c r="N301" s="146" t="s">
        <v>38</v>
      </c>
      <c r="P301" s="147">
        <f>O301*H301</f>
        <v>0</v>
      </c>
      <c r="Q301" s="147">
        <v>0</v>
      </c>
      <c r="R301" s="147">
        <f>Q301*H301</f>
        <v>0</v>
      </c>
      <c r="S301" s="147">
        <v>0</v>
      </c>
      <c r="T301" s="148">
        <f>S301*H301</f>
        <v>0</v>
      </c>
      <c r="AR301" s="149" t="s">
        <v>275</v>
      </c>
      <c r="AT301" s="149" t="s">
        <v>243</v>
      </c>
      <c r="AU301" s="149" t="s">
        <v>83</v>
      </c>
      <c r="AY301" s="17" t="s">
        <v>241</v>
      </c>
      <c r="BE301" s="150">
        <f>IF(N301="základní",J301,0)</f>
        <v>0</v>
      </c>
      <c r="BF301" s="150">
        <f>IF(N301="snížená",J301,0)</f>
        <v>0</v>
      </c>
      <c r="BG301" s="150">
        <f>IF(N301="zákl. přenesená",J301,0)</f>
        <v>0</v>
      </c>
      <c r="BH301" s="150">
        <f>IF(N301="sníž. přenesená",J301,0)</f>
        <v>0</v>
      </c>
      <c r="BI301" s="150">
        <f>IF(N301="nulová",J301,0)</f>
        <v>0</v>
      </c>
      <c r="BJ301" s="17" t="s">
        <v>81</v>
      </c>
      <c r="BK301" s="150">
        <f>ROUND(I301*H301,2)</f>
        <v>0</v>
      </c>
      <c r="BL301" s="17" t="s">
        <v>275</v>
      </c>
      <c r="BM301" s="149" t="s">
        <v>542</v>
      </c>
    </row>
    <row r="302" spans="2:47" s="1" customFormat="1" ht="19.5">
      <c r="B302" s="32"/>
      <c r="D302" s="151" t="s">
        <v>248</v>
      </c>
      <c r="F302" s="152" t="s">
        <v>541</v>
      </c>
      <c r="I302" s="153"/>
      <c r="L302" s="32"/>
      <c r="M302" s="154"/>
      <c r="T302" s="56"/>
      <c r="AT302" s="17" t="s">
        <v>248</v>
      </c>
      <c r="AU302" s="17" t="s">
        <v>83</v>
      </c>
    </row>
    <row r="303" spans="2:65" s="1" customFormat="1" ht="24.2" customHeight="1">
      <c r="B303" s="32"/>
      <c r="C303" s="137" t="s">
        <v>543</v>
      </c>
      <c r="D303" s="137" t="s">
        <v>243</v>
      </c>
      <c r="E303" s="138" t="s">
        <v>544</v>
      </c>
      <c r="F303" s="139" t="s">
        <v>545</v>
      </c>
      <c r="G303" s="140" t="s">
        <v>538</v>
      </c>
      <c r="H303" s="141">
        <v>1</v>
      </c>
      <c r="I303" s="142"/>
      <c r="J303" s="143">
        <f>ROUND(I303*H303,2)</f>
        <v>0</v>
      </c>
      <c r="K303" s="144"/>
      <c r="L303" s="32"/>
      <c r="M303" s="145" t="s">
        <v>1</v>
      </c>
      <c r="N303" s="146" t="s">
        <v>38</v>
      </c>
      <c r="P303" s="147">
        <f>O303*H303</f>
        <v>0</v>
      </c>
      <c r="Q303" s="147">
        <v>0</v>
      </c>
      <c r="R303" s="147">
        <f>Q303*H303</f>
        <v>0</v>
      </c>
      <c r="S303" s="147">
        <v>0</v>
      </c>
      <c r="T303" s="148">
        <f>S303*H303</f>
        <v>0</v>
      </c>
      <c r="AR303" s="149" t="s">
        <v>275</v>
      </c>
      <c r="AT303" s="149" t="s">
        <v>243</v>
      </c>
      <c r="AU303" s="149" t="s">
        <v>83</v>
      </c>
      <c r="AY303" s="17" t="s">
        <v>241</v>
      </c>
      <c r="BE303" s="150">
        <f>IF(N303="základní",J303,0)</f>
        <v>0</v>
      </c>
      <c r="BF303" s="150">
        <f>IF(N303="snížená",J303,0)</f>
        <v>0</v>
      </c>
      <c r="BG303" s="150">
        <f>IF(N303="zákl. přenesená",J303,0)</f>
        <v>0</v>
      </c>
      <c r="BH303" s="150">
        <f>IF(N303="sníž. přenesená",J303,0)</f>
        <v>0</v>
      </c>
      <c r="BI303" s="150">
        <f>IF(N303="nulová",J303,0)</f>
        <v>0</v>
      </c>
      <c r="BJ303" s="17" t="s">
        <v>81</v>
      </c>
      <c r="BK303" s="150">
        <f>ROUND(I303*H303,2)</f>
        <v>0</v>
      </c>
      <c r="BL303" s="17" t="s">
        <v>275</v>
      </c>
      <c r="BM303" s="149" t="s">
        <v>546</v>
      </c>
    </row>
    <row r="304" spans="2:47" s="1" customFormat="1" ht="19.5">
      <c r="B304" s="32"/>
      <c r="D304" s="151" t="s">
        <v>248</v>
      </c>
      <c r="F304" s="152" t="s">
        <v>545</v>
      </c>
      <c r="I304" s="153"/>
      <c r="L304" s="32"/>
      <c r="M304" s="154"/>
      <c r="T304" s="56"/>
      <c r="AT304" s="17" t="s">
        <v>248</v>
      </c>
      <c r="AU304" s="17" t="s">
        <v>83</v>
      </c>
    </row>
    <row r="305" spans="2:65" s="1" customFormat="1" ht="24.2" customHeight="1">
      <c r="B305" s="32"/>
      <c r="C305" s="137" t="s">
        <v>390</v>
      </c>
      <c r="D305" s="137" t="s">
        <v>243</v>
      </c>
      <c r="E305" s="138" t="s">
        <v>547</v>
      </c>
      <c r="F305" s="139" t="s">
        <v>548</v>
      </c>
      <c r="G305" s="140" t="s">
        <v>538</v>
      </c>
      <c r="H305" s="141">
        <v>1</v>
      </c>
      <c r="I305" s="142"/>
      <c r="J305" s="143">
        <f>ROUND(I305*H305,2)</f>
        <v>0</v>
      </c>
      <c r="K305" s="144"/>
      <c r="L305" s="32"/>
      <c r="M305" s="145" t="s">
        <v>1</v>
      </c>
      <c r="N305" s="146" t="s">
        <v>38</v>
      </c>
      <c r="P305" s="147">
        <f>O305*H305</f>
        <v>0</v>
      </c>
      <c r="Q305" s="147">
        <v>0</v>
      </c>
      <c r="R305" s="147">
        <f>Q305*H305</f>
        <v>0</v>
      </c>
      <c r="S305" s="147">
        <v>0</v>
      </c>
      <c r="T305" s="148">
        <f>S305*H305</f>
        <v>0</v>
      </c>
      <c r="AR305" s="149" t="s">
        <v>275</v>
      </c>
      <c r="AT305" s="149" t="s">
        <v>243</v>
      </c>
      <c r="AU305" s="149" t="s">
        <v>83</v>
      </c>
      <c r="AY305" s="17" t="s">
        <v>241</v>
      </c>
      <c r="BE305" s="150">
        <f>IF(N305="základní",J305,0)</f>
        <v>0</v>
      </c>
      <c r="BF305" s="150">
        <f>IF(N305="snížená",J305,0)</f>
        <v>0</v>
      </c>
      <c r="BG305" s="150">
        <f>IF(N305="zákl. přenesená",J305,0)</f>
        <v>0</v>
      </c>
      <c r="BH305" s="150">
        <f>IF(N305="sníž. přenesená",J305,0)</f>
        <v>0</v>
      </c>
      <c r="BI305" s="150">
        <f>IF(N305="nulová",J305,0)</f>
        <v>0</v>
      </c>
      <c r="BJ305" s="17" t="s">
        <v>81</v>
      </c>
      <c r="BK305" s="150">
        <f>ROUND(I305*H305,2)</f>
        <v>0</v>
      </c>
      <c r="BL305" s="17" t="s">
        <v>275</v>
      </c>
      <c r="BM305" s="149" t="s">
        <v>549</v>
      </c>
    </row>
    <row r="306" spans="2:47" s="1" customFormat="1" ht="19.5">
      <c r="B306" s="32"/>
      <c r="D306" s="151" t="s">
        <v>248</v>
      </c>
      <c r="F306" s="152" t="s">
        <v>548</v>
      </c>
      <c r="I306" s="153"/>
      <c r="L306" s="32"/>
      <c r="M306" s="154"/>
      <c r="T306" s="56"/>
      <c r="AT306" s="17" t="s">
        <v>248</v>
      </c>
      <c r="AU306" s="17" t="s">
        <v>83</v>
      </c>
    </row>
    <row r="307" spans="2:65" s="1" customFormat="1" ht="24.2" customHeight="1">
      <c r="B307" s="32"/>
      <c r="C307" s="137" t="s">
        <v>550</v>
      </c>
      <c r="D307" s="137" t="s">
        <v>243</v>
      </c>
      <c r="E307" s="138" t="s">
        <v>551</v>
      </c>
      <c r="F307" s="139" t="s">
        <v>552</v>
      </c>
      <c r="G307" s="140" t="s">
        <v>538</v>
      </c>
      <c r="H307" s="141">
        <v>1</v>
      </c>
      <c r="I307" s="142"/>
      <c r="J307" s="143">
        <f>ROUND(I307*H307,2)</f>
        <v>0</v>
      </c>
      <c r="K307" s="144"/>
      <c r="L307" s="32"/>
      <c r="M307" s="145" t="s">
        <v>1</v>
      </c>
      <c r="N307" s="146" t="s">
        <v>38</v>
      </c>
      <c r="P307" s="147">
        <f>O307*H307</f>
        <v>0</v>
      </c>
      <c r="Q307" s="147">
        <v>0</v>
      </c>
      <c r="R307" s="147">
        <f>Q307*H307</f>
        <v>0</v>
      </c>
      <c r="S307" s="147">
        <v>0</v>
      </c>
      <c r="T307" s="148">
        <f>S307*H307</f>
        <v>0</v>
      </c>
      <c r="AR307" s="149" t="s">
        <v>275</v>
      </c>
      <c r="AT307" s="149" t="s">
        <v>243</v>
      </c>
      <c r="AU307" s="149" t="s">
        <v>83</v>
      </c>
      <c r="AY307" s="17" t="s">
        <v>241</v>
      </c>
      <c r="BE307" s="150">
        <f>IF(N307="základní",J307,0)</f>
        <v>0</v>
      </c>
      <c r="BF307" s="150">
        <f>IF(N307="snížená",J307,0)</f>
        <v>0</v>
      </c>
      <c r="BG307" s="150">
        <f>IF(N307="zákl. přenesená",J307,0)</f>
        <v>0</v>
      </c>
      <c r="BH307" s="150">
        <f>IF(N307="sníž. přenesená",J307,0)</f>
        <v>0</v>
      </c>
      <c r="BI307" s="150">
        <f>IF(N307="nulová",J307,0)</f>
        <v>0</v>
      </c>
      <c r="BJ307" s="17" t="s">
        <v>81</v>
      </c>
      <c r="BK307" s="150">
        <f>ROUND(I307*H307,2)</f>
        <v>0</v>
      </c>
      <c r="BL307" s="17" t="s">
        <v>275</v>
      </c>
      <c r="BM307" s="149" t="s">
        <v>553</v>
      </c>
    </row>
    <row r="308" spans="2:47" s="1" customFormat="1" ht="11.25">
      <c r="B308" s="32"/>
      <c r="D308" s="151" t="s">
        <v>248</v>
      </c>
      <c r="F308" s="152" t="s">
        <v>552</v>
      </c>
      <c r="I308" s="153"/>
      <c r="L308" s="32"/>
      <c r="M308" s="154"/>
      <c r="T308" s="56"/>
      <c r="AT308" s="17" t="s">
        <v>248</v>
      </c>
      <c r="AU308" s="17" t="s">
        <v>83</v>
      </c>
    </row>
    <row r="309" spans="2:65" s="1" customFormat="1" ht="24.2" customHeight="1">
      <c r="B309" s="32"/>
      <c r="C309" s="137" t="s">
        <v>392</v>
      </c>
      <c r="D309" s="137" t="s">
        <v>243</v>
      </c>
      <c r="E309" s="138" t="s">
        <v>554</v>
      </c>
      <c r="F309" s="139" t="s">
        <v>555</v>
      </c>
      <c r="G309" s="140" t="s">
        <v>538</v>
      </c>
      <c r="H309" s="141">
        <v>1</v>
      </c>
      <c r="I309" s="142"/>
      <c r="J309" s="143">
        <f>ROUND(I309*H309,2)</f>
        <v>0</v>
      </c>
      <c r="K309" s="144"/>
      <c r="L309" s="32"/>
      <c r="M309" s="145" t="s">
        <v>1</v>
      </c>
      <c r="N309" s="146" t="s">
        <v>38</v>
      </c>
      <c r="P309" s="147">
        <f>O309*H309</f>
        <v>0</v>
      </c>
      <c r="Q309" s="147">
        <v>0</v>
      </c>
      <c r="R309" s="147">
        <f>Q309*H309</f>
        <v>0</v>
      </c>
      <c r="S309" s="147">
        <v>0</v>
      </c>
      <c r="T309" s="148">
        <f>S309*H309</f>
        <v>0</v>
      </c>
      <c r="AR309" s="149" t="s">
        <v>275</v>
      </c>
      <c r="AT309" s="149" t="s">
        <v>243</v>
      </c>
      <c r="AU309" s="149" t="s">
        <v>83</v>
      </c>
      <c r="AY309" s="17" t="s">
        <v>241</v>
      </c>
      <c r="BE309" s="150">
        <f>IF(N309="základní",J309,0)</f>
        <v>0</v>
      </c>
      <c r="BF309" s="150">
        <f>IF(N309="snížená",J309,0)</f>
        <v>0</v>
      </c>
      <c r="BG309" s="150">
        <f>IF(N309="zákl. přenesená",J309,0)</f>
        <v>0</v>
      </c>
      <c r="BH309" s="150">
        <f>IF(N309="sníž. přenesená",J309,0)</f>
        <v>0</v>
      </c>
      <c r="BI309" s="150">
        <f>IF(N309="nulová",J309,0)</f>
        <v>0</v>
      </c>
      <c r="BJ309" s="17" t="s">
        <v>81</v>
      </c>
      <c r="BK309" s="150">
        <f>ROUND(I309*H309,2)</f>
        <v>0</v>
      </c>
      <c r="BL309" s="17" t="s">
        <v>275</v>
      </c>
      <c r="BM309" s="149" t="s">
        <v>556</v>
      </c>
    </row>
    <row r="310" spans="2:47" s="1" customFormat="1" ht="11.25">
      <c r="B310" s="32"/>
      <c r="D310" s="151" t="s">
        <v>248</v>
      </c>
      <c r="F310" s="152" t="s">
        <v>555</v>
      </c>
      <c r="I310" s="153"/>
      <c r="L310" s="32"/>
      <c r="M310" s="154"/>
      <c r="T310" s="56"/>
      <c r="AT310" s="17" t="s">
        <v>248</v>
      </c>
      <c r="AU310" s="17" t="s">
        <v>83</v>
      </c>
    </row>
    <row r="311" spans="2:65" s="1" customFormat="1" ht="16.5" customHeight="1">
      <c r="B311" s="32"/>
      <c r="C311" s="137" t="s">
        <v>557</v>
      </c>
      <c r="D311" s="137" t="s">
        <v>243</v>
      </c>
      <c r="E311" s="138" t="s">
        <v>558</v>
      </c>
      <c r="F311" s="139" t="s">
        <v>559</v>
      </c>
      <c r="G311" s="140" t="s">
        <v>267</v>
      </c>
      <c r="H311" s="141">
        <v>450</v>
      </c>
      <c r="I311" s="142"/>
      <c r="J311" s="143">
        <f>ROUND(I311*H311,2)</f>
        <v>0</v>
      </c>
      <c r="K311" s="144"/>
      <c r="L311" s="32"/>
      <c r="M311" s="145" t="s">
        <v>1</v>
      </c>
      <c r="N311" s="146" t="s">
        <v>38</v>
      </c>
      <c r="P311" s="147">
        <f>O311*H311</f>
        <v>0</v>
      </c>
      <c r="Q311" s="147">
        <v>0</v>
      </c>
      <c r="R311" s="147">
        <f>Q311*H311</f>
        <v>0</v>
      </c>
      <c r="S311" s="147">
        <v>0</v>
      </c>
      <c r="T311" s="148">
        <f>S311*H311</f>
        <v>0</v>
      </c>
      <c r="AR311" s="149" t="s">
        <v>275</v>
      </c>
      <c r="AT311" s="149" t="s">
        <v>243</v>
      </c>
      <c r="AU311" s="149" t="s">
        <v>83</v>
      </c>
      <c r="AY311" s="17" t="s">
        <v>241</v>
      </c>
      <c r="BE311" s="150">
        <f>IF(N311="základní",J311,0)</f>
        <v>0</v>
      </c>
      <c r="BF311" s="150">
        <f>IF(N311="snížená",J311,0)</f>
        <v>0</v>
      </c>
      <c r="BG311" s="150">
        <f>IF(N311="zákl. přenesená",J311,0)</f>
        <v>0</v>
      </c>
      <c r="BH311" s="150">
        <f>IF(N311="sníž. přenesená",J311,0)</f>
        <v>0</v>
      </c>
      <c r="BI311" s="150">
        <f>IF(N311="nulová",J311,0)</f>
        <v>0</v>
      </c>
      <c r="BJ311" s="17" t="s">
        <v>81</v>
      </c>
      <c r="BK311" s="150">
        <f>ROUND(I311*H311,2)</f>
        <v>0</v>
      </c>
      <c r="BL311" s="17" t="s">
        <v>275</v>
      </c>
      <c r="BM311" s="149" t="s">
        <v>560</v>
      </c>
    </row>
    <row r="312" spans="2:47" s="1" customFormat="1" ht="11.25">
      <c r="B312" s="32"/>
      <c r="D312" s="151" t="s">
        <v>248</v>
      </c>
      <c r="F312" s="152" t="s">
        <v>559</v>
      </c>
      <c r="I312" s="153"/>
      <c r="L312" s="32"/>
      <c r="M312" s="154"/>
      <c r="T312" s="56"/>
      <c r="AT312" s="17" t="s">
        <v>248</v>
      </c>
      <c r="AU312" s="17" t="s">
        <v>83</v>
      </c>
    </row>
    <row r="313" spans="2:65" s="1" customFormat="1" ht="24.2" customHeight="1">
      <c r="B313" s="32"/>
      <c r="C313" s="137" t="s">
        <v>395</v>
      </c>
      <c r="D313" s="137" t="s">
        <v>243</v>
      </c>
      <c r="E313" s="138" t="s">
        <v>561</v>
      </c>
      <c r="F313" s="139" t="s">
        <v>562</v>
      </c>
      <c r="G313" s="140" t="s">
        <v>563</v>
      </c>
      <c r="H313" s="141">
        <v>0.87</v>
      </c>
      <c r="I313" s="142"/>
      <c r="J313" s="143">
        <f>ROUND(I313*H313,2)</f>
        <v>0</v>
      </c>
      <c r="K313" s="144"/>
      <c r="L313" s="32"/>
      <c r="M313" s="145" t="s">
        <v>1</v>
      </c>
      <c r="N313" s="146" t="s">
        <v>38</v>
      </c>
      <c r="P313" s="147">
        <f>O313*H313</f>
        <v>0</v>
      </c>
      <c r="Q313" s="147">
        <v>0</v>
      </c>
      <c r="R313" s="147">
        <f>Q313*H313</f>
        <v>0</v>
      </c>
      <c r="S313" s="147">
        <v>0</v>
      </c>
      <c r="T313" s="148">
        <f>S313*H313</f>
        <v>0</v>
      </c>
      <c r="AR313" s="149" t="s">
        <v>275</v>
      </c>
      <c r="AT313" s="149" t="s">
        <v>243</v>
      </c>
      <c r="AU313" s="149" t="s">
        <v>83</v>
      </c>
      <c r="AY313" s="17" t="s">
        <v>241</v>
      </c>
      <c r="BE313" s="150">
        <f>IF(N313="základní",J313,0)</f>
        <v>0</v>
      </c>
      <c r="BF313" s="150">
        <f>IF(N313="snížená",J313,0)</f>
        <v>0</v>
      </c>
      <c r="BG313" s="150">
        <f>IF(N313="zákl. přenesená",J313,0)</f>
        <v>0</v>
      </c>
      <c r="BH313" s="150">
        <f>IF(N313="sníž. přenesená",J313,0)</f>
        <v>0</v>
      </c>
      <c r="BI313" s="150">
        <f>IF(N313="nulová",J313,0)</f>
        <v>0</v>
      </c>
      <c r="BJ313" s="17" t="s">
        <v>81</v>
      </c>
      <c r="BK313" s="150">
        <f>ROUND(I313*H313,2)</f>
        <v>0</v>
      </c>
      <c r="BL313" s="17" t="s">
        <v>275</v>
      </c>
      <c r="BM313" s="149" t="s">
        <v>564</v>
      </c>
    </row>
    <row r="314" spans="2:47" s="1" customFormat="1" ht="11.25">
      <c r="B314" s="32"/>
      <c r="D314" s="151" t="s">
        <v>248</v>
      </c>
      <c r="F314" s="152" t="s">
        <v>562</v>
      </c>
      <c r="I314" s="153"/>
      <c r="L314" s="32"/>
      <c r="M314" s="154"/>
      <c r="T314" s="56"/>
      <c r="AT314" s="17" t="s">
        <v>248</v>
      </c>
      <c r="AU314" s="17" t="s">
        <v>83</v>
      </c>
    </row>
    <row r="315" spans="2:65" s="1" customFormat="1" ht="37.9" customHeight="1">
      <c r="B315" s="32"/>
      <c r="C315" s="137" t="s">
        <v>565</v>
      </c>
      <c r="D315" s="137" t="s">
        <v>243</v>
      </c>
      <c r="E315" s="138" t="s">
        <v>566</v>
      </c>
      <c r="F315" s="139" t="s">
        <v>567</v>
      </c>
      <c r="G315" s="140" t="s">
        <v>260</v>
      </c>
      <c r="H315" s="141">
        <v>225</v>
      </c>
      <c r="I315" s="142"/>
      <c r="J315" s="143">
        <f>ROUND(I315*H315,2)</f>
        <v>0</v>
      </c>
      <c r="K315" s="144"/>
      <c r="L315" s="32"/>
      <c r="M315" s="145" t="s">
        <v>1</v>
      </c>
      <c r="N315" s="146" t="s">
        <v>38</v>
      </c>
      <c r="P315" s="147">
        <f>O315*H315</f>
        <v>0</v>
      </c>
      <c r="Q315" s="147">
        <v>0</v>
      </c>
      <c r="R315" s="147">
        <f>Q315*H315</f>
        <v>0</v>
      </c>
      <c r="S315" s="147">
        <v>0</v>
      </c>
      <c r="T315" s="148">
        <f>S315*H315</f>
        <v>0</v>
      </c>
      <c r="AR315" s="149" t="s">
        <v>275</v>
      </c>
      <c r="AT315" s="149" t="s">
        <v>243</v>
      </c>
      <c r="AU315" s="149" t="s">
        <v>83</v>
      </c>
      <c r="AY315" s="17" t="s">
        <v>241</v>
      </c>
      <c r="BE315" s="150">
        <f>IF(N315="základní",J315,0)</f>
        <v>0</v>
      </c>
      <c r="BF315" s="150">
        <f>IF(N315="snížená",J315,0)</f>
        <v>0</v>
      </c>
      <c r="BG315" s="150">
        <f>IF(N315="zákl. přenesená",J315,0)</f>
        <v>0</v>
      </c>
      <c r="BH315" s="150">
        <f>IF(N315="sníž. přenesená",J315,0)</f>
        <v>0</v>
      </c>
      <c r="BI315" s="150">
        <f>IF(N315="nulová",J315,0)</f>
        <v>0</v>
      </c>
      <c r="BJ315" s="17" t="s">
        <v>81</v>
      </c>
      <c r="BK315" s="150">
        <f>ROUND(I315*H315,2)</f>
        <v>0</v>
      </c>
      <c r="BL315" s="17" t="s">
        <v>275</v>
      </c>
      <c r="BM315" s="149" t="s">
        <v>568</v>
      </c>
    </row>
    <row r="316" spans="2:47" s="1" customFormat="1" ht="19.5">
      <c r="B316" s="32"/>
      <c r="D316" s="151" t="s">
        <v>248</v>
      </c>
      <c r="F316" s="152" t="s">
        <v>567</v>
      </c>
      <c r="I316" s="153"/>
      <c r="L316" s="32"/>
      <c r="M316" s="154"/>
      <c r="T316" s="56"/>
      <c r="AT316" s="17" t="s">
        <v>248</v>
      </c>
      <c r="AU316" s="17" t="s">
        <v>83</v>
      </c>
    </row>
    <row r="317" spans="2:65" s="1" customFormat="1" ht="37.9" customHeight="1">
      <c r="B317" s="32"/>
      <c r="C317" s="137" t="s">
        <v>398</v>
      </c>
      <c r="D317" s="137" t="s">
        <v>243</v>
      </c>
      <c r="E317" s="138" t="s">
        <v>569</v>
      </c>
      <c r="F317" s="139" t="s">
        <v>570</v>
      </c>
      <c r="G317" s="140" t="s">
        <v>538</v>
      </c>
      <c r="H317" s="141">
        <v>1</v>
      </c>
      <c r="I317" s="142"/>
      <c r="J317" s="143">
        <f>ROUND(I317*H317,2)</f>
        <v>0</v>
      </c>
      <c r="K317" s="144"/>
      <c r="L317" s="32"/>
      <c r="M317" s="145" t="s">
        <v>1</v>
      </c>
      <c r="N317" s="146" t="s">
        <v>38</v>
      </c>
      <c r="P317" s="147">
        <f>O317*H317</f>
        <v>0</v>
      </c>
      <c r="Q317" s="147">
        <v>0</v>
      </c>
      <c r="R317" s="147">
        <f>Q317*H317</f>
        <v>0</v>
      </c>
      <c r="S317" s="147">
        <v>0</v>
      </c>
      <c r="T317" s="148">
        <f>S317*H317</f>
        <v>0</v>
      </c>
      <c r="AR317" s="149" t="s">
        <v>275</v>
      </c>
      <c r="AT317" s="149" t="s">
        <v>243</v>
      </c>
      <c r="AU317" s="149" t="s">
        <v>83</v>
      </c>
      <c r="AY317" s="17" t="s">
        <v>241</v>
      </c>
      <c r="BE317" s="150">
        <f>IF(N317="základní",J317,0)</f>
        <v>0</v>
      </c>
      <c r="BF317" s="150">
        <f>IF(N317="snížená",J317,0)</f>
        <v>0</v>
      </c>
      <c r="BG317" s="150">
        <f>IF(N317="zákl. přenesená",J317,0)</f>
        <v>0</v>
      </c>
      <c r="BH317" s="150">
        <f>IF(N317="sníž. přenesená",J317,0)</f>
        <v>0</v>
      </c>
      <c r="BI317" s="150">
        <f>IF(N317="nulová",J317,0)</f>
        <v>0</v>
      </c>
      <c r="BJ317" s="17" t="s">
        <v>81</v>
      </c>
      <c r="BK317" s="150">
        <f>ROUND(I317*H317,2)</f>
        <v>0</v>
      </c>
      <c r="BL317" s="17" t="s">
        <v>275</v>
      </c>
      <c r="BM317" s="149" t="s">
        <v>571</v>
      </c>
    </row>
    <row r="318" spans="2:47" s="1" customFormat="1" ht="19.5">
      <c r="B318" s="32"/>
      <c r="D318" s="151" t="s">
        <v>248</v>
      </c>
      <c r="F318" s="152" t="s">
        <v>570</v>
      </c>
      <c r="I318" s="153"/>
      <c r="L318" s="32"/>
      <c r="M318" s="154"/>
      <c r="T318" s="56"/>
      <c r="AT318" s="17" t="s">
        <v>248</v>
      </c>
      <c r="AU318" s="17" t="s">
        <v>83</v>
      </c>
    </row>
    <row r="319" spans="2:65" s="1" customFormat="1" ht="37.9" customHeight="1">
      <c r="B319" s="32"/>
      <c r="C319" s="137" t="s">
        <v>572</v>
      </c>
      <c r="D319" s="137" t="s">
        <v>243</v>
      </c>
      <c r="E319" s="138" t="s">
        <v>573</v>
      </c>
      <c r="F319" s="139" t="s">
        <v>574</v>
      </c>
      <c r="G319" s="140" t="s">
        <v>538</v>
      </c>
      <c r="H319" s="141">
        <v>1</v>
      </c>
      <c r="I319" s="142"/>
      <c r="J319" s="143">
        <f>ROUND(I319*H319,2)</f>
        <v>0</v>
      </c>
      <c r="K319" s="144"/>
      <c r="L319" s="32"/>
      <c r="M319" s="145" t="s">
        <v>1</v>
      </c>
      <c r="N319" s="146" t="s">
        <v>38</v>
      </c>
      <c r="P319" s="147">
        <f>O319*H319</f>
        <v>0</v>
      </c>
      <c r="Q319" s="147">
        <v>0</v>
      </c>
      <c r="R319" s="147">
        <f>Q319*H319</f>
        <v>0</v>
      </c>
      <c r="S319" s="147">
        <v>0</v>
      </c>
      <c r="T319" s="148">
        <f>S319*H319</f>
        <v>0</v>
      </c>
      <c r="AR319" s="149" t="s">
        <v>275</v>
      </c>
      <c r="AT319" s="149" t="s">
        <v>243</v>
      </c>
      <c r="AU319" s="149" t="s">
        <v>83</v>
      </c>
      <c r="AY319" s="17" t="s">
        <v>241</v>
      </c>
      <c r="BE319" s="150">
        <f>IF(N319="základní",J319,0)</f>
        <v>0</v>
      </c>
      <c r="BF319" s="150">
        <f>IF(N319="snížená",J319,0)</f>
        <v>0</v>
      </c>
      <c r="BG319" s="150">
        <f>IF(N319="zákl. přenesená",J319,0)</f>
        <v>0</v>
      </c>
      <c r="BH319" s="150">
        <f>IF(N319="sníž. přenesená",J319,0)</f>
        <v>0</v>
      </c>
      <c r="BI319" s="150">
        <f>IF(N319="nulová",J319,0)</f>
        <v>0</v>
      </c>
      <c r="BJ319" s="17" t="s">
        <v>81</v>
      </c>
      <c r="BK319" s="150">
        <f>ROUND(I319*H319,2)</f>
        <v>0</v>
      </c>
      <c r="BL319" s="17" t="s">
        <v>275</v>
      </c>
      <c r="BM319" s="149" t="s">
        <v>575</v>
      </c>
    </row>
    <row r="320" spans="2:47" s="1" customFormat="1" ht="19.5">
      <c r="B320" s="32"/>
      <c r="D320" s="151" t="s">
        <v>248</v>
      </c>
      <c r="F320" s="152" t="s">
        <v>574</v>
      </c>
      <c r="I320" s="153"/>
      <c r="L320" s="32"/>
      <c r="M320" s="154"/>
      <c r="T320" s="56"/>
      <c r="AT320" s="17" t="s">
        <v>248</v>
      </c>
      <c r="AU320" s="17" t="s">
        <v>83</v>
      </c>
    </row>
    <row r="321" spans="2:65" s="1" customFormat="1" ht="37.9" customHeight="1">
      <c r="B321" s="32"/>
      <c r="C321" s="137" t="s">
        <v>401</v>
      </c>
      <c r="D321" s="137" t="s">
        <v>243</v>
      </c>
      <c r="E321" s="138" t="s">
        <v>576</v>
      </c>
      <c r="F321" s="139" t="s">
        <v>577</v>
      </c>
      <c r="G321" s="140" t="s">
        <v>538</v>
      </c>
      <c r="H321" s="141">
        <v>1</v>
      </c>
      <c r="I321" s="142"/>
      <c r="J321" s="143">
        <f>ROUND(I321*H321,2)</f>
        <v>0</v>
      </c>
      <c r="K321" s="144"/>
      <c r="L321" s="32"/>
      <c r="M321" s="145" t="s">
        <v>1</v>
      </c>
      <c r="N321" s="146" t="s">
        <v>38</v>
      </c>
      <c r="P321" s="147">
        <f>O321*H321</f>
        <v>0</v>
      </c>
      <c r="Q321" s="147">
        <v>0</v>
      </c>
      <c r="R321" s="147">
        <f>Q321*H321</f>
        <v>0</v>
      </c>
      <c r="S321" s="147">
        <v>0</v>
      </c>
      <c r="T321" s="148">
        <f>S321*H321</f>
        <v>0</v>
      </c>
      <c r="AR321" s="149" t="s">
        <v>275</v>
      </c>
      <c r="AT321" s="149" t="s">
        <v>243</v>
      </c>
      <c r="AU321" s="149" t="s">
        <v>83</v>
      </c>
      <c r="AY321" s="17" t="s">
        <v>241</v>
      </c>
      <c r="BE321" s="150">
        <f>IF(N321="základní",J321,0)</f>
        <v>0</v>
      </c>
      <c r="BF321" s="150">
        <f>IF(N321="snížená",J321,0)</f>
        <v>0</v>
      </c>
      <c r="BG321" s="150">
        <f>IF(N321="zákl. přenesená",J321,0)</f>
        <v>0</v>
      </c>
      <c r="BH321" s="150">
        <f>IF(N321="sníž. přenesená",J321,0)</f>
        <v>0</v>
      </c>
      <c r="BI321" s="150">
        <f>IF(N321="nulová",J321,0)</f>
        <v>0</v>
      </c>
      <c r="BJ321" s="17" t="s">
        <v>81</v>
      </c>
      <c r="BK321" s="150">
        <f>ROUND(I321*H321,2)</f>
        <v>0</v>
      </c>
      <c r="BL321" s="17" t="s">
        <v>275</v>
      </c>
      <c r="BM321" s="149" t="s">
        <v>578</v>
      </c>
    </row>
    <row r="322" spans="2:47" s="1" customFormat="1" ht="19.5">
      <c r="B322" s="32"/>
      <c r="D322" s="151" t="s">
        <v>248</v>
      </c>
      <c r="F322" s="152" t="s">
        <v>577</v>
      </c>
      <c r="I322" s="153"/>
      <c r="L322" s="32"/>
      <c r="M322" s="154"/>
      <c r="T322" s="56"/>
      <c r="AT322" s="17" t="s">
        <v>248</v>
      </c>
      <c r="AU322" s="17" t="s">
        <v>83</v>
      </c>
    </row>
    <row r="323" spans="2:65" s="1" customFormat="1" ht="37.9" customHeight="1">
      <c r="B323" s="32"/>
      <c r="C323" s="137" t="s">
        <v>579</v>
      </c>
      <c r="D323" s="137" t="s">
        <v>243</v>
      </c>
      <c r="E323" s="138" t="s">
        <v>580</v>
      </c>
      <c r="F323" s="139" t="s">
        <v>581</v>
      </c>
      <c r="G323" s="140" t="s">
        <v>538</v>
      </c>
      <c r="H323" s="141">
        <v>1</v>
      </c>
      <c r="I323" s="142"/>
      <c r="J323" s="143">
        <f>ROUND(I323*H323,2)</f>
        <v>0</v>
      </c>
      <c r="K323" s="144"/>
      <c r="L323" s="32"/>
      <c r="M323" s="145" t="s">
        <v>1</v>
      </c>
      <c r="N323" s="146" t="s">
        <v>38</v>
      </c>
      <c r="P323" s="147">
        <f>O323*H323</f>
        <v>0</v>
      </c>
      <c r="Q323" s="147">
        <v>0</v>
      </c>
      <c r="R323" s="147">
        <f>Q323*H323</f>
        <v>0</v>
      </c>
      <c r="S323" s="147">
        <v>0</v>
      </c>
      <c r="T323" s="148">
        <f>S323*H323</f>
        <v>0</v>
      </c>
      <c r="AR323" s="149" t="s">
        <v>275</v>
      </c>
      <c r="AT323" s="149" t="s">
        <v>243</v>
      </c>
      <c r="AU323" s="149" t="s">
        <v>83</v>
      </c>
      <c r="AY323" s="17" t="s">
        <v>241</v>
      </c>
      <c r="BE323" s="150">
        <f>IF(N323="základní",J323,0)</f>
        <v>0</v>
      </c>
      <c r="BF323" s="150">
        <f>IF(N323="snížená",J323,0)</f>
        <v>0</v>
      </c>
      <c r="BG323" s="150">
        <f>IF(N323="zákl. přenesená",J323,0)</f>
        <v>0</v>
      </c>
      <c r="BH323" s="150">
        <f>IF(N323="sníž. přenesená",J323,0)</f>
        <v>0</v>
      </c>
      <c r="BI323" s="150">
        <f>IF(N323="nulová",J323,0)</f>
        <v>0</v>
      </c>
      <c r="BJ323" s="17" t="s">
        <v>81</v>
      </c>
      <c r="BK323" s="150">
        <f>ROUND(I323*H323,2)</f>
        <v>0</v>
      </c>
      <c r="BL323" s="17" t="s">
        <v>275</v>
      </c>
      <c r="BM323" s="149" t="s">
        <v>582</v>
      </c>
    </row>
    <row r="324" spans="2:47" s="1" customFormat="1" ht="19.5">
      <c r="B324" s="32"/>
      <c r="D324" s="151" t="s">
        <v>248</v>
      </c>
      <c r="F324" s="152" t="s">
        <v>581</v>
      </c>
      <c r="I324" s="153"/>
      <c r="L324" s="32"/>
      <c r="M324" s="154"/>
      <c r="T324" s="56"/>
      <c r="AT324" s="17" t="s">
        <v>248</v>
      </c>
      <c r="AU324" s="17" t="s">
        <v>83</v>
      </c>
    </row>
    <row r="325" spans="2:65" s="1" customFormat="1" ht="24.2" customHeight="1">
      <c r="B325" s="32"/>
      <c r="C325" s="137" t="s">
        <v>405</v>
      </c>
      <c r="D325" s="137" t="s">
        <v>243</v>
      </c>
      <c r="E325" s="138" t="s">
        <v>583</v>
      </c>
      <c r="F325" s="139" t="s">
        <v>584</v>
      </c>
      <c r="G325" s="140" t="s">
        <v>538</v>
      </c>
      <c r="H325" s="141">
        <v>1</v>
      </c>
      <c r="I325" s="142"/>
      <c r="J325" s="143">
        <f>ROUND(I325*H325,2)</f>
        <v>0</v>
      </c>
      <c r="K325" s="144"/>
      <c r="L325" s="32"/>
      <c r="M325" s="145" t="s">
        <v>1</v>
      </c>
      <c r="N325" s="146" t="s">
        <v>38</v>
      </c>
      <c r="P325" s="147">
        <f>O325*H325</f>
        <v>0</v>
      </c>
      <c r="Q325" s="147">
        <v>0</v>
      </c>
      <c r="R325" s="147">
        <f>Q325*H325</f>
        <v>0</v>
      </c>
      <c r="S325" s="147">
        <v>0</v>
      </c>
      <c r="T325" s="148">
        <f>S325*H325</f>
        <v>0</v>
      </c>
      <c r="AR325" s="149" t="s">
        <v>275</v>
      </c>
      <c r="AT325" s="149" t="s">
        <v>243</v>
      </c>
      <c r="AU325" s="149" t="s">
        <v>83</v>
      </c>
      <c r="AY325" s="17" t="s">
        <v>241</v>
      </c>
      <c r="BE325" s="150">
        <f>IF(N325="základní",J325,0)</f>
        <v>0</v>
      </c>
      <c r="BF325" s="150">
        <f>IF(N325="snížená",J325,0)</f>
        <v>0</v>
      </c>
      <c r="BG325" s="150">
        <f>IF(N325="zákl. přenesená",J325,0)</f>
        <v>0</v>
      </c>
      <c r="BH325" s="150">
        <f>IF(N325="sníž. přenesená",J325,0)</f>
        <v>0</v>
      </c>
      <c r="BI325" s="150">
        <f>IF(N325="nulová",J325,0)</f>
        <v>0</v>
      </c>
      <c r="BJ325" s="17" t="s">
        <v>81</v>
      </c>
      <c r="BK325" s="150">
        <f>ROUND(I325*H325,2)</f>
        <v>0</v>
      </c>
      <c r="BL325" s="17" t="s">
        <v>275</v>
      </c>
      <c r="BM325" s="149" t="s">
        <v>585</v>
      </c>
    </row>
    <row r="326" spans="2:47" s="1" customFormat="1" ht="19.5">
      <c r="B326" s="32"/>
      <c r="D326" s="151" t="s">
        <v>248</v>
      </c>
      <c r="F326" s="152" t="s">
        <v>584</v>
      </c>
      <c r="I326" s="153"/>
      <c r="L326" s="32"/>
      <c r="M326" s="154"/>
      <c r="T326" s="56"/>
      <c r="AT326" s="17" t="s">
        <v>248</v>
      </c>
      <c r="AU326" s="17" t="s">
        <v>83</v>
      </c>
    </row>
    <row r="327" spans="2:65" s="1" customFormat="1" ht="24.2" customHeight="1">
      <c r="B327" s="32"/>
      <c r="C327" s="137" t="s">
        <v>586</v>
      </c>
      <c r="D327" s="137" t="s">
        <v>243</v>
      </c>
      <c r="E327" s="138" t="s">
        <v>587</v>
      </c>
      <c r="F327" s="139" t="s">
        <v>588</v>
      </c>
      <c r="G327" s="140" t="s">
        <v>538</v>
      </c>
      <c r="H327" s="141">
        <v>1</v>
      </c>
      <c r="I327" s="142"/>
      <c r="J327" s="143">
        <f>ROUND(I327*H327,2)</f>
        <v>0</v>
      </c>
      <c r="K327" s="144"/>
      <c r="L327" s="32"/>
      <c r="M327" s="145" t="s">
        <v>1</v>
      </c>
      <c r="N327" s="146" t="s">
        <v>38</v>
      </c>
      <c r="P327" s="147">
        <f>O327*H327</f>
        <v>0</v>
      </c>
      <c r="Q327" s="147">
        <v>0</v>
      </c>
      <c r="R327" s="147">
        <f>Q327*H327</f>
        <v>0</v>
      </c>
      <c r="S327" s="147">
        <v>0</v>
      </c>
      <c r="T327" s="148">
        <f>S327*H327</f>
        <v>0</v>
      </c>
      <c r="AR327" s="149" t="s">
        <v>275</v>
      </c>
      <c r="AT327" s="149" t="s">
        <v>243</v>
      </c>
      <c r="AU327" s="149" t="s">
        <v>83</v>
      </c>
      <c r="AY327" s="17" t="s">
        <v>241</v>
      </c>
      <c r="BE327" s="150">
        <f>IF(N327="základní",J327,0)</f>
        <v>0</v>
      </c>
      <c r="BF327" s="150">
        <f>IF(N327="snížená",J327,0)</f>
        <v>0</v>
      </c>
      <c r="BG327" s="150">
        <f>IF(N327="zákl. přenesená",J327,0)</f>
        <v>0</v>
      </c>
      <c r="BH327" s="150">
        <f>IF(N327="sníž. přenesená",J327,0)</f>
        <v>0</v>
      </c>
      <c r="BI327" s="150">
        <f>IF(N327="nulová",J327,0)</f>
        <v>0</v>
      </c>
      <c r="BJ327" s="17" t="s">
        <v>81</v>
      </c>
      <c r="BK327" s="150">
        <f>ROUND(I327*H327,2)</f>
        <v>0</v>
      </c>
      <c r="BL327" s="17" t="s">
        <v>275</v>
      </c>
      <c r="BM327" s="149" t="s">
        <v>589</v>
      </c>
    </row>
    <row r="328" spans="2:47" s="1" customFormat="1" ht="19.5">
      <c r="B328" s="32"/>
      <c r="D328" s="151" t="s">
        <v>248</v>
      </c>
      <c r="F328" s="152" t="s">
        <v>588</v>
      </c>
      <c r="I328" s="153"/>
      <c r="L328" s="32"/>
      <c r="M328" s="154"/>
      <c r="T328" s="56"/>
      <c r="AT328" s="17" t="s">
        <v>248</v>
      </c>
      <c r="AU328" s="17" t="s">
        <v>83</v>
      </c>
    </row>
    <row r="329" spans="2:65" s="1" customFormat="1" ht="24.2" customHeight="1">
      <c r="B329" s="32"/>
      <c r="C329" s="137" t="s">
        <v>408</v>
      </c>
      <c r="D329" s="137" t="s">
        <v>243</v>
      </c>
      <c r="E329" s="138" t="s">
        <v>590</v>
      </c>
      <c r="F329" s="139" t="s">
        <v>591</v>
      </c>
      <c r="G329" s="140" t="s">
        <v>538</v>
      </c>
      <c r="H329" s="141">
        <v>1</v>
      </c>
      <c r="I329" s="142"/>
      <c r="J329" s="143">
        <f>ROUND(I329*H329,2)</f>
        <v>0</v>
      </c>
      <c r="K329" s="144"/>
      <c r="L329" s="32"/>
      <c r="M329" s="145" t="s">
        <v>1</v>
      </c>
      <c r="N329" s="146" t="s">
        <v>38</v>
      </c>
      <c r="P329" s="147">
        <f>O329*H329</f>
        <v>0</v>
      </c>
      <c r="Q329" s="147">
        <v>0</v>
      </c>
      <c r="R329" s="147">
        <f>Q329*H329</f>
        <v>0</v>
      </c>
      <c r="S329" s="147">
        <v>0</v>
      </c>
      <c r="T329" s="148">
        <f>S329*H329</f>
        <v>0</v>
      </c>
      <c r="AR329" s="149" t="s">
        <v>275</v>
      </c>
      <c r="AT329" s="149" t="s">
        <v>243</v>
      </c>
      <c r="AU329" s="149" t="s">
        <v>83</v>
      </c>
      <c r="AY329" s="17" t="s">
        <v>241</v>
      </c>
      <c r="BE329" s="150">
        <f>IF(N329="základní",J329,0)</f>
        <v>0</v>
      </c>
      <c r="BF329" s="150">
        <f>IF(N329="snížená",J329,0)</f>
        <v>0</v>
      </c>
      <c r="BG329" s="150">
        <f>IF(N329="zákl. přenesená",J329,0)</f>
        <v>0</v>
      </c>
      <c r="BH329" s="150">
        <f>IF(N329="sníž. přenesená",J329,0)</f>
        <v>0</v>
      </c>
      <c r="BI329" s="150">
        <f>IF(N329="nulová",J329,0)</f>
        <v>0</v>
      </c>
      <c r="BJ329" s="17" t="s">
        <v>81</v>
      </c>
      <c r="BK329" s="150">
        <f>ROUND(I329*H329,2)</f>
        <v>0</v>
      </c>
      <c r="BL329" s="17" t="s">
        <v>275</v>
      </c>
      <c r="BM329" s="149" t="s">
        <v>592</v>
      </c>
    </row>
    <row r="330" spans="2:47" s="1" customFormat="1" ht="11.25">
      <c r="B330" s="32"/>
      <c r="D330" s="151" t="s">
        <v>248</v>
      </c>
      <c r="F330" s="152" t="s">
        <v>591</v>
      </c>
      <c r="I330" s="153"/>
      <c r="L330" s="32"/>
      <c r="M330" s="154"/>
      <c r="T330" s="56"/>
      <c r="AT330" s="17" t="s">
        <v>248</v>
      </c>
      <c r="AU330" s="17" t="s">
        <v>83</v>
      </c>
    </row>
    <row r="331" spans="2:63" s="11" customFormat="1" ht="25.9" customHeight="1">
      <c r="B331" s="125"/>
      <c r="D331" s="126" t="s">
        <v>72</v>
      </c>
      <c r="E331" s="127" t="s">
        <v>260</v>
      </c>
      <c r="F331" s="127" t="s">
        <v>593</v>
      </c>
      <c r="I331" s="128"/>
      <c r="J331" s="129">
        <f>BK331</f>
        <v>0</v>
      </c>
      <c r="L331" s="125"/>
      <c r="M331" s="130"/>
      <c r="P331" s="131">
        <f>P332+P337</f>
        <v>0</v>
      </c>
      <c r="R331" s="131">
        <f>R332+R337</f>
        <v>0</v>
      </c>
      <c r="T331" s="132">
        <f>T332+T337</f>
        <v>0</v>
      </c>
      <c r="AR331" s="126" t="s">
        <v>251</v>
      </c>
      <c r="AT331" s="133" t="s">
        <v>72</v>
      </c>
      <c r="AU331" s="133" t="s">
        <v>73</v>
      </c>
      <c r="AY331" s="126" t="s">
        <v>241</v>
      </c>
      <c r="BK331" s="134">
        <f>BK332+BK337</f>
        <v>0</v>
      </c>
    </row>
    <row r="332" spans="2:63" s="11" customFormat="1" ht="22.9" customHeight="1">
      <c r="B332" s="125"/>
      <c r="D332" s="126" t="s">
        <v>72</v>
      </c>
      <c r="E332" s="135" t="s">
        <v>594</v>
      </c>
      <c r="F332" s="135" t="s">
        <v>595</v>
      </c>
      <c r="I332" s="128"/>
      <c r="J332" s="136">
        <f>BK332</f>
        <v>0</v>
      </c>
      <c r="L332" s="125"/>
      <c r="M332" s="130"/>
      <c r="P332" s="131">
        <f>SUM(P333:P336)</f>
        <v>0</v>
      </c>
      <c r="R332" s="131">
        <f>SUM(R333:R336)</f>
        <v>0</v>
      </c>
      <c r="T332" s="132">
        <f>SUM(T333:T336)</f>
        <v>0</v>
      </c>
      <c r="AR332" s="126" t="s">
        <v>251</v>
      </c>
      <c r="AT332" s="133" t="s">
        <v>72</v>
      </c>
      <c r="AU332" s="133" t="s">
        <v>81</v>
      </c>
      <c r="AY332" s="126" t="s">
        <v>241</v>
      </c>
      <c r="BK332" s="134">
        <f>SUM(BK333:BK336)</f>
        <v>0</v>
      </c>
    </row>
    <row r="333" spans="2:65" s="1" customFormat="1" ht="24.2" customHeight="1">
      <c r="B333" s="32"/>
      <c r="C333" s="137" t="s">
        <v>596</v>
      </c>
      <c r="D333" s="137" t="s">
        <v>243</v>
      </c>
      <c r="E333" s="138" t="s">
        <v>597</v>
      </c>
      <c r="F333" s="139" t="s">
        <v>598</v>
      </c>
      <c r="G333" s="140" t="s">
        <v>263</v>
      </c>
      <c r="H333" s="141">
        <v>3</v>
      </c>
      <c r="I333" s="142"/>
      <c r="J333" s="143">
        <f>ROUND(I333*H333,2)</f>
        <v>0</v>
      </c>
      <c r="K333" s="144"/>
      <c r="L333" s="32"/>
      <c r="M333" s="145" t="s">
        <v>1</v>
      </c>
      <c r="N333" s="146" t="s">
        <v>38</v>
      </c>
      <c r="P333" s="147">
        <f>O333*H333</f>
        <v>0</v>
      </c>
      <c r="Q333" s="147">
        <v>0</v>
      </c>
      <c r="R333" s="147">
        <f>Q333*H333</f>
        <v>0</v>
      </c>
      <c r="S333" s="147">
        <v>0</v>
      </c>
      <c r="T333" s="148">
        <f>S333*H333</f>
        <v>0</v>
      </c>
      <c r="AR333" s="149" t="s">
        <v>357</v>
      </c>
      <c r="AT333" s="149" t="s">
        <v>243</v>
      </c>
      <c r="AU333" s="149" t="s">
        <v>83</v>
      </c>
      <c r="AY333" s="17" t="s">
        <v>241</v>
      </c>
      <c r="BE333" s="150">
        <f>IF(N333="základní",J333,0)</f>
        <v>0</v>
      </c>
      <c r="BF333" s="150">
        <f>IF(N333="snížená",J333,0)</f>
        <v>0</v>
      </c>
      <c r="BG333" s="150">
        <f>IF(N333="zákl. přenesená",J333,0)</f>
        <v>0</v>
      </c>
      <c r="BH333" s="150">
        <f>IF(N333="sníž. přenesená",J333,0)</f>
        <v>0</v>
      </c>
      <c r="BI333" s="150">
        <f>IF(N333="nulová",J333,0)</f>
        <v>0</v>
      </c>
      <c r="BJ333" s="17" t="s">
        <v>81</v>
      </c>
      <c r="BK333" s="150">
        <f>ROUND(I333*H333,2)</f>
        <v>0</v>
      </c>
      <c r="BL333" s="17" t="s">
        <v>357</v>
      </c>
      <c r="BM333" s="149" t="s">
        <v>599</v>
      </c>
    </row>
    <row r="334" spans="2:47" s="1" customFormat="1" ht="11.25">
      <c r="B334" s="32"/>
      <c r="D334" s="151" t="s">
        <v>248</v>
      </c>
      <c r="F334" s="152" t="s">
        <v>598</v>
      </c>
      <c r="I334" s="153"/>
      <c r="L334" s="32"/>
      <c r="M334" s="154"/>
      <c r="T334" s="56"/>
      <c r="AT334" s="17" t="s">
        <v>248</v>
      </c>
      <c r="AU334" s="17" t="s">
        <v>83</v>
      </c>
    </row>
    <row r="335" spans="2:65" s="1" customFormat="1" ht="24.2" customHeight="1">
      <c r="B335" s="32"/>
      <c r="C335" s="137" t="s">
        <v>412</v>
      </c>
      <c r="D335" s="137" t="s">
        <v>243</v>
      </c>
      <c r="E335" s="138" t="s">
        <v>600</v>
      </c>
      <c r="F335" s="139" t="s">
        <v>601</v>
      </c>
      <c r="G335" s="140" t="s">
        <v>602</v>
      </c>
      <c r="H335" s="141">
        <v>2</v>
      </c>
      <c r="I335" s="142"/>
      <c r="J335" s="143">
        <f>ROUND(I335*H335,2)</f>
        <v>0</v>
      </c>
      <c r="K335" s="144"/>
      <c r="L335" s="32"/>
      <c r="M335" s="145" t="s">
        <v>1</v>
      </c>
      <c r="N335" s="146" t="s">
        <v>38</v>
      </c>
      <c r="P335" s="147">
        <f>O335*H335</f>
        <v>0</v>
      </c>
      <c r="Q335" s="147">
        <v>0</v>
      </c>
      <c r="R335" s="147">
        <f>Q335*H335</f>
        <v>0</v>
      </c>
      <c r="S335" s="147">
        <v>0</v>
      </c>
      <c r="T335" s="148">
        <f>S335*H335</f>
        <v>0</v>
      </c>
      <c r="AR335" s="149" t="s">
        <v>357</v>
      </c>
      <c r="AT335" s="149" t="s">
        <v>243</v>
      </c>
      <c r="AU335" s="149" t="s">
        <v>83</v>
      </c>
      <c r="AY335" s="17" t="s">
        <v>241</v>
      </c>
      <c r="BE335" s="150">
        <f>IF(N335="základní",J335,0)</f>
        <v>0</v>
      </c>
      <c r="BF335" s="150">
        <f>IF(N335="snížená",J335,0)</f>
        <v>0</v>
      </c>
      <c r="BG335" s="150">
        <f>IF(N335="zákl. přenesená",J335,0)</f>
        <v>0</v>
      </c>
      <c r="BH335" s="150">
        <f>IF(N335="sníž. přenesená",J335,0)</f>
        <v>0</v>
      </c>
      <c r="BI335" s="150">
        <f>IF(N335="nulová",J335,0)</f>
        <v>0</v>
      </c>
      <c r="BJ335" s="17" t="s">
        <v>81</v>
      </c>
      <c r="BK335" s="150">
        <f>ROUND(I335*H335,2)</f>
        <v>0</v>
      </c>
      <c r="BL335" s="17" t="s">
        <v>357</v>
      </c>
      <c r="BM335" s="149" t="s">
        <v>603</v>
      </c>
    </row>
    <row r="336" spans="2:47" s="1" customFormat="1" ht="19.5">
      <c r="B336" s="32"/>
      <c r="D336" s="151" t="s">
        <v>248</v>
      </c>
      <c r="F336" s="152" t="s">
        <v>601</v>
      </c>
      <c r="I336" s="153"/>
      <c r="L336" s="32"/>
      <c r="M336" s="154"/>
      <c r="T336" s="56"/>
      <c r="AT336" s="17" t="s">
        <v>248</v>
      </c>
      <c r="AU336" s="17" t="s">
        <v>83</v>
      </c>
    </row>
    <row r="337" spans="2:63" s="11" customFormat="1" ht="22.9" customHeight="1">
      <c r="B337" s="125"/>
      <c r="D337" s="126" t="s">
        <v>72</v>
      </c>
      <c r="E337" s="135" t="s">
        <v>604</v>
      </c>
      <c r="F337" s="135" t="s">
        <v>605</v>
      </c>
      <c r="I337" s="128"/>
      <c r="J337" s="136">
        <f>BK337</f>
        <v>0</v>
      </c>
      <c r="L337" s="125"/>
      <c r="M337" s="130"/>
      <c r="P337" s="131">
        <f>SUM(P338:P353)</f>
        <v>0</v>
      </c>
      <c r="R337" s="131">
        <f>SUM(R338:R353)</f>
        <v>0</v>
      </c>
      <c r="T337" s="132">
        <f>SUM(T338:T353)</f>
        <v>0</v>
      </c>
      <c r="AR337" s="126" t="s">
        <v>251</v>
      </c>
      <c r="AT337" s="133" t="s">
        <v>72</v>
      </c>
      <c r="AU337" s="133" t="s">
        <v>81</v>
      </c>
      <c r="AY337" s="126" t="s">
        <v>241</v>
      </c>
      <c r="BK337" s="134">
        <f>SUM(BK338:BK353)</f>
        <v>0</v>
      </c>
    </row>
    <row r="338" spans="2:65" s="1" customFormat="1" ht="24.2" customHeight="1">
      <c r="B338" s="32"/>
      <c r="C338" s="137" t="s">
        <v>606</v>
      </c>
      <c r="D338" s="137" t="s">
        <v>243</v>
      </c>
      <c r="E338" s="138" t="s">
        <v>607</v>
      </c>
      <c r="F338" s="139" t="s">
        <v>608</v>
      </c>
      <c r="G338" s="140" t="s">
        <v>609</v>
      </c>
      <c r="H338" s="141">
        <v>1.095</v>
      </c>
      <c r="I338" s="142"/>
      <c r="J338" s="143">
        <f>ROUND(I338*H338,2)</f>
        <v>0</v>
      </c>
      <c r="K338" s="144"/>
      <c r="L338" s="32"/>
      <c r="M338" s="145" t="s">
        <v>1</v>
      </c>
      <c r="N338" s="146" t="s">
        <v>38</v>
      </c>
      <c r="P338" s="147">
        <f>O338*H338</f>
        <v>0</v>
      </c>
      <c r="Q338" s="147">
        <v>0</v>
      </c>
      <c r="R338" s="147">
        <f>Q338*H338</f>
        <v>0</v>
      </c>
      <c r="S338" s="147">
        <v>0</v>
      </c>
      <c r="T338" s="148">
        <f>S338*H338</f>
        <v>0</v>
      </c>
      <c r="AR338" s="149" t="s">
        <v>357</v>
      </c>
      <c r="AT338" s="149" t="s">
        <v>243</v>
      </c>
      <c r="AU338" s="149" t="s">
        <v>83</v>
      </c>
      <c r="AY338" s="17" t="s">
        <v>241</v>
      </c>
      <c r="BE338" s="150">
        <f>IF(N338="základní",J338,0)</f>
        <v>0</v>
      </c>
      <c r="BF338" s="150">
        <f>IF(N338="snížená",J338,0)</f>
        <v>0</v>
      </c>
      <c r="BG338" s="150">
        <f>IF(N338="zákl. přenesená",J338,0)</f>
        <v>0</v>
      </c>
      <c r="BH338" s="150">
        <f>IF(N338="sníž. přenesená",J338,0)</f>
        <v>0</v>
      </c>
      <c r="BI338" s="150">
        <f>IF(N338="nulová",J338,0)</f>
        <v>0</v>
      </c>
      <c r="BJ338" s="17" t="s">
        <v>81</v>
      </c>
      <c r="BK338" s="150">
        <f>ROUND(I338*H338,2)</f>
        <v>0</v>
      </c>
      <c r="BL338" s="17" t="s">
        <v>357</v>
      </c>
      <c r="BM338" s="149" t="s">
        <v>610</v>
      </c>
    </row>
    <row r="339" spans="2:47" s="1" customFormat="1" ht="11.25">
      <c r="B339" s="32"/>
      <c r="D339" s="151" t="s">
        <v>248</v>
      </c>
      <c r="F339" s="152" t="s">
        <v>608</v>
      </c>
      <c r="I339" s="153"/>
      <c r="L339" s="32"/>
      <c r="M339" s="154"/>
      <c r="T339" s="56"/>
      <c r="AT339" s="17" t="s">
        <v>248</v>
      </c>
      <c r="AU339" s="17" t="s">
        <v>83</v>
      </c>
    </row>
    <row r="340" spans="2:65" s="1" customFormat="1" ht="24.2" customHeight="1">
      <c r="B340" s="32"/>
      <c r="C340" s="137" t="s">
        <v>415</v>
      </c>
      <c r="D340" s="137" t="s">
        <v>243</v>
      </c>
      <c r="E340" s="138" t="s">
        <v>611</v>
      </c>
      <c r="F340" s="139" t="s">
        <v>612</v>
      </c>
      <c r="G340" s="140" t="s">
        <v>609</v>
      </c>
      <c r="H340" s="141">
        <v>1.06</v>
      </c>
      <c r="I340" s="142"/>
      <c r="J340" s="143">
        <f>ROUND(I340*H340,2)</f>
        <v>0</v>
      </c>
      <c r="K340" s="144"/>
      <c r="L340" s="32"/>
      <c r="M340" s="145" t="s">
        <v>1</v>
      </c>
      <c r="N340" s="146" t="s">
        <v>38</v>
      </c>
      <c r="P340" s="147">
        <f>O340*H340</f>
        <v>0</v>
      </c>
      <c r="Q340" s="147">
        <v>0</v>
      </c>
      <c r="R340" s="147">
        <f>Q340*H340</f>
        <v>0</v>
      </c>
      <c r="S340" s="147">
        <v>0</v>
      </c>
      <c r="T340" s="148">
        <f>S340*H340</f>
        <v>0</v>
      </c>
      <c r="AR340" s="149" t="s">
        <v>357</v>
      </c>
      <c r="AT340" s="149" t="s">
        <v>243</v>
      </c>
      <c r="AU340" s="149" t="s">
        <v>83</v>
      </c>
      <c r="AY340" s="17" t="s">
        <v>241</v>
      </c>
      <c r="BE340" s="150">
        <f>IF(N340="základní",J340,0)</f>
        <v>0</v>
      </c>
      <c r="BF340" s="150">
        <f>IF(N340="snížená",J340,0)</f>
        <v>0</v>
      </c>
      <c r="BG340" s="150">
        <f>IF(N340="zákl. přenesená",J340,0)</f>
        <v>0</v>
      </c>
      <c r="BH340" s="150">
        <f>IF(N340="sníž. přenesená",J340,0)</f>
        <v>0</v>
      </c>
      <c r="BI340" s="150">
        <f>IF(N340="nulová",J340,0)</f>
        <v>0</v>
      </c>
      <c r="BJ340" s="17" t="s">
        <v>81</v>
      </c>
      <c r="BK340" s="150">
        <f>ROUND(I340*H340,2)</f>
        <v>0</v>
      </c>
      <c r="BL340" s="17" t="s">
        <v>357</v>
      </c>
      <c r="BM340" s="149" t="s">
        <v>613</v>
      </c>
    </row>
    <row r="341" spans="2:47" s="1" customFormat="1" ht="11.25">
      <c r="B341" s="32"/>
      <c r="D341" s="151" t="s">
        <v>248</v>
      </c>
      <c r="F341" s="152" t="s">
        <v>612</v>
      </c>
      <c r="I341" s="153"/>
      <c r="L341" s="32"/>
      <c r="M341" s="154"/>
      <c r="T341" s="56"/>
      <c r="AT341" s="17" t="s">
        <v>248</v>
      </c>
      <c r="AU341" s="17" t="s">
        <v>83</v>
      </c>
    </row>
    <row r="342" spans="2:65" s="1" customFormat="1" ht="37.9" customHeight="1">
      <c r="B342" s="32"/>
      <c r="C342" s="137" t="s">
        <v>614</v>
      </c>
      <c r="D342" s="137" t="s">
        <v>243</v>
      </c>
      <c r="E342" s="138" t="s">
        <v>615</v>
      </c>
      <c r="F342" s="139" t="s">
        <v>616</v>
      </c>
      <c r="G342" s="140" t="s">
        <v>267</v>
      </c>
      <c r="H342" s="141">
        <v>268</v>
      </c>
      <c r="I342" s="142"/>
      <c r="J342" s="143">
        <f>ROUND(I342*H342,2)</f>
        <v>0</v>
      </c>
      <c r="K342" s="144"/>
      <c r="L342" s="32"/>
      <c r="M342" s="145" t="s">
        <v>1</v>
      </c>
      <c r="N342" s="146" t="s">
        <v>38</v>
      </c>
      <c r="P342" s="147">
        <f>O342*H342</f>
        <v>0</v>
      </c>
      <c r="Q342" s="147">
        <v>0</v>
      </c>
      <c r="R342" s="147">
        <f>Q342*H342</f>
        <v>0</v>
      </c>
      <c r="S342" s="147">
        <v>0</v>
      </c>
      <c r="T342" s="148">
        <f>S342*H342</f>
        <v>0</v>
      </c>
      <c r="AR342" s="149" t="s">
        <v>357</v>
      </c>
      <c r="AT342" s="149" t="s">
        <v>243</v>
      </c>
      <c r="AU342" s="149" t="s">
        <v>83</v>
      </c>
      <c r="AY342" s="17" t="s">
        <v>241</v>
      </c>
      <c r="BE342" s="150">
        <f>IF(N342="základní",J342,0)</f>
        <v>0</v>
      </c>
      <c r="BF342" s="150">
        <f>IF(N342="snížená",J342,0)</f>
        <v>0</v>
      </c>
      <c r="BG342" s="150">
        <f>IF(N342="zákl. přenesená",J342,0)</f>
        <v>0</v>
      </c>
      <c r="BH342" s="150">
        <f>IF(N342="sníž. přenesená",J342,0)</f>
        <v>0</v>
      </c>
      <c r="BI342" s="150">
        <f>IF(N342="nulová",J342,0)</f>
        <v>0</v>
      </c>
      <c r="BJ342" s="17" t="s">
        <v>81</v>
      </c>
      <c r="BK342" s="150">
        <f>ROUND(I342*H342,2)</f>
        <v>0</v>
      </c>
      <c r="BL342" s="17" t="s">
        <v>357</v>
      </c>
      <c r="BM342" s="149" t="s">
        <v>617</v>
      </c>
    </row>
    <row r="343" spans="2:47" s="1" customFormat="1" ht="29.25">
      <c r="B343" s="32"/>
      <c r="D343" s="151" t="s">
        <v>248</v>
      </c>
      <c r="F343" s="152" t="s">
        <v>616</v>
      </c>
      <c r="I343" s="153"/>
      <c r="L343" s="32"/>
      <c r="M343" s="154"/>
      <c r="T343" s="56"/>
      <c r="AT343" s="17" t="s">
        <v>248</v>
      </c>
      <c r="AU343" s="17" t="s">
        <v>83</v>
      </c>
    </row>
    <row r="344" spans="2:65" s="1" customFormat="1" ht="24.2" customHeight="1">
      <c r="B344" s="32"/>
      <c r="C344" s="137" t="s">
        <v>419</v>
      </c>
      <c r="D344" s="137" t="s">
        <v>243</v>
      </c>
      <c r="E344" s="138" t="s">
        <v>618</v>
      </c>
      <c r="F344" s="139" t="s">
        <v>619</v>
      </c>
      <c r="G344" s="140" t="s">
        <v>267</v>
      </c>
      <c r="H344" s="141">
        <v>326</v>
      </c>
      <c r="I344" s="142"/>
      <c r="J344" s="143">
        <f>ROUND(I344*H344,2)</f>
        <v>0</v>
      </c>
      <c r="K344" s="144"/>
      <c r="L344" s="32"/>
      <c r="M344" s="145" t="s">
        <v>1</v>
      </c>
      <c r="N344" s="146" t="s">
        <v>38</v>
      </c>
      <c r="P344" s="147">
        <f>O344*H344</f>
        <v>0</v>
      </c>
      <c r="Q344" s="147">
        <v>0</v>
      </c>
      <c r="R344" s="147">
        <f>Q344*H344</f>
        <v>0</v>
      </c>
      <c r="S344" s="147">
        <v>0</v>
      </c>
      <c r="T344" s="148">
        <f>S344*H344</f>
        <v>0</v>
      </c>
      <c r="AR344" s="149" t="s">
        <v>357</v>
      </c>
      <c r="AT344" s="149" t="s">
        <v>243</v>
      </c>
      <c r="AU344" s="149" t="s">
        <v>83</v>
      </c>
      <c r="AY344" s="17" t="s">
        <v>241</v>
      </c>
      <c r="BE344" s="150">
        <f>IF(N344="základní",J344,0)</f>
        <v>0</v>
      </c>
      <c r="BF344" s="150">
        <f>IF(N344="snížená",J344,0)</f>
        <v>0</v>
      </c>
      <c r="BG344" s="150">
        <f>IF(N344="zákl. přenesená",J344,0)</f>
        <v>0</v>
      </c>
      <c r="BH344" s="150">
        <f>IF(N344="sníž. přenesená",J344,0)</f>
        <v>0</v>
      </c>
      <c r="BI344" s="150">
        <f>IF(N344="nulová",J344,0)</f>
        <v>0</v>
      </c>
      <c r="BJ344" s="17" t="s">
        <v>81</v>
      </c>
      <c r="BK344" s="150">
        <f>ROUND(I344*H344,2)</f>
        <v>0</v>
      </c>
      <c r="BL344" s="17" t="s">
        <v>357</v>
      </c>
      <c r="BM344" s="149" t="s">
        <v>620</v>
      </c>
    </row>
    <row r="345" spans="2:47" s="1" customFormat="1" ht="19.5">
      <c r="B345" s="32"/>
      <c r="D345" s="151" t="s">
        <v>248</v>
      </c>
      <c r="F345" s="152" t="s">
        <v>619</v>
      </c>
      <c r="I345" s="153"/>
      <c r="L345" s="32"/>
      <c r="M345" s="154"/>
      <c r="T345" s="56"/>
      <c r="AT345" s="17" t="s">
        <v>248</v>
      </c>
      <c r="AU345" s="17" t="s">
        <v>83</v>
      </c>
    </row>
    <row r="346" spans="2:65" s="1" customFormat="1" ht="24.2" customHeight="1">
      <c r="B346" s="32"/>
      <c r="C346" s="137" t="s">
        <v>621</v>
      </c>
      <c r="D346" s="137" t="s">
        <v>243</v>
      </c>
      <c r="E346" s="138" t="s">
        <v>622</v>
      </c>
      <c r="F346" s="139" t="s">
        <v>623</v>
      </c>
      <c r="G346" s="140" t="s">
        <v>267</v>
      </c>
      <c r="H346" s="141">
        <v>348</v>
      </c>
      <c r="I346" s="142"/>
      <c r="J346" s="143">
        <f>ROUND(I346*H346,2)</f>
        <v>0</v>
      </c>
      <c r="K346" s="144"/>
      <c r="L346" s="32"/>
      <c r="M346" s="145" t="s">
        <v>1</v>
      </c>
      <c r="N346" s="146" t="s">
        <v>38</v>
      </c>
      <c r="P346" s="147">
        <f>O346*H346</f>
        <v>0</v>
      </c>
      <c r="Q346" s="147">
        <v>0</v>
      </c>
      <c r="R346" s="147">
        <f>Q346*H346</f>
        <v>0</v>
      </c>
      <c r="S346" s="147">
        <v>0</v>
      </c>
      <c r="T346" s="148">
        <f>S346*H346</f>
        <v>0</v>
      </c>
      <c r="AR346" s="149" t="s">
        <v>357</v>
      </c>
      <c r="AT346" s="149" t="s">
        <v>243</v>
      </c>
      <c r="AU346" s="149" t="s">
        <v>83</v>
      </c>
      <c r="AY346" s="17" t="s">
        <v>241</v>
      </c>
      <c r="BE346" s="150">
        <f>IF(N346="základní",J346,0)</f>
        <v>0</v>
      </c>
      <c r="BF346" s="150">
        <f>IF(N346="snížená",J346,0)</f>
        <v>0</v>
      </c>
      <c r="BG346" s="150">
        <f>IF(N346="zákl. přenesená",J346,0)</f>
        <v>0</v>
      </c>
      <c r="BH346" s="150">
        <f>IF(N346="sníž. přenesená",J346,0)</f>
        <v>0</v>
      </c>
      <c r="BI346" s="150">
        <f>IF(N346="nulová",J346,0)</f>
        <v>0</v>
      </c>
      <c r="BJ346" s="17" t="s">
        <v>81</v>
      </c>
      <c r="BK346" s="150">
        <f>ROUND(I346*H346,2)</f>
        <v>0</v>
      </c>
      <c r="BL346" s="17" t="s">
        <v>357</v>
      </c>
      <c r="BM346" s="149" t="s">
        <v>624</v>
      </c>
    </row>
    <row r="347" spans="2:47" s="1" customFormat="1" ht="19.5">
      <c r="B347" s="32"/>
      <c r="D347" s="151" t="s">
        <v>248</v>
      </c>
      <c r="F347" s="152" t="s">
        <v>623</v>
      </c>
      <c r="I347" s="153"/>
      <c r="L347" s="32"/>
      <c r="M347" s="154"/>
      <c r="T347" s="56"/>
      <c r="AT347" s="17" t="s">
        <v>248</v>
      </c>
      <c r="AU347" s="17" t="s">
        <v>83</v>
      </c>
    </row>
    <row r="348" spans="2:65" s="1" customFormat="1" ht="16.5" customHeight="1">
      <c r="B348" s="32"/>
      <c r="C348" s="155" t="s">
        <v>422</v>
      </c>
      <c r="D348" s="155" t="s">
        <v>260</v>
      </c>
      <c r="E348" s="156" t="s">
        <v>625</v>
      </c>
      <c r="F348" s="157" t="s">
        <v>626</v>
      </c>
      <c r="G348" s="158" t="s">
        <v>563</v>
      </c>
      <c r="H348" s="159">
        <v>12.5</v>
      </c>
      <c r="I348" s="160"/>
      <c r="J348" s="161">
        <f>ROUND(I348*H348,2)</f>
        <v>0</v>
      </c>
      <c r="K348" s="162"/>
      <c r="L348" s="163"/>
      <c r="M348" s="164" t="s">
        <v>1</v>
      </c>
      <c r="N348" s="165" t="s">
        <v>38</v>
      </c>
      <c r="P348" s="147">
        <f>O348*H348</f>
        <v>0</v>
      </c>
      <c r="Q348" s="147">
        <v>0</v>
      </c>
      <c r="R348" s="147">
        <f>Q348*H348</f>
        <v>0</v>
      </c>
      <c r="S348" s="147">
        <v>0</v>
      </c>
      <c r="T348" s="148">
        <f>S348*H348</f>
        <v>0</v>
      </c>
      <c r="AR348" s="149" t="s">
        <v>627</v>
      </c>
      <c r="AT348" s="149" t="s">
        <v>260</v>
      </c>
      <c r="AU348" s="149" t="s">
        <v>83</v>
      </c>
      <c r="AY348" s="17" t="s">
        <v>241</v>
      </c>
      <c r="BE348" s="150">
        <f>IF(N348="základní",J348,0)</f>
        <v>0</v>
      </c>
      <c r="BF348" s="150">
        <f>IF(N348="snížená",J348,0)</f>
        <v>0</v>
      </c>
      <c r="BG348" s="150">
        <f>IF(N348="zákl. přenesená",J348,0)</f>
        <v>0</v>
      </c>
      <c r="BH348" s="150">
        <f>IF(N348="sníž. přenesená",J348,0)</f>
        <v>0</v>
      </c>
      <c r="BI348" s="150">
        <f>IF(N348="nulová",J348,0)</f>
        <v>0</v>
      </c>
      <c r="BJ348" s="17" t="s">
        <v>81</v>
      </c>
      <c r="BK348" s="150">
        <f>ROUND(I348*H348,2)</f>
        <v>0</v>
      </c>
      <c r="BL348" s="17" t="s">
        <v>357</v>
      </c>
      <c r="BM348" s="149" t="s">
        <v>628</v>
      </c>
    </row>
    <row r="349" spans="2:47" s="1" customFormat="1" ht="11.25">
      <c r="B349" s="32"/>
      <c r="D349" s="151" t="s">
        <v>248</v>
      </c>
      <c r="F349" s="152" t="s">
        <v>626</v>
      </c>
      <c r="I349" s="153"/>
      <c r="L349" s="32"/>
      <c r="M349" s="154"/>
      <c r="T349" s="56"/>
      <c r="AT349" s="17" t="s">
        <v>248</v>
      </c>
      <c r="AU349" s="17" t="s">
        <v>83</v>
      </c>
    </row>
    <row r="350" spans="2:65" s="1" customFormat="1" ht="24.2" customHeight="1">
      <c r="B350" s="32"/>
      <c r="C350" s="137" t="s">
        <v>629</v>
      </c>
      <c r="D350" s="137" t="s">
        <v>243</v>
      </c>
      <c r="E350" s="138" t="s">
        <v>630</v>
      </c>
      <c r="F350" s="139" t="s">
        <v>631</v>
      </c>
      <c r="G350" s="140" t="s">
        <v>263</v>
      </c>
      <c r="H350" s="141">
        <v>16</v>
      </c>
      <c r="I350" s="142"/>
      <c r="J350" s="143">
        <f>ROUND(I350*H350,2)</f>
        <v>0</v>
      </c>
      <c r="K350" s="144"/>
      <c r="L350" s="32"/>
      <c r="M350" s="145" t="s">
        <v>1</v>
      </c>
      <c r="N350" s="146" t="s">
        <v>38</v>
      </c>
      <c r="P350" s="147">
        <f>O350*H350</f>
        <v>0</v>
      </c>
      <c r="Q350" s="147">
        <v>0</v>
      </c>
      <c r="R350" s="147">
        <f>Q350*H350</f>
        <v>0</v>
      </c>
      <c r="S350" s="147">
        <v>0</v>
      </c>
      <c r="T350" s="148">
        <f>S350*H350</f>
        <v>0</v>
      </c>
      <c r="AR350" s="149" t="s">
        <v>357</v>
      </c>
      <c r="AT350" s="149" t="s">
        <v>243</v>
      </c>
      <c r="AU350" s="149" t="s">
        <v>83</v>
      </c>
      <c r="AY350" s="17" t="s">
        <v>241</v>
      </c>
      <c r="BE350" s="150">
        <f>IF(N350="základní",J350,0)</f>
        <v>0</v>
      </c>
      <c r="BF350" s="150">
        <f>IF(N350="snížená",J350,0)</f>
        <v>0</v>
      </c>
      <c r="BG350" s="150">
        <f>IF(N350="zákl. přenesená",J350,0)</f>
        <v>0</v>
      </c>
      <c r="BH350" s="150">
        <f>IF(N350="sníž. přenesená",J350,0)</f>
        <v>0</v>
      </c>
      <c r="BI350" s="150">
        <f>IF(N350="nulová",J350,0)</f>
        <v>0</v>
      </c>
      <c r="BJ350" s="17" t="s">
        <v>81</v>
      </c>
      <c r="BK350" s="150">
        <f>ROUND(I350*H350,2)</f>
        <v>0</v>
      </c>
      <c r="BL350" s="17" t="s">
        <v>357</v>
      </c>
      <c r="BM350" s="149" t="s">
        <v>632</v>
      </c>
    </row>
    <row r="351" spans="2:47" s="1" customFormat="1" ht="19.5">
      <c r="B351" s="32"/>
      <c r="D351" s="151" t="s">
        <v>248</v>
      </c>
      <c r="F351" s="152" t="s">
        <v>631</v>
      </c>
      <c r="I351" s="153"/>
      <c r="L351" s="32"/>
      <c r="M351" s="154"/>
      <c r="T351" s="56"/>
      <c r="AT351" s="17" t="s">
        <v>248</v>
      </c>
      <c r="AU351" s="17" t="s">
        <v>83</v>
      </c>
    </row>
    <row r="352" spans="2:65" s="1" customFormat="1" ht="24.2" customHeight="1">
      <c r="B352" s="32"/>
      <c r="C352" s="137" t="s">
        <v>427</v>
      </c>
      <c r="D352" s="137" t="s">
        <v>243</v>
      </c>
      <c r="E352" s="138" t="s">
        <v>633</v>
      </c>
      <c r="F352" s="139" t="s">
        <v>634</v>
      </c>
      <c r="G352" s="140" t="s">
        <v>563</v>
      </c>
      <c r="H352" s="141">
        <v>52.2</v>
      </c>
      <c r="I352" s="142"/>
      <c r="J352" s="143">
        <f>ROUND(I352*H352,2)</f>
        <v>0</v>
      </c>
      <c r="K352" s="144"/>
      <c r="L352" s="32"/>
      <c r="M352" s="145" t="s">
        <v>1</v>
      </c>
      <c r="N352" s="146" t="s">
        <v>38</v>
      </c>
      <c r="P352" s="147">
        <f>O352*H352</f>
        <v>0</v>
      </c>
      <c r="Q352" s="147">
        <v>0</v>
      </c>
      <c r="R352" s="147">
        <f>Q352*H352</f>
        <v>0</v>
      </c>
      <c r="S352" s="147">
        <v>0</v>
      </c>
      <c r="T352" s="148">
        <f>S352*H352</f>
        <v>0</v>
      </c>
      <c r="AR352" s="149" t="s">
        <v>357</v>
      </c>
      <c r="AT352" s="149" t="s">
        <v>243</v>
      </c>
      <c r="AU352" s="149" t="s">
        <v>83</v>
      </c>
      <c r="AY352" s="17" t="s">
        <v>241</v>
      </c>
      <c r="BE352" s="150">
        <f>IF(N352="základní",J352,0)</f>
        <v>0</v>
      </c>
      <c r="BF352" s="150">
        <f>IF(N352="snížená",J352,0)</f>
        <v>0</v>
      </c>
      <c r="BG352" s="150">
        <f>IF(N352="zákl. přenesená",J352,0)</f>
        <v>0</v>
      </c>
      <c r="BH352" s="150">
        <f>IF(N352="sníž. přenesená",J352,0)</f>
        <v>0</v>
      </c>
      <c r="BI352" s="150">
        <f>IF(N352="nulová",J352,0)</f>
        <v>0</v>
      </c>
      <c r="BJ352" s="17" t="s">
        <v>81</v>
      </c>
      <c r="BK352" s="150">
        <f>ROUND(I352*H352,2)</f>
        <v>0</v>
      </c>
      <c r="BL352" s="17" t="s">
        <v>357</v>
      </c>
      <c r="BM352" s="149" t="s">
        <v>635</v>
      </c>
    </row>
    <row r="353" spans="2:47" s="1" customFormat="1" ht="11.25">
      <c r="B353" s="32"/>
      <c r="D353" s="151" t="s">
        <v>248</v>
      </c>
      <c r="F353" s="152" t="s">
        <v>634</v>
      </c>
      <c r="I353" s="153"/>
      <c r="L353" s="32"/>
      <c r="M353" s="154"/>
      <c r="T353" s="56"/>
      <c r="AT353" s="17" t="s">
        <v>248</v>
      </c>
      <c r="AU353" s="17" t="s">
        <v>83</v>
      </c>
    </row>
    <row r="354" spans="2:63" s="11" customFormat="1" ht="25.9" customHeight="1">
      <c r="B354" s="125"/>
      <c r="D354" s="126" t="s">
        <v>72</v>
      </c>
      <c r="E354" s="127" t="s">
        <v>636</v>
      </c>
      <c r="F354" s="127" t="s">
        <v>637</v>
      </c>
      <c r="I354" s="128"/>
      <c r="J354" s="129">
        <f>BK354</f>
        <v>0</v>
      </c>
      <c r="L354" s="125"/>
      <c r="M354" s="130"/>
      <c r="P354" s="131">
        <f>SUM(P355:P580)</f>
        <v>0</v>
      </c>
      <c r="R354" s="131">
        <f>SUM(R355:R580)</f>
        <v>0</v>
      </c>
      <c r="T354" s="132">
        <f>SUM(T355:T580)</f>
        <v>0</v>
      </c>
      <c r="AR354" s="126" t="s">
        <v>247</v>
      </c>
      <c r="AT354" s="133" t="s">
        <v>72</v>
      </c>
      <c r="AU354" s="133" t="s">
        <v>73</v>
      </c>
      <c r="AY354" s="126" t="s">
        <v>241</v>
      </c>
      <c r="BK354" s="134">
        <f>SUM(BK355:BK580)</f>
        <v>0</v>
      </c>
    </row>
    <row r="355" spans="2:65" s="1" customFormat="1" ht="24.2" customHeight="1">
      <c r="B355" s="32"/>
      <c r="C355" s="137" t="s">
        <v>638</v>
      </c>
      <c r="D355" s="137" t="s">
        <v>243</v>
      </c>
      <c r="E355" s="138" t="s">
        <v>639</v>
      </c>
      <c r="F355" s="139" t="s">
        <v>640</v>
      </c>
      <c r="G355" s="140" t="s">
        <v>263</v>
      </c>
      <c r="H355" s="141">
        <v>14</v>
      </c>
      <c r="I355" s="142"/>
      <c r="J355" s="143">
        <f>ROUND(I355*H355,2)</f>
        <v>0</v>
      </c>
      <c r="K355" s="144"/>
      <c r="L355" s="32"/>
      <c r="M355" s="145" t="s">
        <v>1</v>
      </c>
      <c r="N355" s="146" t="s">
        <v>38</v>
      </c>
      <c r="P355" s="147">
        <f>O355*H355</f>
        <v>0</v>
      </c>
      <c r="Q355" s="147">
        <v>0</v>
      </c>
      <c r="R355" s="147">
        <f>Q355*H355</f>
        <v>0</v>
      </c>
      <c r="S355" s="147">
        <v>0</v>
      </c>
      <c r="T355" s="148">
        <f>S355*H355</f>
        <v>0</v>
      </c>
      <c r="AR355" s="149" t="s">
        <v>641</v>
      </c>
      <c r="AT355" s="149" t="s">
        <v>243</v>
      </c>
      <c r="AU355" s="149" t="s">
        <v>81</v>
      </c>
      <c r="AY355" s="17" t="s">
        <v>241</v>
      </c>
      <c r="BE355" s="150">
        <f>IF(N355="základní",J355,0)</f>
        <v>0</v>
      </c>
      <c r="BF355" s="150">
        <f>IF(N355="snížená",J355,0)</f>
        <v>0</v>
      </c>
      <c r="BG355" s="150">
        <f>IF(N355="zákl. přenesená",J355,0)</f>
        <v>0</v>
      </c>
      <c r="BH355" s="150">
        <f>IF(N355="sníž. přenesená",J355,0)</f>
        <v>0</v>
      </c>
      <c r="BI355" s="150">
        <f>IF(N355="nulová",J355,0)</f>
        <v>0</v>
      </c>
      <c r="BJ355" s="17" t="s">
        <v>81</v>
      </c>
      <c r="BK355" s="150">
        <f>ROUND(I355*H355,2)</f>
        <v>0</v>
      </c>
      <c r="BL355" s="17" t="s">
        <v>641</v>
      </c>
      <c r="BM355" s="149" t="s">
        <v>642</v>
      </c>
    </row>
    <row r="356" spans="2:47" s="1" customFormat="1" ht="19.5">
      <c r="B356" s="32"/>
      <c r="D356" s="151" t="s">
        <v>248</v>
      </c>
      <c r="F356" s="152" t="s">
        <v>640</v>
      </c>
      <c r="I356" s="153"/>
      <c r="L356" s="32"/>
      <c r="M356" s="154"/>
      <c r="T356" s="56"/>
      <c r="AT356" s="17" t="s">
        <v>248</v>
      </c>
      <c r="AU356" s="17" t="s">
        <v>81</v>
      </c>
    </row>
    <row r="357" spans="2:65" s="1" customFormat="1" ht="21.75" customHeight="1">
      <c r="B357" s="32"/>
      <c r="C357" s="155" t="s">
        <v>430</v>
      </c>
      <c r="D357" s="155" t="s">
        <v>260</v>
      </c>
      <c r="E357" s="156" t="s">
        <v>643</v>
      </c>
      <c r="F357" s="157" t="s">
        <v>644</v>
      </c>
      <c r="G357" s="158" t="s">
        <v>263</v>
      </c>
      <c r="H357" s="159">
        <v>7</v>
      </c>
      <c r="I357" s="160"/>
      <c r="J357" s="161">
        <f>ROUND(I357*H357,2)</f>
        <v>0</v>
      </c>
      <c r="K357" s="162"/>
      <c r="L357" s="163"/>
      <c r="M357" s="164" t="s">
        <v>1</v>
      </c>
      <c r="N357" s="165" t="s">
        <v>38</v>
      </c>
      <c r="P357" s="147">
        <f>O357*H357</f>
        <v>0</v>
      </c>
      <c r="Q357" s="147">
        <v>0</v>
      </c>
      <c r="R357" s="147">
        <f>Q357*H357</f>
        <v>0</v>
      </c>
      <c r="S357" s="147">
        <v>0</v>
      </c>
      <c r="T357" s="148">
        <f>S357*H357</f>
        <v>0</v>
      </c>
      <c r="AR357" s="149" t="s">
        <v>641</v>
      </c>
      <c r="AT357" s="149" t="s">
        <v>260</v>
      </c>
      <c r="AU357" s="149" t="s">
        <v>81</v>
      </c>
      <c r="AY357" s="17" t="s">
        <v>241</v>
      </c>
      <c r="BE357" s="150">
        <f>IF(N357="základní",J357,0)</f>
        <v>0</v>
      </c>
      <c r="BF357" s="150">
        <f>IF(N357="snížená",J357,0)</f>
        <v>0</v>
      </c>
      <c r="BG357" s="150">
        <f>IF(N357="zákl. přenesená",J357,0)</f>
        <v>0</v>
      </c>
      <c r="BH357" s="150">
        <f>IF(N357="sníž. přenesená",J357,0)</f>
        <v>0</v>
      </c>
      <c r="BI357" s="150">
        <f>IF(N357="nulová",J357,0)</f>
        <v>0</v>
      </c>
      <c r="BJ357" s="17" t="s">
        <v>81</v>
      </c>
      <c r="BK357" s="150">
        <f>ROUND(I357*H357,2)</f>
        <v>0</v>
      </c>
      <c r="BL357" s="17" t="s">
        <v>641</v>
      </c>
      <c r="BM357" s="149" t="s">
        <v>645</v>
      </c>
    </row>
    <row r="358" spans="2:47" s="1" customFormat="1" ht="11.25">
      <c r="B358" s="32"/>
      <c r="D358" s="151" t="s">
        <v>248</v>
      </c>
      <c r="F358" s="152" t="s">
        <v>644</v>
      </c>
      <c r="I358" s="153"/>
      <c r="L358" s="32"/>
      <c r="M358" s="154"/>
      <c r="T358" s="56"/>
      <c r="AT358" s="17" t="s">
        <v>248</v>
      </c>
      <c r="AU358" s="17" t="s">
        <v>81</v>
      </c>
    </row>
    <row r="359" spans="2:65" s="1" customFormat="1" ht="37.9" customHeight="1">
      <c r="B359" s="32"/>
      <c r="C359" s="137" t="s">
        <v>646</v>
      </c>
      <c r="D359" s="137" t="s">
        <v>243</v>
      </c>
      <c r="E359" s="138" t="s">
        <v>647</v>
      </c>
      <c r="F359" s="139" t="s">
        <v>648</v>
      </c>
      <c r="G359" s="140" t="s">
        <v>267</v>
      </c>
      <c r="H359" s="141">
        <v>985</v>
      </c>
      <c r="I359" s="142"/>
      <c r="J359" s="143">
        <f>ROUND(I359*H359,2)</f>
        <v>0</v>
      </c>
      <c r="K359" s="144"/>
      <c r="L359" s="32"/>
      <c r="M359" s="145" t="s">
        <v>1</v>
      </c>
      <c r="N359" s="146" t="s">
        <v>38</v>
      </c>
      <c r="P359" s="147">
        <f>O359*H359</f>
        <v>0</v>
      </c>
      <c r="Q359" s="147">
        <v>0</v>
      </c>
      <c r="R359" s="147">
        <f>Q359*H359</f>
        <v>0</v>
      </c>
      <c r="S359" s="147">
        <v>0</v>
      </c>
      <c r="T359" s="148">
        <f>S359*H359</f>
        <v>0</v>
      </c>
      <c r="AR359" s="149" t="s">
        <v>641</v>
      </c>
      <c r="AT359" s="149" t="s">
        <v>243</v>
      </c>
      <c r="AU359" s="149" t="s">
        <v>81</v>
      </c>
      <c r="AY359" s="17" t="s">
        <v>241</v>
      </c>
      <c r="BE359" s="150">
        <f>IF(N359="základní",J359,0)</f>
        <v>0</v>
      </c>
      <c r="BF359" s="150">
        <f>IF(N359="snížená",J359,0)</f>
        <v>0</v>
      </c>
      <c r="BG359" s="150">
        <f>IF(N359="zákl. přenesená",J359,0)</f>
        <v>0</v>
      </c>
      <c r="BH359" s="150">
        <f>IF(N359="sníž. přenesená",J359,0)</f>
        <v>0</v>
      </c>
      <c r="BI359" s="150">
        <f>IF(N359="nulová",J359,0)</f>
        <v>0</v>
      </c>
      <c r="BJ359" s="17" t="s">
        <v>81</v>
      </c>
      <c r="BK359" s="150">
        <f>ROUND(I359*H359,2)</f>
        <v>0</v>
      </c>
      <c r="BL359" s="17" t="s">
        <v>641</v>
      </c>
      <c r="BM359" s="149" t="s">
        <v>649</v>
      </c>
    </row>
    <row r="360" spans="2:47" s="1" customFormat="1" ht="19.5">
      <c r="B360" s="32"/>
      <c r="D360" s="151" t="s">
        <v>248</v>
      </c>
      <c r="F360" s="152" t="s">
        <v>648</v>
      </c>
      <c r="I360" s="153"/>
      <c r="L360" s="32"/>
      <c r="M360" s="154"/>
      <c r="T360" s="56"/>
      <c r="AT360" s="17" t="s">
        <v>248</v>
      </c>
      <c r="AU360" s="17" t="s">
        <v>81</v>
      </c>
    </row>
    <row r="361" spans="2:65" s="1" customFormat="1" ht="24.2" customHeight="1">
      <c r="B361" s="32"/>
      <c r="C361" s="137" t="s">
        <v>434</v>
      </c>
      <c r="D361" s="137" t="s">
        <v>243</v>
      </c>
      <c r="E361" s="138" t="s">
        <v>650</v>
      </c>
      <c r="F361" s="139" t="s">
        <v>651</v>
      </c>
      <c r="G361" s="140" t="s">
        <v>267</v>
      </c>
      <c r="H361" s="141">
        <v>1780</v>
      </c>
      <c r="I361" s="142"/>
      <c r="J361" s="143">
        <f>ROUND(I361*H361,2)</f>
        <v>0</v>
      </c>
      <c r="K361" s="144"/>
      <c r="L361" s="32"/>
      <c r="M361" s="145" t="s">
        <v>1</v>
      </c>
      <c r="N361" s="146" t="s">
        <v>38</v>
      </c>
      <c r="P361" s="147">
        <f>O361*H361</f>
        <v>0</v>
      </c>
      <c r="Q361" s="147">
        <v>0</v>
      </c>
      <c r="R361" s="147">
        <f>Q361*H361</f>
        <v>0</v>
      </c>
      <c r="S361" s="147">
        <v>0</v>
      </c>
      <c r="T361" s="148">
        <f>S361*H361</f>
        <v>0</v>
      </c>
      <c r="AR361" s="149" t="s">
        <v>641</v>
      </c>
      <c r="AT361" s="149" t="s">
        <v>243</v>
      </c>
      <c r="AU361" s="149" t="s">
        <v>81</v>
      </c>
      <c r="AY361" s="17" t="s">
        <v>241</v>
      </c>
      <c r="BE361" s="150">
        <f>IF(N361="základní",J361,0)</f>
        <v>0</v>
      </c>
      <c r="BF361" s="150">
        <f>IF(N361="snížená",J361,0)</f>
        <v>0</v>
      </c>
      <c r="BG361" s="150">
        <f>IF(N361="zákl. přenesená",J361,0)</f>
        <v>0</v>
      </c>
      <c r="BH361" s="150">
        <f>IF(N361="sníž. přenesená",J361,0)</f>
        <v>0</v>
      </c>
      <c r="BI361" s="150">
        <f>IF(N361="nulová",J361,0)</f>
        <v>0</v>
      </c>
      <c r="BJ361" s="17" t="s">
        <v>81</v>
      </c>
      <c r="BK361" s="150">
        <f>ROUND(I361*H361,2)</f>
        <v>0</v>
      </c>
      <c r="BL361" s="17" t="s">
        <v>641</v>
      </c>
      <c r="BM361" s="149" t="s">
        <v>652</v>
      </c>
    </row>
    <row r="362" spans="2:47" s="1" customFormat="1" ht="11.25">
      <c r="B362" s="32"/>
      <c r="D362" s="151" t="s">
        <v>248</v>
      </c>
      <c r="F362" s="152" t="s">
        <v>651</v>
      </c>
      <c r="I362" s="153"/>
      <c r="L362" s="32"/>
      <c r="M362" s="154"/>
      <c r="T362" s="56"/>
      <c r="AT362" s="17" t="s">
        <v>248</v>
      </c>
      <c r="AU362" s="17" t="s">
        <v>81</v>
      </c>
    </row>
    <row r="363" spans="2:65" s="1" customFormat="1" ht="37.9" customHeight="1">
      <c r="B363" s="32"/>
      <c r="C363" s="137" t="s">
        <v>653</v>
      </c>
      <c r="D363" s="137" t="s">
        <v>243</v>
      </c>
      <c r="E363" s="138" t="s">
        <v>654</v>
      </c>
      <c r="F363" s="139" t="s">
        <v>655</v>
      </c>
      <c r="G363" s="140" t="s">
        <v>267</v>
      </c>
      <c r="H363" s="141">
        <v>4805</v>
      </c>
      <c r="I363" s="142"/>
      <c r="J363" s="143">
        <f>ROUND(I363*H363,2)</f>
        <v>0</v>
      </c>
      <c r="K363" s="144"/>
      <c r="L363" s="32"/>
      <c r="M363" s="145" t="s">
        <v>1</v>
      </c>
      <c r="N363" s="146" t="s">
        <v>38</v>
      </c>
      <c r="P363" s="147">
        <f>O363*H363</f>
        <v>0</v>
      </c>
      <c r="Q363" s="147">
        <v>0</v>
      </c>
      <c r="R363" s="147">
        <f>Q363*H363</f>
        <v>0</v>
      </c>
      <c r="S363" s="147">
        <v>0</v>
      </c>
      <c r="T363" s="148">
        <f>S363*H363</f>
        <v>0</v>
      </c>
      <c r="AR363" s="149" t="s">
        <v>641</v>
      </c>
      <c r="AT363" s="149" t="s">
        <v>243</v>
      </c>
      <c r="AU363" s="149" t="s">
        <v>81</v>
      </c>
      <c r="AY363" s="17" t="s">
        <v>241</v>
      </c>
      <c r="BE363" s="150">
        <f>IF(N363="základní",J363,0)</f>
        <v>0</v>
      </c>
      <c r="BF363" s="150">
        <f>IF(N363="snížená",J363,0)</f>
        <v>0</v>
      </c>
      <c r="BG363" s="150">
        <f>IF(N363="zákl. přenesená",J363,0)</f>
        <v>0</v>
      </c>
      <c r="BH363" s="150">
        <f>IF(N363="sníž. přenesená",J363,0)</f>
        <v>0</v>
      </c>
      <c r="BI363" s="150">
        <f>IF(N363="nulová",J363,0)</f>
        <v>0</v>
      </c>
      <c r="BJ363" s="17" t="s">
        <v>81</v>
      </c>
      <c r="BK363" s="150">
        <f>ROUND(I363*H363,2)</f>
        <v>0</v>
      </c>
      <c r="BL363" s="17" t="s">
        <v>641</v>
      </c>
      <c r="BM363" s="149" t="s">
        <v>656</v>
      </c>
    </row>
    <row r="364" spans="2:47" s="1" customFormat="1" ht="19.5">
      <c r="B364" s="32"/>
      <c r="D364" s="151" t="s">
        <v>248</v>
      </c>
      <c r="F364" s="152" t="s">
        <v>655</v>
      </c>
      <c r="I364" s="153"/>
      <c r="L364" s="32"/>
      <c r="M364" s="154"/>
      <c r="T364" s="56"/>
      <c r="AT364" s="17" t="s">
        <v>248</v>
      </c>
      <c r="AU364" s="17" t="s">
        <v>81</v>
      </c>
    </row>
    <row r="365" spans="2:65" s="1" customFormat="1" ht="37.9" customHeight="1">
      <c r="B365" s="32"/>
      <c r="C365" s="137" t="s">
        <v>437</v>
      </c>
      <c r="D365" s="137" t="s">
        <v>243</v>
      </c>
      <c r="E365" s="138" t="s">
        <v>657</v>
      </c>
      <c r="F365" s="139" t="s">
        <v>658</v>
      </c>
      <c r="G365" s="140" t="s">
        <v>267</v>
      </c>
      <c r="H365" s="141">
        <v>1360</v>
      </c>
      <c r="I365" s="142"/>
      <c r="J365" s="143">
        <f>ROUND(I365*H365,2)</f>
        <v>0</v>
      </c>
      <c r="K365" s="144"/>
      <c r="L365" s="32"/>
      <c r="M365" s="145" t="s">
        <v>1</v>
      </c>
      <c r="N365" s="146" t="s">
        <v>38</v>
      </c>
      <c r="P365" s="147">
        <f>O365*H365</f>
        <v>0</v>
      </c>
      <c r="Q365" s="147">
        <v>0</v>
      </c>
      <c r="R365" s="147">
        <f>Q365*H365</f>
        <v>0</v>
      </c>
      <c r="S365" s="147">
        <v>0</v>
      </c>
      <c r="T365" s="148">
        <f>S365*H365</f>
        <v>0</v>
      </c>
      <c r="AR365" s="149" t="s">
        <v>641</v>
      </c>
      <c r="AT365" s="149" t="s">
        <v>243</v>
      </c>
      <c r="AU365" s="149" t="s">
        <v>81</v>
      </c>
      <c r="AY365" s="17" t="s">
        <v>241</v>
      </c>
      <c r="BE365" s="150">
        <f>IF(N365="základní",J365,0)</f>
        <v>0</v>
      </c>
      <c r="BF365" s="150">
        <f>IF(N365="snížená",J365,0)</f>
        <v>0</v>
      </c>
      <c r="BG365" s="150">
        <f>IF(N365="zákl. přenesená",J365,0)</f>
        <v>0</v>
      </c>
      <c r="BH365" s="150">
        <f>IF(N365="sníž. přenesená",J365,0)</f>
        <v>0</v>
      </c>
      <c r="BI365" s="150">
        <f>IF(N365="nulová",J365,0)</f>
        <v>0</v>
      </c>
      <c r="BJ365" s="17" t="s">
        <v>81</v>
      </c>
      <c r="BK365" s="150">
        <f>ROUND(I365*H365,2)</f>
        <v>0</v>
      </c>
      <c r="BL365" s="17" t="s">
        <v>641</v>
      </c>
      <c r="BM365" s="149" t="s">
        <v>659</v>
      </c>
    </row>
    <row r="366" spans="2:47" s="1" customFormat="1" ht="19.5">
      <c r="B366" s="32"/>
      <c r="D366" s="151" t="s">
        <v>248</v>
      </c>
      <c r="F366" s="152" t="s">
        <v>658</v>
      </c>
      <c r="I366" s="153"/>
      <c r="L366" s="32"/>
      <c r="M366" s="154"/>
      <c r="T366" s="56"/>
      <c r="AT366" s="17" t="s">
        <v>248</v>
      </c>
      <c r="AU366" s="17" t="s">
        <v>81</v>
      </c>
    </row>
    <row r="367" spans="2:65" s="1" customFormat="1" ht="37.9" customHeight="1">
      <c r="B367" s="32"/>
      <c r="C367" s="137" t="s">
        <v>660</v>
      </c>
      <c r="D367" s="137" t="s">
        <v>243</v>
      </c>
      <c r="E367" s="138" t="s">
        <v>661</v>
      </c>
      <c r="F367" s="139" t="s">
        <v>662</v>
      </c>
      <c r="G367" s="140" t="s">
        <v>267</v>
      </c>
      <c r="H367" s="141">
        <v>2510</v>
      </c>
      <c r="I367" s="142"/>
      <c r="J367" s="143">
        <f>ROUND(I367*H367,2)</f>
        <v>0</v>
      </c>
      <c r="K367" s="144"/>
      <c r="L367" s="32"/>
      <c r="M367" s="145" t="s">
        <v>1</v>
      </c>
      <c r="N367" s="146" t="s">
        <v>38</v>
      </c>
      <c r="P367" s="147">
        <f>O367*H367</f>
        <v>0</v>
      </c>
      <c r="Q367" s="147">
        <v>0</v>
      </c>
      <c r="R367" s="147">
        <f>Q367*H367</f>
        <v>0</v>
      </c>
      <c r="S367" s="147">
        <v>0</v>
      </c>
      <c r="T367" s="148">
        <f>S367*H367</f>
        <v>0</v>
      </c>
      <c r="AR367" s="149" t="s">
        <v>641</v>
      </c>
      <c r="AT367" s="149" t="s">
        <v>243</v>
      </c>
      <c r="AU367" s="149" t="s">
        <v>81</v>
      </c>
      <c r="AY367" s="17" t="s">
        <v>241</v>
      </c>
      <c r="BE367" s="150">
        <f>IF(N367="základní",J367,0)</f>
        <v>0</v>
      </c>
      <c r="BF367" s="150">
        <f>IF(N367="snížená",J367,0)</f>
        <v>0</v>
      </c>
      <c r="BG367" s="150">
        <f>IF(N367="zákl. přenesená",J367,0)</f>
        <v>0</v>
      </c>
      <c r="BH367" s="150">
        <f>IF(N367="sníž. přenesená",J367,0)</f>
        <v>0</v>
      </c>
      <c r="BI367" s="150">
        <f>IF(N367="nulová",J367,0)</f>
        <v>0</v>
      </c>
      <c r="BJ367" s="17" t="s">
        <v>81</v>
      </c>
      <c r="BK367" s="150">
        <f>ROUND(I367*H367,2)</f>
        <v>0</v>
      </c>
      <c r="BL367" s="17" t="s">
        <v>641</v>
      </c>
      <c r="BM367" s="149" t="s">
        <v>663</v>
      </c>
    </row>
    <row r="368" spans="2:47" s="1" customFormat="1" ht="19.5">
      <c r="B368" s="32"/>
      <c r="D368" s="151" t="s">
        <v>248</v>
      </c>
      <c r="F368" s="152" t="s">
        <v>662</v>
      </c>
      <c r="I368" s="153"/>
      <c r="L368" s="32"/>
      <c r="M368" s="154"/>
      <c r="T368" s="56"/>
      <c r="AT368" s="17" t="s">
        <v>248</v>
      </c>
      <c r="AU368" s="17" t="s">
        <v>81</v>
      </c>
    </row>
    <row r="369" spans="2:65" s="1" customFormat="1" ht="44.25" customHeight="1">
      <c r="B369" s="32"/>
      <c r="C369" s="137" t="s">
        <v>443</v>
      </c>
      <c r="D369" s="137" t="s">
        <v>243</v>
      </c>
      <c r="E369" s="138" t="s">
        <v>664</v>
      </c>
      <c r="F369" s="139" t="s">
        <v>665</v>
      </c>
      <c r="G369" s="140" t="s">
        <v>267</v>
      </c>
      <c r="H369" s="141">
        <v>348</v>
      </c>
      <c r="I369" s="142"/>
      <c r="J369" s="143">
        <f>ROUND(I369*H369,2)</f>
        <v>0</v>
      </c>
      <c r="K369" s="144"/>
      <c r="L369" s="32"/>
      <c r="M369" s="145" t="s">
        <v>1</v>
      </c>
      <c r="N369" s="146" t="s">
        <v>38</v>
      </c>
      <c r="P369" s="147">
        <f>O369*H369</f>
        <v>0</v>
      </c>
      <c r="Q369" s="147">
        <v>0</v>
      </c>
      <c r="R369" s="147">
        <f>Q369*H369</f>
        <v>0</v>
      </c>
      <c r="S369" s="147">
        <v>0</v>
      </c>
      <c r="T369" s="148">
        <f>S369*H369</f>
        <v>0</v>
      </c>
      <c r="AR369" s="149" t="s">
        <v>641</v>
      </c>
      <c r="AT369" s="149" t="s">
        <v>243</v>
      </c>
      <c r="AU369" s="149" t="s">
        <v>81</v>
      </c>
      <c r="AY369" s="17" t="s">
        <v>241</v>
      </c>
      <c r="BE369" s="150">
        <f>IF(N369="základní",J369,0)</f>
        <v>0</v>
      </c>
      <c r="BF369" s="150">
        <f>IF(N369="snížená",J369,0)</f>
        <v>0</v>
      </c>
      <c r="BG369" s="150">
        <f>IF(N369="zákl. přenesená",J369,0)</f>
        <v>0</v>
      </c>
      <c r="BH369" s="150">
        <f>IF(N369="sníž. přenesená",J369,0)</f>
        <v>0</v>
      </c>
      <c r="BI369" s="150">
        <f>IF(N369="nulová",J369,0)</f>
        <v>0</v>
      </c>
      <c r="BJ369" s="17" t="s">
        <v>81</v>
      </c>
      <c r="BK369" s="150">
        <f>ROUND(I369*H369,2)</f>
        <v>0</v>
      </c>
      <c r="BL369" s="17" t="s">
        <v>641</v>
      </c>
      <c r="BM369" s="149" t="s">
        <v>666</v>
      </c>
    </row>
    <row r="370" spans="2:47" s="1" customFormat="1" ht="29.25">
      <c r="B370" s="32"/>
      <c r="D370" s="151" t="s">
        <v>248</v>
      </c>
      <c r="F370" s="152" t="s">
        <v>665</v>
      </c>
      <c r="I370" s="153"/>
      <c r="L370" s="32"/>
      <c r="M370" s="154"/>
      <c r="T370" s="56"/>
      <c r="AT370" s="17" t="s">
        <v>248</v>
      </c>
      <c r="AU370" s="17" t="s">
        <v>81</v>
      </c>
    </row>
    <row r="371" spans="2:65" s="1" customFormat="1" ht="33" customHeight="1">
      <c r="B371" s="32"/>
      <c r="C371" s="137" t="s">
        <v>667</v>
      </c>
      <c r="D371" s="137" t="s">
        <v>243</v>
      </c>
      <c r="E371" s="138" t="s">
        <v>668</v>
      </c>
      <c r="F371" s="139" t="s">
        <v>669</v>
      </c>
      <c r="G371" s="140" t="s">
        <v>263</v>
      </c>
      <c r="H371" s="141">
        <v>8</v>
      </c>
      <c r="I371" s="142"/>
      <c r="J371" s="143">
        <f>ROUND(I371*H371,2)</f>
        <v>0</v>
      </c>
      <c r="K371" s="144"/>
      <c r="L371" s="32"/>
      <c r="M371" s="145" t="s">
        <v>1</v>
      </c>
      <c r="N371" s="146" t="s">
        <v>38</v>
      </c>
      <c r="P371" s="147">
        <f>O371*H371</f>
        <v>0</v>
      </c>
      <c r="Q371" s="147">
        <v>0</v>
      </c>
      <c r="R371" s="147">
        <f>Q371*H371</f>
        <v>0</v>
      </c>
      <c r="S371" s="147">
        <v>0</v>
      </c>
      <c r="T371" s="148">
        <f>S371*H371</f>
        <v>0</v>
      </c>
      <c r="AR371" s="149" t="s">
        <v>641</v>
      </c>
      <c r="AT371" s="149" t="s">
        <v>243</v>
      </c>
      <c r="AU371" s="149" t="s">
        <v>81</v>
      </c>
      <c r="AY371" s="17" t="s">
        <v>241</v>
      </c>
      <c r="BE371" s="150">
        <f>IF(N371="základní",J371,0)</f>
        <v>0</v>
      </c>
      <c r="BF371" s="150">
        <f>IF(N371="snížená",J371,0)</f>
        <v>0</v>
      </c>
      <c r="BG371" s="150">
        <f>IF(N371="zákl. přenesená",J371,0)</f>
        <v>0</v>
      </c>
      <c r="BH371" s="150">
        <f>IF(N371="sníž. přenesená",J371,0)</f>
        <v>0</v>
      </c>
      <c r="BI371" s="150">
        <f>IF(N371="nulová",J371,0)</f>
        <v>0</v>
      </c>
      <c r="BJ371" s="17" t="s">
        <v>81</v>
      </c>
      <c r="BK371" s="150">
        <f>ROUND(I371*H371,2)</f>
        <v>0</v>
      </c>
      <c r="BL371" s="17" t="s">
        <v>641</v>
      </c>
      <c r="BM371" s="149" t="s">
        <v>670</v>
      </c>
    </row>
    <row r="372" spans="2:47" s="1" customFormat="1" ht="19.5">
      <c r="B372" s="32"/>
      <c r="D372" s="151" t="s">
        <v>248</v>
      </c>
      <c r="F372" s="152" t="s">
        <v>669</v>
      </c>
      <c r="I372" s="153"/>
      <c r="L372" s="32"/>
      <c r="M372" s="154"/>
      <c r="T372" s="56"/>
      <c r="AT372" s="17" t="s">
        <v>248</v>
      </c>
      <c r="AU372" s="17" t="s">
        <v>81</v>
      </c>
    </row>
    <row r="373" spans="2:65" s="1" customFormat="1" ht="33" customHeight="1">
      <c r="B373" s="32"/>
      <c r="C373" s="137" t="s">
        <v>446</v>
      </c>
      <c r="D373" s="137" t="s">
        <v>243</v>
      </c>
      <c r="E373" s="138" t="s">
        <v>671</v>
      </c>
      <c r="F373" s="139" t="s">
        <v>672</v>
      </c>
      <c r="G373" s="140" t="s">
        <v>263</v>
      </c>
      <c r="H373" s="141">
        <v>5</v>
      </c>
      <c r="I373" s="142"/>
      <c r="J373" s="143">
        <f>ROUND(I373*H373,2)</f>
        <v>0</v>
      </c>
      <c r="K373" s="144"/>
      <c r="L373" s="32"/>
      <c r="M373" s="145" t="s">
        <v>1</v>
      </c>
      <c r="N373" s="146" t="s">
        <v>38</v>
      </c>
      <c r="P373" s="147">
        <f>O373*H373</f>
        <v>0</v>
      </c>
      <c r="Q373" s="147">
        <v>0</v>
      </c>
      <c r="R373" s="147">
        <f>Q373*H373</f>
        <v>0</v>
      </c>
      <c r="S373" s="147">
        <v>0</v>
      </c>
      <c r="T373" s="148">
        <f>S373*H373</f>
        <v>0</v>
      </c>
      <c r="AR373" s="149" t="s">
        <v>641</v>
      </c>
      <c r="AT373" s="149" t="s">
        <v>243</v>
      </c>
      <c r="AU373" s="149" t="s">
        <v>81</v>
      </c>
      <c r="AY373" s="17" t="s">
        <v>241</v>
      </c>
      <c r="BE373" s="150">
        <f>IF(N373="základní",J373,0)</f>
        <v>0</v>
      </c>
      <c r="BF373" s="150">
        <f>IF(N373="snížená",J373,0)</f>
        <v>0</v>
      </c>
      <c r="BG373" s="150">
        <f>IF(N373="zákl. přenesená",J373,0)</f>
        <v>0</v>
      </c>
      <c r="BH373" s="150">
        <f>IF(N373="sníž. přenesená",J373,0)</f>
        <v>0</v>
      </c>
      <c r="BI373" s="150">
        <f>IF(N373="nulová",J373,0)</f>
        <v>0</v>
      </c>
      <c r="BJ373" s="17" t="s">
        <v>81</v>
      </c>
      <c r="BK373" s="150">
        <f>ROUND(I373*H373,2)</f>
        <v>0</v>
      </c>
      <c r="BL373" s="17" t="s">
        <v>641</v>
      </c>
      <c r="BM373" s="149" t="s">
        <v>673</v>
      </c>
    </row>
    <row r="374" spans="2:47" s="1" customFormat="1" ht="19.5">
      <c r="B374" s="32"/>
      <c r="D374" s="151" t="s">
        <v>248</v>
      </c>
      <c r="F374" s="152" t="s">
        <v>672</v>
      </c>
      <c r="I374" s="153"/>
      <c r="L374" s="32"/>
      <c r="M374" s="154"/>
      <c r="T374" s="56"/>
      <c r="AT374" s="17" t="s">
        <v>248</v>
      </c>
      <c r="AU374" s="17" t="s">
        <v>81</v>
      </c>
    </row>
    <row r="375" spans="2:65" s="1" customFormat="1" ht="16.5" customHeight="1">
      <c r="B375" s="32"/>
      <c r="C375" s="137" t="s">
        <v>674</v>
      </c>
      <c r="D375" s="137" t="s">
        <v>243</v>
      </c>
      <c r="E375" s="138" t="s">
        <v>675</v>
      </c>
      <c r="F375" s="139" t="s">
        <v>676</v>
      </c>
      <c r="G375" s="140" t="s">
        <v>263</v>
      </c>
      <c r="H375" s="141">
        <v>147</v>
      </c>
      <c r="I375" s="142"/>
      <c r="J375" s="143">
        <f>ROUND(I375*H375,2)</f>
        <v>0</v>
      </c>
      <c r="K375" s="144"/>
      <c r="L375" s="32"/>
      <c r="M375" s="145" t="s">
        <v>1</v>
      </c>
      <c r="N375" s="146" t="s">
        <v>38</v>
      </c>
      <c r="P375" s="147">
        <f>O375*H375</f>
        <v>0</v>
      </c>
      <c r="Q375" s="147">
        <v>0</v>
      </c>
      <c r="R375" s="147">
        <f>Q375*H375</f>
        <v>0</v>
      </c>
      <c r="S375" s="147">
        <v>0</v>
      </c>
      <c r="T375" s="148">
        <f>S375*H375</f>
        <v>0</v>
      </c>
      <c r="AR375" s="149" t="s">
        <v>641</v>
      </c>
      <c r="AT375" s="149" t="s">
        <v>243</v>
      </c>
      <c r="AU375" s="149" t="s">
        <v>81</v>
      </c>
      <c r="AY375" s="17" t="s">
        <v>241</v>
      </c>
      <c r="BE375" s="150">
        <f>IF(N375="základní",J375,0)</f>
        <v>0</v>
      </c>
      <c r="BF375" s="150">
        <f>IF(N375="snížená",J375,0)</f>
        <v>0</v>
      </c>
      <c r="BG375" s="150">
        <f>IF(N375="zákl. přenesená",J375,0)</f>
        <v>0</v>
      </c>
      <c r="BH375" s="150">
        <f>IF(N375="sníž. přenesená",J375,0)</f>
        <v>0</v>
      </c>
      <c r="BI375" s="150">
        <f>IF(N375="nulová",J375,0)</f>
        <v>0</v>
      </c>
      <c r="BJ375" s="17" t="s">
        <v>81</v>
      </c>
      <c r="BK375" s="150">
        <f>ROUND(I375*H375,2)</f>
        <v>0</v>
      </c>
      <c r="BL375" s="17" t="s">
        <v>641</v>
      </c>
      <c r="BM375" s="149" t="s">
        <v>677</v>
      </c>
    </row>
    <row r="376" spans="2:47" s="1" customFormat="1" ht="11.25">
      <c r="B376" s="32"/>
      <c r="D376" s="151" t="s">
        <v>248</v>
      </c>
      <c r="F376" s="152" t="s">
        <v>676</v>
      </c>
      <c r="I376" s="153"/>
      <c r="L376" s="32"/>
      <c r="M376" s="154"/>
      <c r="T376" s="56"/>
      <c r="AT376" s="17" t="s">
        <v>248</v>
      </c>
      <c r="AU376" s="17" t="s">
        <v>81</v>
      </c>
    </row>
    <row r="377" spans="2:65" s="1" customFormat="1" ht="24.2" customHeight="1">
      <c r="B377" s="32"/>
      <c r="C377" s="137" t="s">
        <v>450</v>
      </c>
      <c r="D377" s="137" t="s">
        <v>243</v>
      </c>
      <c r="E377" s="138" t="s">
        <v>678</v>
      </c>
      <c r="F377" s="139" t="s">
        <v>679</v>
      </c>
      <c r="G377" s="140" t="s">
        <v>263</v>
      </c>
      <c r="H377" s="141">
        <v>4</v>
      </c>
      <c r="I377" s="142"/>
      <c r="J377" s="143">
        <f>ROUND(I377*H377,2)</f>
        <v>0</v>
      </c>
      <c r="K377" s="144"/>
      <c r="L377" s="32"/>
      <c r="M377" s="145" t="s">
        <v>1</v>
      </c>
      <c r="N377" s="146" t="s">
        <v>38</v>
      </c>
      <c r="P377" s="147">
        <f>O377*H377</f>
        <v>0</v>
      </c>
      <c r="Q377" s="147">
        <v>0</v>
      </c>
      <c r="R377" s="147">
        <f>Q377*H377</f>
        <v>0</v>
      </c>
      <c r="S377" s="147">
        <v>0</v>
      </c>
      <c r="T377" s="148">
        <f>S377*H377</f>
        <v>0</v>
      </c>
      <c r="AR377" s="149" t="s">
        <v>641</v>
      </c>
      <c r="AT377" s="149" t="s">
        <v>243</v>
      </c>
      <c r="AU377" s="149" t="s">
        <v>81</v>
      </c>
      <c r="AY377" s="17" t="s">
        <v>241</v>
      </c>
      <c r="BE377" s="150">
        <f>IF(N377="základní",J377,0)</f>
        <v>0</v>
      </c>
      <c r="BF377" s="150">
        <f>IF(N377="snížená",J377,0)</f>
        <v>0</v>
      </c>
      <c r="BG377" s="150">
        <f>IF(N377="zákl. přenesená",J377,0)</f>
        <v>0</v>
      </c>
      <c r="BH377" s="150">
        <f>IF(N377="sníž. přenesená",J377,0)</f>
        <v>0</v>
      </c>
      <c r="BI377" s="150">
        <f>IF(N377="nulová",J377,0)</f>
        <v>0</v>
      </c>
      <c r="BJ377" s="17" t="s">
        <v>81</v>
      </c>
      <c r="BK377" s="150">
        <f>ROUND(I377*H377,2)</f>
        <v>0</v>
      </c>
      <c r="BL377" s="17" t="s">
        <v>641</v>
      </c>
      <c r="BM377" s="149" t="s">
        <v>680</v>
      </c>
    </row>
    <row r="378" spans="2:47" s="1" customFormat="1" ht="19.5">
      <c r="B378" s="32"/>
      <c r="D378" s="151" t="s">
        <v>248</v>
      </c>
      <c r="F378" s="152" t="s">
        <v>679</v>
      </c>
      <c r="I378" s="153"/>
      <c r="L378" s="32"/>
      <c r="M378" s="154"/>
      <c r="T378" s="56"/>
      <c r="AT378" s="17" t="s">
        <v>248</v>
      </c>
      <c r="AU378" s="17" t="s">
        <v>81</v>
      </c>
    </row>
    <row r="379" spans="2:65" s="1" customFormat="1" ht="24.2" customHeight="1">
      <c r="B379" s="32"/>
      <c r="C379" s="137" t="s">
        <v>681</v>
      </c>
      <c r="D379" s="137" t="s">
        <v>243</v>
      </c>
      <c r="E379" s="138" t="s">
        <v>682</v>
      </c>
      <c r="F379" s="139" t="s">
        <v>683</v>
      </c>
      <c r="G379" s="140" t="s">
        <v>263</v>
      </c>
      <c r="H379" s="141">
        <v>30</v>
      </c>
      <c r="I379" s="142"/>
      <c r="J379" s="143">
        <f>ROUND(I379*H379,2)</f>
        <v>0</v>
      </c>
      <c r="K379" s="144"/>
      <c r="L379" s="32"/>
      <c r="M379" s="145" t="s">
        <v>1</v>
      </c>
      <c r="N379" s="146" t="s">
        <v>38</v>
      </c>
      <c r="P379" s="147">
        <f>O379*H379</f>
        <v>0</v>
      </c>
      <c r="Q379" s="147">
        <v>0</v>
      </c>
      <c r="R379" s="147">
        <f>Q379*H379</f>
        <v>0</v>
      </c>
      <c r="S379" s="147">
        <v>0</v>
      </c>
      <c r="T379" s="148">
        <f>S379*H379</f>
        <v>0</v>
      </c>
      <c r="AR379" s="149" t="s">
        <v>641</v>
      </c>
      <c r="AT379" s="149" t="s">
        <v>243</v>
      </c>
      <c r="AU379" s="149" t="s">
        <v>81</v>
      </c>
      <c r="AY379" s="17" t="s">
        <v>241</v>
      </c>
      <c r="BE379" s="150">
        <f>IF(N379="základní",J379,0)</f>
        <v>0</v>
      </c>
      <c r="BF379" s="150">
        <f>IF(N379="snížená",J379,0)</f>
        <v>0</v>
      </c>
      <c r="BG379" s="150">
        <f>IF(N379="zákl. přenesená",J379,0)</f>
        <v>0</v>
      </c>
      <c r="BH379" s="150">
        <f>IF(N379="sníž. přenesená",J379,0)</f>
        <v>0</v>
      </c>
      <c r="BI379" s="150">
        <f>IF(N379="nulová",J379,0)</f>
        <v>0</v>
      </c>
      <c r="BJ379" s="17" t="s">
        <v>81</v>
      </c>
      <c r="BK379" s="150">
        <f>ROUND(I379*H379,2)</f>
        <v>0</v>
      </c>
      <c r="BL379" s="17" t="s">
        <v>641</v>
      </c>
      <c r="BM379" s="149" t="s">
        <v>684</v>
      </c>
    </row>
    <row r="380" spans="2:47" s="1" customFormat="1" ht="19.5">
      <c r="B380" s="32"/>
      <c r="D380" s="151" t="s">
        <v>248</v>
      </c>
      <c r="F380" s="152" t="s">
        <v>683</v>
      </c>
      <c r="I380" s="153"/>
      <c r="L380" s="32"/>
      <c r="M380" s="154"/>
      <c r="T380" s="56"/>
      <c r="AT380" s="17" t="s">
        <v>248</v>
      </c>
      <c r="AU380" s="17" t="s">
        <v>81</v>
      </c>
    </row>
    <row r="381" spans="2:65" s="1" customFormat="1" ht="33" customHeight="1">
      <c r="B381" s="32"/>
      <c r="C381" s="137" t="s">
        <v>453</v>
      </c>
      <c r="D381" s="137" t="s">
        <v>243</v>
      </c>
      <c r="E381" s="138" t="s">
        <v>685</v>
      </c>
      <c r="F381" s="139" t="s">
        <v>686</v>
      </c>
      <c r="G381" s="140" t="s">
        <v>263</v>
      </c>
      <c r="H381" s="141">
        <v>36</v>
      </c>
      <c r="I381" s="142"/>
      <c r="J381" s="143">
        <f>ROUND(I381*H381,2)</f>
        <v>0</v>
      </c>
      <c r="K381" s="144"/>
      <c r="L381" s="32"/>
      <c r="M381" s="145" t="s">
        <v>1</v>
      </c>
      <c r="N381" s="146" t="s">
        <v>38</v>
      </c>
      <c r="P381" s="147">
        <f>O381*H381</f>
        <v>0</v>
      </c>
      <c r="Q381" s="147">
        <v>0</v>
      </c>
      <c r="R381" s="147">
        <f>Q381*H381</f>
        <v>0</v>
      </c>
      <c r="S381" s="147">
        <v>0</v>
      </c>
      <c r="T381" s="148">
        <f>S381*H381</f>
        <v>0</v>
      </c>
      <c r="AR381" s="149" t="s">
        <v>641</v>
      </c>
      <c r="AT381" s="149" t="s">
        <v>243</v>
      </c>
      <c r="AU381" s="149" t="s">
        <v>81</v>
      </c>
      <c r="AY381" s="17" t="s">
        <v>241</v>
      </c>
      <c r="BE381" s="150">
        <f>IF(N381="základní",J381,0)</f>
        <v>0</v>
      </c>
      <c r="BF381" s="150">
        <f>IF(N381="snížená",J381,0)</f>
        <v>0</v>
      </c>
      <c r="BG381" s="150">
        <f>IF(N381="zákl. přenesená",J381,0)</f>
        <v>0</v>
      </c>
      <c r="BH381" s="150">
        <f>IF(N381="sníž. přenesená",J381,0)</f>
        <v>0</v>
      </c>
      <c r="BI381" s="150">
        <f>IF(N381="nulová",J381,0)</f>
        <v>0</v>
      </c>
      <c r="BJ381" s="17" t="s">
        <v>81</v>
      </c>
      <c r="BK381" s="150">
        <f>ROUND(I381*H381,2)</f>
        <v>0</v>
      </c>
      <c r="BL381" s="17" t="s">
        <v>641</v>
      </c>
      <c r="BM381" s="149" t="s">
        <v>687</v>
      </c>
    </row>
    <row r="382" spans="2:47" s="1" customFormat="1" ht="19.5">
      <c r="B382" s="32"/>
      <c r="D382" s="151" t="s">
        <v>248</v>
      </c>
      <c r="F382" s="152" t="s">
        <v>686</v>
      </c>
      <c r="I382" s="153"/>
      <c r="L382" s="32"/>
      <c r="M382" s="154"/>
      <c r="T382" s="56"/>
      <c r="AT382" s="17" t="s">
        <v>248</v>
      </c>
      <c r="AU382" s="17" t="s">
        <v>81</v>
      </c>
    </row>
    <row r="383" spans="2:65" s="1" customFormat="1" ht="33" customHeight="1">
      <c r="B383" s="32"/>
      <c r="C383" s="137" t="s">
        <v>688</v>
      </c>
      <c r="D383" s="137" t="s">
        <v>243</v>
      </c>
      <c r="E383" s="138" t="s">
        <v>689</v>
      </c>
      <c r="F383" s="139" t="s">
        <v>690</v>
      </c>
      <c r="G383" s="140" t="s">
        <v>263</v>
      </c>
      <c r="H383" s="141">
        <v>14</v>
      </c>
      <c r="I383" s="142"/>
      <c r="J383" s="143">
        <f>ROUND(I383*H383,2)</f>
        <v>0</v>
      </c>
      <c r="K383" s="144"/>
      <c r="L383" s="32"/>
      <c r="M383" s="145" t="s">
        <v>1</v>
      </c>
      <c r="N383" s="146" t="s">
        <v>38</v>
      </c>
      <c r="P383" s="147">
        <f>O383*H383</f>
        <v>0</v>
      </c>
      <c r="Q383" s="147">
        <v>0</v>
      </c>
      <c r="R383" s="147">
        <f>Q383*H383</f>
        <v>0</v>
      </c>
      <c r="S383" s="147">
        <v>0</v>
      </c>
      <c r="T383" s="148">
        <f>S383*H383</f>
        <v>0</v>
      </c>
      <c r="AR383" s="149" t="s">
        <v>641</v>
      </c>
      <c r="AT383" s="149" t="s">
        <v>243</v>
      </c>
      <c r="AU383" s="149" t="s">
        <v>81</v>
      </c>
      <c r="AY383" s="17" t="s">
        <v>241</v>
      </c>
      <c r="BE383" s="150">
        <f>IF(N383="základní",J383,0)</f>
        <v>0</v>
      </c>
      <c r="BF383" s="150">
        <f>IF(N383="snížená",J383,0)</f>
        <v>0</v>
      </c>
      <c r="BG383" s="150">
        <f>IF(N383="zákl. přenesená",J383,0)</f>
        <v>0</v>
      </c>
      <c r="BH383" s="150">
        <f>IF(N383="sníž. přenesená",J383,0)</f>
        <v>0</v>
      </c>
      <c r="BI383" s="150">
        <f>IF(N383="nulová",J383,0)</f>
        <v>0</v>
      </c>
      <c r="BJ383" s="17" t="s">
        <v>81</v>
      </c>
      <c r="BK383" s="150">
        <f>ROUND(I383*H383,2)</f>
        <v>0</v>
      </c>
      <c r="BL383" s="17" t="s">
        <v>641</v>
      </c>
      <c r="BM383" s="149" t="s">
        <v>691</v>
      </c>
    </row>
    <row r="384" spans="2:47" s="1" customFormat="1" ht="19.5">
      <c r="B384" s="32"/>
      <c r="D384" s="151" t="s">
        <v>248</v>
      </c>
      <c r="F384" s="152" t="s">
        <v>690</v>
      </c>
      <c r="I384" s="153"/>
      <c r="L384" s="32"/>
      <c r="M384" s="154"/>
      <c r="T384" s="56"/>
      <c r="AT384" s="17" t="s">
        <v>248</v>
      </c>
      <c r="AU384" s="17" t="s">
        <v>81</v>
      </c>
    </row>
    <row r="385" spans="2:65" s="1" customFormat="1" ht="33" customHeight="1">
      <c r="B385" s="32"/>
      <c r="C385" s="137" t="s">
        <v>457</v>
      </c>
      <c r="D385" s="137" t="s">
        <v>243</v>
      </c>
      <c r="E385" s="138" t="s">
        <v>692</v>
      </c>
      <c r="F385" s="139" t="s">
        <v>693</v>
      </c>
      <c r="G385" s="140" t="s">
        <v>263</v>
      </c>
      <c r="H385" s="141">
        <v>29</v>
      </c>
      <c r="I385" s="142"/>
      <c r="J385" s="143">
        <f>ROUND(I385*H385,2)</f>
        <v>0</v>
      </c>
      <c r="K385" s="144"/>
      <c r="L385" s="32"/>
      <c r="M385" s="145" t="s">
        <v>1</v>
      </c>
      <c r="N385" s="146" t="s">
        <v>38</v>
      </c>
      <c r="P385" s="147">
        <f>O385*H385</f>
        <v>0</v>
      </c>
      <c r="Q385" s="147">
        <v>0</v>
      </c>
      <c r="R385" s="147">
        <f>Q385*H385</f>
        <v>0</v>
      </c>
      <c r="S385" s="147">
        <v>0</v>
      </c>
      <c r="T385" s="148">
        <f>S385*H385</f>
        <v>0</v>
      </c>
      <c r="AR385" s="149" t="s">
        <v>641</v>
      </c>
      <c r="AT385" s="149" t="s">
        <v>243</v>
      </c>
      <c r="AU385" s="149" t="s">
        <v>81</v>
      </c>
      <c r="AY385" s="17" t="s">
        <v>241</v>
      </c>
      <c r="BE385" s="150">
        <f>IF(N385="základní",J385,0)</f>
        <v>0</v>
      </c>
      <c r="BF385" s="150">
        <f>IF(N385="snížená",J385,0)</f>
        <v>0</v>
      </c>
      <c r="BG385" s="150">
        <f>IF(N385="zákl. přenesená",J385,0)</f>
        <v>0</v>
      </c>
      <c r="BH385" s="150">
        <f>IF(N385="sníž. přenesená",J385,0)</f>
        <v>0</v>
      </c>
      <c r="BI385" s="150">
        <f>IF(N385="nulová",J385,0)</f>
        <v>0</v>
      </c>
      <c r="BJ385" s="17" t="s">
        <v>81</v>
      </c>
      <c r="BK385" s="150">
        <f>ROUND(I385*H385,2)</f>
        <v>0</v>
      </c>
      <c r="BL385" s="17" t="s">
        <v>641</v>
      </c>
      <c r="BM385" s="149" t="s">
        <v>694</v>
      </c>
    </row>
    <row r="386" spans="2:47" s="1" customFormat="1" ht="19.5">
      <c r="B386" s="32"/>
      <c r="D386" s="151" t="s">
        <v>248</v>
      </c>
      <c r="F386" s="152" t="s">
        <v>693</v>
      </c>
      <c r="I386" s="153"/>
      <c r="L386" s="32"/>
      <c r="M386" s="154"/>
      <c r="T386" s="56"/>
      <c r="AT386" s="17" t="s">
        <v>248</v>
      </c>
      <c r="AU386" s="17" t="s">
        <v>81</v>
      </c>
    </row>
    <row r="387" spans="2:65" s="1" customFormat="1" ht="33" customHeight="1">
      <c r="B387" s="32"/>
      <c r="C387" s="137" t="s">
        <v>695</v>
      </c>
      <c r="D387" s="137" t="s">
        <v>243</v>
      </c>
      <c r="E387" s="138" t="s">
        <v>696</v>
      </c>
      <c r="F387" s="139" t="s">
        <v>697</v>
      </c>
      <c r="G387" s="140" t="s">
        <v>263</v>
      </c>
      <c r="H387" s="141">
        <v>9</v>
      </c>
      <c r="I387" s="142"/>
      <c r="J387" s="143">
        <f>ROUND(I387*H387,2)</f>
        <v>0</v>
      </c>
      <c r="K387" s="144"/>
      <c r="L387" s="32"/>
      <c r="M387" s="145" t="s">
        <v>1</v>
      </c>
      <c r="N387" s="146" t="s">
        <v>38</v>
      </c>
      <c r="P387" s="147">
        <f>O387*H387</f>
        <v>0</v>
      </c>
      <c r="Q387" s="147">
        <v>0</v>
      </c>
      <c r="R387" s="147">
        <f>Q387*H387</f>
        <v>0</v>
      </c>
      <c r="S387" s="147">
        <v>0</v>
      </c>
      <c r="T387" s="148">
        <f>S387*H387</f>
        <v>0</v>
      </c>
      <c r="AR387" s="149" t="s">
        <v>641</v>
      </c>
      <c r="AT387" s="149" t="s">
        <v>243</v>
      </c>
      <c r="AU387" s="149" t="s">
        <v>81</v>
      </c>
      <c r="AY387" s="17" t="s">
        <v>241</v>
      </c>
      <c r="BE387" s="150">
        <f>IF(N387="základní",J387,0)</f>
        <v>0</v>
      </c>
      <c r="BF387" s="150">
        <f>IF(N387="snížená",J387,0)</f>
        <v>0</v>
      </c>
      <c r="BG387" s="150">
        <f>IF(N387="zákl. přenesená",J387,0)</f>
        <v>0</v>
      </c>
      <c r="BH387" s="150">
        <f>IF(N387="sníž. přenesená",J387,0)</f>
        <v>0</v>
      </c>
      <c r="BI387" s="150">
        <f>IF(N387="nulová",J387,0)</f>
        <v>0</v>
      </c>
      <c r="BJ387" s="17" t="s">
        <v>81</v>
      </c>
      <c r="BK387" s="150">
        <f>ROUND(I387*H387,2)</f>
        <v>0</v>
      </c>
      <c r="BL387" s="17" t="s">
        <v>641</v>
      </c>
      <c r="BM387" s="149" t="s">
        <v>698</v>
      </c>
    </row>
    <row r="388" spans="2:47" s="1" customFormat="1" ht="19.5">
      <c r="B388" s="32"/>
      <c r="D388" s="151" t="s">
        <v>248</v>
      </c>
      <c r="F388" s="152" t="s">
        <v>697</v>
      </c>
      <c r="I388" s="153"/>
      <c r="L388" s="32"/>
      <c r="M388" s="154"/>
      <c r="T388" s="56"/>
      <c r="AT388" s="17" t="s">
        <v>248</v>
      </c>
      <c r="AU388" s="17" t="s">
        <v>81</v>
      </c>
    </row>
    <row r="389" spans="2:65" s="1" customFormat="1" ht="33" customHeight="1">
      <c r="B389" s="32"/>
      <c r="C389" s="137" t="s">
        <v>460</v>
      </c>
      <c r="D389" s="137" t="s">
        <v>243</v>
      </c>
      <c r="E389" s="138" t="s">
        <v>699</v>
      </c>
      <c r="F389" s="139" t="s">
        <v>700</v>
      </c>
      <c r="G389" s="140" t="s">
        <v>263</v>
      </c>
      <c r="H389" s="141">
        <v>9</v>
      </c>
      <c r="I389" s="142"/>
      <c r="J389" s="143">
        <f>ROUND(I389*H389,2)</f>
        <v>0</v>
      </c>
      <c r="K389" s="144"/>
      <c r="L389" s="32"/>
      <c r="M389" s="145" t="s">
        <v>1</v>
      </c>
      <c r="N389" s="146" t="s">
        <v>38</v>
      </c>
      <c r="P389" s="147">
        <f>O389*H389</f>
        <v>0</v>
      </c>
      <c r="Q389" s="147">
        <v>0</v>
      </c>
      <c r="R389" s="147">
        <f>Q389*H389</f>
        <v>0</v>
      </c>
      <c r="S389" s="147">
        <v>0</v>
      </c>
      <c r="T389" s="148">
        <f>S389*H389</f>
        <v>0</v>
      </c>
      <c r="AR389" s="149" t="s">
        <v>641</v>
      </c>
      <c r="AT389" s="149" t="s">
        <v>243</v>
      </c>
      <c r="AU389" s="149" t="s">
        <v>81</v>
      </c>
      <c r="AY389" s="17" t="s">
        <v>241</v>
      </c>
      <c r="BE389" s="150">
        <f>IF(N389="základní",J389,0)</f>
        <v>0</v>
      </c>
      <c r="BF389" s="150">
        <f>IF(N389="snížená",J389,0)</f>
        <v>0</v>
      </c>
      <c r="BG389" s="150">
        <f>IF(N389="zákl. přenesená",J389,0)</f>
        <v>0</v>
      </c>
      <c r="BH389" s="150">
        <f>IF(N389="sníž. přenesená",J389,0)</f>
        <v>0</v>
      </c>
      <c r="BI389" s="150">
        <f>IF(N389="nulová",J389,0)</f>
        <v>0</v>
      </c>
      <c r="BJ389" s="17" t="s">
        <v>81</v>
      </c>
      <c r="BK389" s="150">
        <f>ROUND(I389*H389,2)</f>
        <v>0</v>
      </c>
      <c r="BL389" s="17" t="s">
        <v>641</v>
      </c>
      <c r="BM389" s="149" t="s">
        <v>701</v>
      </c>
    </row>
    <row r="390" spans="2:47" s="1" customFormat="1" ht="19.5">
      <c r="B390" s="32"/>
      <c r="D390" s="151" t="s">
        <v>248</v>
      </c>
      <c r="F390" s="152" t="s">
        <v>700</v>
      </c>
      <c r="I390" s="153"/>
      <c r="L390" s="32"/>
      <c r="M390" s="154"/>
      <c r="T390" s="56"/>
      <c r="AT390" s="17" t="s">
        <v>248</v>
      </c>
      <c r="AU390" s="17" t="s">
        <v>81</v>
      </c>
    </row>
    <row r="391" spans="2:65" s="1" customFormat="1" ht="33" customHeight="1">
      <c r="B391" s="32"/>
      <c r="C391" s="137" t="s">
        <v>702</v>
      </c>
      <c r="D391" s="137" t="s">
        <v>243</v>
      </c>
      <c r="E391" s="138" t="s">
        <v>703</v>
      </c>
      <c r="F391" s="139" t="s">
        <v>704</v>
      </c>
      <c r="G391" s="140" t="s">
        <v>263</v>
      </c>
      <c r="H391" s="141">
        <v>12</v>
      </c>
      <c r="I391" s="142"/>
      <c r="J391" s="143">
        <f>ROUND(I391*H391,2)</f>
        <v>0</v>
      </c>
      <c r="K391" s="144"/>
      <c r="L391" s="32"/>
      <c r="M391" s="145" t="s">
        <v>1</v>
      </c>
      <c r="N391" s="146" t="s">
        <v>38</v>
      </c>
      <c r="P391" s="147">
        <f>O391*H391</f>
        <v>0</v>
      </c>
      <c r="Q391" s="147">
        <v>0</v>
      </c>
      <c r="R391" s="147">
        <f>Q391*H391</f>
        <v>0</v>
      </c>
      <c r="S391" s="147">
        <v>0</v>
      </c>
      <c r="T391" s="148">
        <f>S391*H391</f>
        <v>0</v>
      </c>
      <c r="AR391" s="149" t="s">
        <v>641</v>
      </c>
      <c r="AT391" s="149" t="s">
        <v>243</v>
      </c>
      <c r="AU391" s="149" t="s">
        <v>81</v>
      </c>
      <c r="AY391" s="17" t="s">
        <v>241</v>
      </c>
      <c r="BE391" s="150">
        <f>IF(N391="základní",J391,0)</f>
        <v>0</v>
      </c>
      <c r="BF391" s="150">
        <f>IF(N391="snížená",J391,0)</f>
        <v>0</v>
      </c>
      <c r="BG391" s="150">
        <f>IF(N391="zákl. přenesená",J391,0)</f>
        <v>0</v>
      </c>
      <c r="BH391" s="150">
        <f>IF(N391="sníž. přenesená",J391,0)</f>
        <v>0</v>
      </c>
      <c r="BI391" s="150">
        <f>IF(N391="nulová",J391,0)</f>
        <v>0</v>
      </c>
      <c r="BJ391" s="17" t="s">
        <v>81</v>
      </c>
      <c r="BK391" s="150">
        <f>ROUND(I391*H391,2)</f>
        <v>0</v>
      </c>
      <c r="BL391" s="17" t="s">
        <v>641</v>
      </c>
      <c r="BM391" s="149" t="s">
        <v>705</v>
      </c>
    </row>
    <row r="392" spans="2:47" s="1" customFormat="1" ht="19.5">
      <c r="B392" s="32"/>
      <c r="D392" s="151" t="s">
        <v>248</v>
      </c>
      <c r="F392" s="152" t="s">
        <v>704</v>
      </c>
      <c r="I392" s="153"/>
      <c r="L392" s="32"/>
      <c r="M392" s="154"/>
      <c r="T392" s="56"/>
      <c r="AT392" s="17" t="s">
        <v>248</v>
      </c>
      <c r="AU392" s="17" t="s">
        <v>81</v>
      </c>
    </row>
    <row r="393" spans="2:65" s="1" customFormat="1" ht="24.2" customHeight="1">
      <c r="B393" s="32"/>
      <c r="C393" s="155" t="s">
        <v>466</v>
      </c>
      <c r="D393" s="155" t="s">
        <v>260</v>
      </c>
      <c r="E393" s="156" t="s">
        <v>706</v>
      </c>
      <c r="F393" s="157" t="s">
        <v>707</v>
      </c>
      <c r="G393" s="158" t="s">
        <v>267</v>
      </c>
      <c r="H393" s="159">
        <v>485</v>
      </c>
      <c r="I393" s="160"/>
      <c r="J393" s="161">
        <f>ROUND(I393*H393,2)</f>
        <v>0</v>
      </c>
      <c r="K393" s="162"/>
      <c r="L393" s="163"/>
      <c r="M393" s="164" t="s">
        <v>1</v>
      </c>
      <c r="N393" s="165" t="s">
        <v>38</v>
      </c>
      <c r="P393" s="147">
        <f>O393*H393</f>
        <v>0</v>
      </c>
      <c r="Q393" s="147">
        <v>0</v>
      </c>
      <c r="R393" s="147">
        <f>Q393*H393</f>
        <v>0</v>
      </c>
      <c r="S393" s="147">
        <v>0</v>
      </c>
      <c r="T393" s="148">
        <f>S393*H393</f>
        <v>0</v>
      </c>
      <c r="AR393" s="149" t="s">
        <v>641</v>
      </c>
      <c r="AT393" s="149" t="s">
        <v>260</v>
      </c>
      <c r="AU393" s="149" t="s">
        <v>81</v>
      </c>
      <c r="AY393" s="17" t="s">
        <v>241</v>
      </c>
      <c r="BE393" s="150">
        <f>IF(N393="základní",J393,0)</f>
        <v>0</v>
      </c>
      <c r="BF393" s="150">
        <f>IF(N393="snížená",J393,0)</f>
        <v>0</v>
      </c>
      <c r="BG393" s="150">
        <f>IF(N393="zákl. přenesená",J393,0)</f>
        <v>0</v>
      </c>
      <c r="BH393" s="150">
        <f>IF(N393="sníž. přenesená",J393,0)</f>
        <v>0</v>
      </c>
      <c r="BI393" s="150">
        <f>IF(N393="nulová",J393,0)</f>
        <v>0</v>
      </c>
      <c r="BJ393" s="17" t="s">
        <v>81</v>
      </c>
      <c r="BK393" s="150">
        <f>ROUND(I393*H393,2)</f>
        <v>0</v>
      </c>
      <c r="BL393" s="17" t="s">
        <v>641</v>
      </c>
      <c r="BM393" s="149" t="s">
        <v>708</v>
      </c>
    </row>
    <row r="394" spans="2:47" s="1" customFormat="1" ht="19.5">
      <c r="B394" s="32"/>
      <c r="D394" s="151" t="s">
        <v>248</v>
      </c>
      <c r="F394" s="152" t="s">
        <v>707</v>
      </c>
      <c r="I394" s="153"/>
      <c r="L394" s="32"/>
      <c r="M394" s="154"/>
      <c r="T394" s="56"/>
      <c r="AT394" s="17" t="s">
        <v>248</v>
      </c>
      <c r="AU394" s="17" t="s">
        <v>81</v>
      </c>
    </row>
    <row r="395" spans="2:65" s="1" customFormat="1" ht="24.2" customHeight="1">
      <c r="B395" s="32"/>
      <c r="C395" s="155" t="s">
        <v>709</v>
      </c>
      <c r="D395" s="155" t="s">
        <v>260</v>
      </c>
      <c r="E395" s="156" t="s">
        <v>710</v>
      </c>
      <c r="F395" s="157" t="s">
        <v>711</v>
      </c>
      <c r="G395" s="158" t="s">
        <v>263</v>
      </c>
      <c r="H395" s="159">
        <v>485</v>
      </c>
      <c r="I395" s="160"/>
      <c r="J395" s="161">
        <f>ROUND(I395*H395,2)</f>
        <v>0</v>
      </c>
      <c r="K395" s="162"/>
      <c r="L395" s="163"/>
      <c r="M395" s="164" t="s">
        <v>1</v>
      </c>
      <c r="N395" s="165" t="s">
        <v>38</v>
      </c>
      <c r="P395" s="147">
        <f>O395*H395</f>
        <v>0</v>
      </c>
      <c r="Q395" s="147">
        <v>0</v>
      </c>
      <c r="R395" s="147">
        <f>Q395*H395</f>
        <v>0</v>
      </c>
      <c r="S395" s="147">
        <v>0</v>
      </c>
      <c r="T395" s="148">
        <f>S395*H395</f>
        <v>0</v>
      </c>
      <c r="AR395" s="149" t="s">
        <v>641</v>
      </c>
      <c r="AT395" s="149" t="s">
        <v>260</v>
      </c>
      <c r="AU395" s="149" t="s">
        <v>81</v>
      </c>
      <c r="AY395" s="17" t="s">
        <v>241</v>
      </c>
      <c r="BE395" s="150">
        <f>IF(N395="základní",J395,0)</f>
        <v>0</v>
      </c>
      <c r="BF395" s="150">
        <f>IF(N395="snížená",J395,0)</f>
        <v>0</v>
      </c>
      <c r="BG395" s="150">
        <f>IF(N395="zákl. přenesená",J395,0)</f>
        <v>0</v>
      </c>
      <c r="BH395" s="150">
        <f>IF(N395="sníž. přenesená",J395,0)</f>
        <v>0</v>
      </c>
      <c r="BI395" s="150">
        <f>IF(N395="nulová",J395,0)</f>
        <v>0</v>
      </c>
      <c r="BJ395" s="17" t="s">
        <v>81</v>
      </c>
      <c r="BK395" s="150">
        <f>ROUND(I395*H395,2)</f>
        <v>0</v>
      </c>
      <c r="BL395" s="17" t="s">
        <v>641</v>
      </c>
      <c r="BM395" s="149" t="s">
        <v>712</v>
      </c>
    </row>
    <row r="396" spans="2:47" s="1" customFormat="1" ht="11.25">
      <c r="B396" s="32"/>
      <c r="D396" s="151" t="s">
        <v>248</v>
      </c>
      <c r="F396" s="152" t="s">
        <v>711</v>
      </c>
      <c r="I396" s="153"/>
      <c r="L396" s="32"/>
      <c r="M396" s="154"/>
      <c r="T396" s="56"/>
      <c r="AT396" s="17" t="s">
        <v>248</v>
      </c>
      <c r="AU396" s="17" t="s">
        <v>81</v>
      </c>
    </row>
    <row r="397" spans="2:65" s="1" customFormat="1" ht="33" customHeight="1">
      <c r="B397" s="32"/>
      <c r="C397" s="155" t="s">
        <v>469</v>
      </c>
      <c r="D397" s="155" t="s">
        <v>260</v>
      </c>
      <c r="E397" s="156" t="s">
        <v>713</v>
      </c>
      <c r="F397" s="157" t="s">
        <v>714</v>
      </c>
      <c r="G397" s="158" t="s">
        <v>267</v>
      </c>
      <c r="H397" s="159">
        <v>10</v>
      </c>
      <c r="I397" s="160"/>
      <c r="J397" s="161">
        <f>ROUND(I397*H397,2)</f>
        <v>0</v>
      </c>
      <c r="K397" s="162"/>
      <c r="L397" s="163"/>
      <c r="M397" s="164" t="s">
        <v>1</v>
      </c>
      <c r="N397" s="165" t="s">
        <v>38</v>
      </c>
      <c r="P397" s="147">
        <f>O397*H397</f>
        <v>0</v>
      </c>
      <c r="Q397" s="147">
        <v>0</v>
      </c>
      <c r="R397" s="147">
        <f>Q397*H397</f>
        <v>0</v>
      </c>
      <c r="S397" s="147">
        <v>0</v>
      </c>
      <c r="T397" s="148">
        <f>S397*H397</f>
        <v>0</v>
      </c>
      <c r="AR397" s="149" t="s">
        <v>641</v>
      </c>
      <c r="AT397" s="149" t="s">
        <v>260</v>
      </c>
      <c r="AU397" s="149" t="s">
        <v>81</v>
      </c>
      <c r="AY397" s="17" t="s">
        <v>241</v>
      </c>
      <c r="BE397" s="150">
        <f>IF(N397="základní",J397,0)</f>
        <v>0</v>
      </c>
      <c r="BF397" s="150">
        <f>IF(N397="snížená",J397,0)</f>
        <v>0</v>
      </c>
      <c r="BG397" s="150">
        <f>IF(N397="zákl. přenesená",J397,0)</f>
        <v>0</v>
      </c>
      <c r="BH397" s="150">
        <f>IF(N397="sníž. přenesená",J397,0)</f>
        <v>0</v>
      </c>
      <c r="BI397" s="150">
        <f>IF(N397="nulová",J397,0)</f>
        <v>0</v>
      </c>
      <c r="BJ397" s="17" t="s">
        <v>81</v>
      </c>
      <c r="BK397" s="150">
        <f>ROUND(I397*H397,2)</f>
        <v>0</v>
      </c>
      <c r="BL397" s="17" t="s">
        <v>641</v>
      </c>
      <c r="BM397" s="149" t="s">
        <v>627</v>
      </c>
    </row>
    <row r="398" spans="2:47" s="1" customFormat="1" ht="19.5">
      <c r="B398" s="32"/>
      <c r="D398" s="151" t="s">
        <v>248</v>
      </c>
      <c r="F398" s="152" t="s">
        <v>714</v>
      </c>
      <c r="I398" s="153"/>
      <c r="L398" s="32"/>
      <c r="M398" s="154"/>
      <c r="T398" s="56"/>
      <c r="AT398" s="17" t="s">
        <v>248</v>
      </c>
      <c r="AU398" s="17" t="s">
        <v>81</v>
      </c>
    </row>
    <row r="399" spans="2:65" s="1" customFormat="1" ht="44.25" customHeight="1">
      <c r="B399" s="32"/>
      <c r="C399" s="155" t="s">
        <v>715</v>
      </c>
      <c r="D399" s="155" t="s">
        <v>260</v>
      </c>
      <c r="E399" s="156" t="s">
        <v>716</v>
      </c>
      <c r="F399" s="157" t="s">
        <v>717</v>
      </c>
      <c r="G399" s="158" t="s">
        <v>267</v>
      </c>
      <c r="H399" s="159">
        <v>112</v>
      </c>
      <c r="I399" s="160"/>
      <c r="J399" s="161">
        <f>ROUND(I399*H399,2)</f>
        <v>0</v>
      </c>
      <c r="K399" s="162"/>
      <c r="L399" s="163"/>
      <c r="M399" s="164" t="s">
        <v>1</v>
      </c>
      <c r="N399" s="165" t="s">
        <v>38</v>
      </c>
      <c r="P399" s="147">
        <f>O399*H399</f>
        <v>0</v>
      </c>
      <c r="Q399" s="147">
        <v>0</v>
      </c>
      <c r="R399" s="147">
        <f>Q399*H399</f>
        <v>0</v>
      </c>
      <c r="S399" s="147">
        <v>0</v>
      </c>
      <c r="T399" s="148">
        <f>S399*H399</f>
        <v>0</v>
      </c>
      <c r="AR399" s="149" t="s">
        <v>641</v>
      </c>
      <c r="AT399" s="149" t="s">
        <v>260</v>
      </c>
      <c r="AU399" s="149" t="s">
        <v>81</v>
      </c>
      <c r="AY399" s="17" t="s">
        <v>241</v>
      </c>
      <c r="BE399" s="150">
        <f>IF(N399="základní",J399,0)</f>
        <v>0</v>
      </c>
      <c r="BF399" s="150">
        <f>IF(N399="snížená",J399,0)</f>
        <v>0</v>
      </c>
      <c r="BG399" s="150">
        <f>IF(N399="zákl. přenesená",J399,0)</f>
        <v>0</v>
      </c>
      <c r="BH399" s="150">
        <f>IF(N399="sníž. přenesená",J399,0)</f>
        <v>0</v>
      </c>
      <c r="BI399" s="150">
        <f>IF(N399="nulová",J399,0)</f>
        <v>0</v>
      </c>
      <c r="BJ399" s="17" t="s">
        <v>81</v>
      </c>
      <c r="BK399" s="150">
        <f>ROUND(I399*H399,2)</f>
        <v>0</v>
      </c>
      <c r="BL399" s="17" t="s">
        <v>641</v>
      </c>
      <c r="BM399" s="149" t="s">
        <v>718</v>
      </c>
    </row>
    <row r="400" spans="2:47" s="1" customFormat="1" ht="29.25">
      <c r="B400" s="32"/>
      <c r="D400" s="151" t="s">
        <v>248</v>
      </c>
      <c r="F400" s="152" t="s">
        <v>717</v>
      </c>
      <c r="I400" s="153"/>
      <c r="L400" s="32"/>
      <c r="M400" s="154"/>
      <c r="T400" s="56"/>
      <c r="AT400" s="17" t="s">
        <v>248</v>
      </c>
      <c r="AU400" s="17" t="s">
        <v>81</v>
      </c>
    </row>
    <row r="401" spans="2:65" s="1" customFormat="1" ht="16.5" customHeight="1">
      <c r="B401" s="32"/>
      <c r="C401" s="137" t="s">
        <v>473</v>
      </c>
      <c r="D401" s="137" t="s">
        <v>243</v>
      </c>
      <c r="E401" s="138" t="s">
        <v>399</v>
      </c>
      <c r="F401" s="139" t="s">
        <v>400</v>
      </c>
      <c r="G401" s="140" t="s">
        <v>263</v>
      </c>
      <c r="H401" s="141">
        <v>6</v>
      </c>
      <c r="I401" s="142"/>
      <c r="J401" s="143">
        <f>ROUND(I401*H401,2)</f>
        <v>0</v>
      </c>
      <c r="K401" s="144"/>
      <c r="L401" s="32"/>
      <c r="M401" s="145" t="s">
        <v>1</v>
      </c>
      <c r="N401" s="146" t="s">
        <v>38</v>
      </c>
      <c r="P401" s="147">
        <f>O401*H401</f>
        <v>0</v>
      </c>
      <c r="Q401" s="147">
        <v>0</v>
      </c>
      <c r="R401" s="147">
        <f>Q401*H401</f>
        <v>0</v>
      </c>
      <c r="S401" s="147">
        <v>0</v>
      </c>
      <c r="T401" s="148">
        <f>S401*H401</f>
        <v>0</v>
      </c>
      <c r="AR401" s="149" t="s">
        <v>641</v>
      </c>
      <c r="AT401" s="149" t="s">
        <v>243</v>
      </c>
      <c r="AU401" s="149" t="s">
        <v>81</v>
      </c>
      <c r="AY401" s="17" t="s">
        <v>241</v>
      </c>
      <c r="BE401" s="150">
        <f>IF(N401="základní",J401,0)</f>
        <v>0</v>
      </c>
      <c r="BF401" s="150">
        <f>IF(N401="snížená",J401,0)</f>
        <v>0</v>
      </c>
      <c r="BG401" s="150">
        <f>IF(N401="zákl. přenesená",J401,0)</f>
        <v>0</v>
      </c>
      <c r="BH401" s="150">
        <f>IF(N401="sníž. přenesená",J401,0)</f>
        <v>0</v>
      </c>
      <c r="BI401" s="150">
        <f>IF(N401="nulová",J401,0)</f>
        <v>0</v>
      </c>
      <c r="BJ401" s="17" t="s">
        <v>81</v>
      </c>
      <c r="BK401" s="150">
        <f>ROUND(I401*H401,2)</f>
        <v>0</v>
      </c>
      <c r="BL401" s="17" t="s">
        <v>641</v>
      </c>
      <c r="BM401" s="149" t="s">
        <v>719</v>
      </c>
    </row>
    <row r="402" spans="2:47" s="1" customFormat="1" ht="11.25">
      <c r="B402" s="32"/>
      <c r="D402" s="151" t="s">
        <v>248</v>
      </c>
      <c r="F402" s="152" t="s">
        <v>400</v>
      </c>
      <c r="I402" s="153"/>
      <c r="L402" s="32"/>
      <c r="M402" s="154"/>
      <c r="T402" s="56"/>
      <c r="AT402" s="17" t="s">
        <v>248</v>
      </c>
      <c r="AU402" s="17" t="s">
        <v>81</v>
      </c>
    </row>
    <row r="403" spans="2:65" s="1" customFormat="1" ht="21.75" customHeight="1">
      <c r="B403" s="32"/>
      <c r="C403" s="137" t="s">
        <v>720</v>
      </c>
      <c r="D403" s="137" t="s">
        <v>243</v>
      </c>
      <c r="E403" s="138" t="s">
        <v>721</v>
      </c>
      <c r="F403" s="139" t="s">
        <v>722</v>
      </c>
      <c r="G403" s="140" t="s">
        <v>267</v>
      </c>
      <c r="H403" s="141">
        <v>635</v>
      </c>
      <c r="I403" s="142"/>
      <c r="J403" s="143">
        <f>ROUND(I403*H403,2)</f>
        <v>0</v>
      </c>
      <c r="K403" s="144"/>
      <c r="L403" s="32"/>
      <c r="M403" s="145" t="s">
        <v>1</v>
      </c>
      <c r="N403" s="146" t="s">
        <v>38</v>
      </c>
      <c r="P403" s="147">
        <f>O403*H403</f>
        <v>0</v>
      </c>
      <c r="Q403" s="147">
        <v>0</v>
      </c>
      <c r="R403" s="147">
        <f>Q403*H403</f>
        <v>0</v>
      </c>
      <c r="S403" s="147">
        <v>0</v>
      </c>
      <c r="T403" s="148">
        <f>S403*H403</f>
        <v>0</v>
      </c>
      <c r="AR403" s="149" t="s">
        <v>641</v>
      </c>
      <c r="AT403" s="149" t="s">
        <v>243</v>
      </c>
      <c r="AU403" s="149" t="s">
        <v>81</v>
      </c>
      <c r="AY403" s="17" t="s">
        <v>241</v>
      </c>
      <c r="BE403" s="150">
        <f>IF(N403="základní",J403,0)</f>
        <v>0</v>
      </c>
      <c r="BF403" s="150">
        <f>IF(N403="snížená",J403,0)</f>
        <v>0</v>
      </c>
      <c r="BG403" s="150">
        <f>IF(N403="zákl. přenesená",J403,0)</f>
        <v>0</v>
      </c>
      <c r="BH403" s="150">
        <f>IF(N403="sníž. přenesená",J403,0)</f>
        <v>0</v>
      </c>
      <c r="BI403" s="150">
        <f>IF(N403="nulová",J403,0)</f>
        <v>0</v>
      </c>
      <c r="BJ403" s="17" t="s">
        <v>81</v>
      </c>
      <c r="BK403" s="150">
        <f>ROUND(I403*H403,2)</f>
        <v>0</v>
      </c>
      <c r="BL403" s="17" t="s">
        <v>641</v>
      </c>
      <c r="BM403" s="149" t="s">
        <v>723</v>
      </c>
    </row>
    <row r="404" spans="2:47" s="1" customFormat="1" ht="11.25">
      <c r="B404" s="32"/>
      <c r="D404" s="151" t="s">
        <v>248</v>
      </c>
      <c r="F404" s="152" t="s">
        <v>722</v>
      </c>
      <c r="I404" s="153"/>
      <c r="L404" s="32"/>
      <c r="M404" s="154"/>
      <c r="T404" s="56"/>
      <c r="AT404" s="17" t="s">
        <v>248</v>
      </c>
      <c r="AU404" s="17" t="s">
        <v>81</v>
      </c>
    </row>
    <row r="405" spans="2:65" s="1" customFormat="1" ht="16.5" customHeight="1">
      <c r="B405" s="32"/>
      <c r="C405" s="137" t="s">
        <v>476</v>
      </c>
      <c r="D405" s="137" t="s">
        <v>243</v>
      </c>
      <c r="E405" s="138" t="s">
        <v>724</v>
      </c>
      <c r="F405" s="139" t="s">
        <v>725</v>
      </c>
      <c r="G405" s="140" t="s">
        <v>267</v>
      </c>
      <c r="H405" s="141">
        <v>1055</v>
      </c>
      <c r="I405" s="142"/>
      <c r="J405" s="143">
        <f>ROUND(I405*H405,2)</f>
        <v>0</v>
      </c>
      <c r="K405" s="144"/>
      <c r="L405" s="32"/>
      <c r="M405" s="145" t="s">
        <v>1</v>
      </c>
      <c r="N405" s="146" t="s">
        <v>38</v>
      </c>
      <c r="P405" s="147">
        <f>O405*H405</f>
        <v>0</v>
      </c>
      <c r="Q405" s="147">
        <v>0</v>
      </c>
      <c r="R405" s="147">
        <f>Q405*H405</f>
        <v>0</v>
      </c>
      <c r="S405" s="147">
        <v>0</v>
      </c>
      <c r="T405" s="148">
        <f>S405*H405</f>
        <v>0</v>
      </c>
      <c r="AR405" s="149" t="s">
        <v>641</v>
      </c>
      <c r="AT405" s="149" t="s">
        <v>243</v>
      </c>
      <c r="AU405" s="149" t="s">
        <v>81</v>
      </c>
      <c r="AY405" s="17" t="s">
        <v>241</v>
      </c>
      <c r="BE405" s="150">
        <f>IF(N405="základní",J405,0)</f>
        <v>0</v>
      </c>
      <c r="BF405" s="150">
        <f>IF(N405="snížená",J405,0)</f>
        <v>0</v>
      </c>
      <c r="BG405" s="150">
        <f>IF(N405="zákl. přenesená",J405,0)</f>
        <v>0</v>
      </c>
      <c r="BH405" s="150">
        <f>IF(N405="sníž. přenesená",J405,0)</f>
        <v>0</v>
      </c>
      <c r="BI405" s="150">
        <f>IF(N405="nulová",J405,0)</f>
        <v>0</v>
      </c>
      <c r="BJ405" s="17" t="s">
        <v>81</v>
      </c>
      <c r="BK405" s="150">
        <f>ROUND(I405*H405,2)</f>
        <v>0</v>
      </c>
      <c r="BL405" s="17" t="s">
        <v>641</v>
      </c>
      <c r="BM405" s="149" t="s">
        <v>726</v>
      </c>
    </row>
    <row r="406" spans="2:47" s="1" customFormat="1" ht="11.25">
      <c r="B406" s="32"/>
      <c r="D406" s="151" t="s">
        <v>248</v>
      </c>
      <c r="F406" s="152" t="s">
        <v>725</v>
      </c>
      <c r="I406" s="153"/>
      <c r="L406" s="32"/>
      <c r="M406" s="154"/>
      <c r="T406" s="56"/>
      <c r="AT406" s="17" t="s">
        <v>248</v>
      </c>
      <c r="AU406" s="17" t="s">
        <v>81</v>
      </c>
    </row>
    <row r="407" spans="2:65" s="1" customFormat="1" ht="16.5" customHeight="1">
      <c r="B407" s="32"/>
      <c r="C407" s="155" t="s">
        <v>727</v>
      </c>
      <c r="D407" s="155" t="s">
        <v>260</v>
      </c>
      <c r="E407" s="156" t="s">
        <v>728</v>
      </c>
      <c r="F407" s="157" t="s">
        <v>729</v>
      </c>
      <c r="G407" s="158" t="s">
        <v>267</v>
      </c>
      <c r="H407" s="159">
        <v>1000</v>
      </c>
      <c r="I407" s="160"/>
      <c r="J407" s="161">
        <f>ROUND(I407*H407,2)</f>
        <v>0</v>
      </c>
      <c r="K407" s="162"/>
      <c r="L407" s="163"/>
      <c r="M407" s="164" t="s">
        <v>1</v>
      </c>
      <c r="N407" s="165" t="s">
        <v>38</v>
      </c>
      <c r="P407" s="147">
        <f>O407*H407</f>
        <v>0</v>
      </c>
      <c r="Q407" s="147">
        <v>0</v>
      </c>
      <c r="R407" s="147">
        <f>Q407*H407</f>
        <v>0</v>
      </c>
      <c r="S407" s="147">
        <v>0</v>
      </c>
      <c r="T407" s="148">
        <f>S407*H407</f>
        <v>0</v>
      </c>
      <c r="AR407" s="149" t="s">
        <v>641</v>
      </c>
      <c r="AT407" s="149" t="s">
        <v>260</v>
      </c>
      <c r="AU407" s="149" t="s">
        <v>81</v>
      </c>
      <c r="AY407" s="17" t="s">
        <v>241</v>
      </c>
      <c r="BE407" s="150">
        <f>IF(N407="základní",J407,0)</f>
        <v>0</v>
      </c>
      <c r="BF407" s="150">
        <f>IF(N407="snížená",J407,0)</f>
        <v>0</v>
      </c>
      <c r="BG407" s="150">
        <f>IF(N407="zákl. přenesená",J407,0)</f>
        <v>0</v>
      </c>
      <c r="BH407" s="150">
        <f>IF(N407="sníž. přenesená",J407,0)</f>
        <v>0</v>
      </c>
      <c r="BI407" s="150">
        <f>IF(N407="nulová",J407,0)</f>
        <v>0</v>
      </c>
      <c r="BJ407" s="17" t="s">
        <v>81</v>
      </c>
      <c r="BK407" s="150">
        <f>ROUND(I407*H407,2)</f>
        <v>0</v>
      </c>
      <c r="BL407" s="17" t="s">
        <v>641</v>
      </c>
      <c r="BM407" s="149" t="s">
        <v>730</v>
      </c>
    </row>
    <row r="408" spans="2:47" s="1" customFormat="1" ht="11.25">
      <c r="B408" s="32"/>
      <c r="D408" s="151" t="s">
        <v>248</v>
      </c>
      <c r="F408" s="152" t="s">
        <v>729</v>
      </c>
      <c r="I408" s="153"/>
      <c r="L408" s="32"/>
      <c r="M408" s="154"/>
      <c r="T408" s="56"/>
      <c r="AT408" s="17" t="s">
        <v>248</v>
      </c>
      <c r="AU408" s="17" t="s">
        <v>81</v>
      </c>
    </row>
    <row r="409" spans="2:65" s="1" customFormat="1" ht="24.2" customHeight="1">
      <c r="B409" s="32"/>
      <c r="C409" s="155" t="s">
        <v>480</v>
      </c>
      <c r="D409" s="155" t="s">
        <v>260</v>
      </c>
      <c r="E409" s="156" t="s">
        <v>731</v>
      </c>
      <c r="F409" s="157" t="s">
        <v>732</v>
      </c>
      <c r="G409" s="158" t="s">
        <v>733</v>
      </c>
      <c r="H409" s="159">
        <v>2</v>
      </c>
      <c r="I409" s="160"/>
      <c r="J409" s="161">
        <f>ROUND(I409*H409,2)</f>
        <v>0</v>
      </c>
      <c r="K409" s="162"/>
      <c r="L409" s="163"/>
      <c r="M409" s="164" t="s">
        <v>1</v>
      </c>
      <c r="N409" s="165" t="s">
        <v>38</v>
      </c>
      <c r="P409" s="147">
        <f>O409*H409</f>
        <v>0</v>
      </c>
      <c r="Q409" s="147">
        <v>0</v>
      </c>
      <c r="R409" s="147">
        <f>Q409*H409</f>
        <v>0</v>
      </c>
      <c r="S409" s="147">
        <v>0</v>
      </c>
      <c r="T409" s="148">
        <f>S409*H409</f>
        <v>0</v>
      </c>
      <c r="AR409" s="149" t="s">
        <v>641</v>
      </c>
      <c r="AT409" s="149" t="s">
        <v>260</v>
      </c>
      <c r="AU409" s="149" t="s">
        <v>81</v>
      </c>
      <c r="AY409" s="17" t="s">
        <v>241</v>
      </c>
      <c r="BE409" s="150">
        <f>IF(N409="základní",J409,0)</f>
        <v>0</v>
      </c>
      <c r="BF409" s="150">
        <f>IF(N409="snížená",J409,0)</f>
        <v>0</v>
      </c>
      <c r="BG409" s="150">
        <f>IF(N409="zákl. přenesená",J409,0)</f>
        <v>0</v>
      </c>
      <c r="BH409" s="150">
        <f>IF(N409="sníž. přenesená",J409,0)</f>
        <v>0</v>
      </c>
      <c r="BI409" s="150">
        <f>IF(N409="nulová",J409,0)</f>
        <v>0</v>
      </c>
      <c r="BJ409" s="17" t="s">
        <v>81</v>
      </c>
      <c r="BK409" s="150">
        <f>ROUND(I409*H409,2)</f>
        <v>0</v>
      </c>
      <c r="BL409" s="17" t="s">
        <v>641</v>
      </c>
      <c r="BM409" s="149" t="s">
        <v>734</v>
      </c>
    </row>
    <row r="410" spans="2:47" s="1" customFormat="1" ht="19.5">
      <c r="B410" s="32"/>
      <c r="D410" s="151" t="s">
        <v>248</v>
      </c>
      <c r="F410" s="152" t="s">
        <v>732</v>
      </c>
      <c r="I410" s="153"/>
      <c r="L410" s="32"/>
      <c r="M410" s="154"/>
      <c r="T410" s="56"/>
      <c r="AT410" s="17" t="s">
        <v>248</v>
      </c>
      <c r="AU410" s="17" t="s">
        <v>81</v>
      </c>
    </row>
    <row r="411" spans="2:65" s="1" customFormat="1" ht="24.2" customHeight="1">
      <c r="B411" s="32"/>
      <c r="C411" s="137" t="s">
        <v>735</v>
      </c>
      <c r="D411" s="137" t="s">
        <v>243</v>
      </c>
      <c r="E411" s="138" t="s">
        <v>736</v>
      </c>
      <c r="F411" s="139" t="s">
        <v>737</v>
      </c>
      <c r="G411" s="140" t="s">
        <v>263</v>
      </c>
      <c r="H411" s="141">
        <v>8</v>
      </c>
      <c r="I411" s="142"/>
      <c r="J411" s="143">
        <f>ROUND(I411*H411,2)</f>
        <v>0</v>
      </c>
      <c r="K411" s="144"/>
      <c r="L411" s="32"/>
      <c r="M411" s="145" t="s">
        <v>1</v>
      </c>
      <c r="N411" s="146" t="s">
        <v>38</v>
      </c>
      <c r="P411" s="147">
        <f>O411*H411</f>
        <v>0</v>
      </c>
      <c r="Q411" s="147">
        <v>0</v>
      </c>
      <c r="R411" s="147">
        <f>Q411*H411</f>
        <v>0</v>
      </c>
      <c r="S411" s="147">
        <v>0</v>
      </c>
      <c r="T411" s="148">
        <f>S411*H411</f>
        <v>0</v>
      </c>
      <c r="AR411" s="149" t="s">
        <v>641</v>
      </c>
      <c r="AT411" s="149" t="s">
        <v>243</v>
      </c>
      <c r="AU411" s="149" t="s">
        <v>81</v>
      </c>
      <c r="AY411" s="17" t="s">
        <v>241</v>
      </c>
      <c r="BE411" s="150">
        <f>IF(N411="základní",J411,0)</f>
        <v>0</v>
      </c>
      <c r="BF411" s="150">
        <f>IF(N411="snížená",J411,0)</f>
        <v>0</v>
      </c>
      <c r="BG411" s="150">
        <f>IF(N411="zákl. přenesená",J411,0)</f>
        <v>0</v>
      </c>
      <c r="BH411" s="150">
        <f>IF(N411="sníž. přenesená",J411,0)</f>
        <v>0</v>
      </c>
      <c r="BI411" s="150">
        <f>IF(N411="nulová",J411,0)</f>
        <v>0</v>
      </c>
      <c r="BJ411" s="17" t="s">
        <v>81</v>
      </c>
      <c r="BK411" s="150">
        <f>ROUND(I411*H411,2)</f>
        <v>0</v>
      </c>
      <c r="BL411" s="17" t="s">
        <v>641</v>
      </c>
      <c r="BM411" s="149" t="s">
        <v>738</v>
      </c>
    </row>
    <row r="412" spans="2:47" s="1" customFormat="1" ht="11.25">
      <c r="B412" s="32"/>
      <c r="D412" s="151" t="s">
        <v>248</v>
      </c>
      <c r="F412" s="152" t="s">
        <v>737</v>
      </c>
      <c r="I412" s="153"/>
      <c r="L412" s="32"/>
      <c r="M412" s="154"/>
      <c r="T412" s="56"/>
      <c r="AT412" s="17" t="s">
        <v>248</v>
      </c>
      <c r="AU412" s="17" t="s">
        <v>81</v>
      </c>
    </row>
    <row r="413" spans="2:65" s="1" customFormat="1" ht="16.5" customHeight="1">
      <c r="B413" s="32"/>
      <c r="C413" s="137" t="s">
        <v>483</v>
      </c>
      <c r="D413" s="137" t="s">
        <v>243</v>
      </c>
      <c r="E413" s="138" t="s">
        <v>739</v>
      </c>
      <c r="F413" s="139" t="s">
        <v>740</v>
      </c>
      <c r="G413" s="140" t="s">
        <v>263</v>
      </c>
      <c r="H413" s="141">
        <v>55</v>
      </c>
      <c r="I413" s="142"/>
      <c r="J413" s="143">
        <f>ROUND(I413*H413,2)</f>
        <v>0</v>
      </c>
      <c r="K413" s="144"/>
      <c r="L413" s="32"/>
      <c r="M413" s="145" t="s">
        <v>1</v>
      </c>
      <c r="N413" s="146" t="s">
        <v>38</v>
      </c>
      <c r="P413" s="147">
        <f>O413*H413</f>
        <v>0</v>
      </c>
      <c r="Q413" s="147">
        <v>0</v>
      </c>
      <c r="R413" s="147">
        <f>Q413*H413</f>
        <v>0</v>
      </c>
      <c r="S413" s="147">
        <v>0</v>
      </c>
      <c r="T413" s="148">
        <f>S413*H413</f>
        <v>0</v>
      </c>
      <c r="AR413" s="149" t="s">
        <v>641</v>
      </c>
      <c r="AT413" s="149" t="s">
        <v>243</v>
      </c>
      <c r="AU413" s="149" t="s">
        <v>81</v>
      </c>
      <c r="AY413" s="17" t="s">
        <v>241</v>
      </c>
      <c r="BE413" s="150">
        <f>IF(N413="základní",J413,0)</f>
        <v>0</v>
      </c>
      <c r="BF413" s="150">
        <f>IF(N413="snížená",J413,0)</f>
        <v>0</v>
      </c>
      <c r="BG413" s="150">
        <f>IF(N413="zákl. přenesená",J413,0)</f>
        <v>0</v>
      </c>
      <c r="BH413" s="150">
        <f>IF(N413="sníž. přenesená",J413,0)</f>
        <v>0</v>
      </c>
      <c r="BI413" s="150">
        <f>IF(N413="nulová",J413,0)</f>
        <v>0</v>
      </c>
      <c r="BJ413" s="17" t="s">
        <v>81</v>
      </c>
      <c r="BK413" s="150">
        <f>ROUND(I413*H413,2)</f>
        <v>0</v>
      </c>
      <c r="BL413" s="17" t="s">
        <v>641</v>
      </c>
      <c r="BM413" s="149" t="s">
        <v>741</v>
      </c>
    </row>
    <row r="414" spans="2:47" s="1" customFormat="1" ht="11.25">
      <c r="B414" s="32"/>
      <c r="D414" s="151" t="s">
        <v>248</v>
      </c>
      <c r="F414" s="152" t="s">
        <v>740</v>
      </c>
      <c r="I414" s="153"/>
      <c r="L414" s="32"/>
      <c r="M414" s="154"/>
      <c r="T414" s="56"/>
      <c r="AT414" s="17" t="s">
        <v>248</v>
      </c>
      <c r="AU414" s="17" t="s">
        <v>81</v>
      </c>
    </row>
    <row r="415" spans="2:65" s="1" customFormat="1" ht="24.2" customHeight="1">
      <c r="B415" s="32"/>
      <c r="C415" s="137" t="s">
        <v>742</v>
      </c>
      <c r="D415" s="137" t="s">
        <v>243</v>
      </c>
      <c r="E415" s="138" t="s">
        <v>743</v>
      </c>
      <c r="F415" s="139" t="s">
        <v>744</v>
      </c>
      <c r="G415" s="140" t="s">
        <v>267</v>
      </c>
      <c r="H415" s="141">
        <v>1129</v>
      </c>
      <c r="I415" s="142"/>
      <c r="J415" s="143">
        <f>ROUND(I415*H415,2)</f>
        <v>0</v>
      </c>
      <c r="K415" s="144"/>
      <c r="L415" s="32"/>
      <c r="M415" s="145" t="s">
        <v>1</v>
      </c>
      <c r="N415" s="146" t="s">
        <v>38</v>
      </c>
      <c r="P415" s="147">
        <f>O415*H415</f>
        <v>0</v>
      </c>
      <c r="Q415" s="147">
        <v>0</v>
      </c>
      <c r="R415" s="147">
        <f>Q415*H415</f>
        <v>0</v>
      </c>
      <c r="S415" s="147">
        <v>0</v>
      </c>
      <c r="T415" s="148">
        <f>S415*H415</f>
        <v>0</v>
      </c>
      <c r="AR415" s="149" t="s">
        <v>641</v>
      </c>
      <c r="AT415" s="149" t="s">
        <v>243</v>
      </c>
      <c r="AU415" s="149" t="s">
        <v>81</v>
      </c>
      <c r="AY415" s="17" t="s">
        <v>241</v>
      </c>
      <c r="BE415" s="150">
        <f>IF(N415="základní",J415,0)</f>
        <v>0</v>
      </c>
      <c r="BF415" s="150">
        <f>IF(N415="snížená",J415,0)</f>
        <v>0</v>
      </c>
      <c r="BG415" s="150">
        <f>IF(N415="zákl. přenesená",J415,0)</f>
        <v>0</v>
      </c>
      <c r="BH415" s="150">
        <f>IF(N415="sníž. přenesená",J415,0)</f>
        <v>0</v>
      </c>
      <c r="BI415" s="150">
        <f>IF(N415="nulová",J415,0)</f>
        <v>0</v>
      </c>
      <c r="BJ415" s="17" t="s">
        <v>81</v>
      </c>
      <c r="BK415" s="150">
        <f>ROUND(I415*H415,2)</f>
        <v>0</v>
      </c>
      <c r="BL415" s="17" t="s">
        <v>641</v>
      </c>
      <c r="BM415" s="149" t="s">
        <v>745</v>
      </c>
    </row>
    <row r="416" spans="2:47" s="1" customFormat="1" ht="11.25">
      <c r="B416" s="32"/>
      <c r="D416" s="151" t="s">
        <v>248</v>
      </c>
      <c r="F416" s="152" t="s">
        <v>744</v>
      </c>
      <c r="I416" s="153"/>
      <c r="L416" s="32"/>
      <c r="M416" s="154"/>
      <c r="T416" s="56"/>
      <c r="AT416" s="17" t="s">
        <v>248</v>
      </c>
      <c r="AU416" s="17" t="s">
        <v>81</v>
      </c>
    </row>
    <row r="417" spans="2:65" s="1" customFormat="1" ht="21.75" customHeight="1">
      <c r="B417" s="32"/>
      <c r="C417" s="137" t="s">
        <v>487</v>
      </c>
      <c r="D417" s="137" t="s">
        <v>243</v>
      </c>
      <c r="E417" s="138" t="s">
        <v>746</v>
      </c>
      <c r="F417" s="139" t="s">
        <v>747</v>
      </c>
      <c r="G417" s="140" t="s">
        <v>263</v>
      </c>
      <c r="H417" s="141">
        <v>13</v>
      </c>
      <c r="I417" s="142"/>
      <c r="J417" s="143">
        <f>ROUND(I417*H417,2)</f>
        <v>0</v>
      </c>
      <c r="K417" s="144"/>
      <c r="L417" s="32"/>
      <c r="M417" s="145" t="s">
        <v>1</v>
      </c>
      <c r="N417" s="146" t="s">
        <v>38</v>
      </c>
      <c r="P417" s="147">
        <f>O417*H417</f>
        <v>0</v>
      </c>
      <c r="Q417" s="147">
        <v>0</v>
      </c>
      <c r="R417" s="147">
        <f>Q417*H417</f>
        <v>0</v>
      </c>
      <c r="S417" s="147">
        <v>0</v>
      </c>
      <c r="T417" s="148">
        <f>S417*H417</f>
        <v>0</v>
      </c>
      <c r="AR417" s="149" t="s">
        <v>641</v>
      </c>
      <c r="AT417" s="149" t="s">
        <v>243</v>
      </c>
      <c r="AU417" s="149" t="s">
        <v>81</v>
      </c>
      <c r="AY417" s="17" t="s">
        <v>241</v>
      </c>
      <c r="BE417" s="150">
        <f>IF(N417="základní",J417,0)</f>
        <v>0</v>
      </c>
      <c r="BF417" s="150">
        <f>IF(N417="snížená",J417,0)</f>
        <v>0</v>
      </c>
      <c r="BG417" s="150">
        <f>IF(N417="zákl. přenesená",J417,0)</f>
        <v>0</v>
      </c>
      <c r="BH417" s="150">
        <f>IF(N417="sníž. přenesená",J417,0)</f>
        <v>0</v>
      </c>
      <c r="BI417" s="150">
        <f>IF(N417="nulová",J417,0)</f>
        <v>0</v>
      </c>
      <c r="BJ417" s="17" t="s">
        <v>81</v>
      </c>
      <c r="BK417" s="150">
        <f>ROUND(I417*H417,2)</f>
        <v>0</v>
      </c>
      <c r="BL417" s="17" t="s">
        <v>641</v>
      </c>
      <c r="BM417" s="149" t="s">
        <v>748</v>
      </c>
    </row>
    <row r="418" spans="2:47" s="1" customFormat="1" ht="11.25">
      <c r="B418" s="32"/>
      <c r="D418" s="151" t="s">
        <v>248</v>
      </c>
      <c r="F418" s="152" t="s">
        <v>747</v>
      </c>
      <c r="I418" s="153"/>
      <c r="L418" s="32"/>
      <c r="M418" s="154"/>
      <c r="T418" s="56"/>
      <c r="AT418" s="17" t="s">
        <v>248</v>
      </c>
      <c r="AU418" s="17" t="s">
        <v>81</v>
      </c>
    </row>
    <row r="419" spans="2:65" s="1" customFormat="1" ht="24.2" customHeight="1">
      <c r="B419" s="32"/>
      <c r="C419" s="137" t="s">
        <v>749</v>
      </c>
      <c r="D419" s="137" t="s">
        <v>243</v>
      </c>
      <c r="E419" s="138" t="s">
        <v>750</v>
      </c>
      <c r="F419" s="139" t="s">
        <v>751</v>
      </c>
      <c r="G419" s="140" t="s">
        <v>263</v>
      </c>
      <c r="H419" s="141">
        <v>13</v>
      </c>
      <c r="I419" s="142"/>
      <c r="J419" s="143">
        <f>ROUND(I419*H419,2)</f>
        <v>0</v>
      </c>
      <c r="K419" s="144"/>
      <c r="L419" s="32"/>
      <c r="M419" s="145" t="s">
        <v>1</v>
      </c>
      <c r="N419" s="146" t="s">
        <v>38</v>
      </c>
      <c r="P419" s="147">
        <f>O419*H419</f>
        <v>0</v>
      </c>
      <c r="Q419" s="147">
        <v>0</v>
      </c>
      <c r="R419" s="147">
        <f>Q419*H419</f>
        <v>0</v>
      </c>
      <c r="S419" s="147">
        <v>0</v>
      </c>
      <c r="T419" s="148">
        <f>S419*H419</f>
        <v>0</v>
      </c>
      <c r="AR419" s="149" t="s">
        <v>641</v>
      </c>
      <c r="AT419" s="149" t="s">
        <v>243</v>
      </c>
      <c r="AU419" s="149" t="s">
        <v>81</v>
      </c>
      <c r="AY419" s="17" t="s">
        <v>241</v>
      </c>
      <c r="BE419" s="150">
        <f>IF(N419="základní",J419,0)</f>
        <v>0</v>
      </c>
      <c r="BF419" s="150">
        <f>IF(N419="snížená",J419,0)</f>
        <v>0</v>
      </c>
      <c r="BG419" s="150">
        <f>IF(N419="zákl. přenesená",J419,0)</f>
        <v>0</v>
      </c>
      <c r="BH419" s="150">
        <f>IF(N419="sníž. přenesená",J419,0)</f>
        <v>0</v>
      </c>
      <c r="BI419" s="150">
        <f>IF(N419="nulová",J419,0)</f>
        <v>0</v>
      </c>
      <c r="BJ419" s="17" t="s">
        <v>81</v>
      </c>
      <c r="BK419" s="150">
        <f>ROUND(I419*H419,2)</f>
        <v>0</v>
      </c>
      <c r="BL419" s="17" t="s">
        <v>641</v>
      </c>
      <c r="BM419" s="149" t="s">
        <v>752</v>
      </c>
    </row>
    <row r="420" spans="2:47" s="1" customFormat="1" ht="11.25">
      <c r="B420" s="32"/>
      <c r="D420" s="151" t="s">
        <v>248</v>
      </c>
      <c r="F420" s="152" t="s">
        <v>751</v>
      </c>
      <c r="I420" s="153"/>
      <c r="L420" s="32"/>
      <c r="M420" s="154"/>
      <c r="T420" s="56"/>
      <c r="AT420" s="17" t="s">
        <v>248</v>
      </c>
      <c r="AU420" s="17" t="s">
        <v>81</v>
      </c>
    </row>
    <row r="421" spans="2:65" s="1" customFormat="1" ht="24.2" customHeight="1">
      <c r="B421" s="32"/>
      <c r="C421" s="137" t="s">
        <v>490</v>
      </c>
      <c r="D421" s="137" t="s">
        <v>243</v>
      </c>
      <c r="E421" s="138" t="s">
        <v>420</v>
      </c>
      <c r="F421" s="139" t="s">
        <v>421</v>
      </c>
      <c r="G421" s="140" t="s">
        <v>263</v>
      </c>
      <c r="H421" s="141">
        <v>9</v>
      </c>
      <c r="I421" s="142"/>
      <c r="J421" s="143">
        <f>ROUND(I421*H421,2)</f>
        <v>0</v>
      </c>
      <c r="K421" s="144"/>
      <c r="L421" s="32"/>
      <c r="M421" s="145" t="s">
        <v>1</v>
      </c>
      <c r="N421" s="146" t="s">
        <v>38</v>
      </c>
      <c r="P421" s="147">
        <f>O421*H421</f>
        <v>0</v>
      </c>
      <c r="Q421" s="147">
        <v>0</v>
      </c>
      <c r="R421" s="147">
        <f>Q421*H421</f>
        <v>0</v>
      </c>
      <c r="S421" s="147">
        <v>0</v>
      </c>
      <c r="T421" s="148">
        <f>S421*H421</f>
        <v>0</v>
      </c>
      <c r="AR421" s="149" t="s">
        <v>641</v>
      </c>
      <c r="AT421" s="149" t="s">
        <v>243</v>
      </c>
      <c r="AU421" s="149" t="s">
        <v>81</v>
      </c>
      <c r="AY421" s="17" t="s">
        <v>241</v>
      </c>
      <c r="BE421" s="150">
        <f>IF(N421="základní",J421,0)</f>
        <v>0</v>
      </c>
      <c r="BF421" s="150">
        <f>IF(N421="snížená",J421,0)</f>
        <v>0</v>
      </c>
      <c r="BG421" s="150">
        <f>IF(N421="zákl. přenesená",J421,0)</f>
        <v>0</v>
      </c>
      <c r="BH421" s="150">
        <f>IF(N421="sníž. přenesená",J421,0)</f>
        <v>0</v>
      </c>
      <c r="BI421" s="150">
        <f>IF(N421="nulová",J421,0)</f>
        <v>0</v>
      </c>
      <c r="BJ421" s="17" t="s">
        <v>81</v>
      </c>
      <c r="BK421" s="150">
        <f>ROUND(I421*H421,2)</f>
        <v>0</v>
      </c>
      <c r="BL421" s="17" t="s">
        <v>641</v>
      </c>
      <c r="BM421" s="149" t="s">
        <v>753</v>
      </c>
    </row>
    <row r="422" spans="2:47" s="1" customFormat="1" ht="19.5">
      <c r="B422" s="32"/>
      <c r="D422" s="151" t="s">
        <v>248</v>
      </c>
      <c r="F422" s="152" t="s">
        <v>421</v>
      </c>
      <c r="I422" s="153"/>
      <c r="L422" s="32"/>
      <c r="M422" s="154"/>
      <c r="T422" s="56"/>
      <c r="AT422" s="17" t="s">
        <v>248</v>
      </c>
      <c r="AU422" s="17" t="s">
        <v>81</v>
      </c>
    </row>
    <row r="423" spans="2:65" s="1" customFormat="1" ht="16.5" customHeight="1">
      <c r="B423" s="32"/>
      <c r="C423" s="137" t="s">
        <v>754</v>
      </c>
      <c r="D423" s="137" t="s">
        <v>243</v>
      </c>
      <c r="E423" s="138" t="s">
        <v>755</v>
      </c>
      <c r="F423" s="139" t="s">
        <v>756</v>
      </c>
      <c r="G423" s="140" t="s">
        <v>263</v>
      </c>
      <c r="H423" s="141">
        <v>16</v>
      </c>
      <c r="I423" s="142"/>
      <c r="J423" s="143">
        <f>ROUND(I423*H423,2)</f>
        <v>0</v>
      </c>
      <c r="K423" s="144"/>
      <c r="L423" s="32"/>
      <c r="M423" s="145" t="s">
        <v>1</v>
      </c>
      <c r="N423" s="146" t="s">
        <v>38</v>
      </c>
      <c r="P423" s="147">
        <f>O423*H423</f>
        <v>0</v>
      </c>
      <c r="Q423" s="147">
        <v>0</v>
      </c>
      <c r="R423" s="147">
        <f>Q423*H423</f>
        <v>0</v>
      </c>
      <c r="S423" s="147">
        <v>0</v>
      </c>
      <c r="T423" s="148">
        <f>S423*H423</f>
        <v>0</v>
      </c>
      <c r="AR423" s="149" t="s">
        <v>641</v>
      </c>
      <c r="AT423" s="149" t="s">
        <v>243</v>
      </c>
      <c r="AU423" s="149" t="s">
        <v>81</v>
      </c>
      <c r="AY423" s="17" t="s">
        <v>241</v>
      </c>
      <c r="BE423" s="150">
        <f>IF(N423="základní",J423,0)</f>
        <v>0</v>
      </c>
      <c r="BF423" s="150">
        <f>IF(N423="snížená",J423,0)</f>
        <v>0</v>
      </c>
      <c r="BG423" s="150">
        <f>IF(N423="zákl. přenesená",J423,0)</f>
        <v>0</v>
      </c>
      <c r="BH423" s="150">
        <f>IF(N423="sníž. přenesená",J423,0)</f>
        <v>0</v>
      </c>
      <c r="BI423" s="150">
        <f>IF(N423="nulová",J423,0)</f>
        <v>0</v>
      </c>
      <c r="BJ423" s="17" t="s">
        <v>81</v>
      </c>
      <c r="BK423" s="150">
        <f>ROUND(I423*H423,2)</f>
        <v>0</v>
      </c>
      <c r="BL423" s="17" t="s">
        <v>641</v>
      </c>
      <c r="BM423" s="149" t="s">
        <v>757</v>
      </c>
    </row>
    <row r="424" spans="2:47" s="1" customFormat="1" ht="11.25">
      <c r="B424" s="32"/>
      <c r="D424" s="151" t="s">
        <v>248</v>
      </c>
      <c r="F424" s="152" t="s">
        <v>756</v>
      </c>
      <c r="I424" s="153"/>
      <c r="L424" s="32"/>
      <c r="M424" s="154"/>
      <c r="T424" s="56"/>
      <c r="AT424" s="17" t="s">
        <v>248</v>
      </c>
      <c r="AU424" s="17" t="s">
        <v>81</v>
      </c>
    </row>
    <row r="425" spans="2:65" s="1" customFormat="1" ht="24.2" customHeight="1">
      <c r="B425" s="32"/>
      <c r="C425" s="137" t="s">
        <v>498</v>
      </c>
      <c r="D425" s="137" t="s">
        <v>243</v>
      </c>
      <c r="E425" s="138" t="s">
        <v>758</v>
      </c>
      <c r="F425" s="139" t="s">
        <v>759</v>
      </c>
      <c r="G425" s="140" t="s">
        <v>263</v>
      </c>
      <c r="H425" s="141">
        <v>18</v>
      </c>
      <c r="I425" s="142"/>
      <c r="J425" s="143">
        <f>ROUND(I425*H425,2)</f>
        <v>0</v>
      </c>
      <c r="K425" s="144"/>
      <c r="L425" s="32"/>
      <c r="M425" s="145" t="s">
        <v>1</v>
      </c>
      <c r="N425" s="146" t="s">
        <v>38</v>
      </c>
      <c r="P425" s="147">
        <f>O425*H425</f>
        <v>0</v>
      </c>
      <c r="Q425" s="147">
        <v>0</v>
      </c>
      <c r="R425" s="147">
        <f>Q425*H425</f>
        <v>0</v>
      </c>
      <c r="S425" s="147">
        <v>0</v>
      </c>
      <c r="T425" s="148">
        <f>S425*H425</f>
        <v>0</v>
      </c>
      <c r="AR425" s="149" t="s">
        <v>641</v>
      </c>
      <c r="AT425" s="149" t="s">
        <v>243</v>
      </c>
      <c r="AU425" s="149" t="s">
        <v>81</v>
      </c>
      <c r="AY425" s="17" t="s">
        <v>241</v>
      </c>
      <c r="BE425" s="150">
        <f>IF(N425="základní",J425,0)</f>
        <v>0</v>
      </c>
      <c r="BF425" s="150">
        <f>IF(N425="snížená",J425,0)</f>
        <v>0</v>
      </c>
      <c r="BG425" s="150">
        <f>IF(N425="zákl. přenesená",J425,0)</f>
        <v>0</v>
      </c>
      <c r="BH425" s="150">
        <f>IF(N425="sníž. přenesená",J425,0)</f>
        <v>0</v>
      </c>
      <c r="BI425" s="150">
        <f>IF(N425="nulová",J425,0)</f>
        <v>0</v>
      </c>
      <c r="BJ425" s="17" t="s">
        <v>81</v>
      </c>
      <c r="BK425" s="150">
        <f>ROUND(I425*H425,2)</f>
        <v>0</v>
      </c>
      <c r="BL425" s="17" t="s">
        <v>641</v>
      </c>
      <c r="BM425" s="149" t="s">
        <v>760</v>
      </c>
    </row>
    <row r="426" spans="2:47" s="1" customFormat="1" ht="19.5">
      <c r="B426" s="32"/>
      <c r="D426" s="151" t="s">
        <v>248</v>
      </c>
      <c r="F426" s="152" t="s">
        <v>759</v>
      </c>
      <c r="I426" s="153"/>
      <c r="L426" s="32"/>
      <c r="M426" s="154"/>
      <c r="T426" s="56"/>
      <c r="AT426" s="17" t="s">
        <v>248</v>
      </c>
      <c r="AU426" s="17" t="s">
        <v>81</v>
      </c>
    </row>
    <row r="427" spans="2:65" s="1" customFormat="1" ht="24.2" customHeight="1">
      <c r="B427" s="32"/>
      <c r="C427" s="137" t="s">
        <v>761</v>
      </c>
      <c r="D427" s="137" t="s">
        <v>243</v>
      </c>
      <c r="E427" s="138" t="s">
        <v>762</v>
      </c>
      <c r="F427" s="139" t="s">
        <v>763</v>
      </c>
      <c r="G427" s="140" t="s">
        <v>263</v>
      </c>
      <c r="H427" s="141">
        <v>16</v>
      </c>
      <c r="I427" s="142"/>
      <c r="J427" s="143">
        <f>ROUND(I427*H427,2)</f>
        <v>0</v>
      </c>
      <c r="K427" s="144"/>
      <c r="L427" s="32"/>
      <c r="M427" s="145" t="s">
        <v>1</v>
      </c>
      <c r="N427" s="146" t="s">
        <v>38</v>
      </c>
      <c r="P427" s="147">
        <f>O427*H427</f>
        <v>0</v>
      </c>
      <c r="Q427" s="147">
        <v>0</v>
      </c>
      <c r="R427" s="147">
        <f>Q427*H427</f>
        <v>0</v>
      </c>
      <c r="S427" s="147">
        <v>0</v>
      </c>
      <c r="T427" s="148">
        <f>S427*H427</f>
        <v>0</v>
      </c>
      <c r="AR427" s="149" t="s">
        <v>641</v>
      </c>
      <c r="AT427" s="149" t="s">
        <v>243</v>
      </c>
      <c r="AU427" s="149" t="s">
        <v>81</v>
      </c>
      <c r="AY427" s="17" t="s">
        <v>241</v>
      </c>
      <c r="BE427" s="150">
        <f>IF(N427="základní",J427,0)</f>
        <v>0</v>
      </c>
      <c r="BF427" s="150">
        <f>IF(N427="snížená",J427,0)</f>
        <v>0</v>
      </c>
      <c r="BG427" s="150">
        <f>IF(N427="zákl. přenesená",J427,0)</f>
        <v>0</v>
      </c>
      <c r="BH427" s="150">
        <f>IF(N427="sníž. přenesená",J427,0)</f>
        <v>0</v>
      </c>
      <c r="BI427" s="150">
        <f>IF(N427="nulová",J427,0)</f>
        <v>0</v>
      </c>
      <c r="BJ427" s="17" t="s">
        <v>81</v>
      </c>
      <c r="BK427" s="150">
        <f>ROUND(I427*H427,2)</f>
        <v>0</v>
      </c>
      <c r="BL427" s="17" t="s">
        <v>641</v>
      </c>
      <c r="BM427" s="149" t="s">
        <v>764</v>
      </c>
    </row>
    <row r="428" spans="2:47" s="1" customFormat="1" ht="19.5">
      <c r="B428" s="32"/>
      <c r="D428" s="151" t="s">
        <v>248</v>
      </c>
      <c r="F428" s="152" t="s">
        <v>763</v>
      </c>
      <c r="I428" s="153"/>
      <c r="L428" s="32"/>
      <c r="M428" s="154"/>
      <c r="T428" s="56"/>
      <c r="AT428" s="17" t="s">
        <v>248</v>
      </c>
      <c r="AU428" s="17" t="s">
        <v>81</v>
      </c>
    </row>
    <row r="429" spans="2:65" s="1" customFormat="1" ht="16.5" customHeight="1">
      <c r="B429" s="32"/>
      <c r="C429" s="137" t="s">
        <v>501</v>
      </c>
      <c r="D429" s="137" t="s">
        <v>243</v>
      </c>
      <c r="E429" s="138" t="s">
        <v>765</v>
      </c>
      <c r="F429" s="139" t="s">
        <v>766</v>
      </c>
      <c r="G429" s="140" t="s">
        <v>263</v>
      </c>
      <c r="H429" s="141">
        <v>2</v>
      </c>
      <c r="I429" s="142"/>
      <c r="J429" s="143">
        <f>ROUND(I429*H429,2)</f>
        <v>0</v>
      </c>
      <c r="K429" s="144"/>
      <c r="L429" s="32"/>
      <c r="M429" s="145" t="s">
        <v>1</v>
      </c>
      <c r="N429" s="146" t="s">
        <v>38</v>
      </c>
      <c r="P429" s="147">
        <f>O429*H429</f>
        <v>0</v>
      </c>
      <c r="Q429" s="147">
        <v>0</v>
      </c>
      <c r="R429" s="147">
        <f>Q429*H429</f>
        <v>0</v>
      </c>
      <c r="S429" s="147">
        <v>0</v>
      </c>
      <c r="T429" s="148">
        <f>S429*H429</f>
        <v>0</v>
      </c>
      <c r="AR429" s="149" t="s">
        <v>641</v>
      </c>
      <c r="AT429" s="149" t="s">
        <v>243</v>
      </c>
      <c r="AU429" s="149" t="s">
        <v>81</v>
      </c>
      <c r="AY429" s="17" t="s">
        <v>241</v>
      </c>
      <c r="BE429" s="150">
        <f>IF(N429="základní",J429,0)</f>
        <v>0</v>
      </c>
      <c r="BF429" s="150">
        <f>IF(N429="snížená",J429,0)</f>
        <v>0</v>
      </c>
      <c r="BG429" s="150">
        <f>IF(N429="zákl. přenesená",J429,0)</f>
        <v>0</v>
      </c>
      <c r="BH429" s="150">
        <f>IF(N429="sníž. přenesená",J429,0)</f>
        <v>0</v>
      </c>
      <c r="BI429" s="150">
        <f>IF(N429="nulová",J429,0)</f>
        <v>0</v>
      </c>
      <c r="BJ429" s="17" t="s">
        <v>81</v>
      </c>
      <c r="BK429" s="150">
        <f>ROUND(I429*H429,2)</f>
        <v>0</v>
      </c>
      <c r="BL429" s="17" t="s">
        <v>641</v>
      </c>
      <c r="BM429" s="149" t="s">
        <v>767</v>
      </c>
    </row>
    <row r="430" spans="2:47" s="1" customFormat="1" ht="11.25">
      <c r="B430" s="32"/>
      <c r="D430" s="151" t="s">
        <v>248</v>
      </c>
      <c r="F430" s="152" t="s">
        <v>766</v>
      </c>
      <c r="I430" s="153"/>
      <c r="L430" s="32"/>
      <c r="M430" s="154"/>
      <c r="T430" s="56"/>
      <c r="AT430" s="17" t="s">
        <v>248</v>
      </c>
      <c r="AU430" s="17" t="s">
        <v>81</v>
      </c>
    </row>
    <row r="431" spans="2:65" s="1" customFormat="1" ht="24.2" customHeight="1">
      <c r="B431" s="32"/>
      <c r="C431" s="137" t="s">
        <v>768</v>
      </c>
      <c r="D431" s="137" t="s">
        <v>243</v>
      </c>
      <c r="E431" s="138" t="s">
        <v>769</v>
      </c>
      <c r="F431" s="139" t="s">
        <v>770</v>
      </c>
      <c r="G431" s="140" t="s">
        <v>263</v>
      </c>
      <c r="H431" s="141">
        <v>2</v>
      </c>
      <c r="I431" s="142"/>
      <c r="J431" s="143">
        <f>ROUND(I431*H431,2)</f>
        <v>0</v>
      </c>
      <c r="K431" s="144"/>
      <c r="L431" s="32"/>
      <c r="M431" s="145" t="s">
        <v>1</v>
      </c>
      <c r="N431" s="146" t="s">
        <v>38</v>
      </c>
      <c r="P431" s="147">
        <f>O431*H431</f>
        <v>0</v>
      </c>
      <c r="Q431" s="147">
        <v>0</v>
      </c>
      <c r="R431" s="147">
        <f>Q431*H431</f>
        <v>0</v>
      </c>
      <c r="S431" s="147">
        <v>0</v>
      </c>
      <c r="T431" s="148">
        <f>S431*H431</f>
        <v>0</v>
      </c>
      <c r="AR431" s="149" t="s">
        <v>641</v>
      </c>
      <c r="AT431" s="149" t="s">
        <v>243</v>
      </c>
      <c r="AU431" s="149" t="s">
        <v>81</v>
      </c>
      <c r="AY431" s="17" t="s">
        <v>241</v>
      </c>
      <c r="BE431" s="150">
        <f>IF(N431="základní",J431,0)</f>
        <v>0</v>
      </c>
      <c r="BF431" s="150">
        <f>IF(N431="snížená",J431,0)</f>
        <v>0</v>
      </c>
      <c r="BG431" s="150">
        <f>IF(N431="zákl. přenesená",J431,0)</f>
        <v>0</v>
      </c>
      <c r="BH431" s="150">
        <f>IF(N431="sníž. přenesená",J431,0)</f>
        <v>0</v>
      </c>
      <c r="BI431" s="150">
        <f>IF(N431="nulová",J431,0)</f>
        <v>0</v>
      </c>
      <c r="BJ431" s="17" t="s">
        <v>81</v>
      </c>
      <c r="BK431" s="150">
        <f>ROUND(I431*H431,2)</f>
        <v>0</v>
      </c>
      <c r="BL431" s="17" t="s">
        <v>641</v>
      </c>
      <c r="BM431" s="149" t="s">
        <v>771</v>
      </c>
    </row>
    <row r="432" spans="2:47" s="1" customFormat="1" ht="19.5">
      <c r="B432" s="32"/>
      <c r="D432" s="151" t="s">
        <v>248</v>
      </c>
      <c r="F432" s="152" t="s">
        <v>770</v>
      </c>
      <c r="I432" s="153"/>
      <c r="L432" s="32"/>
      <c r="M432" s="154"/>
      <c r="T432" s="56"/>
      <c r="AT432" s="17" t="s">
        <v>248</v>
      </c>
      <c r="AU432" s="17" t="s">
        <v>81</v>
      </c>
    </row>
    <row r="433" spans="2:65" s="1" customFormat="1" ht="24.2" customHeight="1">
      <c r="B433" s="32"/>
      <c r="C433" s="137" t="s">
        <v>505</v>
      </c>
      <c r="D433" s="137" t="s">
        <v>243</v>
      </c>
      <c r="E433" s="138" t="s">
        <v>772</v>
      </c>
      <c r="F433" s="139" t="s">
        <v>773</v>
      </c>
      <c r="G433" s="140" t="s">
        <v>263</v>
      </c>
      <c r="H433" s="141">
        <v>7</v>
      </c>
      <c r="I433" s="142"/>
      <c r="J433" s="143">
        <f>ROUND(I433*H433,2)</f>
        <v>0</v>
      </c>
      <c r="K433" s="144"/>
      <c r="L433" s="32"/>
      <c r="M433" s="145" t="s">
        <v>1</v>
      </c>
      <c r="N433" s="146" t="s">
        <v>38</v>
      </c>
      <c r="P433" s="147">
        <f>O433*H433</f>
        <v>0</v>
      </c>
      <c r="Q433" s="147">
        <v>0</v>
      </c>
      <c r="R433" s="147">
        <f>Q433*H433</f>
        <v>0</v>
      </c>
      <c r="S433" s="147">
        <v>0</v>
      </c>
      <c r="T433" s="148">
        <f>S433*H433</f>
        <v>0</v>
      </c>
      <c r="AR433" s="149" t="s">
        <v>641</v>
      </c>
      <c r="AT433" s="149" t="s">
        <v>243</v>
      </c>
      <c r="AU433" s="149" t="s">
        <v>81</v>
      </c>
      <c r="AY433" s="17" t="s">
        <v>241</v>
      </c>
      <c r="BE433" s="150">
        <f>IF(N433="základní",J433,0)</f>
        <v>0</v>
      </c>
      <c r="BF433" s="150">
        <f>IF(N433="snížená",J433,0)</f>
        <v>0</v>
      </c>
      <c r="BG433" s="150">
        <f>IF(N433="zákl. přenesená",J433,0)</f>
        <v>0</v>
      </c>
      <c r="BH433" s="150">
        <f>IF(N433="sníž. přenesená",J433,0)</f>
        <v>0</v>
      </c>
      <c r="BI433" s="150">
        <f>IF(N433="nulová",J433,0)</f>
        <v>0</v>
      </c>
      <c r="BJ433" s="17" t="s">
        <v>81</v>
      </c>
      <c r="BK433" s="150">
        <f>ROUND(I433*H433,2)</f>
        <v>0</v>
      </c>
      <c r="BL433" s="17" t="s">
        <v>641</v>
      </c>
      <c r="BM433" s="149" t="s">
        <v>774</v>
      </c>
    </row>
    <row r="434" spans="2:47" s="1" customFormat="1" ht="19.5">
      <c r="B434" s="32"/>
      <c r="D434" s="151" t="s">
        <v>248</v>
      </c>
      <c r="F434" s="152" t="s">
        <v>773</v>
      </c>
      <c r="I434" s="153"/>
      <c r="L434" s="32"/>
      <c r="M434" s="154"/>
      <c r="T434" s="56"/>
      <c r="AT434" s="17" t="s">
        <v>248</v>
      </c>
      <c r="AU434" s="17" t="s">
        <v>81</v>
      </c>
    </row>
    <row r="435" spans="2:65" s="1" customFormat="1" ht="16.5" customHeight="1">
      <c r="B435" s="32"/>
      <c r="C435" s="137" t="s">
        <v>775</v>
      </c>
      <c r="D435" s="137" t="s">
        <v>243</v>
      </c>
      <c r="E435" s="138" t="s">
        <v>776</v>
      </c>
      <c r="F435" s="139" t="s">
        <v>777</v>
      </c>
      <c r="G435" s="140" t="s">
        <v>263</v>
      </c>
      <c r="H435" s="141">
        <v>6</v>
      </c>
      <c r="I435" s="142"/>
      <c r="J435" s="143">
        <f>ROUND(I435*H435,2)</f>
        <v>0</v>
      </c>
      <c r="K435" s="144"/>
      <c r="L435" s="32"/>
      <c r="M435" s="145" t="s">
        <v>1</v>
      </c>
      <c r="N435" s="146" t="s">
        <v>38</v>
      </c>
      <c r="P435" s="147">
        <f>O435*H435</f>
        <v>0</v>
      </c>
      <c r="Q435" s="147">
        <v>0</v>
      </c>
      <c r="R435" s="147">
        <f>Q435*H435</f>
        <v>0</v>
      </c>
      <c r="S435" s="147">
        <v>0</v>
      </c>
      <c r="T435" s="148">
        <f>S435*H435</f>
        <v>0</v>
      </c>
      <c r="AR435" s="149" t="s">
        <v>641</v>
      </c>
      <c r="AT435" s="149" t="s">
        <v>243</v>
      </c>
      <c r="AU435" s="149" t="s">
        <v>81</v>
      </c>
      <c r="AY435" s="17" t="s">
        <v>241</v>
      </c>
      <c r="BE435" s="150">
        <f>IF(N435="základní",J435,0)</f>
        <v>0</v>
      </c>
      <c r="BF435" s="150">
        <f>IF(N435="snížená",J435,0)</f>
        <v>0</v>
      </c>
      <c r="BG435" s="150">
        <f>IF(N435="zákl. přenesená",J435,0)</f>
        <v>0</v>
      </c>
      <c r="BH435" s="150">
        <f>IF(N435="sníž. přenesená",J435,0)</f>
        <v>0</v>
      </c>
      <c r="BI435" s="150">
        <f>IF(N435="nulová",J435,0)</f>
        <v>0</v>
      </c>
      <c r="BJ435" s="17" t="s">
        <v>81</v>
      </c>
      <c r="BK435" s="150">
        <f>ROUND(I435*H435,2)</f>
        <v>0</v>
      </c>
      <c r="BL435" s="17" t="s">
        <v>641</v>
      </c>
      <c r="BM435" s="149" t="s">
        <v>778</v>
      </c>
    </row>
    <row r="436" spans="2:47" s="1" customFormat="1" ht="11.25">
      <c r="B436" s="32"/>
      <c r="D436" s="151" t="s">
        <v>248</v>
      </c>
      <c r="F436" s="152" t="s">
        <v>777</v>
      </c>
      <c r="I436" s="153"/>
      <c r="L436" s="32"/>
      <c r="M436" s="154"/>
      <c r="T436" s="56"/>
      <c r="AT436" s="17" t="s">
        <v>248</v>
      </c>
      <c r="AU436" s="17" t="s">
        <v>81</v>
      </c>
    </row>
    <row r="437" spans="2:65" s="1" customFormat="1" ht="37.9" customHeight="1">
      <c r="B437" s="32"/>
      <c r="C437" s="137" t="s">
        <v>508</v>
      </c>
      <c r="D437" s="137" t="s">
        <v>243</v>
      </c>
      <c r="E437" s="138" t="s">
        <v>779</v>
      </c>
      <c r="F437" s="139" t="s">
        <v>780</v>
      </c>
      <c r="G437" s="140" t="s">
        <v>267</v>
      </c>
      <c r="H437" s="141">
        <v>620</v>
      </c>
      <c r="I437" s="142"/>
      <c r="J437" s="143">
        <f>ROUND(I437*H437,2)</f>
        <v>0</v>
      </c>
      <c r="K437" s="144"/>
      <c r="L437" s="32"/>
      <c r="M437" s="145" t="s">
        <v>1</v>
      </c>
      <c r="N437" s="146" t="s">
        <v>38</v>
      </c>
      <c r="P437" s="147">
        <f>O437*H437</f>
        <v>0</v>
      </c>
      <c r="Q437" s="147">
        <v>0</v>
      </c>
      <c r="R437" s="147">
        <f>Q437*H437</f>
        <v>0</v>
      </c>
      <c r="S437" s="147">
        <v>0</v>
      </c>
      <c r="T437" s="148">
        <f>S437*H437</f>
        <v>0</v>
      </c>
      <c r="AR437" s="149" t="s">
        <v>641</v>
      </c>
      <c r="AT437" s="149" t="s">
        <v>243</v>
      </c>
      <c r="AU437" s="149" t="s">
        <v>81</v>
      </c>
      <c r="AY437" s="17" t="s">
        <v>241</v>
      </c>
      <c r="BE437" s="150">
        <f>IF(N437="základní",J437,0)</f>
        <v>0</v>
      </c>
      <c r="BF437" s="150">
        <f>IF(N437="snížená",J437,0)</f>
        <v>0</v>
      </c>
      <c r="BG437" s="150">
        <f>IF(N437="zákl. přenesená",J437,0)</f>
        <v>0</v>
      </c>
      <c r="BH437" s="150">
        <f>IF(N437="sníž. přenesená",J437,0)</f>
        <v>0</v>
      </c>
      <c r="BI437" s="150">
        <f>IF(N437="nulová",J437,0)</f>
        <v>0</v>
      </c>
      <c r="BJ437" s="17" t="s">
        <v>81</v>
      </c>
      <c r="BK437" s="150">
        <f>ROUND(I437*H437,2)</f>
        <v>0</v>
      </c>
      <c r="BL437" s="17" t="s">
        <v>641</v>
      </c>
      <c r="BM437" s="149" t="s">
        <v>781</v>
      </c>
    </row>
    <row r="438" spans="2:47" s="1" customFormat="1" ht="19.5">
      <c r="B438" s="32"/>
      <c r="D438" s="151" t="s">
        <v>248</v>
      </c>
      <c r="F438" s="152" t="s">
        <v>780</v>
      </c>
      <c r="I438" s="153"/>
      <c r="L438" s="32"/>
      <c r="M438" s="154"/>
      <c r="T438" s="56"/>
      <c r="AT438" s="17" t="s">
        <v>248</v>
      </c>
      <c r="AU438" s="17" t="s">
        <v>81</v>
      </c>
    </row>
    <row r="439" spans="2:65" s="1" customFormat="1" ht="16.5" customHeight="1">
      <c r="B439" s="32"/>
      <c r="C439" s="137" t="s">
        <v>782</v>
      </c>
      <c r="D439" s="137" t="s">
        <v>243</v>
      </c>
      <c r="E439" s="138" t="s">
        <v>783</v>
      </c>
      <c r="F439" s="139" t="s">
        <v>784</v>
      </c>
      <c r="G439" s="140" t="s">
        <v>263</v>
      </c>
      <c r="H439" s="141">
        <v>40</v>
      </c>
      <c r="I439" s="142"/>
      <c r="J439" s="143">
        <f>ROUND(I439*H439,2)</f>
        <v>0</v>
      </c>
      <c r="K439" s="144"/>
      <c r="L439" s="32"/>
      <c r="M439" s="145" t="s">
        <v>1</v>
      </c>
      <c r="N439" s="146" t="s">
        <v>38</v>
      </c>
      <c r="P439" s="147">
        <f>O439*H439</f>
        <v>0</v>
      </c>
      <c r="Q439" s="147">
        <v>0</v>
      </c>
      <c r="R439" s="147">
        <f>Q439*H439</f>
        <v>0</v>
      </c>
      <c r="S439" s="147">
        <v>0</v>
      </c>
      <c r="T439" s="148">
        <f>S439*H439</f>
        <v>0</v>
      </c>
      <c r="AR439" s="149" t="s">
        <v>641</v>
      </c>
      <c r="AT439" s="149" t="s">
        <v>243</v>
      </c>
      <c r="AU439" s="149" t="s">
        <v>81</v>
      </c>
      <c r="AY439" s="17" t="s">
        <v>241</v>
      </c>
      <c r="BE439" s="150">
        <f>IF(N439="základní",J439,0)</f>
        <v>0</v>
      </c>
      <c r="BF439" s="150">
        <f>IF(N439="snížená",J439,0)</f>
        <v>0</v>
      </c>
      <c r="BG439" s="150">
        <f>IF(N439="zákl. přenesená",J439,0)</f>
        <v>0</v>
      </c>
      <c r="BH439" s="150">
        <f>IF(N439="sníž. přenesená",J439,0)</f>
        <v>0</v>
      </c>
      <c r="BI439" s="150">
        <f>IF(N439="nulová",J439,0)</f>
        <v>0</v>
      </c>
      <c r="BJ439" s="17" t="s">
        <v>81</v>
      </c>
      <c r="BK439" s="150">
        <f>ROUND(I439*H439,2)</f>
        <v>0</v>
      </c>
      <c r="BL439" s="17" t="s">
        <v>641</v>
      </c>
      <c r="BM439" s="149" t="s">
        <v>785</v>
      </c>
    </row>
    <row r="440" spans="2:47" s="1" customFormat="1" ht="11.25">
      <c r="B440" s="32"/>
      <c r="D440" s="151" t="s">
        <v>248</v>
      </c>
      <c r="F440" s="152" t="s">
        <v>784</v>
      </c>
      <c r="I440" s="153"/>
      <c r="L440" s="32"/>
      <c r="M440" s="154"/>
      <c r="T440" s="56"/>
      <c r="AT440" s="17" t="s">
        <v>248</v>
      </c>
      <c r="AU440" s="17" t="s">
        <v>81</v>
      </c>
    </row>
    <row r="441" spans="2:65" s="1" customFormat="1" ht="24.2" customHeight="1">
      <c r="B441" s="32"/>
      <c r="C441" s="155" t="s">
        <v>512</v>
      </c>
      <c r="D441" s="155" t="s">
        <v>260</v>
      </c>
      <c r="E441" s="156" t="s">
        <v>786</v>
      </c>
      <c r="F441" s="157" t="s">
        <v>787</v>
      </c>
      <c r="G441" s="158" t="s">
        <v>267</v>
      </c>
      <c r="H441" s="159">
        <v>122</v>
      </c>
      <c r="I441" s="160"/>
      <c r="J441" s="161">
        <f>ROUND(I441*H441,2)</f>
        <v>0</v>
      </c>
      <c r="K441" s="162"/>
      <c r="L441" s="163"/>
      <c r="M441" s="164" t="s">
        <v>1</v>
      </c>
      <c r="N441" s="165" t="s">
        <v>38</v>
      </c>
      <c r="P441" s="147">
        <f>O441*H441</f>
        <v>0</v>
      </c>
      <c r="Q441" s="147">
        <v>0</v>
      </c>
      <c r="R441" s="147">
        <f>Q441*H441</f>
        <v>0</v>
      </c>
      <c r="S441" s="147">
        <v>0</v>
      </c>
      <c r="T441" s="148">
        <f>S441*H441</f>
        <v>0</v>
      </c>
      <c r="AR441" s="149" t="s">
        <v>641</v>
      </c>
      <c r="AT441" s="149" t="s">
        <v>260</v>
      </c>
      <c r="AU441" s="149" t="s">
        <v>81</v>
      </c>
      <c r="AY441" s="17" t="s">
        <v>241</v>
      </c>
      <c r="BE441" s="150">
        <f>IF(N441="základní",J441,0)</f>
        <v>0</v>
      </c>
      <c r="BF441" s="150">
        <f>IF(N441="snížená",J441,0)</f>
        <v>0</v>
      </c>
      <c r="BG441" s="150">
        <f>IF(N441="zákl. přenesená",J441,0)</f>
        <v>0</v>
      </c>
      <c r="BH441" s="150">
        <f>IF(N441="sníž. přenesená",J441,0)</f>
        <v>0</v>
      </c>
      <c r="BI441" s="150">
        <f>IF(N441="nulová",J441,0)</f>
        <v>0</v>
      </c>
      <c r="BJ441" s="17" t="s">
        <v>81</v>
      </c>
      <c r="BK441" s="150">
        <f>ROUND(I441*H441,2)</f>
        <v>0</v>
      </c>
      <c r="BL441" s="17" t="s">
        <v>641</v>
      </c>
      <c r="BM441" s="149" t="s">
        <v>788</v>
      </c>
    </row>
    <row r="442" spans="2:47" s="1" customFormat="1" ht="19.5">
      <c r="B442" s="32"/>
      <c r="D442" s="151" t="s">
        <v>248</v>
      </c>
      <c r="F442" s="152" t="s">
        <v>787</v>
      </c>
      <c r="I442" s="153"/>
      <c r="L442" s="32"/>
      <c r="M442" s="154"/>
      <c r="T442" s="56"/>
      <c r="AT442" s="17" t="s">
        <v>248</v>
      </c>
      <c r="AU442" s="17" t="s">
        <v>81</v>
      </c>
    </row>
    <row r="443" spans="2:65" s="1" customFormat="1" ht="37.9" customHeight="1">
      <c r="B443" s="32"/>
      <c r="C443" s="155" t="s">
        <v>789</v>
      </c>
      <c r="D443" s="155" t="s">
        <v>260</v>
      </c>
      <c r="E443" s="156" t="s">
        <v>790</v>
      </c>
      <c r="F443" s="157" t="s">
        <v>791</v>
      </c>
      <c r="G443" s="158" t="s">
        <v>267</v>
      </c>
      <c r="H443" s="159">
        <v>500</v>
      </c>
      <c r="I443" s="160"/>
      <c r="J443" s="161">
        <f>ROUND(I443*H443,2)</f>
        <v>0</v>
      </c>
      <c r="K443" s="162"/>
      <c r="L443" s="163"/>
      <c r="M443" s="164" t="s">
        <v>1</v>
      </c>
      <c r="N443" s="165" t="s">
        <v>38</v>
      </c>
      <c r="P443" s="147">
        <f>O443*H443</f>
        <v>0</v>
      </c>
      <c r="Q443" s="147">
        <v>0</v>
      </c>
      <c r="R443" s="147">
        <f>Q443*H443</f>
        <v>0</v>
      </c>
      <c r="S443" s="147">
        <v>0</v>
      </c>
      <c r="T443" s="148">
        <f>S443*H443</f>
        <v>0</v>
      </c>
      <c r="AR443" s="149" t="s">
        <v>641</v>
      </c>
      <c r="AT443" s="149" t="s">
        <v>260</v>
      </c>
      <c r="AU443" s="149" t="s">
        <v>81</v>
      </c>
      <c r="AY443" s="17" t="s">
        <v>241</v>
      </c>
      <c r="BE443" s="150">
        <f>IF(N443="základní",J443,0)</f>
        <v>0</v>
      </c>
      <c r="BF443" s="150">
        <f>IF(N443="snížená",J443,0)</f>
        <v>0</v>
      </c>
      <c r="BG443" s="150">
        <f>IF(N443="zákl. přenesená",J443,0)</f>
        <v>0</v>
      </c>
      <c r="BH443" s="150">
        <f>IF(N443="sníž. přenesená",J443,0)</f>
        <v>0</v>
      </c>
      <c r="BI443" s="150">
        <f>IF(N443="nulová",J443,0)</f>
        <v>0</v>
      </c>
      <c r="BJ443" s="17" t="s">
        <v>81</v>
      </c>
      <c r="BK443" s="150">
        <f>ROUND(I443*H443,2)</f>
        <v>0</v>
      </c>
      <c r="BL443" s="17" t="s">
        <v>641</v>
      </c>
      <c r="BM443" s="149" t="s">
        <v>792</v>
      </c>
    </row>
    <row r="444" spans="2:47" s="1" customFormat="1" ht="19.5">
      <c r="B444" s="32"/>
      <c r="D444" s="151" t="s">
        <v>248</v>
      </c>
      <c r="F444" s="152" t="s">
        <v>791</v>
      </c>
      <c r="I444" s="153"/>
      <c r="L444" s="32"/>
      <c r="M444" s="154"/>
      <c r="T444" s="56"/>
      <c r="AT444" s="17" t="s">
        <v>248</v>
      </c>
      <c r="AU444" s="17" t="s">
        <v>81</v>
      </c>
    </row>
    <row r="445" spans="2:65" s="1" customFormat="1" ht="37.9" customHeight="1">
      <c r="B445" s="32"/>
      <c r="C445" s="155" t="s">
        <v>515</v>
      </c>
      <c r="D445" s="155" t="s">
        <v>260</v>
      </c>
      <c r="E445" s="156" t="s">
        <v>793</v>
      </c>
      <c r="F445" s="157" t="s">
        <v>794</v>
      </c>
      <c r="G445" s="158" t="s">
        <v>267</v>
      </c>
      <c r="H445" s="159">
        <v>200</v>
      </c>
      <c r="I445" s="160"/>
      <c r="J445" s="161">
        <f>ROUND(I445*H445,2)</f>
        <v>0</v>
      </c>
      <c r="K445" s="162"/>
      <c r="L445" s="163"/>
      <c r="M445" s="164" t="s">
        <v>1</v>
      </c>
      <c r="N445" s="165" t="s">
        <v>38</v>
      </c>
      <c r="P445" s="147">
        <f>O445*H445</f>
        <v>0</v>
      </c>
      <c r="Q445" s="147">
        <v>0</v>
      </c>
      <c r="R445" s="147">
        <f>Q445*H445</f>
        <v>0</v>
      </c>
      <c r="S445" s="147">
        <v>0</v>
      </c>
      <c r="T445" s="148">
        <f>S445*H445</f>
        <v>0</v>
      </c>
      <c r="AR445" s="149" t="s">
        <v>641</v>
      </c>
      <c r="AT445" s="149" t="s">
        <v>260</v>
      </c>
      <c r="AU445" s="149" t="s">
        <v>81</v>
      </c>
      <c r="AY445" s="17" t="s">
        <v>241</v>
      </c>
      <c r="BE445" s="150">
        <f>IF(N445="základní",J445,0)</f>
        <v>0</v>
      </c>
      <c r="BF445" s="150">
        <f>IF(N445="snížená",J445,0)</f>
        <v>0</v>
      </c>
      <c r="BG445" s="150">
        <f>IF(N445="zákl. přenesená",J445,0)</f>
        <v>0</v>
      </c>
      <c r="BH445" s="150">
        <f>IF(N445="sníž. přenesená",J445,0)</f>
        <v>0</v>
      </c>
      <c r="BI445" s="150">
        <f>IF(N445="nulová",J445,0)</f>
        <v>0</v>
      </c>
      <c r="BJ445" s="17" t="s">
        <v>81</v>
      </c>
      <c r="BK445" s="150">
        <f>ROUND(I445*H445,2)</f>
        <v>0</v>
      </c>
      <c r="BL445" s="17" t="s">
        <v>641</v>
      </c>
      <c r="BM445" s="149" t="s">
        <v>795</v>
      </c>
    </row>
    <row r="446" spans="2:47" s="1" customFormat="1" ht="19.5">
      <c r="B446" s="32"/>
      <c r="D446" s="151" t="s">
        <v>248</v>
      </c>
      <c r="F446" s="152" t="s">
        <v>794</v>
      </c>
      <c r="I446" s="153"/>
      <c r="L446" s="32"/>
      <c r="M446" s="154"/>
      <c r="T446" s="56"/>
      <c r="AT446" s="17" t="s">
        <v>248</v>
      </c>
      <c r="AU446" s="17" t="s">
        <v>81</v>
      </c>
    </row>
    <row r="447" spans="2:65" s="1" customFormat="1" ht="33" customHeight="1">
      <c r="B447" s="32"/>
      <c r="C447" s="137" t="s">
        <v>796</v>
      </c>
      <c r="D447" s="137" t="s">
        <v>243</v>
      </c>
      <c r="E447" s="138" t="s">
        <v>797</v>
      </c>
      <c r="F447" s="139" t="s">
        <v>798</v>
      </c>
      <c r="G447" s="140" t="s">
        <v>263</v>
      </c>
      <c r="H447" s="141">
        <v>4</v>
      </c>
      <c r="I447" s="142"/>
      <c r="J447" s="143">
        <f>ROUND(I447*H447,2)</f>
        <v>0</v>
      </c>
      <c r="K447" s="144"/>
      <c r="L447" s="32"/>
      <c r="M447" s="145" t="s">
        <v>1</v>
      </c>
      <c r="N447" s="146" t="s">
        <v>38</v>
      </c>
      <c r="P447" s="147">
        <f>O447*H447</f>
        <v>0</v>
      </c>
      <c r="Q447" s="147">
        <v>0</v>
      </c>
      <c r="R447" s="147">
        <f>Q447*H447</f>
        <v>0</v>
      </c>
      <c r="S447" s="147">
        <v>0</v>
      </c>
      <c r="T447" s="148">
        <f>S447*H447</f>
        <v>0</v>
      </c>
      <c r="AR447" s="149" t="s">
        <v>641</v>
      </c>
      <c r="AT447" s="149" t="s">
        <v>243</v>
      </c>
      <c r="AU447" s="149" t="s">
        <v>81</v>
      </c>
      <c r="AY447" s="17" t="s">
        <v>241</v>
      </c>
      <c r="BE447" s="150">
        <f>IF(N447="základní",J447,0)</f>
        <v>0</v>
      </c>
      <c r="BF447" s="150">
        <f>IF(N447="snížená",J447,0)</f>
        <v>0</v>
      </c>
      <c r="BG447" s="150">
        <f>IF(N447="zákl. přenesená",J447,0)</f>
        <v>0</v>
      </c>
      <c r="BH447" s="150">
        <f>IF(N447="sníž. přenesená",J447,0)</f>
        <v>0</v>
      </c>
      <c r="BI447" s="150">
        <f>IF(N447="nulová",J447,0)</f>
        <v>0</v>
      </c>
      <c r="BJ447" s="17" t="s">
        <v>81</v>
      </c>
      <c r="BK447" s="150">
        <f>ROUND(I447*H447,2)</f>
        <v>0</v>
      </c>
      <c r="BL447" s="17" t="s">
        <v>641</v>
      </c>
      <c r="BM447" s="149" t="s">
        <v>799</v>
      </c>
    </row>
    <row r="448" spans="2:47" s="1" customFormat="1" ht="19.5">
      <c r="B448" s="32"/>
      <c r="D448" s="151" t="s">
        <v>248</v>
      </c>
      <c r="F448" s="152" t="s">
        <v>798</v>
      </c>
      <c r="I448" s="153"/>
      <c r="L448" s="32"/>
      <c r="M448" s="154"/>
      <c r="T448" s="56"/>
      <c r="AT448" s="17" t="s">
        <v>248</v>
      </c>
      <c r="AU448" s="17" t="s">
        <v>81</v>
      </c>
    </row>
    <row r="449" spans="2:65" s="1" customFormat="1" ht="24.2" customHeight="1">
      <c r="B449" s="32"/>
      <c r="C449" s="137" t="s">
        <v>519</v>
      </c>
      <c r="D449" s="137" t="s">
        <v>243</v>
      </c>
      <c r="E449" s="138" t="s">
        <v>800</v>
      </c>
      <c r="F449" s="139" t="s">
        <v>801</v>
      </c>
      <c r="G449" s="140" t="s">
        <v>263</v>
      </c>
      <c r="H449" s="141">
        <v>3</v>
      </c>
      <c r="I449" s="142"/>
      <c r="J449" s="143">
        <f>ROUND(I449*H449,2)</f>
        <v>0</v>
      </c>
      <c r="K449" s="144"/>
      <c r="L449" s="32"/>
      <c r="M449" s="145" t="s">
        <v>1</v>
      </c>
      <c r="N449" s="146" t="s">
        <v>38</v>
      </c>
      <c r="P449" s="147">
        <f>O449*H449</f>
        <v>0</v>
      </c>
      <c r="Q449" s="147">
        <v>0</v>
      </c>
      <c r="R449" s="147">
        <f>Q449*H449</f>
        <v>0</v>
      </c>
      <c r="S449" s="147">
        <v>0</v>
      </c>
      <c r="T449" s="148">
        <f>S449*H449</f>
        <v>0</v>
      </c>
      <c r="AR449" s="149" t="s">
        <v>641</v>
      </c>
      <c r="AT449" s="149" t="s">
        <v>243</v>
      </c>
      <c r="AU449" s="149" t="s">
        <v>81</v>
      </c>
      <c r="AY449" s="17" t="s">
        <v>241</v>
      </c>
      <c r="BE449" s="150">
        <f>IF(N449="základní",J449,0)</f>
        <v>0</v>
      </c>
      <c r="BF449" s="150">
        <f>IF(N449="snížená",J449,0)</f>
        <v>0</v>
      </c>
      <c r="BG449" s="150">
        <f>IF(N449="zákl. přenesená",J449,0)</f>
        <v>0</v>
      </c>
      <c r="BH449" s="150">
        <f>IF(N449="sníž. přenesená",J449,0)</f>
        <v>0</v>
      </c>
      <c r="BI449" s="150">
        <f>IF(N449="nulová",J449,0)</f>
        <v>0</v>
      </c>
      <c r="BJ449" s="17" t="s">
        <v>81</v>
      </c>
      <c r="BK449" s="150">
        <f>ROUND(I449*H449,2)</f>
        <v>0</v>
      </c>
      <c r="BL449" s="17" t="s">
        <v>641</v>
      </c>
      <c r="BM449" s="149" t="s">
        <v>802</v>
      </c>
    </row>
    <row r="450" spans="2:47" s="1" customFormat="1" ht="19.5">
      <c r="B450" s="32"/>
      <c r="D450" s="151" t="s">
        <v>248</v>
      </c>
      <c r="F450" s="152" t="s">
        <v>801</v>
      </c>
      <c r="I450" s="153"/>
      <c r="L450" s="32"/>
      <c r="M450" s="154"/>
      <c r="T450" s="56"/>
      <c r="AT450" s="17" t="s">
        <v>248</v>
      </c>
      <c r="AU450" s="17" t="s">
        <v>81</v>
      </c>
    </row>
    <row r="451" spans="2:65" s="1" customFormat="1" ht="24.2" customHeight="1">
      <c r="B451" s="32"/>
      <c r="C451" s="137" t="s">
        <v>803</v>
      </c>
      <c r="D451" s="137" t="s">
        <v>243</v>
      </c>
      <c r="E451" s="138" t="s">
        <v>804</v>
      </c>
      <c r="F451" s="139" t="s">
        <v>805</v>
      </c>
      <c r="G451" s="140" t="s">
        <v>263</v>
      </c>
      <c r="H451" s="141">
        <v>2</v>
      </c>
      <c r="I451" s="142"/>
      <c r="J451" s="143">
        <f>ROUND(I451*H451,2)</f>
        <v>0</v>
      </c>
      <c r="K451" s="144"/>
      <c r="L451" s="32"/>
      <c r="M451" s="145" t="s">
        <v>1</v>
      </c>
      <c r="N451" s="146" t="s">
        <v>38</v>
      </c>
      <c r="P451" s="147">
        <f>O451*H451</f>
        <v>0</v>
      </c>
      <c r="Q451" s="147">
        <v>0</v>
      </c>
      <c r="R451" s="147">
        <f>Q451*H451</f>
        <v>0</v>
      </c>
      <c r="S451" s="147">
        <v>0</v>
      </c>
      <c r="T451" s="148">
        <f>S451*H451</f>
        <v>0</v>
      </c>
      <c r="AR451" s="149" t="s">
        <v>641</v>
      </c>
      <c r="AT451" s="149" t="s">
        <v>243</v>
      </c>
      <c r="AU451" s="149" t="s">
        <v>81</v>
      </c>
      <c r="AY451" s="17" t="s">
        <v>241</v>
      </c>
      <c r="BE451" s="150">
        <f>IF(N451="základní",J451,0)</f>
        <v>0</v>
      </c>
      <c r="BF451" s="150">
        <f>IF(N451="snížená",J451,0)</f>
        <v>0</v>
      </c>
      <c r="BG451" s="150">
        <f>IF(N451="zákl. přenesená",J451,0)</f>
        <v>0</v>
      </c>
      <c r="BH451" s="150">
        <f>IF(N451="sníž. přenesená",J451,0)</f>
        <v>0</v>
      </c>
      <c r="BI451" s="150">
        <f>IF(N451="nulová",J451,0)</f>
        <v>0</v>
      </c>
      <c r="BJ451" s="17" t="s">
        <v>81</v>
      </c>
      <c r="BK451" s="150">
        <f>ROUND(I451*H451,2)</f>
        <v>0</v>
      </c>
      <c r="BL451" s="17" t="s">
        <v>641</v>
      </c>
      <c r="BM451" s="149" t="s">
        <v>806</v>
      </c>
    </row>
    <row r="452" spans="2:47" s="1" customFormat="1" ht="19.5">
      <c r="B452" s="32"/>
      <c r="D452" s="151" t="s">
        <v>248</v>
      </c>
      <c r="F452" s="152" t="s">
        <v>805</v>
      </c>
      <c r="I452" s="153"/>
      <c r="L452" s="32"/>
      <c r="M452" s="154"/>
      <c r="T452" s="56"/>
      <c r="AT452" s="17" t="s">
        <v>248</v>
      </c>
      <c r="AU452" s="17" t="s">
        <v>81</v>
      </c>
    </row>
    <row r="453" spans="2:65" s="1" customFormat="1" ht="24.2" customHeight="1">
      <c r="B453" s="32"/>
      <c r="C453" s="137" t="s">
        <v>522</v>
      </c>
      <c r="D453" s="137" t="s">
        <v>243</v>
      </c>
      <c r="E453" s="138" t="s">
        <v>807</v>
      </c>
      <c r="F453" s="139" t="s">
        <v>808</v>
      </c>
      <c r="G453" s="140" t="s">
        <v>263</v>
      </c>
      <c r="H453" s="141">
        <v>3</v>
      </c>
      <c r="I453" s="142"/>
      <c r="J453" s="143">
        <f>ROUND(I453*H453,2)</f>
        <v>0</v>
      </c>
      <c r="K453" s="144"/>
      <c r="L453" s="32"/>
      <c r="M453" s="145" t="s">
        <v>1</v>
      </c>
      <c r="N453" s="146" t="s">
        <v>38</v>
      </c>
      <c r="P453" s="147">
        <f>O453*H453</f>
        <v>0</v>
      </c>
      <c r="Q453" s="147">
        <v>0</v>
      </c>
      <c r="R453" s="147">
        <f>Q453*H453</f>
        <v>0</v>
      </c>
      <c r="S453" s="147">
        <v>0</v>
      </c>
      <c r="T453" s="148">
        <f>S453*H453</f>
        <v>0</v>
      </c>
      <c r="AR453" s="149" t="s">
        <v>641</v>
      </c>
      <c r="AT453" s="149" t="s">
        <v>243</v>
      </c>
      <c r="AU453" s="149" t="s">
        <v>81</v>
      </c>
      <c r="AY453" s="17" t="s">
        <v>241</v>
      </c>
      <c r="BE453" s="150">
        <f>IF(N453="základní",J453,0)</f>
        <v>0</v>
      </c>
      <c r="BF453" s="150">
        <f>IF(N453="snížená",J453,0)</f>
        <v>0</v>
      </c>
      <c r="BG453" s="150">
        <f>IF(N453="zákl. přenesená",J453,0)</f>
        <v>0</v>
      </c>
      <c r="BH453" s="150">
        <f>IF(N453="sníž. přenesená",J453,0)</f>
        <v>0</v>
      </c>
      <c r="BI453" s="150">
        <f>IF(N453="nulová",J453,0)</f>
        <v>0</v>
      </c>
      <c r="BJ453" s="17" t="s">
        <v>81</v>
      </c>
      <c r="BK453" s="150">
        <f>ROUND(I453*H453,2)</f>
        <v>0</v>
      </c>
      <c r="BL453" s="17" t="s">
        <v>641</v>
      </c>
      <c r="BM453" s="149" t="s">
        <v>809</v>
      </c>
    </row>
    <row r="454" spans="2:47" s="1" customFormat="1" ht="19.5">
      <c r="B454" s="32"/>
      <c r="D454" s="151" t="s">
        <v>248</v>
      </c>
      <c r="F454" s="152" t="s">
        <v>808</v>
      </c>
      <c r="I454" s="153"/>
      <c r="L454" s="32"/>
      <c r="M454" s="154"/>
      <c r="T454" s="56"/>
      <c r="AT454" s="17" t="s">
        <v>248</v>
      </c>
      <c r="AU454" s="17" t="s">
        <v>81</v>
      </c>
    </row>
    <row r="455" spans="2:65" s="1" customFormat="1" ht="37.9" customHeight="1">
      <c r="B455" s="32"/>
      <c r="C455" s="155" t="s">
        <v>810</v>
      </c>
      <c r="D455" s="155" t="s">
        <v>260</v>
      </c>
      <c r="E455" s="156" t="s">
        <v>811</v>
      </c>
      <c r="F455" s="157" t="s">
        <v>812</v>
      </c>
      <c r="G455" s="158" t="s">
        <v>267</v>
      </c>
      <c r="H455" s="159">
        <v>60</v>
      </c>
      <c r="I455" s="160"/>
      <c r="J455" s="161">
        <f>ROUND(I455*H455,2)</f>
        <v>0</v>
      </c>
      <c r="K455" s="162"/>
      <c r="L455" s="163"/>
      <c r="M455" s="164" t="s">
        <v>1</v>
      </c>
      <c r="N455" s="165" t="s">
        <v>38</v>
      </c>
      <c r="P455" s="147">
        <f>O455*H455</f>
        <v>0</v>
      </c>
      <c r="Q455" s="147">
        <v>0</v>
      </c>
      <c r="R455" s="147">
        <f>Q455*H455</f>
        <v>0</v>
      </c>
      <c r="S455" s="147">
        <v>0</v>
      </c>
      <c r="T455" s="148">
        <f>S455*H455</f>
        <v>0</v>
      </c>
      <c r="AR455" s="149" t="s">
        <v>641</v>
      </c>
      <c r="AT455" s="149" t="s">
        <v>260</v>
      </c>
      <c r="AU455" s="149" t="s">
        <v>81</v>
      </c>
      <c r="AY455" s="17" t="s">
        <v>241</v>
      </c>
      <c r="BE455" s="150">
        <f>IF(N455="základní",J455,0)</f>
        <v>0</v>
      </c>
      <c r="BF455" s="150">
        <f>IF(N455="snížená",J455,0)</f>
        <v>0</v>
      </c>
      <c r="BG455" s="150">
        <f>IF(N455="zákl. přenesená",J455,0)</f>
        <v>0</v>
      </c>
      <c r="BH455" s="150">
        <f>IF(N455="sníž. přenesená",J455,0)</f>
        <v>0</v>
      </c>
      <c r="BI455" s="150">
        <f>IF(N455="nulová",J455,0)</f>
        <v>0</v>
      </c>
      <c r="BJ455" s="17" t="s">
        <v>81</v>
      </c>
      <c r="BK455" s="150">
        <f>ROUND(I455*H455,2)</f>
        <v>0</v>
      </c>
      <c r="BL455" s="17" t="s">
        <v>641</v>
      </c>
      <c r="BM455" s="149" t="s">
        <v>813</v>
      </c>
    </row>
    <row r="456" spans="2:47" s="1" customFormat="1" ht="19.5">
      <c r="B456" s="32"/>
      <c r="D456" s="151" t="s">
        <v>248</v>
      </c>
      <c r="F456" s="152" t="s">
        <v>812</v>
      </c>
      <c r="I456" s="153"/>
      <c r="L456" s="32"/>
      <c r="M456" s="154"/>
      <c r="T456" s="56"/>
      <c r="AT456" s="17" t="s">
        <v>248</v>
      </c>
      <c r="AU456" s="17" t="s">
        <v>81</v>
      </c>
    </row>
    <row r="457" spans="2:65" s="1" customFormat="1" ht="24.2" customHeight="1">
      <c r="B457" s="32"/>
      <c r="C457" s="155" t="s">
        <v>526</v>
      </c>
      <c r="D457" s="155" t="s">
        <v>260</v>
      </c>
      <c r="E457" s="156" t="s">
        <v>814</v>
      </c>
      <c r="F457" s="157" t="s">
        <v>815</v>
      </c>
      <c r="G457" s="158" t="s">
        <v>263</v>
      </c>
      <c r="H457" s="159">
        <v>4</v>
      </c>
      <c r="I457" s="160"/>
      <c r="J457" s="161">
        <f>ROUND(I457*H457,2)</f>
        <v>0</v>
      </c>
      <c r="K457" s="162"/>
      <c r="L457" s="163"/>
      <c r="M457" s="164" t="s">
        <v>1</v>
      </c>
      <c r="N457" s="165" t="s">
        <v>38</v>
      </c>
      <c r="P457" s="147">
        <f>O457*H457</f>
        <v>0</v>
      </c>
      <c r="Q457" s="147">
        <v>0</v>
      </c>
      <c r="R457" s="147">
        <f>Q457*H457</f>
        <v>0</v>
      </c>
      <c r="S457" s="147">
        <v>0</v>
      </c>
      <c r="T457" s="148">
        <f>S457*H457</f>
        <v>0</v>
      </c>
      <c r="AR457" s="149" t="s">
        <v>641</v>
      </c>
      <c r="AT457" s="149" t="s">
        <v>260</v>
      </c>
      <c r="AU457" s="149" t="s">
        <v>81</v>
      </c>
      <c r="AY457" s="17" t="s">
        <v>241</v>
      </c>
      <c r="BE457" s="150">
        <f>IF(N457="základní",J457,0)</f>
        <v>0</v>
      </c>
      <c r="BF457" s="150">
        <f>IF(N457="snížená",J457,0)</f>
        <v>0</v>
      </c>
      <c r="BG457" s="150">
        <f>IF(N457="zákl. přenesená",J457,0)</f>
        <v>0</v>
      </c>
      <c r="BH457" s="150">
        <f>IF(N457="sníž. přenesená",J457,0)</f>
        <v>0</v>
      </c>
      <c r="BI457" s="150">
        <f>IF(N457="nulová",J457,0)</f>
        <v>0</v>
      </c>
      <c r="BJ457" s="17" t="s">
        <v>81</v>
      </c>
      <c r="BK457" s="150">
        <f>ROUND(I457*H457,2)</f>
        <v>0</v>
      </c>
      <c r="BL457" s="17" t="s">
        <v>641</v>
      </c>
      <c r="BM457" s="149" t="s">
        <v>816</v>
      </c>
    </row>
    <row r="458" spans="2:47" s="1" customFormat="1" ht="19.5">
      <c r="B458" s="32"/>
      <c r="D458" s="151" t="s">
        <v>248</v>
      </c>
      <c r="F458" s="152" t="s">
        <v>815</v>
      </c>
      <c r="I458" s="153"/>
      <c r="L458" s="32"/>
      <c r="M458" s="154"/>
      <c r="T458" s="56"/>
      <c r="AT458" s="17" t="s">
        <v>248</v>
      </c>
      <c r="AU458" s="17" t="s">
        <v>81</v>
      </c>
    </row>
    <row r="459" spans="2:65" s="1" customFormat="1" ht="24.2" customHeight="1">
      <c r="B459" s="32"/>
      <c r="C459" s="155" t="s">
        <v>817</v>
      </c>
      <c r="D459" s="155" t="s">
        <v>260</v>
      </c>
      <c r="E459" s="156" t="s">
        <v>818</v>
      </c>
      <c r="F459" s="157" t="s">
        <v>819</v>
      </c>
      <c r="G459" s="158" t="s">
        <v>263</v>
      </c>
      <c r="H459" s="159">
        <v>10</v>
      </c>
      <c r="I459" s="160"/>
      <c r="J459" s="161">
        <f>ROUND(I459*H459,2)</f>
        <v>0</v>
      </c>
      <c r="K459" s="162"/>
      <c r="L459" s="163"/>
      <c r="M459" s="164" t="s">
        <v>1</v>
      </c>
      <c r="N459" s="165" t="s">
        <v>38</v>
      </c>
      <c r="P459" s="147">
        <f>O459*H459</f>
        <v>0</v>
      </c>
      <c r="Q459" s="147">
        <v>0</v>
      </c>
      <c r="R459" s="147">
        <f>Q459*H459</f>
        <v>0</v>
      </c>
      <c r="S459" s="147">
        <v>0</v>
      </c>
      <c r="T459" s="148">
        <f>S459*H459</f>
        <v>0</v>
      </c>
      <c r="AR459" s="149" t="s">
        <v>641</v>
      </c>
      <c r="AT459" s="149" t="s">
        <v>260</v>
      </c>
      <c r="AU459" s="149" t="s">
        <v>81</v>
      </c>
      <c r="AY459" s="17" t="s">
        <v>241</v>
      </c>
      <c r="BE459" s="150">
        <f>IF(N459="základní",J459,0)</f>
        <v>0</v>
      </c>
      <c r="BF459" s="150">
        <f>IF(N459="snížená",J459,0)</f>
        <v>0</v>
      </c>
      <c r="BG459" s="150">
        <f>IF(N459="zákl. přenesená",J459,0)</f>
        <v>0</v>
      </c>
      <c r="BH459" s="150">
        <f>IF(N459="sníž. přenesená",J459,0)</f>
        <v>0</v>
      </c>
      <c r="BI459" s="150">
        <f>IF(N459="nulová",J459,0)</f>
        <v>0</v>
      </c>
      <c r="BJ459" s="17" t="s">
        <v>81</v>
      </c>
      <c r="BK459" s="150">
        <f>ROUND(I459*H459,2)</f>
        <v>0</v>
      </c>
      <c r="BL459" s="17" t="s">
        <v>641</v>
      </c>
      <c r="BM459" s="149" t="s">
        <v>820</v>
      </c>
    </row>
    <row r="460" spans="2:47" s="1" customFormat="1" ht="19.5">
      <c r="B460" s="32"/>
      <c r="D460" s="151" t="s">
        <v>248</v>
      </c>
      <c r="F460" s="152" t="s">
        <v>819</v>
      </c>
      <c r="I460" s="153"/>
      <c r="L460" s="32"/>
      <c r="M460" s="154"/>
      <c r="T460" s="56"/>
      <c r="AT460" s="17" t="s">
        <v>248</v>
      </c>
      <c r="AU460" s="17" t="s">
        <v>81</v>
      </c>
    </row>
    <row r="461" spans="2:65" s="1" customFormat="1" ht="24.2" customHeight="1">
      <c r="B461" s="32"/>
      <c r="C461" s="155" t="s">
        <v>530</v>
      </c>
      <c r="D461" s="155" t="s">
        <v>260</v>
      </c>
      <c r="E461" s="156" t="s">
        <v>821</v>
      </c>
      <c r="F461" s="157" t="s">
        <v>822</v>
      </c>
      <c r="G461" s="158" t="s">
        <v>263</v>
      </c>
      <c r="H461" s="159">
        <v>7</v>
      </c>
      <c r="I461" s="160"/>
      <c r="J461" s="161">
        <f>ROUND(I461*H461,2)</f>
        <v>0</v>
      </c>
      <c r="K461" s="162"/>
      <c r="L461" s="163"/>
      <c r="M461" s="164" t="s">
        <v>1</v>
      </c>
      <c r="N461" s="165" t="s">
        <v>38</v>
      </c>
      <c r="P461" s="147">
        <f>O461*H461</f>
        <v>0</v>
      </c>
      <c r="Q461" s="147">
        <v>0</v>
      </c>
      <c r="R461" s="147">
        <f>Q461*H461</f>
        <v>0</v>
      </c>
      <c r="S461" s="147">
        <v>0</v>
      </c>
      <c r="T461" s="148">
        <f>S461*H461</f>
        <v>0</v>
      </c>
      <c r="AR461" s="149" t="s">
        <v>641</v>
      </c>
      <c r="AT461" s="149" t="s">
        <v>260</v>
      </c>
      <c r="AU461" s="149" t="s">
        <v>81</v>
      </c>
      <c r="AY461" s="17" t="s">
        <v>241</v>
      </c>
      <c r="BE461" s="150">
        <f>IF(N461="základní",J461,0)</f>
        <v>0</v>
      </c>
      <c r="BF461" s="150">
        <f>IF(N461="snížená",J461,0)</f>
        <v>0</v>
      </c>
      <c r="BG461" s="150">
        <f>IF(N461="zákl. přenesená",J461,0)</f>
        <v>0</v>
      </c>
      <c r="BH461" s="150">
        <f>IF(N461="sníž. přenesená",J461,0)</f>
        <v>0</v>
      </c>
      <c r="BI461" s="150">
        <f>IF(N461="nulová",J461,0)</f>
        <v>0</v>
      </c>
      <c r="BJ461" s="17" t="s">
        <v>81</v>
      </c>
      <c r="BK461" s="150">
        <f>ROUND(I461*H461,2)</f>
        <v>0</v>
      </c>
      <c r="BL461" s="17" t="s">
        <v>641</v>
      </c>
      <c r="BM461" s="149" t="s">
        <v>823</v>
      </c>
    </row>
    <row r="462" spans="2:47" s="1" customFormat="1" ht="19.5">
      <c r="B462" s="32"/>
      <c r="D462" s="151" t="s">
        <v>248</v>
      </c>
      <c r="F462" s="152" t="s">
        <v>822</v>
      </c>
      <c r="I462" s="153"/>
      <c r="L462" s="32"/>
      <c r="M462" s="154"/>
      <c r="T462" s="56"/>
      <c r="AT462" s="17" t="s">
        <v>248</v>
      </c>
      <c r="AU462" s="17" t="s">
        <v>81</v>
      </c>
    </row>
    <row r="463" spans="2:65" s="1" customFormat="1" ht="24.2" customHeight="1">
      <c r="B463" s="32"/>
      <c r="C463" s="155" t="s">
        <v>824</v>
      </c>
      <c r="D463" s="155" t="s">
        <v>260</v>
      </c>
      <c r="E463" s="156" t="s">
        <v>825</v>
      </c>
      <c r="F463" s="157" t="s">
        <v>826</v>
      </c>
      <c r="G463" s="158" t="s">
        <v>263</v>
      </c>
      <c r="H463" s="159">
        <v>3</v>
      </c>
      <c r="I463" s="160"/>
      <c r="J463" s="161">
        <f>ROUND(I463*H463,2)</f>
        <v>0</v>
      </c>
      <c r="K463" s="162"/>
      <c r="L463" s="163"/>
      <c r="M463" s="164" t="s">
        <v>1</v>
      </c>
      <c r="N463" s="165" t="s">
        <v>38</v>
      </c>
      <c r="P463" s="147">
        <f>O463*H463</f>
        <v>0</v>
      </c>
      <c r="Q463" s="147">
        <v>0</v>
      </c>
      <c r="R463" s="147">
        <f>Q463*H463</f>
        <v>0</v>
      </c>
      <c r="S463" s="147">
        <v>0</v>
      </c>
      <c r="T463" s="148">
        <f>S463*H463</f>
        <v>0</v>
      </c>
      <c r="AR463" s="149" t="s">
        <v>641</v>
      </c>
      <c r="AT463" s="149" t="s">
        <v>260</v>
      </c>
      <c r="AU463" s="149" t="s">
        <v>81</v>
      </c>
      <c r="AY463" s="17" t="s">
        <v>241</v>
      </c>
      <c r="BE463" s="150">
        <f>IF(N463="základní",J463,0)</f>
        <v>0</v>
      </c>
      <c r="BF463" s="150">
        <f>IF(N463="snížená",J463,0)</f>
        <v>0</v>
      </c>
      <c r="BG463" s="150">
        <f>IF(N463="zákl. přenesená",J463,0)</f>
        <v>0</v>
      </c>
      <c r="BH463" s="150">
        <f>IF(N463="sníž. přenesená",J463,0)</f>
        <v>0</v>
      </c>
      <c r="BI463" s="150">
        <f>IF(N463="nulová",J463,0)</f>
        <v>0</v>
      </c>
      <c r="BJ463" s="17" t="s">
        <v>81</v>
      </c>
      <c r="BK463" s="150">
        <f>ROUND(I463*H463,2)</f>
        <v>0</v>
      </c>
      <c r="BL463" s="17" t="s">
        <v>641</v>
      </c>
      <c r="BM463" s="149" t="s">
        <v>827</v>
      </c>
    </row>
    <row r="464" spans="2:47" s="1" customFormat="1" ht="19.5">
      <c r="B464" s="32"/>
      <c r="D464" s="151" t="s">
        <v>248</v>
      </c>
      <c r="F464" s="152" t="s">
        <v>826</v>
      </c>
      <c r="I464" s="153"/>
      <c r="L464" s="32"/>
      <c r="M464" s="154"/>
      <c r="T464" s="56"/>
      <c r="AT464" s="17" t="s">
        <v>248</v>
      </c>
      <c r="AU464" s="17" t="s">
        <v>81</v>
      </c>
    </row>
    <row r="465" spans="2:65" s="1" customFormat="1" ht="24.2" customHeight="1">
      <c r="B465" s="32"/>
      <c r="C465" s="155" t="s">
        <v>539</v>
      </c>
      <c r="D465" s="155" t="s">
        <v>260</v>
      </c>
      <c r="E465" s="156" t="s">
        <v>828</v>
      </c>
      <c r="F465" s="157" t="s">
        <v>829</v>
      </c>
      <c r="G465" s="158" t="s">
        <v>263</v>
      </c>
      <c r="H465" s="159">
        <v>3</v>
      </c>
      <c r="I465" s="160"/>
      <c r="J465" s="161">
        <f>ROUND(I465*H465,2)</f>
        <v>0</v>
      </c>
      <c r="K465" s="162"/>
      <c r="L465" s="163"/>
      <c r="M465" s="164" t="s">
        <v>1</v>
      </c>
      <c r="N465" s="165" t="s">
        <v>38</v>
      </c>
      <c r="P465" s="147">
        <f>O465*H465</f>
        <v>0</v>
      </c>
      <c r="Q465" s="147">
        <v>0</v>
      </c>
      <c r="R465" s="147">
        <f>Q465*H465</f>
        <v>0</v>
      </c>
      <c r="S465" s="147">
        <v>0</v>
      </c>
      <c r="T465" s="148">
        <f>S465*H465</f>
        <v>0</v>
      </c>
      <c r="AR465" s="149" t="s">
        <v>641</v>
      </c>
      <c r="AT465" s="149" t="s">
        <v>260</v>
      </c>
      <c r="AU465" s="149" t="s">
        <v>81</v>
      </c>
      <c r="AY465" s="17" t="s">
        <v>241</v>
      </c>
      <c r="BE465" s="150">
        <f>IF(N465="základní",J465,0)</f>
        <v>0</v>
      </c>
      <c r="BF465" s="150">
        <f>IF(N465="snížená",J465,0)</f>
        <v>0</v>
      </c>
      <c r="BG465" s="150">
        <f>IF(N465="zákl. přenesená",J465,0)</f>
        <v>0</v>
      </c>
      <c r="BH465" s="150">
        <f>IF(N465="sníž. přenesená",J465,0)</f>
        <v>0</v>
      </c>
      <c r="BI465" s="150">
        <f>IF(N465="nulová",J465,0)</f>
        <v>0</v>
      </c>
      <c r="BJ465" s="17" t="s">
        <v>81</v>
      </c>
      <c r="BK465" s="150">
        <f>ROUND(I465*H465,2)</f>
        <v>0</v>
      </c>
      <c r="BL465" s="17" t="s">
        <v>641</v>
      </c>
      <c r="BM465" s="149" t="s">
        <v>830</v>
      </c>
    </row>
    <row r="466" spans="2:47" s="1" customFormat="1" ht="19.5">
      <c r="B466" s="32"/>
      <c r="D466" s="151" t="s">
        <v>248</v>
      </c>
      <c r="F466" s="152" t="s">
        <v>829</v>
      </c>
      <c r="I466" s="153"/>
      <c r="L466" s="32"/>
      <c r="M466" s="154"/>
      <c r="T466" s="56"/>
      <c r="AT466" s="17" t="s">
        <v>248</v>
      </c>
      <c r="AU466" s="17" t="s">
        <v>81</v>
      </c>
    </row>
    <row r="467" spans="2:65" s="1" customFormat="1" ht="33" customHeight="1">
      <c r="B467" s="32"/>
      <c r="C467" s="155" t="s">
        <v>831</v>
      </c>
      <c r="D467" s="155" t="s">
        <v>260</v>
      </c>
      <c r="E467" s="156" t="s">
        <v>832</v>
      </c>
      <c r="F467" s="157" t="s">
        <v>833</v>
      </c>
      <c r="G467" s="158" t="s">
        <v>263</v>
      </c>
      <c r="H467" s="159">
        <v>1</v>
      </c>
      <c r="I467" s="160"/>
      <c r="J467" s="161">
        <f>ROUND(I467*H467,2)</f>
        <v>0</v>
      </c>
      <c r="K467" s="162"/>
      <c r="L467" s="163"/>
      <c r="M467" s="164" t="s">
        <v>1</v>
      </c>
      <c r="N467" s="165" t="s">
        <v>38</v>
      </c>
      <c r="P467" s="147">
        <f>O467*H467</f>
        <v>0</v>
      </c>
      <c r="Q467" s="147">
        <v>0</v>
      </c>
      <c r="R467" s="147">
        <f>Q467*H467</f>
        <v>0</v>
      </c>
      <c r="S467" s="147">
        <v>0</v>
      </c>
      <c r="T467" s="148">
        <f>S467*H467</f>
        <v>0</v>
      </c>
      <c r="AR467" s="149" t="s">
        <v>641</v>
      </c>
      <c r="AT467" s="149" t="s">
        <v>260</v>
      </c>
      <c r="AU467" s="149" t="s">
        <v>81</v>
      </c>
      <c r="AY467" s="17" t="s">
        <v>241</v>
      </c>
      <c r="BE467" s="150">
        <f>IF(N467="základní",J467,0)</f>
        <v>0</v>
      </c>
      <c r="BF467" s="150">
        <f>IF(N467="snížená",J467,0)</f>
        <v>0</v>
      </c>
      <c r="BG467" s="150">
        <f>IF(N467="zákl. přenesená",J467,0)</f>
        <v>0</v>
      </c>
      <c r="BH467" s="150">
        <f>IF(N467="sníž. přenesená",J467,0)</f>
        <v>0</v>
      </c>
      <c r="BI467" s="150">
        <f>IF(N467="nulová",J467,0)</f>
        <v>0</v>
      </c>
      <c r="BJ467" s="17" t="s">
        <v>81</v>
      </c>
      <c r="BK467" s="150">
        <f>ROUND(I467*H467,2)</f>
        <v>0</v>
      </c>
      <c r="BL467" s="17" t="s">
        <v>641</v>
      </c>
      <c r="BM467" s="149" t="s">
        <v>834</v>
      </c>
    </row>
    <row r="468" spans="2:47" s="1" customFormat="1" ht="19.5">
      <c r="B468" s="32"/>
      <c r="D468" s="151" t="s">
        <v>248</v>
      </c>
      <c r="F468" s="152" t="s">
        <v>833</v>
      </c>
      <c r="I468" s="153"/>
      <c r="L468" s="32"/>
      <c r="M468" s="154"/>
      <c r="T468" s="56"/>
      <c r="AT468" s="17" t="s">
        <v>248</v>
      </c>
      <c r="AU468" s="17" t="s">
        <v>81</v>
      </c>
    </row>
    <row r="469" spans="2:65" s="1" customFormat="1" ht="24.2" customHeight="1">
      <c r="B469" s="32"/>
      <c r="C469" s="155" t="s">
        <v>542</v>
      </c>
      <c r="D469" s="155" t="s">
        <v>260</v>
      </c>
      <c r="E469" s="156" t="s">
        <v>835</v>
      </c>
      <c r="F469" s="157" t="s">
        <v>836</v>
      </c>
      <c r="G469" s="158" t="s">
        <v>263</v>
      </c>
      <c r="H469" s="159">
        <v>2</v>
      </c>
      <c r="I469" s="160"/>
      <c r="J469" s="161">
        <f>ROUND(I469*H469,2)</f>
        <v>0</v>
      </c>
      <c r="K469" s="162"/>
      <c r="L469" s="163"/>
      <c r="M469" s="164" t="s">
        <v>1</v>
      </c>
      <c r="N469" s="165" t="s">
        <v>38</v>
      </c>
      <c r="P469" s="147">
        <f>O469*H469</f>
        <v>0</v>
      </c>
      <c r="Q469" s="147">
        <v>0</v>
      </c>
      <c r="R469" s="147">
        <f>Q469*H469</f>
        <v>0</v>
      </c>
      <c r="S469" s="147">
        <v>0</v>
      </c>
      <c r="T469" s="148">
        <f>S469*H469</f>
        <v>0</v>
      </c>
      <c r="AR469" s="149" t="s">
        <v>641</v>
      </c>
      <c r="AT469" s="149" t="s">
        <v>260</v>
      </c>
      <c r="AU469" s="149" t="s">
        <v>81</v>
      </c>
      <c r="AY469" s="17" t="s">
        <v>241</v>
      </c>
      <c r="BE469" s="150">
        <f>IF(N469="základní",J469,0)</f>
        <v>0</v>
      </c>
      <c r="BF469" s="150">
        <f>IF(N469="snížená",J469,0)</f>
        <v>0</v>
      </c>
      <c r="BG469" s="150">
        <f>IF(N469="zákl. přenesená",J469,0)</f>
        <v>0</v>
      </c>
      <c r="BH469" s="150">
        <f>IF(N469="sníž. přenesená",J469,0)</f>
        <v>0</v>
      </c>
      <c r="BI469" s="150">
        <f>IF(N469="nulová",J469,0)</f>
        <v>0</v>
      </c>
      <c r="BJ469" s="17" t="s">
        <v>81</v>
      </c>
      <c r="BK469" s="150">
        <f>ROUND(I469*H469,2)</f>
        <v>0</v>
      </c>
      <c r="BL469" s="17" t="s">
        <v>641</v>
      </c>
      <c r="BM469" s="149" t="s">
        <v>837</v>
      </c>
    </row>
    <row r="470" spans="2:47" s="1" customFormat="1" ht="19.5">
      <c r="B470" s="32"/>
      <c r="D470" s="151" t="s">
        <v>248</v>
      </c>
      <c r="F470" s="152" t="s">
        <v>836</v>
      </c>
      <c r="I470" s="153"/>
      <c r="L470" s="32"/>
      <c r="M470" s="154"/>
      <c r="T470" s="56"/>
      <c r="AT470" s="17" t="s">
        <v>248</v>
      </c>
      <c r="AU470" s="17" t="s">
        <v>81</v>
      </c>
    </row>
    <row r="471" spans="2:65" s="1" customFormat="1" ht="24.2" customHeight="1">
      <c r="B471" s="32"/>
      <c r="C471" s="155" t="s">
        <v>838</v>
      </c>
      <c r="D471" s="155" t="s">
        <v>260</v>
      </c>
      <c r="E471" s="156" t="s">
        <v>839</v>
      </c>
      <c r="F471" s="157" t="s">
        <v>840</v>
      </c>
      <c r="G471" s="158" t="s">
        <v>263</v>
      </c>
      <c r="H471" s="159">
        <v>10</v>
      </c>
      <c r="I471" s="160"/>
      <c r="J471" s="161">
        <f>ROUND(I471*H471,2)</f>
        <v>0</v>
      </c>
      <c r="K471" s="162"/>
      <c r="L471" s="163"/>
      <c r="M471" s="164" t="s">
        <v>1</v>
      </c>
      <c r="N471" s="165" t="s">
        <v>38</v>
      </c>
      <c r="P471" s="147">
        <f>O471*H471</f>
        <v>0</v>
      </c>
      <c r="Q471" s="147">
        <v>0</v>
      </c>
      <c r="R471" s="147">
        <f>Q471*H471</f>
        <v>0</v>
      </c>
      <c r="S471" s="147">
        <v>0</v>
      </c>
      <c r="T471" s="148">
        <f>S471*H471</f>
        <v>0</v>
      </c>
      <c r="AR471" s="149" t="s">
        <v>641</v>
      </c>
      <c r="AT471" s="149" t="s">
        <v>260</v>
      </c>
      <c r="AU471" s="149" t="s">
        <v>81</v>
      </c>
      <c r="AY471" s="17" t="s">
        <v>241</v>
      </c>
      <c r="BE471" s="150">
        <f>IF(N471="základní",J471,0)</f>
        <v>0</v>
      </c>
      <c r="BF471" s="150">
        <f>IF(N471="snížená",J471,0)</f>
        <v>0</v>
      </c>
      <c r="BG471" s="150">
        <f>IF(N471="zákl. přenesená",J471,0)</f>
        <v>0</v>
      </c>
      <c r="BH471" s="150">
        <f>IF(N471="sníž. přenesená",J471,0)</f>
        <v>0</v>
      </c>
      <c r="BI471" s="150">
        <f>IF(N471="nulová",J471,0)</f>
        <v>0</v>
      </c>
      <c r="BJ471" s="17" t="s">
        <v>81</v>
      </c>
      <c r="BK471" s="150">
        <f>ROUND(I471*H471,2)</f>
        <v>0</v>
      </c>
      <c r="BL471" s="17" t="s">
        <v>641</v>
      </c>
      <c r="BM471" s="149" t="s">
        <v>841</v>
      </c>
    </row>
    <row r="472" spans="2:47" s="1" customFormat="1" ht="11.25">
      <c r="B472" s="32"/>
      <c r="D472" s="151" t="s">
        <v>248</v>
      </c>
      <c r="F472" s="152" t="s">
        <v>840</v>
      </c>
      <c r="I472" s="153"/>
      <c r="L472" s="32"/>
      <c r="M472" s="154"/>
      <c r="T472" s="56"/>
      <c r="AT472" s="17" t="s">
        <v>248</v>
      </c>
      <c r="AU472" s="17" t="s">
        <v>81</v>
      </c>
    </row>
    <row r="473" spans="2:65" s="1" customFormat="1" ht="33" customHeight="1">
      <c r="B473" s="32"/>
      <c r="C473" s="137" t="s">
        <v>546</v>
      </c>
      <c r="D473" s="137" t="s">
        <v>243</v>
      </c>
      <c r="E473" s="138" t="s">
        <v>842</v>
      </c>
      <c r="F473" s="139" t="s">
        <v>843</v>
      </c>
      <c r="G473" s="140" t="s">
        <v>263</v>
      </c>
      <c r="H473" s="141">
        <v>2</v>
      </c>
      <c r="I473" s="142"/>
      <c r="J473" s="143">
        <f>ROUND(I473*H473,2)</f>
        <v>0</v>
      </c>
      <c r="K473" s="144"/>
      <c r="L473" s="32"/>
      <c r="M473" s="145" t="s">
        <v>1</v>
      </c>
      <c r="N473" s="146" t="s">
        <v>38</v>
      </c>
      <c r="P473" s="147">
        <f>O473*H473</f>
        <v>0</v>
      </c>
      <c r="Q473" s="147">
        <v>0</v>
      </c>
      <c r="R473" s="147">
        <f>Q473*H473</f>
        <v>0</v>
      </c>
      <c r="S473" s="147">
        <v>0</v>
      </c>
      <c r="T473" s="148">
        <f>S473*H473</f>
        <v>0</v>
      </c>
      <c r="AR473" s="149" t="s">
        <v>641</v>
      </c>
      <c r="AT473" s="149" t="s">
        <v>243</v>
      </c>
      <c r="AU473" s="149" t="s">
        <v>81</v>
      </c>
      <c r="AY473" s="17" t="s">
        <v>241</v>
      </c>
      <c r="BE473" s="150">
        <f>IF(N473="základní",J473,0)</f>
        <v>0</v>
      </c>
      <c r="BF473" s="150">
        <f>IF(N473="snížená",J473,0)</f>
        <v>0</v>
      </c>
      <c r="BG473" s="150">
        <f>IF(N473="zákl. přenesená",J473,0)</f>
        <v>0</v>
      </c>
      <c r="BH473" s="150">
        <f>IF(N473="sníž. přenesená",J473,0)</f>
        <v>0</v>
      </c>
      <c r="BI473" s="150">
        <f>IF(N473="nulová",J473,0)</f>
        <v>0</v>
      </c>
      <c r="BJ473" s="17" t="s">
        <v>81</v>
      </c>
      <c r="BK473" s="150">
        <f>ROUND(I473*H473,2)</f>
        <v>0</v>
      </c>
      <c r="BL473" s="17" t="s">
        <v>641</v>
      </c>
      <c r="BM473" s="149" t="s">
        <v>844</v>
      </c>
    </row>
    <row r="474" spans="2:47" s="1" customFormat="1" ht="19.5">
      <c r="B474" s="32"/>
      <c r="D474" s="151" t="s">
        <v>248</v>
      </c>
      <c r="F474" s="152" t="s">
        <v>843</v>
      </c>
      <c r="I474" s="153"/>
      <c r="L474" s="32"/>
      <c r="M474" s="154"/>
      <c r="T474" s="56"/>
      <c r="AT474" s="17" t="s">
        <v>248</v>
      </c>
      <c r="AU474" s="17" t="s">
        <v>81</v>
      </c>
    </row>
    <row r="475" spans="2:65" s="1" customFormat="1" ht="24.2" customHeight="1">
      <c r="B475" s="32"/>
      <c r="C475" s="137" t="s">
        <v>845</v>
      </c>
      <c r="D475" s="137" t="s">
        <v>243</v>
      </c>
      <c r="E475" s="138" t="s">
        <v>846</v>
      </c>
      <c r="F475" s="139" t="s">
        <v>847</v>
      </c>
      <c r="G475" s="140" t="s">
        <v>263</v>
      </c>
      <c r="H475" s="141">
        <v>1</v>
      </c>
      <c r="I475" s="142"/>
      <c r="J475" s="143">
        <f>ROUND(I475*H475,2)</f>
        <v>0</v>
      </c>
      <c r="K475" s="144"/>
      <c r="L475" s="32"/>
      <c r="M475" s="145" t="s">
        <v>1</v>
      </c>
      <c r="N475" s="146" t="s">
        <v>38</v>
      </c>
      <c r="P475" s="147">
        <f>O475*H475</f>
        <v>0</v>
      </c>
      <c r="Q475" s="147">
        <v>0</v>
      </c>
      <c r="R475" s="147">
        <f>Q475*H475</f>
        <v>0</v>
      </c>
      <c r="S475" s="147">
        <v>0</v>
      </c>
      <c r="T475" s="148">
        <f>S475*H475</f>
        <v>0</v>
      </c>
      <c r="AR475" s="149" t="s">
        <v>641</v>
      </c>
      <c r="AT475" s="149" t="s">
        <v>243</v>
      </c>
      <c r="AU475" s="149" t="s">
        <v>81</v>
      </c>
      <c r="AY475" s="17" t="s">
        <v>241</v>
      </c>
      <c r="BE475" s="150">
        <f>IF(N475="základní",J475,0)</f>
        <v>0</v>
      </c>
      <c r="BF475" s="150">
        <f>IF(N475="snížená",J475,0)</f>
        <v>0</v>
      </c>
      <c r="BG475" s="150">
        <f>IF(N475="zákl. přenesená",J475,0)</f>
        <v>0</v>
      </c>
      <c r="BH475" s="150">
        <f>IF(N475="sníž. přenesená",J475,0)</f>
        <v>0</v>
      </c>
      <c r="BI475" s="150">
        <f>IF(N475="nulová",J475,0)</f>
        <v>0</v>
      </c>
      <c r="BJ475" s="17" t="s">
        <v>81</v>
      </c>
      <c r="BK475" s="150">
        <f>ROUND(I475*H475,2)</f>
        <v>0</v>
      </c>
      <c r="BL475" s="17" t="s">
        <v>641</v>
      </c>
      <c r="BM475" s="149" t="s">
        <v>848</v>
      </c>
    </row>
    <row r="476" spans="2:47" s="1" customFormat="1" ht="19.5">
      <c r="B476" s="32"/>
      <c r="D476" s="151" t="s">
        <v>248</v>
      </c>
      <c r="F476" s="152" t="s">
        <v>847</v>
      </c>
      <c r="I476" s="153"/>
      <c r="L476" s="32"/>
      <c r="M476" s="154"/>
      <c r="T476" s="56"/>
      <c r="AT476" s="17" t="s">
        <v>248</v>
      </c>
      <c r="AU476" s="17" t="s">
        <v>81</v>
      </c>
    </row>
    <row r="477" spans="2:65" s="1" customFormat="1" ht="16.5" customHeight="1">
      <c r="B477" s="32"/>
      <c r="C477" s="155" t="s">
        <v>549</v>
      </c>
      <c r="D477" s="155" t="s">
        <v>260</v>
      </c>
      <c r="E477" s="156" t="s">
        <v>849</v>
      </c>
      <c r="F477" s="157" t="s">
        <v>850</v>
      </c>
      <c r="G477" s="158" t="s">
        <v>851</v>
      </c>
      <c r="H477" s="159">
        <v>0.024</v>
      </c>
      <c r="I477" s="160"/>
      <c r="J477" s="161">
        <f>ROUND(I477*H477,2)</f>
        <v>0</v>
      </c>
      <c r="K477" s="162"/>
      <c r="L477" s="163"/>
      <c r="M477" s="164" t="s">
        <v>1</v>
      </c>
      <c r="N477" s="165" t="s">
        <v>38</v>
      </c>
      <c r="P477" s="147">
        <f>O477*H477</f>
        <v>0</v>
      </c>
      <c r="Q477" s="147">
        <v>0</v>
      </c>
      <c r="R477" s="147">
        <f>Q477*H477</f>
        <v>0</v>
      </c>
      <c r="S477" s="147">
        <v>0</v>
      </c>
      <c r="T477" s="148">
        <f>S477*H477</f>
        <v>0</v>
      </c>
      <c r="AR477" s="149" t="s">
        <v>641</v>
      </c>
      <c r="AT477" s="149" t="s">
        <v>260</v>
      </c>
      <c r="AU477" s="149" t="s">
        <v>81</v>
      </c>
      <c r="AY477" s="17" t="s">
        <v>241</v>
      </c>
      <c r="BE477" s="150">
        <f>IF(N477="základní",J477,0)</f>
        <v>0</v>
      </c>
      <c r="BF477" s="150">
        <f>IF(N477="snížená",J477,0)</f>
        <v>0</v>
      </c>
      <c r="BG477" s="150">
        <f>IF(N477="zákl. přenesená",J477,0)</f>
        <v>0</v>
      </c>
      <c r="BH477" s="150">
        <f>IF(N477="sníž. přenesená",J477,0)</f>
        <v>0</v>
      </c>
      <c r="BI477" s="150">
        <f>IF(N477="nulová",J477,0)</f>
        <v>0</v>
      </c>
      <c r="BJ477" s="17" t="s">
        <v>81</v>
      </c>
      <c r="BK477" s="150">
        <f>ROUND(I477*H477,2)</f>
        <v>0</v>
      </c>
      <c r="BL477" s="17" t="s">
        <v>641</v>
      </c>
      <c r="BM477" s="149" t="s">
        <v>852</v>
      </c>
    </row>
    <row r="478" spans="2:47" s="1" customFormat="1" ht="11.25">
      <c r="B478" s="32"/>
      <c r="D478" s="151" t="s">
        <v>248</v>
      </c>
      <c r="F478" s="152" t="s">
        <v>850</v>
      </c>
      <c r="I478" s="153"/>
      <c r="L478" s="32"/>
      <c r="M478" s="154"/>
      <c r="T478" s="56"/>
      <c r="AT478" s="17" t="s">
        <v>248</v>
      </c>
      <c r="AU478" s="17" t="s">
        <v>81</v>
      </c>
    </row>
    <row r="479" spans="2:65" s="1" customFormat="1" ht="16.5" customHeight="1">
      <c r="B479" s="32"/>
      <c r="C479" s="155" t="s">
        <v>853</v>
      </c>
      <c r="D479" s="155" t="s">
        <v>260</v>
      </c>
      <c r="E479" s="156" t="s">
        <v>854</v>
      </c>
      <c r="F479" s="157" t="s">
        <v>855</v>
      </c>
      <c r="G479" s="158" t="s">
        <v>851</v>
      </c>
      <c r="H479" s="159">
        <v>0.012</v>
      </c>
      <c r="I479" s="160"/>
      <c r="J479" s="161">
        <f>ROUND(I479*H479,2)</f>
        <v>0</v>
      </c>
      <c r="K479" s="162"/>
      <c r="L479" s="163"/>
      <c r="M479" s="164" t="s">
        <v>1</v>
      </c>
      <c r="N479" s="165" t="s">
        <v>38</v>
      </c>
      <c r="P479" s="147">
        <f>O479*H479</f>
        <v>0</v>
      </c>
      <c r="Q479" s="147">
        <v>0</v>
      </c>
      <c r="R479" s="147">
        <f>Q479*H479</f>
        <v>0</v>
      </c>
      <c r="S479" s="147">
        <v>0</v>
      </c>
      <c r="T479" s="148">
        <f>S479*H479</f>
        <v>0</v>
      </c>
      <c r="AR479" s="149" t="s">
        <v>641</v>
      </c>
      <c r="AT479" s="149" t="s">
        <v>260</v>
      </c>
      <c r="AU479" s="149" t="s">
        <v>81</v>
      </c>
      <c r="AY479" s="17" t="s">
        <v>241</v>
      </c>
      <c r="BE479" s="150">
        <f>IF(N479="základní",J479,0)</f>
        <v>0</v>
      </c>
      <c r="BF479" s="150">
        <f>IF(N479="snížená",J479,0)</f>
        <v>0</v>
      </c>
      <c r="BG479" s="150">
        <f>IF(N479="zákl. přenesená",J479,0)</f>
        <v>0</v>
      </c>
      <c r="BH479" s="150">
        <f>IF(N479="sníž. přenesená",J479,0)</f>
        <v>0</v>
      </c>
      <c r="BI479" s="150">
        <f>IF(N479="nulová",J479,0)</f>
        <v>0</v>
      </c>
      <c r="BJ479" s="17" t="s">
        <v>81</v>
      </c>
      <c r="BK479" s="150">
        <f>ROUND(I479*H479,2)</f>
        <v>0</v>
      </c>
      <c r="BL479" s="17" t="s">
        <v>641</v>
      </c>
      <c r="BM479" s="149" t="s">
        <v>856</v>
      </c>
    </row>
    <row r="480" spans="2:47" s="1" customFormat="1" ht="11.25">
      <c r="B480" s="32"/>
      <c r="D480" s="151" t="s">
        <v>248</v>
      </c>
      <c r="F480" s="152" t="s">
        <v>855</v>
      </c>
      <c r="I480" s="153"/>
      <c r="L480" s="32"/>
      <c r="M480" s="154"/>
      <c r="T480" s="56"/>
      <c r="AT480" s="17" t="s">
        <v>248</v>
      </c>
      <c r="AU480" s="17" t="s">
        <v>81</v>
      </c>
    </row>
    <row r="481" spans="2:65" s="1" customFormat="1" ht="24.2" customHeight="1">
      <c r="B481" s="32"/>
      <c r="C481" s="155" t="s">
        <v>553</v>
      </c>
      <c r="D481" s="155" t="s">
        <v>260</v>
      </c>
      <c r="E481" s="156" t="s">
        <v>857</v>
      </c>
      <c r="F481" s="157" t="s">
        <v>858</v>
      </c>
      <c r="G481" s="158" t="s">
        <v>263</v>
      </c>
      <c r="H481" s="159">
        <v>1</v>
      </c>
      <c r="I481" s="160"/>
      <c r="J481" s="161">
        <f>ROUND(I481*H481,2)</f>
        <v>0</v>
      </c>
      <c r="K481" s="162"/>
      <c r="L481" s="163"/>
      <c r="M481" s="164" t="s">
        <v>1</v>
      </c>
      <c r="N481" s="165" t="s">
        <v>38</v>
      </c>
      <c r="P481" s="147">
        <f>O481*H481</f>
        <v>0</v>
      </c>
      <c r="Q481" s="147">
        <v>0</v>
      </c>
      <c r="R481" s="147">
        <f>Q481*H481</f>
        <v>0</v>
      </c>
      <c r="S481" s="147">
        <v>0</v>
      </c>
      <c r="T481" s="148">
        <f>S481*H481</f>
        <v>0</v>
      </c>
      <c r="AR481" s="149" t="s">
        <v>641</v>
      </c>
      <c r="AT481" s="149" t="s">
        <v>260</v>
      </c>
      <c r="AU481" s="149" t="s">
        <v>81</v>
      </c>
      <c r="AY481" s="17" t="s">
        <v>241</v>
      </c>
      <c r="BE481" s="150">
        <f>IF(N481="základní",J481,0)</f>
        <v>0</v>
      </c>
      <c r="BF481" s="150">
        <f>IF(N481="snížená",J481,0)</f>
        <v>0</v>
      </c>
      <c r="BG481" s="150">
        <f>IF(N481="zákl. přenesená",J481,0)</f>
        <v>0</v>
      </c>
      <c r="BH481" s="150">
        <f>IF(N481="sníž. přenesená",J481,0)</f>
        <v>0</v>
      </c>
      <c r="BI481" s="150">
        <f>IF(N481="nulová",J481,0)</f>
        <v>0</v>
      </c>
      <c r="BJ481" s="17" t="s">
        <v>81</v>
      </c>
      <c r="BK481" s="150">
        <f>ROUND(I481*H481,2)</f>
        <v>0</v>
      </c>
      <c r="BL481" s="17" t="s">
        <v>641</v>
      </c>
      <c r="BM481" s="149" t="s">
        <v>859</v>
      </c>
    </row>
    <row r="482" spans="2:47" s="1" customFormat="1" ht="19.5">
      <c r="B482" s="32"/>
      <c r="D482" s="151" t="s">
        <v>248</v>
      </c>
      <c r="F482" s="152" t="s">
        <v>858</v>
      </c>
      <c r="I482" s="153"/>
      <c r="L482" s="32"/>
      <c r="M482" s="154"/>
      <c r="T482" s="56"/>
      <c r="AT482" s="17" t="s">
        <v>248</v>
      </c>
      <c r="AU482" s="17" t="s">
        <v>81</v>
      </c>
    </row>
    <row r="483" spans="2:65" s="1" customFormat="1" ht="24.2" customHeight="1">
      <c r="B483" s="32"/>
      <c r="C483" s="137" t="s">
        <v>860</v>
      </c>
      <c r="D483" s="137" t="s">
        <v>243</v>
      </c>
      <c r="E483" s="138" t="s">
        <v>861</v>
      </c>
      <c r="F483" s="139" t="s">
        <v>862</v>
      </c>
      <c r="G483" s="140" t="s">
        <v>263</v>
      </c>
      <c r="H483" s="141">
        <v>14</v>
      </c>
      <c r="I483" s="142"/>
      <c r="J483" s="143">
        <f>ROUND(I483*H483,2)</f>
        <v>0</v>
      </c>
      <c r="K483" s="144"/>
      <c r="L483" s="32"/>
      <c r="M483" s="145" t="s">
        <v>1</v>
      </c>
      <c r="N483" s="146" t="s">
        <v>38</v>
      </c>
      <c r="P483" s="147">
        <f>O483*H483</f>
        <v>0</v>
      </c>
      <c r="Q483" s="147">
        <v>0</v>
      </c>
      <c r="R483" s="147">
        <f>Q483*H483</f>
        <v>0</v>
      </c>
      <c r="S483" s="147">
        <v>0</v>
      </c>
      <c r="T483" s="148">
        <f>S483*H483</f>
        <v>0</v>
      </c>
      <c r="AR483" s="149" t="s">
        <v>641</v>
      </c>
      <c r="AT483" s="149" t="s">
        <v>243</v>
      </c>
      <c r="AU483" s="149" t="s">
        <v>81</v>
      </c>
      <c r="AY483" s="17" t="s">
        <v>241</v>
      </c>
      <c r="BE483" s="150">
        <f>IF(N483="základní",J483,0)</f>
        <v>0</v>
      </c>
      <c r="BF483" s="150">
        <f>IF(N483="snížená",J483,0)</f>
        <v>0</v>
      </c>
      <c r="BG483" s="150">
        <f>IF(N483="zákl. přenesená",J483,0)</f>
        <v>0</v>
      </c>
      <c r="BH483" s="150">
        <f>IF(N483="sníž. přenesená",J483,0)</f>
        <v>0</v>
      </c>
      <c r="BI483" s="150">
        <f>IF(N483="nulová",J483,0)</f>
        <v>0</v>
      </c>
      <c r="BJ483" s="17" t="s">
        <v>81</v>
      </c>
      <c r="BK483" s="150">
        <f>ROUND(I483*H483,2)</f>
        <v>0</v>
      </c>
      <c r="BL483" s="17" t="s">
        <v>641</v>
      </c>
      <c r="BM483" s="149" t="s">
        <v>863</v>
      </c>
    </row>
    <row r="484" spans="2:47" s="1" customFormat="1" ht="19.5">
      <c r="B484" s="32"/>
      <c r="D484" s="151" t="s">
        <v>248</v>
      </c>
      <c r="F484" s="152" t="s">
        <v>862</v>
      </c>
      <c r="I484" s="153"/>
      <c r="L484" s="32"/>
      <c r="M484" s="154"/>
      <c r="T484" s="56"/>
      <c r="AT484" s="17" t="s">
        <v>248</v>
      </c>
      <c r="AU484" s="17" t="s">
        <v>81</v>
      </c>
    </row>
    <row r="485" spans="2:65" s="1" customFormat="1" ht="16.5" customHeight="1">
      <c r="B485" s="32"/>
      <c r="C485" s="137" t="s">
        <v>556</v>
      </c>
      <c r="D485" s="137" t="s">
        <v>243</v>
      </c>
      <c r="E485" s="138" t="s">
        <v>864</v>
      </c>
      <c r="F485" s="139" t="s">
        <v>865</v>
      </c>
      <c r="G485" s="140" t="s">
        <v>263</v>
      </c>
      <c r="H485" s="141">
        <v>14</v>
      </c>
      <c r="I485" s="142"/>
      <c r="J485" s="143">
        <f>ROUND(I485*H485,2)</f>
        <v>0</v>
      </c>
      <c r="K485" s="144"/>
      <c r="L485" s="32"/>
      <c r="M485" s="145" t="s">
        <v>1</v>
      </c>
      <c r="N485" s="146" t="s">
        <v>38</v>
      </c>
      <c r="P485" s="147">
        <f>O485*H485</f>
        <v>0</v>
      </c>
      <c r="Q485" s="147">
        <v>0</v>
      </c>
      <c r="R485" s="147">
        <f>Q485*H485</f>
        <v>0</v>
      </c>
      <c r="S485" s="147">
        <v>0</v>
      </c>
      <c r="T485" s="148">
        <f>S485*H485</f>
        <v>0</v>
      </c>
      <c r="AR485" s="149" t="s">
        <v>641</v>
      </c>
      <c r="AT485" s="149" t="s">
        <v>243</v>
      </c>
      <c r="AU485" s="149" t="s">
        <v>81</v>
      </c>
      <c r="AY485" s="17" t="s">
        <v>241</v>
      </c>
      <c r="BE485" s="150">
        <f>IF(N485="základní",J485,0)</f>
        <v>0</v>
      </c>
      <c r="BF485" s="150">
        <f>IF(N485="snížená",J485,0)</f>
        <v>0</v>
      </c>
      <c r="BG485" s="150">
        <f>IF(N485="zákl. přenesená",J485,0)</f>
        <v>0</v>
      </c>
      <c r="BH485" s="150">
        <f>IF(N485="sníž. přenesená",J485,0)</f>
        <v>0</v>
      </c>
      <c r="BI485" s="150">
        <f>IF(N485="nulová",J485,0)</f>
        <v>0</v>
      </c>
      <c r="BJ485" s="17" t="s">
        <v>81</v>
      </c>
      <c r="BK485" s="150">
        <f>ROUND(I485*H485,2)</f>
        <v>0</v>
      </c>
      <c r="BL485" s="17" t="s">
        <v>641</v>
      </c>
      <c r="BM485" s="149" t="s">
        <v>866</v>
      </c>
    </row>
    <row r="486" spans="2:47" s="1" customFormat="1" ht="11.25">
      <c r="B486" s="32"/>
      <c r="D486" s="151" t="s">
        <v>248</v>
      </c>
      <c r="F486" s="152" t="s">
        <v>865</v>
      </c>
      <c r="I486" s="153"/>
      <c r="L486" s="32"/>
      <c r="M486" s="154"/>
      <c r="T486" s="56"/>
      <c r="AT486" s="17" t="s">
        <v>248</v>
      </c>
      <c r="AU486" s="17" t="s">
        <v>81</v>
      </c>
    </row>
    <row r="487" spans="2:65" s="1" customFormat="1" ht="24.2" customHeight="1">
      <c r="B487" s="32"/>
      <c r="C487" s="137" t="s">
        <v>867</v>
      </c>
      <c r="D487" s="137" t="s">
        <v>243</v>
      </c>
      <c r="E487" s="138" t="s">
        <v>868</v>
      </c>
      <c r="F487" s="139" t="s">
        <v>869</v>
      </c>
      <c r="G487" s="140" t="s">
        <v>263</v>
      </c>
      <c r="H487" s="141">
        <v>1</v>
      </c>
      <c r="I487" s="142"/>
      <c r="J487" s="143">
        <f>ROUND(I487*H487,2)</f>
        <v>0</v>
      </c>
      <c r="K487" s="144"/>
      <c r="L487" s="32"/>
      <c r="M487" s="145" t="s">
        <v>1</v>
      </c>
      <c r="N487" s="146" t="s">
        <v>38</v>
      </c>
      <c r="P487" s="147">
        <f>O487*H487</f>
        <v>0</v>
      </c>
      <c r="Q487" s="147">
        <v>0</v>
      </c>
      <c r="R487" s="147">
        <f>Q487*H487</f>
        <v>0</v>
      </c>
      <c r="S487" s="147">
        <v>0</v>
      </c>
      <c r="T487" s="148">
        <f>S487*H487</f>
        <v>0</v>
      </c>
      <c r="AR487" s="149" t="s">
        <v>641</v>
      </c>
      <c r="AT487" s="149" t="s">
        <v>243</v>
      </c>
      <c r="AU487" s="149" t="s">
        <v>81</v>
      </c>
      <c r="AY487" s="17" t="s">
        <v>241</v>
      </c>
      <c r="BE487" s="150">
        <f>IF(N487="základní",J487,0)</f>
        <v>0</v>
      </c>
      <c r="BF487" s="150">
        <f>IF(N487="snížená",J487,0)</f>
        <v>0</v>
      </c>
      <c r="BG487" s="150">
        <f>IF(N487="zákl. přenesená",J487,0)</f>
        <v>0</v>
      </c>
      <c r="BH487" s="150">
        <f>IF(N487="sníž. přenesená",J487,0)</f>
        <v>0</v>
      </c>
      <c r="BI487" s="150">
        <f>IF(N487="nulová",J487,0)</f>
        <v>0</v>
      </c>
      <c r="BJ487" s="17" t="s">
        <v>81</v>
      </c>
      <c r="BK487" s="150">
        <f>ROUND(I487*H487,2)</f>
        <v>0</v>
      </c>
      <c r="BL487" s="17" t="s">
        <v>641</v>
      </c>
      <c r="BM487" s="149" t="s">
        <v>870</v>
      </c>
    </row>
    <row r="488" spans="2:47" s="1" customFormat="1" ht="19.5">
      <c r="B488" s="32"/>
      <c r="D488" s="151" t="s">
        <v>248</v>
      </c>
      <c r="F488" s="152" t="s">
        <v>869</v>
      </c>
      <c r="I488" s="153"/>
      <c r="L488" s="32"/>
      <c r="M488" s="154"/>
      <c r="T488" s="56"/>
      <c r="AT488" s="17" t="s">
        <v>248</v>
      </c>
      <c r="AU488" s="17" t="s">
        <v>81</v>
      </c>
    </row>
    <row r="489" spans="2:65" s="1" customFormat="1" ht="24.2" customHeight="1">
      <c r="B489" s="32"/>
      <c r="C489" s="137" t="s">
        <v>560</v>
      </c>
      <c r="D489" s="137" t="s">
        <v>243</v>
      </c>
      <c r="E489" s="138" t="s">
        <v>871</v>
      </c>
      <c r="F489" s="139" t="s">
        <v>872</v>
      </c>
      <c r="G489" s="140" t="s">
        <v>263</v>
      </c>
      <c r="H489" s="141">
        <v>2</v>
      </c>
      <c r="I489" s="142"/>
      <c r="J489" s="143">
        <f>ROUND(I489*H489,2)</f>
        <v>0</v>
      </c>
      <c r="K489" s="144"/>
      <c r="L489" s="32"/>
      <c r="M489" s="145" t="s">
        <v>1</v>
      </c>
      <c r="N489" s="146" t="s">
        <v>38</v>
      </c>
      <c r="P489" s="147">
        <f>O489*H489</f>
        <v>0</v>
      </c>
      <c r="Q489" s="147">
        <v>0</v>
      </c>
      <c r="R489" s="147">
        <f>Q489*H489</f>
        <v>0</v>
      </c>
      <c r="S489" s="147">
        <v>0</v>
      </c>
      <c r="T489" s="148">
        <f>S489*H489</f>
        <v>0</v>
      </c>
      <c r="AR489" s="149" t="s">
        <v>641</v>
      </c>
      <c r="AT489" s="149" t="s">
        <v>243</v>
      </c>
      <c r="AU489" s="149" t="s">
        <v>81</v>
      </c>
      <c r="AY489" s="17" t="s">
        <v>241</v>
      </c>
      <c r="BE489" s="150">
        <f>IF(N489="základní",J489,0)</f>
        <v>0</v>
      </c>
      <c r="BF489" s="150">
        <f>IF(N489="snížená",J489,0)</f>
        <v>0</v>
      </c>
      <c r="BG489" s="150">
        <f>IF(N489="zákl. přenesená",J489,0)</f>
        <v>0</v>
      </c>
      <c r="BH489" s="150">
        <f>IF(N489="sníž. přenesená",J489,0)</f>
        <v>0</v>
      </c>
      <c r="BI489" s="150">
        <f>IF(N489="nulová",J489,0)</f>
        <v>0</v>
      </c>
      <c r="BJ489" s="17" t="s">
        <v>81</v>
      </c>
      <c r="BK489" s="150">
        <f>ROUND(I489*H489,2)</f>
        <v>0</v>
      </c>
      <c r="BL489" s="17" t="s">
        <v>641</v>
      </c>
      <c r="BM489" s="149" t="s">
        <v>873</v>
      </c>
    </row>
    <row r="490" spans="2:47" s="1" customFormat="1" ht="19.5">
      <c r="B490" s="32"/>
      <c r="D490" s="151" t="s">
        <v>248</v>
      </c>
      <c r="F490" s="152" t="s">
        <v>872</v>
      </c>
      <c r="I490" s="153"/>
      <c r="L490" s="32"/>
      <c r="M490" s="154"/>
      <c r="T490" s="56"/>
      <c r="AT490" s="17" t="s">
        <v>248</v>
      </c>
      <c r="AU490" s="17" t="s">
        <v>81</v>
      </c>
    </row>
    <row r="491" spans="2:65" s="1" customFormat="1" ht="33" customHeight="1">
      <c r="B491" s="32"/>
      <c r="C491" s="137" t="s">
        <v>874</v>
      </c>
      <c r="D491" s="137" t="s">
        <v>243</v>
      </c>
      <c r="E491" s="138" t="s">
        <v>875</v>
      </c>
      <c r="F491" s="139" t="s">
        <v>876</v>
      </c>
      <c r="G491" s="140" t="s">
        <v>263</v>
      </c>
      <c r="H491" s="141">
        <v>2</v>
      </c>
      <c r="I491" s="142"/>
      <c r="J491" s="143">
        <f>ROUND(I491*H491,2)</f>
        <v>0</v>
      </c>
      <c r="K491" s="144"/>
      <c r="L491" s="32"/>
      <c r="M491" s="145" t="s">
        <v>1</v>
      </c>
      <c r="N491" s="146" t="s">
        <v>38</v>
      </c>
      <c r="P491" s="147">
        <f>O491*H491</f>
        <v>0</v>
      </c>
      <c r="Q491" s="147">
        <v>0</v>
      </c>
      <c r="R491" s="147">
        <f>Q491*H491</f>
        <v>0</v>
      </c>
      <c r="S491" s="147">
        <v>0</v>
      </c>
      <c r="T491" s="148">
        <f>S491*H491</f>
        <v>0</v>
      </c>
      <c r="AR491" s="149" t="s">
        <v>641</v>
      </c>
      <c r="AT491" s="149" t="s">
        <v>243</v>
      </c>
      <c r="AU491" s="149" t="s">
        <v>81</v>
      </c>
      <c r="AY491" s="17" t="s">
        <v>241</v>
      </c>
      <c r="BE491" s="150">
        <f>IF(N491="základní",J491,0)</f>
        <v>0</v>
      </c>
      <c r="BF491" s="150">
        <f>IF(N491="snížená",J491,0)</f>
        <v>0</v>
      </c>
      <c r="BG491" s="150">
        <f>IF(N491="zákl. přenesená",J491,0)</f>
        <v>0</v>
      </c>
      <c r="BH491" s="150">
        <f>IF(N491="sníž. přenesená",J491,0)</f>
        <v>0</v>
      </c>
      <c r="BI491" s="150">
        <f>IF(N491="nulová",J491,0)</f>
        <v>0</v>
      </c>
      <c r="BJ491" s="17" t="s">
        <v>81</v>
      </c>
      <c r="BK491" s="150">
        <f>ROUND(I491*H491,2)</f>
        <v>0</v>
      </c>
      <c r="BL491" s="17" t="s">
        <v>641</v>
      </c>
      <c r="BM491" s="149" t="s">
        <v>877</v>
      </c>
    </row>
    <row r="492" spans="2:47" s="1" customFormat="1" ht="19.5">
      <c r="B492" s="32"/>
      <c r="D492" s="151" t="s">
        <v>248</v>
      </c>
      <c r="F492" s="152" t="s">
        <v>876</v>
      </c>
      <c r="I492" s="153"/>
      <c r="L492" s="32"/>
      <c r="M492" s="154"/>
      <c r="T492" s="56"/>
      <c r="AT492" s="17" t="s">
        <v>248</v>
      </c>
      <c r="AU492" s="17" t="s">
        <v>81</v>
      </c>
    </row>
    <row r="493" spans="2:65" s="1" customFormat="1" ht="24.2" customHeight="1">
      <c r="B493" s="32"/>
      <c r="C493" s="137" t="s">
        <v>564</v>
      </c>
      <c r="D493" s="137" t="s">
        <v>243</v>
      </c>
      <c r="E493" s="138" t="s">
        <v>878</v>
      </c>
      <c r="F493" s="139" t="s">
        <v>879</v>
      </c>
      <c r="G493" s="140" t="s">
        <v>263</v>
      </c>
      <c r="H493" s="141">
        <v>2</v>
      </c>
      <c r="I493" s="142"/>
      <c r="J493" s="143">
        <f>ROUND(I493*H493,2)</f>
        <v>0</v>
      </c>
      <c r="K493" s="144"/>
      <c r="L493" s="32"/>
      <c r="M493" s="145" t="s">
        <v>1</v>
      </c>
      <c r="N493" s="146" t="s">
        <v>38</v>
      </c>
      <c r="P493" s="147">
        <f>O493*H493</f>
        <v>0</v>
      </c>
      <c r="Q493" s="147">
        <v>0</v>
      </c>
      <c r="R493" s="147">
        <f>Q493*H493</f>
        <v>0</v>
      </c>
      <c r="S493" s="147">
        <v>0</v>
      </c>
      <c r="T493" s="148">
        <f>S493*H493</f>
        <v>0</v>
      </c>
      <c r="AR493" s="149" t="s">
        <v>641</v>
      </c>
      <c r="AT493" s="149" t="s">
        <v>243</v>
      </c>
      <c r="AU493" s="149" t="s">
        <v>81</v>
      </c>
      <c r="AY493" s="17" t="s">
        <v>241</v>
      </c>
      <c r="BE493" s="150">
        <f>IF(N493="základní",J493,0)</f>
        <v>0</v>
      </c>
      <c r="BF493" s="150">
        <f>IF(N493="snížená",J493,0)</f>
        <v>0</v>
      </c>
      <c r="BG493" s="150">
        <f>IF(N493="zákl. přenesená",J493,0)</f>
        <v>0</v>
      </c>
      <c r="BH493" s="150">
        <f>IF(N493="sníž. přenesená",J493,0)</f>
        <v>0</v>
      </c>
      <c r="BI493" s="150">
        <f>IF(N493="nulová",J493,0)</f>
        <v>0</v>
      </c>
      <c r="BJ493" s="17" t="s">
        <v>81</v>
      </c>
      <c r="BK493" s="150">
        <f>ROUND(I493*H493,2)</f>
        <v>0</v>
      </c>
      <c r="BL493" s="17" t="s">
        <v>641</v>
      </c>
      <c r="BM493" s="149" t="s">
        <v>880</v>
      </c>
    </row>
    <row r="494" spans="2:47" s="1" customFormat="1" ht="19.5">
      <c r="B494" s="32"/>
      <c r="D494" s="151" t="s">
        <v>248</v>
      </c>
      <c r="F494" s="152" t="s">
        <v>879</v>
      </c>
      <c r="I494" s="153"/>
      <c r="L494" s="32"/>
      <c r="M494" s="154"/>
      <c r="T494" s="56"/>
      <c r="AT494" s="17" t="s">
        <v>248</v>
      </c>
      <c r="AU494" s="17" t="s">
        <v>81</v>
      </c>
    </row>
    <row r="495" spans="2:65" s="1" customFormat="1" ht="16.5" customHeight="1">
      <c r="B495" s="32"/>
      <c r="C495" s="137" t="s">
        <v>881</v>
      </c>
      <c r="D495" s="137" t="s">
        <v>243</v>
      </c>
      <c r="E495" s="138" t="s">
        <v>882</v>
      </c>
      <c r="F495" s="139" t="s">
        <v>883</v>
      </c>
      <c r="G495" s="140" t="s">
        <v>263</v>
      </c>
      <c r="H495" s="141">
        <v>14</v>
      </c>
      <c r="I495" s="142"/>
      <c r="J495" s="143">
        <f>ROUND(I495*H495,2)</f>
        <v>0</v>
      </c>
      <c r="K495" s="144"/>
      <c r="L495" s="32"/>
      <c r="M495" s="145" t="s">
        <v>1</v>
      </c>
      <c r="N495" s="146" t="s">
        <v>38</v>
      </c>
      <c r="P495" s="147">
        <f>O495*H495</f>
        <v>0</v>
      </c>
      <c r="Q495" s="147">
        <v>0</v>
      </c>
      <c r="R495" s="147">
        <f>Q495*H495</f>
        <v>0</v>
      </c>
      <c r="S495" s="147">
        <v>0</v>
      </c>
      <c r="T495" s="148">
        <f>S495*H495</f>
        <v>0</v>
      </c>
      <c r="AR495" s="149" t="s">
        <v>641</v>
      </c>
      <c r="AT495" s="149" t="s">
        <v>243</v>
      </c>
      <c r="AU495" s="149" t="s">
        <v>81</v>
      </c>
      <c r="AY495" s="17" t="s">
        <v>241</v>
      </c>
      <c r="BE495" s="150">
        <f>IF(N495="základní",J495,0)</f>
        <v>0</v>
      </c>
      <c r="BF495" s="150">
        <f>IF(N495="snížená",J495,0)</f>
        <v>0</v>
      </c>
      <c r="BG495" s="150">
        <f>IF(N495="zákl. přenesená",J495,0)</f>
        <v>0</v>
      </c>
      <c r="BH495" s="150">
        <f>IF(N495="sníž. přenesená",J495,0)</f>
        <v>0</v>
      </c>
      <c r="BI495" s="150">
        <f>IF(N495="nulová",J495,0)</f>
        <v>0</v>
      </c>
      <c r="BJ495" s="17" t="s">
        <v>81</v>
      </c>
      <c r="BK495" s="150">
        <f>ROUND(I495*H495,2)</f>
        <v>0</v>
      </c>
      <c r="BL495" s="17" t="s">
        <v>641</v>
      </c>
      <c r="BM495" s="149" t="s">
        <v>884</v>
      </c>
    </row>
    <row r="496" spans="2:47" s="1" customFormat="1" ht="11.25">
      <c r="B496" s="32"/>
      <c r="D496" s="151" t="s">
        <v>248</v>
      </c>
      <c r="F496" s="152" t="s">
        <v>883</v>
      </c>
      <c r="I496" s="153"/>
      <c r="L496" s="32"/>
      <c r="M496" s="154"/>
      <c r="T496" s="56"/>
      <c r="AT496" s="17" t="s">
        <v>248</v>
      </c>
      <c r="AU496" s="17" t="s">
        <v>81</v>
      </c>
    </row>
    <row r="497" spans="2:65" s="1" customFormat="1" ht="24.2" customHeight="1">
      <c r="B497" s="32"/>
      <c r="C497" s="137" t="s">
        <v>568</v>
      </c>
      <c r="D497" s="137" t="s">
        <v>243</v>
      </c>
      <c r="E497" s="138" t="s">
        <v>885</v>
      </c>
      <c r="F497" s="139" t="s">
        <v>886</v>
      </c>
      <c r="G497" s="140" t="s">
        <v>263</v>
      </c>
      <c r="H497" s="141">
        <v>5</v>
      </c>
      <c r="I497" s="142"/>
      <c r="J497" s="143">
        <f>ROUND(I497*H497,2)</f>
        <v>0</v>
      </c>
      <c r="K497" s="144"/>
      <c r="L497" s="32"/>
      <c r="M497" s="145" t="s">
        <v>1</v>
      </c>
      <c r="N497" s="146" t="s">
        <v>38</v>
      </c>
      <c r="P497" s="147">
        <f>O497*H497</f>
        <v>0</v>
      </c>
      <c r="Q497" s="147">
        <v>0</v>
      </c>
      <c r="R497" s="147">
        <f>Q497*H497</f>
        <v>0</v>
      </c>
      <c r="S497" s="147">
        <v>0</v>
      </c>
      <c r="T497" s="148">
        <f>S497*H497</f>
        <v>0</v>
      </c>
      <c r="AR497" s="149" t="s">
        <v>641</v>
      </c>
      <c r="AT497" s="149" t="s">
        <v>243</v>
      </c>
      <c r="AU497" s="149" t="s">
        <v>81</v>
      </c>
      <c r="AY497" s="17" t="s">
        <v>241</v>
      </c>
      <c r="BE497" s="150">
        <f>IF(N497="základní",J497,0)</f>
        <v>0</v>
      </c>
      <c r="BF497" s="150">
        <f>IF(N497="snížená",J497,0)</f>
        <v>0</v>
      </c>
      <c r="BG497" s="150">
        <f>IF(N497="zákl. přenesená",J497,0)</f>
        <v>0</v>
      </c>
      <c r="BH497" s="150">
        <f>IF(N497="sníž. přenesená",J497,0)</f>
        <v>0</v>
      </c>
      <c r="BI497" s="150">
        <f>IF(N497="nulová",J497,0)</f>
        <v>0</v>
      </c>
      <c r="BJ497" s="17" t="s">
        <v>81</v>
      </c>
      <c r="BK497" s="150">
        <f>ROUND(I497*H497,2)</f>
        <v>0</v>
      </c>
      <c r="BL497" s="17" t="s">
        <v>641</v>
      </c>
      <c r="BM497" s="149" t="s">
        <v>887</v>
      </c>
    </row>
    <row r="498" spans="2:47" s="1" customFormat="1" ht="11.25">
      <c r="B498" s="32"/>
      <c r="D498" s="151" t="s">
        <v>248</v>
      </c>
      <c r="F498" s="152" t="s">
        <v>886</v>
      </c>
      <c r="I498" s="153"/>
      <c r="L498" s="32"/>
      <c r="M498" s="154"/>
      <c r="T498" s="56"/>
      <c r="AT498" s="17" t="s">
        <v>248</v>
      </c>
      <c r="AU498" s="17" t="s">
        <v>81</v>
      </c>
    </row>
    <row r="499" spans="2:65" s="1" customFormat="1" ht="24.2" customHeight="1">
      <c r="B499" s="32"/>
      <c r="C499" s="137" t="s">
        <v>888</v>
      </c>
      <c r="D499" s="137" t="s">
        <v>243</v>
      </c>
      <c r="E499" s="138" t="s">
        <v>889</v>
      </c>
      <c r="F499" s="139" t="s">
        <v>890</v>
      </c>
      <c r="G499" s="140" t="s">
        <v>263</v>
      </c>
      <c r="H499" s="141">
        <v>3</v>
      </c>
      <c r="I499" s="142"/>
      <c r="J499" s="143">
        <f>ROUND(I499*H499,2)</f>
        <v>0</v>
      </c>
      <c r="K499" s="144"/>
      <c r="L499" s="32"/>
      <c r="M499" s="145" t="s">
        <v>1</v>
      </c>
      <c r="N499" s="146" t="s">
        <v>38</v>
      </c>
      <c r="P499" s="147">
        <f>O499*H499</f>
        <v>0</v>
      </c>
      <c r="Q499" s="147">
        <v>0</v>
      </c>
      <c r="R499" s="147">
        <f>Q499*H499</f>
        <v>0</v>
      </c>
      <c r="S499" s="147">
        <v>0</v>
      </c>
      <c r="T499" s="148">
        <f>S499*H499</f>
        <v>0</v>
      </c>
      <c r="AR499" s="149" t="s">
        <v>641</v>
      </c>
      <c r="AT499" s="149" t="s">
        <v>243</v>
      </c>
      <c r="AU499" s="149" t="s">
        <v>81</v>
      </c>
      <c r="AY499" s="17" t="s">
        <v>241</v>
      </c>
      <c r="BE499" s="150">
        <f>IF(N499="základní",J499,0)</f>
        <v>0</v>
      </c>
      <c r="BF499" s="150">
        <f>IF(N499="snížená",J499,0)</f>
        <v>0</v>
      </c>
      <c r="BG499" s="150">
        <f>IF(N499="zákl. přenesená",J499,0)</f>
        <v>0</v>
      </c>
      <c r="BH499" s="150">
        <f>IF(N499="sníž. přenesená",J499,0)</f>
        <v>0</v>
      </c>
      <c r="BI499" s="150">
        <f>IF(N499="nulová",J499,0)</f>
        <v>0</v>
      </c>
      <c r="BJ499" s="17" t="s">
        <v>81</v>
      </c>
      <c r="BK499" s="150">
        <f>ROUND(I499*H499,2)</f>
        <v>0</v>
      </c>
      <c r="BL499" s="17" t="s">
        <v>641</v>
      </c>
      <c r="BM499" s="149" t="s">
        <v>891</v>
      </c>
    </row>
    <row r="500" spans="2:47" s="1" customFormat="1" ht="19.5">
      <c r="B500" s="32"/>
      <c r="D500" s="151" t="s">
        <v>248</v>
      </c>
      <c r="F500" s="152" t="s">
        <v>890</v>
      </c>
      <c r="I500" s="153"/>
      <c r="L500" s="32"/>
      <c r="M500" s="154"/>
      <c r="T500" s="56"/>
      <c r="AT500" s="17" t="s">
        <v>248</v>
      </c>
      <c r="AU500" s="17" t="s">
        <v>81</v>
      </c>
    </row>
    <row r="501" spans="2:65" s="1" customFormat="1" ht="24.2" customHeight="1">
      <c r="B501" s="32"/>
      <c r="C501" s="155" t="s">
        <v>571</v>
      </c>
      <c r="D501" s="155" t="s">
        <v>260</v>
      </c>
      <c r="E501" s="156" t="s">
        <v>892</v>
      </c>
      <c r="F501" s="157" t="s">
        <v>893</v>
      </c>
      <c r="G501" s="158" t="s">
        <v>263</v>
      </c>
      <c r="H501" s="159">
        <v>1</v>
      </c>
      <c r="I501" s="160"/>
      <c r="J501" s="161">
        <f>ROUND(I501*H501,2)</f>
        <v>0</v>
      </c>
      <c r="K501" s="162"/>
      <c r="L501" s="163"/>
      <c r="M501" s="164" t="s">
        <v>1</v>
      </c>
      <c r="N501" s="165" t="s">
        <v>38</v>
      </c>
      <c r="P501" s="147">
        <f>O501*H501</f>
        <v>0</v>
      </c>
      <c r="Q501" s="147">
        <v>0</v>
      </c>
      <c r="R501" s="147">
        <f>Q501*H501</f>
        <v>0</v>
      </c>
      <c r="S501" s="147">
        <v>0</v>
      </c>
      <c r="T501" s="148">
        <f>S501*H501</f>
        <v>0</v>
      </c>
      <c r="AR501" s="149" t="s">
        <v>641</v>
      </c>
      <c r="AT501" s="149" t="s">
        <v>260</v>
      </c>
      <c r="AU501" s="149" t="s">
        <v>81</v>
      </c>
      <c r="AY501" s="17" t="s">
        <v>241</v>
      </c>
      <c r="BE501" s="150">
        <f>IF(N501="základní",J501,0)</f>
        <v>0</v>
      </c>
      <c r="BF501" s="150">
        <f>IF(N501="snížená",J501,0)</f>
        <v>0</v>
      </c>
      <c r="BG501" s="150">
        <f>IF(N501="zákl. přenesená",J501,0)</f>
        <v>0</v>
      </c>
      <c r="BH501" s="150">
        <f>IF(N501="sníž. přenesená",J501,0)</f>
        <v>0</v>
      </c>
      <c r="BI501" s="150">
        <f>IF(N501="nulová",J501,0)</f>
        <v>0</v>
      </c>
      <c r="BJ501" s="17" t="s">
        <v>81</v>
      </c>
      <c r="BK501" s="150">
        <f>ROUND(I501*H501,2)</f>
        <v>0</v>
      </c>
      <c r="BL501" s="17" t="s">
        <v>641</v>
      </c>
      <c r="BM501" s="149" t="s">
        <v>894</v>
      </c>
    </row>
    <row r="502" spans="2:47" s="1" customFormat="1" ht="19.5">
      <c r="B502" s="32"/>
      <c r="D502" s="151" t="s">
        <v>248</v>
      </c>
      <c r="F502" s="152" t="s">
        <v>893</v>
      </c>
      <c r="I502" s="153"/>
      <c r="L502" s="32"/>
      <c r="M502" s="154"/>
      <c r="T502" s="56"/>
      <c r="AT502" s="17" t="s">
        <v>248</v>
      </c>
      <c r="AU502" s="17" t="s">
        <v>81</v>
      </c>
    </row>
    <row r="503" spans="2:65" s="1" customFormat="1" ht="24.2" customHeight="1">
      <c r="B503" s="32"/>
      <c r="C503" s="155" t="s">
        <v>895</v>
      </c>
      <c r="D503" s="155" t="s">
        <v>260</v>
      </c>
      <c r="E503" s="156" t="s">
        <v>896</v>
      </c>
      <c r="F503" s="157" t="s">
        <v>897</v>
      </c>
      <c r="G503" s="158" t="s">
        <v>263</v>
      </c>
      <c r="H503" s="159">
        <v>1</v>
      </c>
      <c r="I503" s="160"/>
      <c r="J503" s="161">
        <f>ROUND(I503*H503,2)</f>
        <v>0</v>
      </c>
      <c r="K503" s="162"/>
      <c r="L503" s="163"/>
      <c r="M503" s="164" t="s">
        <v>1</v>
      </c>
      <c r="N503" s="165" t="s">
        <v>38</v>
      </c>
      <c r="P503" s="147">
        <f>O503*H503</f>
        <v>0</v>
      </c>
      <c r="Q503" s="147">
        <v>0</v>
      </c>
      <c r="R503" s="147">
        <f>Q503*H503</f>
        <v>0</v>
      </c>
      <c r="S503" s="147">
        <v>0</v>
      </c>
      <c r="T503" s="148">
        <f>S503*H503</f>
        <v>0</v>
      </c>
      <c r="AR503" s="149" t="s">
        <v>641</v>
      </c>
      <c r="AT503" s="149" t="s">
        <v>260</v>
      </c>
      <c r="AU503" s="149" t="s">
        <v>81</v>
      </c>
      <c r="AY503" s="17" t="s">
        <v>241</v>
      </c>
      <c r="BE503" s="150">
        <f>IF(N503="základní",J503,0)</f>
        <v>0</v>
      </c>
      <c r="BF503" s="150">
        <f>IF(N503="snížená",J503,0)</f>
        <v>0</v>
      </c>
      <c r="BG503" s="150">
        <f>IF(N503="zákl. přenesená",J503,0)</f>
        <v>0</v>
      </c>
      <c r="BH503" s="150">
        <f>IF(N503="sníž. přenesená",J503,0)</f>
        <v>0</v>
      </c>
      <c r="BI503" s="150">
        <f>IF(N503="nulová",J503,0)</f>
        <v>0</v>
      </c>
      <c r="BJ503" s="17" t="s">
        <v>81</v>
      </c>
      <c r="BK503" s="150">
        <f>ROUND(I503*H503,2)</f>
        <v>0</v>
      </c>
      <c r="BL503" s="17" t="s">
        <v>641</v>
      </c>
      <c r="BM503" s="149" t="s">
        <v>898</v>
      </c>
    </row>
    <row r="504" spans="2:47" s="1" customFormat="1" ht="19.5">
      <c r="B504" s="32"/>
      <c r="D504" s="151" t="s">
        <v>248</v>
      </c>
      <c r="F504" s="152" t="s">
        <v>897</v>
      </c>
      <c r="I504" s="153"/>
      <c r="L504" s="32"/>
      <c r="M504" s="154"/>
      <c r="T504" s="56"/>
      <c r="AT504" s="17" t="s">
        <v>248</v>
      </c>
      <c r="AU504" s="17" t="s">
        <v>81</v>
      </c>
    </row>
    <row r="505" spans="2:65" s="1" customFormat="1" ht="21.75" customHeight="1">
      <c r="B505" s="32"/>
      <c r="C505" s="155" t="s">
        <v>575</v>
      </c>
      <c r="D505" s="155" t="s">
        <v>260</v>
      </c>
      <c r="E505" s="156" t="s">
        <v>899</v>
      </c>
      <c r="F505" s="157" t="s">
        <v>900</v>
      </c>
      <c r="G505" s="158" t="s">
        <v>263</v>
      </c>
      <c r="H505" s="159">
        <v>2</v>
      </c>
      <c r="I505" s="160"/>
      <c r="J505" s="161">
        <f>ROUND(I505*H505,2)</f>
        <v>0</v>
      </c>
      <c r="K505" s="162"/>
      <c r="L505" s="163"/>
      <c r="M505" s="164" t="s">
        <v>1</v>
      </c>
      <c r="N505" s="165" t="s">
        <v>38</v>
      </c>
      <c r="P505" s="147">
        <f>O505*H505</f>
        <v>0</v>
      </c>
      <c r="Q505" s="147">
        <v>0</v>
      </c>
      <c r="R505" s="147">
        <f>Q505*H505</f>
        <v>0</v>
      </c>
      <c r="S505" s="147">
        <v>0</v>
      </c>
      <c r="T505" s="148">
        <f>S505*H505</f>
        <v>0</v>
      </c>
      <c r="AR505" s="149" t="s">
        <v>641</v>
      </c>
      <c r="AT505" s="149" t="s">
        <v>260</v>
      </c>
      <c r="AU505" s="149" t="s">
        <v>81</v>
      </c>
      <c r="AY505" s="17" t="s">
        <v>241</v>
      </c>
      <c r="BE505" s="150">
        <f>IF(N505="základní",J505,0)</f>
        <v>0</v>
      </c>
      <c r="BF505" s="150">
        <f>IF(N505="snížená",J505,0)</f>
        <v>0</v>
      </c>
      <c r="BG505" s="150">
        <f>IF(N505="zákl. přenesená",J505,0)</f>
        <v>0</v>
      </c>
      <c r="BH505" s="150">
        <f>IF(N505="sníž. přenesená",J505,0)</f>
        <v>0</v>
      </c>
      <c r="BI505" s="150">
        <f>IF(N505="nulová",J505,0)</f>
        <v>0</v>
      </c>
      <c r="BJ505" s="17" t="s">
        <v>81</v>
      </c>
      <c r="BK505" s="150">
        <f>ROUND(I505*H505,2)</f>
        <v>0</v>
      </c>
      <c r="BL505" s="17" t="s">
        <v>641</v>
      </c>
      <c r="BM505" s="149" t="s">
        <v>901</v>
      </c>
    </row>
    <row r="506" spans="2:47" s="1" customFormat="1" ht="11.25">
      <c r="B506" s="32"/>
      <c r="D506" s="151" t="s">
        <v>248</v>
      </c>
      <c r="F506" s="152" t="s">
        <v>900</v>
      </c>
      <c r="I506" s="153"/>
      <c r="L506" s="32"/>
      <c r="M506" s="154"/>
      <c r="T506" s="56"/>
      <c r="AT506" s="17" t="s">
        <v>248</v>
      </c>
      <c r="AU506" s="17" t="s">
        <v>81</v>
      </c>
    </row>
    <row r="507" spans="2:65" s="1" customFormat="1" ht="24.2" customHeight="1">
      <c r="B507" s="32"/>
      <c r="C507" s="155" t="s">
        <v>902</v>
      </c>
      <c r="D507" s="155" t="s">
        <v>260</v>
      </c>
      <c r="E507" s="156" t="s">
        <v>903</v>
      </c>
      <c r="F507" s="157" t="s">
        <v>904</v>
      </c>
      <c r="G507" s="158" t="s">
        <v>263</v>
      </c>
      <c r="H507" s="159">
        <v>1</v>
      </c>
      <c r="I507" s="160"/>
      <c r="J507" s="161">
        <f>ROUND(I507*H507,2)</f>
        <v>0</v>
      </c>
      <c r="K507" s="162"/>
      <c r="L507" s="163"/>
      <c r="M507" s="164" t="s">
        <v>1</v>
      </c>
      <c r="N507" s="165" t="s">
        <v>38</v>
      </c>
      <c r="P507" s="147">
        <f>O507*H507</f>
        <v>0</v>
      </c>
      <c r="Q507" s="147">
        <v>0</v>
      </c>
      <c r="R507" s="147">
        <f>Q507*H507</f>
        <v>0</v>
      </c>
      <c r="S507" s="147">
        <v>0</v>
      </c>
      <c r="T507" s="148">
        <f>S507*H507</f>
        <v>0</v>
      </c>
      <c r="AR507" s="149" t="s">
        <v>641</v>
      </c>
      <c r="AT507" s="149" t="s">
        <v>260</v>
      </c>
      <c r="AU507" s="149" t="s">
        <v>81</v>
      </c>
      <c r="AY507" s="17" t="s">
        <v>241</v>
      </c>
      <c r="BE507" s="150">
        <f>IF(N507="základní",J507,0)</f>
        <v>0</v>
      </c>
      <c r="BF507" s="150">
        <f>IF(N507="snížená",J507,0)</f>
        <v>0</v>
      </c>
      <c r="BG507" s="150">
        <f>IF(N507="zákl. přenesená",J507,0)</f>
        <v>0</v>
      </c>
      <c r="BH507" s="150">
        <f>IF(N507="sníž. přenesená",J507,0)</f>
        <v>0</v>
      </c>
      <c r="BI507" s="150">
        <f>IF(N507="nulová",J507,0)</f>
        <v>0</v>
      </c>
      <c r="BJ507" s="17" t="s">
        <v>81</v>
      </c>
      <c r="BK507" s="150">
        <f>ROUND(I507*H507,2)</f>
        <v>0</v>
      </c>
      <c r="BL507" s="17" t="s">
        <v>641</v>
      </c>
      <c r="BM507" s="149" t="s">
        <v>905</v>
      </c>
    </row>
    <row r="508" spans="2:47" s="1" customFormat="1" ht="19.5">
      <c r="B508" s="32"/>
      <c r="D508" s="151" t="s">
        <v>248</v>
      </c>
      <c r="F508" s="152" t="s">
        <v>904</v>
      </c>
      <c r="I508" s="153"/>
      <c r="L508" s="32"/>
      <c r="M508" s="154"/>
      <c r="T508" s="56"/>
      <c r="AT508" s="17" t="s">
        <v>248</v>
      </c>
      <c r="AU508" s="17" t="s">
        <v>81</v>
      </c>
    </row>
    <row r="509" spans="2:65" s="1" customFormat="1" ht="24.2" customHeight="1">
      <c r="B509" s="32"/>
      <c r="C509" s="137" t="s">
        <v>578</v>
      </c>
      <c r="D509" s="137" t="s">
        <v>243</v>
      </c>
      <c r="E509" s="138" t="s">
        <v>906</v>
      </c>
      <c r="F509" s="139" t="s">
        <v>907</v>
      </c>
      <c r="G509" s="140" t="s">
        <v>263</v>
      </c>
      <c r="H509" s="141">
        <v>14</v>
      </c>
      <c r="I509" s="142"/>
      <c r="J509" s="143">
        <f>ROUND(I509*H509,2)</f>
        <v>0</v>
      </c>
      <c r="K509" s="144"/>
      <c r="L509" s="32"/>
      <c r="M509" s="145" t="s">
        <v>1</v>
      </c>
      <c r="N509" s="146" t="s">
        <v>38</v>
      </c>
      <c r="P509" s="147">
        <f>O509*H509</f>
        <v>0</v>
      </c>
      <c r="Q509" s="147">
        <v>0</v>
      </c>
      <c r="R509" s="147">
        <f>Q509*H509</f>
        <v>0</v>
      </c>
      <c r="S509" s="147">
        <v>0</v>
      </c>
      <c r="T509" s="148">
        <f>S509*H509</f>
        <v>0</v>
      </c>
      <c r="AR509" s="149" t="s">
        <v>641</v>
      </c>
      <c r="AT509" s="149" t="s">
        <v>243</v>
      </c>
      <c r="AU509" s="149" t="s">
        <v>81</v>
      </c>
      <c r="AY509" s="17" t="s">
        <v>241</v>
      </c>
      <c r="BE509" s="150">
        <f>IF(N509="základní",J509,0)</f>
        <v>0</v>
      </c>
      <c r="BF509" s="150">
        <f>IF(N509="snížená",J509,0)</f>
        <v>0</v>
      </c>
      <c r="BG509" s="150">
        <f>IF(N509="zákl. přenesená",J509,0)</f>
        <v>0</v>
      </c>
      <c r="BH509" s="150">
        <f>IF(N509="sníž. přenesená",J509,0)</f>
        <v>0</v>
      </c>
      <c r="BI509" s="150">
        <f>IF(N509="nulová",J509,0)</f>
        <v>0</v>
      </c>
      <c r="BJ509" s="17" t="s">
        <v>81</v>
      </c>
      <c r="BK509" s="150">
        <f>ROUND(I509*H509,2)</f>
        <v>0</v>
      </c>
      <c r="BL509" s="17" t="s">
        <v>641</v>
      </c>
      <c r="BM509" s="149" t="s">
        <v>908</v>
      </c>
    </row>
    <row r="510" spans="2:47" s="1" customFormat="1" ht="19.5">
      <c r="B510" s="32"/>
      <c r="D510" s="151" t="s">
        <v>248</v>
      </c>
      <c r="F510" s="152" t="s">
        <v>907</v>
      </c>
      <c r="I510" s="153"/>
      <c r="L510" s="32"/>
      <c r="M510" s="154"/>
      <c r="T510" s="56"/>
      <c r="AT510" s="17" t="s">
        <v>248</v>
      </c>
      <c r="AU510" s="17" t="s">
        <v>81</v>
      </c>
    </row>
    <row r="511" spans="2:65" s="1" customFormat="1" ht="16.5" customHeight="1">
      <c r="B511" s="32"/>
      <c r="C511" s="137" t="s">
        <v>909</v>
      </c>
      <c r="D511" s="137" t="s">
        <v>243</v>
      </c>
      <c r="E511" s="138" t="s">
        <v>910</v>
      </c>
      <c r="F511" s="139" t="s">
        <v>911</v>
      </c>
      <c r="G511" s="140" t="s">
        <v>263</v>
      </c>
      <c r="H511" s="141">
        <v>13</v>
      </c>
      <c r="I511" s="142"/>
      <c r="J511" s="143">
        <f>ROUND(I511*H511,2)</f>
        <v>0</v>
      </c>
      <c r="K511" s="144"/>
      <c r="L511" s="32"/>
      <c r="M511" s="145" t="s">
        <v>1</v>
      </c>
      <c r="N511" s="146" t="s">
        <v>38</v>
      </c>
      <c r="P511" s="147">
        <f>O511*H511</f>
        <v>0</v>
      </c>
      <c r="Q511" s="147">
        <v>0</v>
      </c>
      <c r="R511" s="147">
        <f>Q511*H511</f>
        <v>0</v>
      </c>
      <c r="S511" s="147">
        <v>0</v>
      </c>
      <c r="T511" s="148">
        <f>S511*H511</f>
        <v>0</v>
      </c>
      <c r="AR511" s="149" t="s">
        <v>641</v>
      </c>
      <c r="AT511" s="149" t="s">
        <v>243</v>
      </c>
      <c r="AU511" s="149" t="s">
        <v>81</v>
      </c>
      <c r="AY511" s="17" t="s">
        <v>241</v>
      </c>
      <c r="BE511" s="150">
        <f>IF(N511="základní",J511,0)</f>
        <v>0</v>
      </c>
      <c r="BF511" s="150">
        <f>IF(N511="snížená",J511,0)</f>
        <v>0</v>
      </c>
      <c r="BG511" s="150">
        <f>IF(N511="zákl. přenesená",J511,0)</f>
        <v>0</v>
      </c>
      <c r="BH511" s="150">
        <f>IF(N511="sníž. přenesená",J511,0)</f>
        <v>0</v>
      </c>
      <c r="BI511" s="150">
        <f>IF(N511="nulová",J511,0)</f>
        <v>0</v>
      </c>
      <c r="BJ511" s="17" t="s">
        <v>81</v>
      </c>
      <c r="BK511" s="150">
        <f>ROUND(I511*H511,2)</f>
        <v>0</v>
      </c>
      <c r="BL511" s="17" t="s">
        <v>641</v>
      </c>
      <c r="BM511" s="149" t="s">
        <v>912</v>
      </c>
    </row>
    <row r="512" spans="2:47" s="1" customFormat="1" ht="11.25">
      <c r="B512" s="32"/>
      <c r="D512" s="151" t="s">
        <v>248</v>
      </c>
      <c r="F512" s="152" t="s">
        <v>911</v>
      </c>
      <c r="I512" s="153"/>
      <c r="L512" s="32"/>
      <c r="M512" s="154"/>
      <c r="T512" s="56"/>
      <c r="AT512" s="17" t="s">
        <v>248</v>
      </c>
      <c r="AU512" s="17" t="s">
        <v>81</v>
      </c>
    </row>
    <row r="513" spans="2:65" s="1" customFormat="1" ht="24.2" customHeight="1">
      <c r="B513" s="32"/>
      <c r="C513" s="137" t="s">
        <v>582</v>
      </c>
      <c r="D513" s="137" t="s">
        <v>243</v>
      </c>
      <c r="E513" s="138" t="s">
        <v>913</v>
      </c>
      <c r="F513" s="139" t="s">
        <v>914</v>
      </c>
      <c r="G513" s="140" t="s">
        <v>263</v>
      </c>
      <c r="H513" s="141">
        <v>13</v>
      </c>
      <c r="I513" s="142"/>
      <c r="J513" s="143">
        <f>ROUND(I513*H513,2)</f>
        <v>0</v>
      </c>
      <c r="K513" s="144"/>
      <c r="L513" s="32"/>
      <c r="M513" s="145" t="s">
        <v>1</v>
      </c>
      <c r="N513" s="146" t="s">
        <v>38</v>
      </c>
      <c r="P513" s="147">
        <f>O513*H513</f>
        <v>0</v>
      </c>
      <c r="Q513" s="147">
        <v>0</v>
      </c>
      <c r="R513" s="147">
        <f>Q513*H513</f>
        <v>0</v>
      </c>
      <c r="S513" s="147">
        <v>0</v>
      </c>
      <c r="T513" s="148">
        <f>S513*H513</f>
        <v>0</v>
      </c>
      <c r="AR513" s="149" t="s">
        <v>641</v>
      </c>
      <c r="AT513" s="149" t="s">
        <v>243</v>
      </c>
      <c r="AU513" s="149" t="s">
        <v>81</v>
      </c>
      <c r="AY513" s="17" t="s">
        <v>241</v>
      </c>
      <c r="BE513" s="150">
        <f>IF(N513="základní",J513,0)</f>
        <v>0</v>
      </c>
      <c r="BF513" s="150">
        <f>IF(N513="snížená",J513,0)</f>
        <v>0</v>
      </c>
      <c r="BG513" s="150">
        <f>IF(N513="zákl. přenesená",J513,0)</f>
        <v>0</v>
      </c>
      <c r="BH513" s="150">
        <f>IF(N513="sníž. přenesená",J513,0)</f>
        <v>0</v>
      </c>
      <c r="BI513" s="150">
        <f>IF(N513="nulová",J513,0)</f>
        <v>0</v>
      </c>
      <c r="BJ513" s="17" t="s">
        <v>81</v>
      </c>
      <c r="BK513" s="150">
        <f>ROUND(I513*H513,2)</f>
        <v>0</v>
      </c>
      <c r="BL513" s="17" t="s">
        <v>641</v>
      </c>
      <c r="BM513" s="149" t="s">
        <v>915</v>
      </c>
    </row>
    <row r="514" spans="2:47" s="1" customFormat="1" ht="11.25">
      <c r="B514" s="32"/>
      <c r="D514" s="151" t="s">
        <v>248</v>
      </c>
      <c r="F514" s="152" t="s">
        <v>914</v>
      </c>
      <c r="I514" s="153"/>
      <c r="L514" s="32"/>
      <c r="M514" s="154"/>
      <c r="T514" s="56"/>
      <c r="AT514" s="17" t="s">
        <v>248</v>
      </c>
      <c r="AU514" s="17" t="s">
        <v>81</v>
      </c>
    </row>
    <row r="515" spans="2:65" s="1" customFormat="1" ht="37.9" customHeight="1">
      <c r="B515" s="32"/>
      <c r="C515" s="137" t="s">
        <v>916</v>
      </c>
      <c r="D515" s="137" t="s">
        <v>243</v>
      </c>
      <c r="E515" s="138" t="s">
        <v>917</v>
      </c>
      <c r="F515" s="139" t="s">
        <v>918</v>
      </c>
      <c r="G515" s="140" t="s">
        <v>263</v>
      </c>
      <c r="H515" s="141">
        <v>2</v>
      </c>
      <c r="I515" s="142"/>
      <c r="J515" s="143">
        <f>ROUND(I515*H515,2)</f>
        <v>0</v>
      </c>
      <c r="K515" s="144"/>
      <c r="L515" s="32"/>
      <c r="M515" s="145" t="s">
        <v>1</v>
      </c>
      <c r="N515" s="146" t="s">
        <v>38</v>
      </c>
      <c r="P515" s="147">
        <f>O515*H515</f>
        <v>0</v>
      </c>
      <c r="Q515" s="147">
        <v>0</v>
      </c>
      <c r="R515" s="147">
        <f>Q515*H515</f>
        <v>0</v>
      </c>
      <c r="S515" s="147">
        <v>0</v>
      </c>
      <c r="T515" s="148">
        <f>S515*H515</f>
        <v>0</v>
      </c>
      <c r="AR515" s="149" t="s">
        <v>641</v>
      </c>
      <c r="AT515" s="149" t="s">
        <v>243</v>
      </c>
      <c r="AU515" s="149" t="s">
        <v>81</v>
      </c>
      <c r="AY515" s="17" t="s">
        <v>241</v>
      </c>
      <c r="BE515" s="150">
        <f>IF(N515="základní",J515,0)</f>
        <v>0</v>
      </c>
      <c r="BF515" s="150">
        <f>IF(N515="snížená",J515,0)</f>
        <v>0</v>
      </c>
      <c r="BG515" s="150">
        <f>IF(N515="zákl. přenesená",J515,0)</f>
        <v>0</v>
      </c>
      <c r="BH515" s="150">
        <f>IF(N515="sníž. přenesená",J515,0)</f>
        <v>0</v>
      </c>
      <c r="BI515" s="150">
        <f>IF(N515="nulová",J515,0)</f>
        <v>0</v>
      </c>
      <c r="BJ515" s="17" t="s">
        <v>81</v>
      </c>
      <c r="BK515" s="150">
        <f>ROUND(I515*H515,2)</f>
        <v>0</v>
      </c>
      <c r="BL515" s="17" t="s">
        <v>641</v>
      </c>
      <c r="BM515" s="149" t="s">
        <v>919</v>
      </c>
    </row>
    <row r="516" spans="2:47" s="1" customFormat="1" ht="19.5">
      <c r="B516" s="32"/>
      <c r="D516" s="151" t="s">
        <v>248</v>
      </c>
      <c r="F516" s="152" t="s">
        <v>918</v>
      </c>
      <c r="I516" s="153"/>
      <c r="L516" s="32"/>
      <c r="M516" s="154"/>
      <c r="T516" s="56"/>
      <c r="AT516" s="17" t="s">
        <v>248</v>
      </c>
      <c r="AU516" s="17" t="s">
        <v>81</v>
      </c>
    </row>
    <row r="517" spans="2:65" s="1" customFormat="1" ht="33" customHeight="1">
      <c r="B517" s="32"/>
      <c r="C517" s="137" t="s">
        <v>585</v>
      </c>
      <c r="D517" s="137" t="s">
        <v>243</v>
      </c>
      <c r="E517" s="138" t="s">
        <v>920</v>
      </c>
      <c r="F517" s="139" t="s">
        <v>921</v>
      </c>
      <c r="G517" s="140" t="s">
        <v>263</v>
      </c>
      <c r="H517" s="141">
        <v>2</v>
      </c>
      <c r="I517" s="142"/>
      <c r="J517" s="143">
        <f>ROUND(I517*H517,2)</f>
        <v>0</v>
      </c>
      <c r="K517" s="144"/>
      <c r="L517" s="32"/>
      <c r="M517" s="145" t="s">
        <v>1</v>
      </c>
      <c r="N517" s="146" t="s">
        <v>38</v>
      </c>
      <c r="P517" s="147">
        <f>O517*H517</f>
        <v>0</v>
      </c>
      <c r="Q517" s="147">
        <v>0</v>
      </c>
      <c r="R517" s="147">
        <f>Q517*H517</f>
        <v>0</v>
      </c>
      <c r="S517" s="147">
        <v>0</v>
      </c>
      <c r="T517" s="148">
        <f>S517*H517</f>
        <v>0</v>
      </c>
      <c r="AR517" s="149" t="s">
        <v>641</v>
      </c>
      <c r="AT517" s="149" t="s">
        <v>243</v>
      </c>
      <c r="AU517" s="149" t="s">
        <v>81</v>
      </c>
      <c r="AY517" s="17" t="s">
        <v>241</v>
      </c>
      <c r="BE517" s="150">
        <f>IF(N517="základní",J517,0)</f>
        <v>0</v>
      </c>
      <c r="BF517" s="150">
        <f>IF(N517="snížená",J517,0)</f>
        <v>0</v>
      </c>
      <c r="BG517" s="150">
        <f>IF(N517="zákl. přenesená",J517,0)</f>
        <v>0</v>
      </c>
      <c r="BH517" s="150">
        <f>IF(N517="sníž. přenesená",J517,0)</f>
        <v>0</v>
      </c>
      <c r="BI517" s="150">
        <f>IF(N517="nulová",J517,0)</f>
        <v>0</v>
      </c>
      <c r="BJ517" s="17" t="s">
        <v>81</v>
      </c>
      <c r="BK517" s="150">
        <f>ROUND(I517*H517,2)</f>
        <v>0</v>
      </c>
      <c r="BL517" s="17" t="s">
        <v>641</v>
      </c>
      <c r="BM517" s="149" t="s">
        <v>922</v>
      </c>
    </row>
    <row r="518" spans="2:47" s="1" customFormat="1" ht="19.5">
      <c r="B518" s="32"/>
      <c r="D518" s="151" t="s">
        <v>248</v>
      </c>
      <c r="F518" s="152" t="s">
        <v>921</v>
      </c>
      <c r="I518" s="153"/>
      <c r="L518" s="32"/>
      <c r="M518" s="154"/>
      <c r="T518" s="56"/>
      <c r="AT518" s="17" t="s">
        <v>248</v>
      </c>
      <c r="AU518" s="17" t="s">
        <v>81</v>
      </c>
    </row>
    <row r="519" spans="2:65" s="1" customFormat="1" ht="24.2" customHeight="1">
      <c r="B519" s="32"/>
      <c r="C519" s="137" t="s">
        <v>923</v>
      </c>
      <c r="D519" s="137" t="s">
        <v>243</v>
      </c>
      <c r="E519" s="138" t="s">
        <v>924</v>
      </c>
      <c r="F519" s="139" t="s">
        <v>925</v>
      </c>
      <c r="G519" s="140" t="s">
        <v>263</v>
      </c>
      <c r="H519" s="141">
        <v>2</v>
      </c>
      <c r="I519" s="142"/>
      <c r="J519" s="143">
        <f>ROUND(I519*H519,2)</f>
        <v>0</v>
      </c>
      <c r="K519" s="144"/>
      <c r="L519" s="32"/>
      <c r="M519" s="145" t="s">
        <v>1</v>
      </c>
      <c r="N519" s="146" t="s">
        <v>38</v>
      </c>
      <c r="P519" s="147">
        <f>O519*H519</f>
        <v>0</v>
      </c>
      <c r="Q519" s="147">
        <v>0</v>
      </c>
      <c r="R519" s="147">
        <f>Q519*H519</f>
        <v>0</v>
      </c>
      <c r="S519" s="147">
        <v>0</v>
      </c>
      <c r="T519" s="148">
        <f>S519*H519</f>
        <v>0</v>
      </c>
      <c r="AR519" s="149" t="s">
        <v>641</v>
      </c>
      <c r="AT519" s="149" t="s">
        <v>243</v>
      </c>
      <c r="AU519" s="149" t="s">
        <v>81</v>
      </c>
      <c r="AY519" s="17" t="s">
        <v>241</v>
      </c>
      <c r="BE519" s="150">
        <f>IF(N519="základní",J519,0)</f>
        <v>0</v>
      </c>
      <c r="BF519" s="150">
        <f>IF(N519="snížená",J519,0)</f>
        <v>0</v>
      </c>
      <c r="BG519" s="150">
        <f>IF(N519="zákl. přenesená",J519,0)</f>
        <v>0</v>
      </c>
      <c r="BH519" s="150">
        <f>IF(N519="sníž. přenesená",J519,0)</f>
        <v>0</v>
      </c>
      <c r="BI519" s="150">
        <f>IF(N519="nulová",J519,0)</f>
        <v>0</v>
      </c>
      <c r="BJ519" s="17" t="s">
        <v>81</v>
      </c>
      <c r="BK519" s="150">
        <f>ROUND(I519*H519,2)</f>
        <v>0</v>
      </c>
      <c r="BL519" s="17" t="s">
        <v>641</v>
      </c>
      <c r="BM519" s="149" t="s">
        <v>926</v>
      </c>
    </row>
    <row r="520" spans="2:47" s="1" customFormat="1" ht="19.5">
      <c r="B520" s="32"/>
      <c r="D520" s="151" t="s">
        <v>248</v>
      </c>
      <c r="F520" s="152" t="s">
        <v>925</v>
      </c>
      <c r="I520" s="153"/>
      <c r="L520" s="32"/>
      <c r="M520" s="154"/>
      <c r="T520" s="56"/>
      <c r="AT520" s="17" t="s">
        <v>248</v>
      </c>
      <c r="AU520" s="17" t="s">
        <v>81</v>
      </c>
    </row>
    <row r="521" spans="2:65" s="1" customFormat="1" ht="16.5" customHeight="1">
      <c r="B521" s="32"/>
      <c r="C521" s="137" t="s">
        <v>589</v>
      </c>
      <c r="D521" s="137" t="s">
        <v>243</v>
      </c>
      <c r="E521" s="138" t="s">
        <v>927</v>
      </c>
      <c r="F521" s="139" t="s">
        <v>928</v>
      </c>
      <c r="G521" s="140" t="s">
        <v>263</v>
      </c>
      <c r="H521" s="141">
        <v>2</v>
      </c>
      <c r="I521" s="142"/>
      <c r="J521" s="143">
        <f>ROUND(I521*H521,2)</f>
        <v>0</v>
      </c>
      <c r="K521" s="144"/>
      <c r="L521" s="32"/>
      <c r="M521" s="145" t="s">
        <v>1</v>
      </c>
      <c r="N521" s="146" t="s">
        <v>38</v>
      </c>
      <c r="P521" s="147">
        <f>O521*H521</f>
        <v>0</v>
      </c>
      <c r="Q521" s="147">
        <v>0</v>
      </c>
      <c r="R521" s="147">
        <f>Q521*H521</f>
        <v>0</v>
      </c>
      <c r="S521" s="147">
        <v>0</v>
      </c>
      <c r="T521" s="148">
        <f>S521*H521</f>
        <v>0</v>
      </c>
      <c r="AR521" s="149" t="s">
        <v>641</v>
      </c>
      <c r="AT521" s="149" t="s">
        <v>243</v>
      </c>
      <c r="AU521" s="149" t="s">
        <v>81</v>
      </c>
      <c r="AY521" s="17" t="s">
        <v>241</v>
      </c>
      <c r="BE521" s="150">
        <f>IF(N521="základní",J521,0)</f>
        <v>0</v>
      </c>
      <c r="BF521" s="150">
        <f>IF(N521="snížená",J521,0)</f>
        <v>0</v>
      </c>
      <c r="BG521" s="150">
        <f>IF(N521="zákl. přenesená",J521,0)</f>
        <v>0</v>
      </c>
      <c r="BH521" s="150">
        <f>IF(N521="sníž. přenesená",J521,0)</f>
        <v>0</v>
      </c>
      <c r="BI521" s="150">
        <f>IF(N521="nulová",J521,0)</f>
        <v>0</v>
      </c>
      <c r="BJ521" s="17" t="s">
        <v>81</v>
      </c>
      <c r="BK521" s="150">
        <f>ROUND(I521*H521,2)</f>
        <v>0</v>
      </c>
      <c r="BL521" s="17" t="s">
        <v>641</v>
      </c>
      <c r="BM521" s="149" t="s">
        <v>929</v>
      </c>
    </row>
    <row r="522" spans="2:47" s="1" customFormat="1" ht="11.25">
      <c r="B522" s="32"/>
      <c r="D522" s="151" t="s">
        <v>248</v>
      </c>
      <c r="F522" s="152" t="s">
        <v>928</v>
      </c>
      <c r="I522" s="153"/>
      <c r="L522" s="32"/>
      <c r="M522" s="154"/>
      <c r="T522" s="56"/>
      <c r="AT522" s="17" t="s">
        <v>248</v>
      </c>
      <c r="AU522" s="17" t="s">
        <v>81</v>
      </c>
    </row>
    <row r="523" spans="2:65" s="1" customFormat="1" ht="24.2" customHeight="1">
      <c r="B523" s="32"/>
      <c r="C523" s="155" t="s">
        <v>930</v>
      </c>
      <c r="D523" s="155" t="s">
        <v>260</v>
      </c>
      <c r="E523" s="156" t="s">
        <v>931</v>
      </c>
      <c r="F523" s="157" t="s">
        <v>932</v>
      </c>
      <c r="G523" s="158" t="s">
        <v>263</v>
      </c>
      <c r="H523" s="159">
        <v>1</v>
      </c>
      <c r="I523" s="160"/>
      <c r="J523" s="161">
        <f>ROUND(I523*H523,2)</f>
        <v>0</v>
      </c>
      <c r="K523" s="162"/>
      <c r="L523" s="163"/>
      <c r="M523" s="164" t="s">
        <v>1</v>
      </c>
      <c r="N523" s="165" t="s">
        <v>38</v>
      </c>
      <c r="P523" s="147">
        <f>O523*H523</f>
        <v>0</v>
      </c>
      <c r="Q523" s="147">
        <v>0</v>
      </c>
      <c r="R523" s="147">
        <f>Q523*H523</f>
        <v>0</v>
      </c>
      <c r="S523" s="147">
        <v>0</v>
      </c>
      <c r="T523" s="148">
        <f>S523*H523</f>
        <v>0</v>
      </c>
      <c r="AR523" s="149" t="s">
        <v>641</v>
      </c>
      <c r="AT523" s="149" t="s">
        <v>260</v>
      </c>
      <c r="AU523" s="149" t="s">
        <v>81</v>
      </c>
      <c r="AY523" s="17" t="s">
        <v>241</v>
      </c>
      <c r="BE523" s="150">
        <f>IF(N523="základní",J523,0)</f>
        <v>0</v>
      </c>
      <c r="BF523" s="150">
        <f>IF(N523="snížená",J523,0)</f>
        <v>0</v>
      </c>
      <c r="BG523" s="150">
        <f>IF(N523="zákl. přenesená",J523,0)</f>
        <v>0</v>
      </c>
      <c r="BH523" s="150">
        <f>IF(N523="sníž. přenesená",J523,0)</f>
        <v>0</v>
      </c>
      <c r="BI523" s="150">
        <f>IF(N523="nulová",J523,0)</f>
        <v>0</v>
      </c>
      <c r="BJ523" s="17" t="s">
        <v>81</v>
      </c>
      <c r="BK523" s="150">
        <f>ROUND(I523*H523,2)</f>
        <v>0</v>
      </c>
      <c r="BL523" s="17" t="s">
        <v>641</v>
      </c>
      <c r="BM523" s="149" t="s">
        <v>933</v>
      </c>
    </row>
    <row r="524" spans="2:47" s="1" customFormat="1" ht="11.25">
      <c r="B524" s="32"/>
      <c r="D524" s="151" t="s">
        <v>248</v>
      </c>
      <c r="F524" s="152" t="s">
        <v>932</v>
      </c>
      <c r="I524" s="153"/>
      <c r="L524" s="32"/>
      <c r="M524" s="154"/>
      <c r="T524" s="56"/>
      <c r="AT524" s="17" t="s">
        <v>248</v>
      </c>
      <c r="AU524" s="17" t="s">
        <v>81</v>
      </c>
    </row>
    <row r="525" spans="2:65" s="1" customFormat="1" ht="24.2" customHeight="1">
      <c r="B525" s="32"/>
      <c r="C525" s="155" t="s">
        <v>592</v>
      </c>
      <c r="D525" s="155" t="s">
        <v>260</v>
      </c>
      <c r="E525" s="156" t="s">
        <v>934</v>
      </c>
      <c r="F525" s="157" t="s">
        <v>935</v>
      </c>
      <c r="G525" s="158" t="s">
        <v>263</v>
      </c>
      <c r="H525" s="159">
        <v>2</v>
      </c>
      <c r="I525" s="160"/>
      <c r="J525" s="161">
        <f>ROUND(I525*H525,2)</f>
        <v>0</v>
      </c>
      <c r="K525" s="162"/>
      <c r="L525" s="163"/>
      <c r="M525" s="164" t="s">
        <v>1</v>
      </c>
      <c r="N525" s="165" t="s">
        <v>38</v>
      </c>
      <c r="P525" s="147">
        <f>O525*H525</f>
        <v>0</v>
      </c>
      <c r="Q525" s="147">
        <v>0</v>
      </c>
      <c r="R525" s="147">
        <f>Q525*H525</f>
        <v>0</v>
      </c>
      <c r="S525" s="147">
        <v>0</v>
      </c>
      <c r="T525" s="148">
        <f>S525*H525</f>
        <v>0</v>
      </c>
      <c r="AR525" s="149" t="s">
        <v>641</v>
      </c>
      <c r="AT525" s="149" t="s">
        <v>260</v>
      </c>
      <c r="AU525" s="149" t="s">
        <v>81</v>
      </c>
      <c r="AY525" s="17" t="s">
        <v>241</v>
      </c>
      <c r="BE525" s="150">
        <f>IF(N525="základní",J525,0)</f>
        <v>0</v>
      </c>
      <c r="BF525" s="150">
        <f>IF(N525="snížená",J525,0)</f>
        <v>0</v>
      </c>
      <c r="BG525" s="150">
        <f>IF(N525="zákl. přenesená",J525,0)</f>
        <v>0</v>
      </c>
      <c r="BH525" s="150">
        <f>IF(N525="sníž. přenesená",J525,0)</f>
        <v>0</v>
      </c>
      <c r="BI525" s="150">
        <f>IF(N525="nulová",J525,0)</f>
        <v>0</v>
      </c>
      <c r="BJ525" s="17" t="s">
        <v>81</v>
      </c>
      <c r="BK525" s="150">
        <f>ROUND(I525*H525,2)</f>
        <v>0</v>
      </c>
      <c r="BL525" s="17" t="s">
        <v>641</v>
      </c>
      <c r="BM525" s="149" t="s">
        <v>936</v>
      </c>
    </row>
    <row r="526" spans="2:47" s="1" customFormat="1" ht="11.25">
      <c r="B526" s="32"/>
      <c r="D526" s="151" t="s">
        <v>248</v>
      </c>
      <c r="F526" s="152" t="s">
        <v>935</v>
      </c>
      <c r="I526" s="153"/>
      <c r="L526" s="32"/>
      <c r="M526" s="154"/>
      <c r="T526" s="56"/>
      <c r="AT526" s="17" t="s">
        <v>248</v>
      </c>
      <c r="AU526" s="17" t="s">
        <v>81</v>
      </c>
    </row>
    <row r="527" spans="2:65" s="1" customFormat="1" ht="24.2" customHeight="1">
      <c r="B527" s="32"/>
      <c r="C527" s="155" t="s">
        <v>937</v>
      </c>
      <c r="D527" s="155" t="s">
        <v>260</v>
      </c>
      <c r="E527" s="156" t="s">
        <v>938</v>
      </c>
      <c r="F527" s="157" t="s">
        <v>939</v>
      </c>
      <c r="G527" s="158" t="s">
        <v>263</v>
      </c>
      <c r="H527" s="159">
        <v>3</v>
      </c>
      <c r="I527" s="160"/>
      <c r="J527" s="161">
        <f>ROUND(I527*H527,2)</f>
        <v>0</v>
      </c>
      <c r="K527" s="162"/>
      <c r="L527" s="163"/>
      <c r="M527" s="164" t="s">
        <v>1</v>
      </c>
      <c r="N527" s="165" t="s">
        <v>38</v>
      </c>
      <c r="P527" s="147">
        <f>O527*H527</f>
        <v>0</v>
      </c>
      <c r="Q527" s="147">
        <v>0</v>
      </c>
      <c r="R527" s="147">
        <f>Q527*H527</f>
        <v>0</v>
      </c>
      <c r="S527" s="147">
        <v>0</v>
      </c>
      <c r="T527" s="148">
        <f>S527*H527</f>
        <v>0</v>
      </c>
      <c r="AR527" s="149" t="s">
        <v>641</v>
      </c>
      <c r="AT527" s="149" t="s">
        <v>260</v>
      </c>
      <c r="AU527" s="149" t="s">
        <v>81</v>
      </c>
      <c r="AY527" s="17" t="s">
        <v>241</v>
      </c>
      <c r="BE527" s="150">
        <f>IF(N527="základní",J527,0)</f>
        <v>0</v>
      </c>
      <c r="BF527" s="150">
        <f>IF(N527="snížená",J527,0)</f>
        <v>0</v>
      </c>
      <c r="BG527" s="150">
        <f>IF(N527="zákl. přenesená",J527,0)</f>
        <v>0</v>
      </c>
      <c r="BH527" s="150">
        <f>IF(N527="sníž. přenesená",J527,0)</f>
        <v>0</v>
      </c>
      <c r="BI527" s="150">
        <f>IF(N527="nulová",J527,0)</f>
        <v>0</v>
      </c>
      <c r="BJ527" s="17" t="s">
        <v>81</v>
      </c>
      <c r="BK527" s="150">
        <f>ROUND(I527*H527,2)</f>
        <v>0</v>
      </c>
      <c r="BL527" s="17" t="s">
        <v>641</v>
      </c>
      <c r="BM527" s="149" t="s">
        <v>940</v>
      </c>
    </row>
    <row r="528" spans="2:47" s="1" customFormat="1" ht="11.25">
      <c r="B528" s="32"/>
      <c r="D528" s="151" t="s">
        <v>248</v>
      </c>
      <c r="F528" s="152" t="s">
        <v>939</v>
      </c>
      <c r="I528" s="153"/>
      <c r="L528" s="32"/>
      <c r="M528" s="154"/>
      <c r="T528" s="56"/>
      <c r="AT528" s="17" t="s">
        <v>248</v>
      </c>
      <c r="AU528" s="17" t="s">
        <v>81</v>
      </c>
    </row>
    <row r="529" spans="2:65" s="1" customFormat="1" ht="24.2" customHeight="1">
      <c r="B529" s="32"/>
      <c r="C529" s="155" t="s">
        <v>599</v>
      </c>
      <c r="D529" s="155" t="s">
        <v>260</v>
      </c>
      <c r="E529" s="156" t="s">
        <v>941</v>
      </c>
      <c r="F529" s="157" t="s">
        <v>942</v>
      </c>
      <c r="G529" s="158" t="s">
        <v>263</v>
      </c>
      <c r="H529" s="159">
        <v>3</v>
      </c>
      <c r="I529" s="160"/>
      <c r="J529" s="161">
        <f>ROUND(I529*H529,2)</f>
        <v>0</v>
      </c>
      <c r="K529" s="162"/>
      <c r="L529" s="163"/>
      <c r="M529" s="164" t="s">
        <v>1</v>
      </c>
      <c r="N529" s="165" t="s">
        <v>38</v>
      </c>
      <c r="P529" s="147">
        <f>O529*H529</f>
        <v>0</v>
      </c>
      <c r="Q529" s="147">
        <v>0</v>
      </c>
      <c r="R529" s="147">
        <f>Q529*H529</f>
        <v>0</v>
      </c>
      <c r="S529" s="147">
        <v>0</v>
      </c>
      <c r="T529" s="148">
        <f>S529*H529</f>
        <v>0</v>
      </c>
      <c r="AR529" s="149" t="s">
        <v>641</v>
      </c>
      <c r="AT529" s="149" t="s">
        <v>260</v>
      </c>
      <c r="AU529" s="149" t="s">
        <v>81</v>
      </c>
      <c r="AY529" s="17" t="s">
        <v>241</v>
      </c>
      <c r="BE529" s="150">
        <f>IF(N529="základní",J529,0)</f>
        <v>0</v>
      </c>
      <c r="BF529" s="150">
        <f>IF(N529="snížená",J529,0)</f>
        <v>0</v>
      </c>
      <c r="BG529" s="150">
        <f>IF(N529="zákl. přenesená",J529,0)</f>
        <v>0</v>
      </c>
      <c r="BH529" s="150">
        <f>IF(N529="sníž. přenesená",J529,0)</f>
        <v>0</v>
      </c>
      <c r="BI529" s="150">
        <f>IF(N529="nulová",J529,0)</f>
        <v>0</v>
      </c>
      <c r="BJ529" s="17" t="s">
        <v>81</v>
      </c>
      <c r="BK529" s="150">
        <f>ROUND(I529*H529,2)</f>
        <v>0</v>
      </c>
      <c r="BL529" s="17" t="s">
        <v>641</v>
      </c>
      <c r="BM529" s="149" t="s">
        <v>943</v>
      </c>
    </row>
    <row r="530" spans="2:47" s="1" customFormat="1" ht="19.5">
      <c r="B530" s="32"/>
      <c r="D530" s="151" t="s">
        <v>248</v>
      </c>
      <c r="F530" s="152" t="s">
        <v>942</v>
      </c>
      <c r="I530" s="153"/>
      <c r="L530" s="32"/>
      <c r="M530" s="154"/>
      <c r="T530" s="56"/>
      <c r="AT530" s="17" t="s">
        <v>248</v>
      </c>
      <c r="AU530" s="17" t="s">
        <v>81</v>
      </c>
    </row>
    <row r="531" spans="2:65" s="1" customFormat="1" ht="24.2" customHeight="1">
      <c r="B531" s="32"/>
      <c r="C531" s="155" t="s">
        <v>944</v>
      </c>
      <c r="D531" s="155" t="s">
        <v>260</v>
      </c>
      <c r="E531" s="156" t="s">
        <v>945</v>
      </c>
      <c r="F531" s="157" t="s">
        <v>946</v>
      </c>
      <c r="G531" s="158" t="s">
        <v>263</v>
      </c>
      <c r="H531" s="159">
        <v>3</v>
      </c>
      <c r="I531" s="160"/>
      <c r="J531" s="161">
        <f>ROUND(I531*H531,2)</f>
        <v>0</v>
      </c>
      <c r="K531" s="162"/>
      <c r="L531" s="163"/>
      <c r="M531" s="164" t="s">
        <v>1</v>
      </c>
      <c r="N531" s="165" t="s">
        <v>38</v>
      </c>
      <c r="P531" s="147">
        <f>O531*H531</f>
        <v>0</v>
      </c>
      <c r="Q531" s="147">
        <v>0</v>
      </c>
      <c r="R531" s="147">
        <f>Q531*H531</f>
        <v>0</v>
      </c>
      <c r="S531" s="147">
        <v>0</v>
      </c>
      <c r="T531" s="148">
        <f>S531*H531</f>
        <v>0</v>
      </c>
      <c r="AR531" s="149" t="s">
        <v>641</v>
      </c>
      <c r="AT531" s="149" t="s">
        <v>260</v>
      </c>
      <c r="AU531" s="149" t="s">
        <v>81</v>
      </c>
      <c r="AY531" s="17" t="s">
        <v>241</v>
      </c>
      <c r="BE531" s="150">
        <f>IF(N531="základní",J531,0)</f>
        <v>0</v>
      </c>
      <c r="BF531" s="150">
        <f>IF(N531="snížená",J531,0)</f>
        <v>0</v>
      </c>
      <c r="BG531" s="150">
        <f>IF(N531="zákl. přenesená",J531,0)</f>
        <v>0</v>
      </c>
      <c r="BH531" s="150">
        <f>IF(N531="sníž. přenesená",J531,0)</f>
        <v>0</v>
      </c>
      <c r="BI531" s="150">
        <f>IF(N531="nulová",J531,0)</f>
        <v>0</v>
      </c>
      <c r="BJ531" s="17" t="s">
        <v>81</v>
      </c>
      <c r="BK531" s="150">
        <f>ROUND(I531*H531,2)</f>
        <v>0</v>
      </c>
      <c r="BL531" s="17" t="s">
        <v>641</v>
      </c>
      <c r="BM531" s="149" t="s">
        <v>947</v>
      </c>
    </row>
    <row r="532" spans="2:47" s="1" customFormat="1" ht="19.5">
      <c r="B532" s="32"/>
      <c r="D532" s="151" t="s">
        <v>248</v>
      </c>
      <c r="F532" s="152" t="s">
        <v>946</v>
      </c>
      <c r="I532" s="153"/>
      <c r="L532" s="32"/>
      <c r="M532" s="154"/>
      <c r="T532" s="56"/>
      <c r="AT532" s="17" t="s">
        <v>248</v>
      </c>
      <c r="AU532" s="17" t="s">
        <v>81</v>
      </c>
    </row>
    <row r="533" spans="2:65" s="1" customFormat="1" ht="16.5" customHeight="1">
      <c r="B533" s="32"/>
      <c r="C533" s="137" t="s">
        <v>603</v>
      </c>
      <c r="D533" s="137" t="s">
        <v>243</v>
      </c>
      <c r="E533" s="138" t="s">
        <v>948</v>
      </c>
      <c r="F533" s="139" t="s">
        <v>949</v>
      </c>
      <c r="G533" s="140" t="s">
        <v>263</v>
      </c>
      <c r="H533" s="141">
        <v>2</v>
      </c>
      <c r="I533" s="142"/>
      <c r="J533" s="143">
        <f>ROUND(I533*H533,2)</f>
        <v>0</v>
      </c>
      <c r="K533" s="144"/>
      <c r="L533" s="32"/>
      <c r="M533" s="145" t="s">
        <v>1</v>
      </c>
      <c r="N533" s="146" t="s">
        <v>38</v>
      </c>
      <c r="P533" s="147">
        <f>O533*H533</f>
        <v>0</v>
      </c>
      <c r="Q533" s="147">
        <v>0</v>
      </c>
      <c r="R533" s="147">
        <f>Q533*H533</f>
        <v>0</v>
      </c>
      <c r="S533" s="147">
        <v>0</v>
      </c>
      <c r="T533" s="148">
        <f>S533*H533</f>
        <v>0</v>
      </c>
      <c r="AR533" s="149" t="s">
        <v>641</v>
      </c>
      <c r="AT533" s="149" t="s">
        <v>243</v>
      </c>
      <c r="AU533" s="149" t="s">
        <v>81</v>
      </c>
      <c r="AY533" s="17" t="s">
        <v>241</v>
      </c>
      <c r="BE533" s="150">
        <f>IF(N533="základní",J533,0)</f>
        <v>0</v>
      </c>
      <c r="BF533" s="150">
        <f>IF(N533="snížená",J533,0)</f>
        <v>0</v>
      </c>
      <c r="BG533" s="150">
        <f>IF(N533="zákl. přenesená",J533,0)</f>
        <v>0</v>
      </c>
      <c r="BH533" s="150">
        <f>IF(N533="sníž. přenesená",J533,0)</f>
        <v>0</v>
      </c>
      <c r="BI533" s="150">
        <f>IF(N533="nulová",J533,0)</f>
        <v>0</v>
      </c>
      <c r="BJ533" s="17" t="s">
        <v>81</v>
      </c>
      <c r="BK533" s="150">
        <f>ROUND(I533*H533,2)</f>
        <v>0</v>
      </c>
      <c r="BL533" s="17" t="s">
        <v>641</v>
      </c>
      <c r="BM533" s="149" t="s">
        <v>950</v>
      </c>
    </row>
    <row r="534" spans="2:47" s="1" customFormat="1" ht="11.25">
      <c r="B534" s="32"/>
      <c r="D534" s="151" t="s">
        <v>248</v>
      </c>
      <c r="F534" s="152" t="s">
        <v>949</v>
      </c>
      <c r="I534" s="153"/>
      <c r="L534" s="32"/>
      <c r="M534" s="154"/>
      <c r="T534" s="56"/>
      <c r="AT534" s="17" t="s">
        <v>248</v>
      </c>
      <c r="AU534" s="17" t="s">
        <v>81</v>
      </c>
    </row>
    <row r="535" spans="2:65" s="1" customFormat="1" ht="16.5" customHeight="1">
      <c r="B535" s="32"/>
      <c r="C535" s="137" t="s">
        <v>951</v>
      </c>
      <c r="D535" s="137" t="s">
        <v>243</v>
      </c>
      <c r="E535" s="138" t="s">
        <v>952</v>
      </c>
      <c r="F535" s="139" t="s">
        <v>953</v>
      </c>
      <c r="G535" s="140" t="s">
        <v>263</v>
      </c>
      <c r="H535" s="141">
        <v>2</v>
      </c>
      <c r="I535" s="142"/>
      <c r="J535" s="143">
        <f>ROUND(I535*H535,2)</f>
        <v>0</v>
      </c>
      <c r="K535" s="144"/>
      <c r="L535" s="32"/>
      <c r="M535" s="145" t="s">
        <v>1</v>
      </c>
      <c r="N535" s="146" t="s">
        <v>38</v>
      </c>
      <c r="P535" s="147">
        <f>O535*H535</f>
        <v>0</v>
      </c>
      <c r="Q535" s="147">
        <v>0</v>
      </c>
      <c r="R535" s="147">
        <f>Q535*H535</f>
        <v>0</v>
      </c>
      <c r="S535" s="147">
        <v>0</v>
      </c>
      <c r="T535" s="148">
        <f>S535*H535</f>
        <v>0</v>
      </c>
      <c r="AR535" s="149" t="s">
        <v>641</v>
      </c>
      <c r="AT535" s="149" t="s">
        <v>243</v>
      </c>
      <c r="AU535" s="149" t="s">
        <v>81</v>
      </c>
      <c r="AY535" s="17" t="s">
        <v>241</v>
      </c>
      <c r="BE535" s="150">
        <f>IF(N535="základní",J535,0)</f>
        <v>0</v>
      </c>
      <c r="BF535" s="150">
        <f>IF(N535="snížená",J535,0)</f>
        <v>0</v>
      </c>
      <c r="BG535" s="150">
        <f>IF(N535="zákl. přenesená",J535,0)</f>
        <v>0</v>
      </c>
      <c r="BH535" s="150">
        <f>IF(N535="sníž. přenesená",J535,0)</f>
        <v>0</v>
      </c>
      <c r="BI535" s="150">
        <f>IF(N535="nulová",J535,0)</f>
        <v>0</v>
      </c>
      <c r="BJ535" s="17" t="s">
        <v>81</v>
      </c>
      <c r="BK535" s="150">
        <f>ROUND(I535*H535,2)</f>
        <v>0</v>
      </c>
      <c r="BL535" s="17" t="s">
        <v>641</v>
      </c>
      <c r="BM535" s="149" t="s">
        <v>954</v>
      </c>
    </row>
    <row r="536" spans="2:47" s="1" customFormat="1" ht="11.25">
      <c r="B536" s="32"/>
      <c r="D536" s="151" t="s">
        <v>248</v>
      </c>
      <c r="F536" s="152" t="s">
        <v>953</v>
      </c>
      <c r="I536" s="153"/>
      <c r="L536" s="32"/>
      <c r="M536" s="154"/>
      <c r="T536" s="56"/>
      <c r="AT536" s="17" t="s">
        <v>248</v>
      </c>
      <c r="AU536" s="17" t="s">
        <v>81</v>
      </c>
    </row>
    <row r="537" spans="2:65" s="1" customFormat="1" ht="24.2" customHeight="1">
      <c r="B537" s="32"/>
      <c r="C537" s="137" t="s">
        <v>610</v>
      </c>
      <c r="D537" s="137" t="s">
        <v>243</v>
      </c>
      <c r="E537" s="138" t="s">
        <v>955</v>
      </c>
      <c r="F537" s="139" t="s">
        <v>956</v>
      </c>
      <c r="G537" s="140" t="s">
        <v>263</v>
      </c>
      <c r="H537" s="141">
        <v>2</v>
      </c>
      <c r="I537" s="142"/>
      <c r="J537" s="143">
        <f>ROUND(I537*H537,2)</f>
        <v>0</v>
      </c>
      <c r="K537" s="144"/>
      <c r="L537" s="32"/>
      <c r="M537" s="145" t="s">
        <v>1</v>
      </c>
      <c r="N537" s="146" t="s">
        <v>38</v>
      </c>
      <c r="P537" s="147">
        <f>O537*H537</f>
        <v>0</v>
      </c>
      <c r="Q537" s="147">
        <v>0</v>
      </c>
      <c r="R537" s="147">
        <f>Q537*H537</f>
        <v>0</v>
      </c>
      <c r="S537" s="147">
        <v>0</v>
      </c>
      <c r="T537" s="148">
        <f>S537*H537</f>
        <v>0</v>
      </c>
      <c r="AR537" s="149" t="s">
        <v>641</v>
      </c>
      <c r="AT537" s="149" t="s">
        <v>243</v>
      </c>
      <c r="AU537" s="149" t="s">
        <v>81</v>
      </c>
      <c r="AY537" s="17" t="s">
        <v>241</v>
      </c>
      <c r="BE537" s="150">
        <f>IF(N537="základní",J537,0)</f>
        <v>0</v>
      </c>
      <c r="BF537" s="150">
        <f>IF(N537="snížená",J537,0)</f>
        <v>0</v>
      </c>
      <c r="BG537" s="150">
        <f>IF(N537="zákl. přenesená",J537,0)</f>
        <v>0</v>
      </c>
      <c r="BH537" s="150">
        <f>IF(N537="sníž. přenesená",J537,0)</f>
        <v>0</v>
      </c>
      <c r="BI537" s="150">
        <f>IF(N537="nulová",J537,0)</f>
        <v>0</v>
      </c>
      <c r="BJ537" s="17" t="s">
        <v>81</v>
      </c>
      <c r="BK537" s="150">
        <f>ROUND(I537*H537,2)</f>
        <v>0</v>
      </c>
      <c r="BL537" s="17" t="s">
        <v>641</v>
      </c>
      <c r="BM537" s="149" t="s">
        <v>957</v>
      </c>
    </row>
    <row r="538" spans="2:47" s="1" customFormat="1" ht="11.25">
      <c r="B538" s="32"/>
      <c r="D538" s="151" t="s">
        <v>248</v>
      </c>
      <c r="F538" s="152" t="s">
        <v>956</v>
      </c>
      <c r="I538" s="153"/>
      <c r="L538" s="32"/>
      <c r="M538" s="154"/>
      <c r="T538" s="56"/>
      <c r="AT538" s="17" t="s">
        <v>248</v>
      </c>
      <c r="AU538" s="17" t="s">
        <v>81</v>
      </c>
    </row>
    <row r="539" spans="2:65" s="1" customFormat="1" ht="24.2" customHeight="1">
      <c r="B539" s="32"/>
      <c r="C539" s="137" t="s">
        <v>958</v>
      </c>
      <c r="D539" s="137" t="s">
        <v>243</v>
      </c>
      <c r="E539" s="138" t="s">
        <v>959</v>
      </c>
      <c r="F539" s="139" t="s">
        <v>960</v>
      </c>
      <c r="G539" s="140" t="s">
        <v>263</v>
      </c>
      <c r="H539" s="141">
        <v>5</v>
      </c>
      <c r="I539" s="142"/>
      <c r="J539" s="143">
        <f>ROUND(I539*H539,2)</f>
        <v>0</v>
      </c>
      <c r="K539" s="144"/>
      <c r="L539" s="32"/>
      <c r="M539" s="145" t="s">
        <v>1</v>
      </c>
      <c r="N539" s="146" t="s">
        <v>38</v>
      </c>
      <c r="P539" s="147">
        <f>O539*H539</f>
        <v>0</v>
      </c>
      <c r="Q539" s="147">
        <v>0</v>
      </c>
      <c r="R539" s="147">
        <f>Q539*H539</f>
        <v>0</v>
      </c>
      <c r="S539" s="147">
        <v>0</v>
      </c>
      <c r="T539" s="148">
        <f>S539*H539</f>
        <v>0</v>
      </c>
      <c r="AR539" s="149" t="s">
        <v>641</v>
      </c>
      <c r="AT539" s="149" t="s">
        <v>243</v>
      </c>
      <c r="AU539" s="149" t="s">
        <v>81</v>
      </c>
      <c r="AY539" s="17" t="s">
        <v>241</v>
      </c>
      <c r="BE539" s="150">
        <f>IF(N539="základní",J539,0)</f>
        <v>0</v>
      </c>
      <c r="BF539" s="150">
        <f>IF(N539="snížená",J539,0)</f>
        <v>0</v>
      </c>
      <c r="BG539" s="150">
        <f>IF(N539="zákl. přenesená",J539,0)</f>
        <v>0</v>
      </c>
      <c r="BH539" s="150">
        <f>IF(N539="sníž. přenesená",J539,0)</f>
        <v>0</v>
      </c>
      <c r="BI539" s="150">
        <f>IF(N539="nulová",J539,0)</f>
        <v>0</v>
      </c>
      <c r="BJ539" s="17" t="s">
        <v>81</v>
      </c>
      <c r="BK539" s="150">
        <f>ROUND(I539*H539,2)</f>
        <v>0</v>
      </c>
      <c r="BL539" s="17" t="s">
        <v>641</v>
      </c>
      <c r="BM539" s="149" t="s">
        <v>961</v>
      </c>
    </row>
    <row r="540" spans="2:47" s="1" customFormat="1" ht="19.5">
      <c r="B540" s="32"/>
      <c r="D540" s="151" t="s">
        <v>248</v>
      </c>
      <c r="F540" s="152" t="s">
        <v>960</v>
      </c>
      <c r="I540" s="153"/>
      <c r="L540" s="32"/>
      <c r="M540" s="154"/>
      <c r="T540" s="56"/>
      <c r="AT540" s="17" t="s">
        <v>248</v>
      </c>
      <c r="AU540" s="17" t="s">
        <v>81</v>
      </c>
    </row>
    <row r="541" spans="2:65" s="1" customFormat="1" ht="21.75" customHeight="1">
      <c r="B541" s="32"/>
      <c r="C541" s="137" t="s">
        <v>613</v>
      </c>
      <c r="D541" s="137" t="s">
        <v>243</v>
      </c>
      <c r="E541" s="138" t="s">
        <v>962</v>
      </c>
      <c r="F541" s="139" t="s">
        <v>963</v>
      </c>
      <c r="G541" s="140" t="s">
        <v>263</v>
      </c>
      <c r="H541" s="141">
        <v>3</v>
      </c>
      <c r="I541" s="142"/>
      <c r="J541" s="143">
        <f>ROUND(I541*H541,2)</f>
        <v>0</v>
      </c>
      <c r="K541" s="144"/>
      <c r="L541" s="32"/>
      <c r="M541" s="145" t="s">
        <v>1</v>
      </c>
      <c r="N541" s="146" t="s">
        <v>38</v>
      </c>
      <c r="P541" s="147">
        <f>O541*H541</f>
        <v>0</v>
      </c>
      <c r="Q541" s="147">
        <v>0</v>
      </c>
      <c r="R541" s="147">
        <f>Q541*H541</f>
        <v>0</v>
      </c>
      <c r="S541" s="147">
        <v>0</v>
      </c>
      <c r="T541" s="148">
        <f>S541*H541</f>
        <v>0</v>
      </c>
      <c r="AR541" s="149" t="s">
        <v>641</v>
      </c>
      <c r="AT541" s="149" t="s">
        <v>243</v>
      </c>
      <c r="AU541" s="149" t="s">
        <v>81</v>
      </c>
      <c r="AY541" s="17" t="s">
        <v>241</v>
      </c>
      <c r="BE541" s="150">
        <f>IF(N541="základní",J541,0)</f>
        <v>0</v>
      </c>
      <c r="BF541" s="150">
        <f>IF(N541="snížená",J541,0)</f>
        <v>0</v>
      </c>
      <c r="BG541" s="150">
        <f>IF(N541="zákl. přenesená",J541,0)</f>
        <v>0</v>
      </c>
      <c r="BH541" s="150">
        <f>IF(N541="sníž. přenesená",J541,0)</f>
        <v>0</v>
      </c>
      <c r="BI541" s="150">
        <f>IF(N541="nulová",J541,0)</f>
        <v>0</v>
      </c>
      <c r="BJ541" s="17" t="s">
        <v>81</v>
      </c>
      <c r="BK541" s="150">
        <f>ROUND(I541*H541,2)</f>
        <v>0</v>
      </c>
      <c r="BL541" s="17" t="s">
        <v>641</v>
      </c>
      <c r="BM541" s="149" t="s">
        <v>964</v>
      </c>
    </row>
    <row r="542" spans="2:47" s="1" customFormat="1" ht="11.25">
      <c r="B542" s="32"/>
      <c r="D542" s="151" t="s">
        <v>248</v>
      </c>
      <c r="F542" s="152" t="s">
        <v>963</v>
      </c>
      <c r="I542" s="153"/>
      <c r="L542" s="32"/>
      <c r="M542" s="154"/>
      <c r="T542" s="56"/>
      <c r="AT542" s="17" t="s">
        <v>248</v>
      </c>
      <c r="AU542" s="17" t="s">
        <v>81</v>
      </c>
    </row>
    <row r="543" spans="2:65" s="1" customFormat="1" ht="16.5" customHeight="1">
      <c r="B543" s="32"/>
      <c r="C543" s="137" t="s">
        <v>965</v>
      </c>
      <c r="D543" s="137" t="s">
        <v>243</v>
      </c>
      <c r="E543" s="138" t="s">
        <v>966</v>
      </c>
      <c r="F543" s="139" t="s">
        <v>967</v>
      </c>
      <c r="G543" s="140" t="s">
        <v>263</v>
      </c>
      <c r="H543" s="141">
        <v>3</v>
      </c>
      <c r="I543" s="142"/>
      <c r="J543" s="143">
        <f>ROUND(I543*H543,2)</f>
        <v>0</v>
      </c>
      <c r="K543" s="144"/>
      <c r="L543" s="32"/>
      <c r="M543" s="145" t="s">
        <v>1</v>
      </c>
      <c r="N543" s="146" t="s">
        <v>38</v>
      </c>
      <c r="P543" s="147">
        <f>O543*H543</f>
        <v>0</v>
      </c>
      <c r="Q543" s="147">
        <v>0</v>
      </c>
      <c r="R543" s="147">
        <f>Q543*H543</f>
        <v>0</v>
      </c>
      <c r="S543" s="147">
        <v>0</v>
      </c>
      <c r="T543" s="148">
        <f>S543*H543</f>
        <v>0</v>
      </c>
      <c r="AR543" s="149" t="s">
        <v>641</v>
      </c>
      <c r="AT543" s="149" t="s">
        <v>243</v>
      </c>
      <c r="AU543" s="149" t="s">
        <v>81</v>
      </c>
      <c r="AY543" s="17" t="s">
        <v>241</v>
      </c>
      <c r="BE543" s="150">
        <f>IF(N543="základní",J543,0)</f>
        <v>0</v>
      </c>
      <c r="BF543" s="150">
        <f>IF(N543="snížená",J543,0)</f>
        <v>0</v>
      </c>
      <c r="BG543" s="150">
        <f>IF(N543="zákl. přenesená",J543,0)</f>
        <v>0</v>
      </c>
      <c r="BH543" s="150">
        <f>IF(N543="sníž. přenesená",J543,0)</f>
        <v>0</v>
      </c>
      <c r="BI543" s="150">
        <f>IF(N543="nulová",J543,0)</f>
        <v>0</v>
      </c>
      <c r="BJ543" s="17" t="s">
        <v>81</v>
      </c>
      <c r="BK543" s="150">
        <f>ROUND(I543*H543,2)</f>
        <v>0</v>
      </c>
      <c r="BL543" s="17" t="s">
        <v>641</v>
      </c>
      <c r="BM543" s="149" t="s">
        <v>968</v>
      </c>
    </row>
    <row r="544" spans="2:47" s="1" customFormat="1" ht="11.25">
      <c r="B544" s="32"/>
      <c r="D544" s="151" t="s">
        <v>248</v>
      </c>
      <c r="F544" s="152" t="s">
        <v>967</v>
      </c>
      <c r="I544" s="153"/>
      <c r="L544" s="32"/>
      <c r="M544" s="154"/>
      <c r="T544" s="56"/>
      <c r="AT544" s="17" t="s">
        <v>248</v>
      </c>
      <c r="AU544" s="17" t="s">
        <v>81</v>
      </c>
    </row>
    <row r="545" spans="2:65" s="1" customFormat="1" ht="24.2" customHeight="1">
      <c r="B545" s="32"/>
      <c r="C545" s="137" t="s">
        <v>617</v>
      </c>
      <c r="D545" s="137" t="s">
        <v>243</v>
      </c>
      <c r="E545" s="138" t="s">
        <v>969</v>
      </c>
      <c r="F545" s="139" t="s">
        <v>970</v>
      </c>
      <c r="G545" s="140" t="s">
        <v>263</v>
      </c>
      <c r="H545" s="141">
        <v>3</v>
      </c>
      <c r="I545" s="142"/>
      <c r="J545" s="143">
        <f>ROUND(I545*H545,2)</f>
        <v>0</v>
      </c>
      <c r="K545" s="144"/>
      <c r="L545" s="32"/>
      <c r="M545" s="145" t="s">
        <v>1</v>
      </c>
      <c r="N545" s="146" t="s">
        <v>38</v>
      </c>
      <c r="P545" s="147">
        <f>O545*H545</f>
        <v>0</v>
      </c>
      <c r="Q545" s="147">
        <v>0</v>
      </c>
      <c r="R545" s="147">
        <f>Q545*H545</f>
        <v>0</v>
      </c>
      <c r="S545" s="147">
        <v>0</v>
      </c>
      <c r="T545" s="148">
        <f>S545*H545</f>
        <v>0</v>
      </c>
      <c r="AR545" s="149" t="s">
        <v>641</v>
      </c>
      <c r="AT545" s="149" t="s">
        <v>243</v>
      </c>
      <c r="AU545" s="149" t="s">
        <v>81</v>
      </c>
      <c r="AY545" s="17" t="s">
        <v>241</v>
      </c>
      <c r="BE545" s="150">
        <f>IF(N545="základní",J545,0)</f>
        <v>0</v>
      </c>
      <c r="BF545" s="150">
        <f>IF(N545="snížená",J545,0)</f>
        <v>0</v>
      </c>
      <c r="BG545" s="150">
        <f>IF(N545="zákl. přenesená",J545,0)</f>
        <v>0</v>
      </c>
      <c r="BH545" s="150">
        <f>IF(N545="sníž. přenesená",J545,0)</f>
        <v>0</v>
      </c>
      <c r="BI545" s="150">
        <f>IF(N545="nulová",J545,0)</f>
        <v>0</v>
      </c>
      <c r="BJ545" s="17" t="s">
        <v>81</v>
      </c>
      <c r="BK545" s="150">
        <f>ROUND(I545*H545,2)</f>
        <v>0</v>
      </c>
      <c r="BL545" s="17" t="s">
        <v>641</v>
      </c>
      <c r="BM545" s="149" t="s">
        <v>971</v>
      </c>
    </row>
    <row r="546" spans="2:47" s="1" customFormat="1" ht="19.5">
      <c r="B546" s="32"/>
      <c r="D546" s="151" t="s">
        <v>248</v>
      </c>
      <c r="F546" s="152" t="s">
        <v>970</v>
      </c>
      <c r="I546" s="153"/>
      <c r="L546" s="32"/>
      <c r="M546" s="154"/>
      <c r="T546" s="56"/>
      <c r="AT546" s="17" t="s">
        <v>248</v>
      </c>
      <c r="AU546" s="17" t="s">
        <v>81</v>
      </c>
    </row>
    <row r="547" spans="2:65" s="1" customFormat="1" ht="16.5" customHeight="1">
      <c r="B547" s="32"/>
      <c r="C547" s="137" t="s">
        <v>972</v>
      </c>
      <c r="D547" s="137" t="s">
        <v>243</v>
      </c>
      <c r="E547" s="138" t="s">
        <v>973</v>
      </c>
      <c r="F547" s="139" t="s">
        <v>974</v>
      </c>
      <c r="G547" s="140" t="s">
        <v>263</v>
      </c>
      <c r="H547" s="141">
        <v>3</v>
      </c>
      <c r="I547" s="142"/>
      <c r="J547" s="143">
        <f>ROUND(I547*H547,2)</f>
        <v>0</v>
      </c>
      <c r="K547" s="144"/>
      <c r="L547" s="32"/>
      <c r="M547" s="145" t="s">
        <v>1</v>
      </c>
      <c r="N547" s="146" t="s">
        <v>38</v>
      </c>
      <c r="P547" s="147">
        <f>O547*H547</f>
        <v>0</v>
      </c>
      <c r="Q547" s="147">
        <v>0</v>
      </c>
      <c r="R547" s="147">
        <f>Q547*H547</f>
        <v>0</v>
      </c>
      <c r="S547" s="147">
        <v>0</v>
      </c>
      <c r="T547" s="148">
        <f>S547*H547</f>
        <v>0</v>
      </c>
      <c r="AR547" s="149" t="s">
        <v>641</v>
      </c>
      <c r="AT547" s="149" t="s">
        <v>243</v>
      </c>
      <c r="AU547" s="149" t="s">
        <v>81</v>
      </c>
      <c r="AY547" s="17" t="s">
        <v>241</v>
      </c>
      <c r="BE547" s="150">
        <f>IF(N547="základní",J547,0)</f>
        <v>0</v>
      </c>
      <c r="BF547" s="150">
        <f>IF(N547="snížená",J547,0)</f>
        <v>0</v>
      </c>
      <c r="BG547" s="150">
        <f>IF(N547="zákl. přenesená",J547,0)</f>
        <v>0</v>
      </c>
      <c r="BH547" s="150">
        <f>IF(N547="sníž. přenesená",J547,0)</f>
        <v>0</v>
      </c>
      <c r="BI547" s="150">
        <f>IF(N547="nulová",J547,0)</f>
        <v>0</v>
      </c>
      <c r="BJ547" s="17" t="s">
        <v>81</v>
      </c>
      <c r="BK547" s="150">
        <f>ROUND(I547*H547,2)</f>
        <v>0</v>
      </c>
      <c r="BL547" s="17" t="s">
        <v>641</v>
      </c>
      <c r="BM547" s="149" t="s">
        <v>975</v>
      </c>
    </row>
    <row r="548" spans="2:47" s="1" customFormat="1" ht="11.25">
      <c r="B548" s="32"/>
      <c r="D548" s="151" t="s">
        <v>248</v>
      </c>
      <c r="F548" s="152" t="s">
        <v>974</v>
      </c>
      <c r="I548" s="153"/>
      <c r="L548" s="32"/>
      <c r="M548" s="154"/>
      <c r="T548" s="56"/>
      <c r="AT548" s="17" t="s">
        <v>248</v>
      </c>
      <c r="AU548" s="17" t="s">
        <v>81</v>
      </c>
    </row>
    <row r="549" spans="2:65" s="1" customFormat="1" ht="24.2" customHeight="1">
      <c r="B549" s="32"/>
      <c r="C549" s="155" t="s">
        <v>620</v>
      </c>
      <c r="D549" s="155" t="s">
        <v>260</v>
      </c>
      <c r="E549" s="156" t="s">
        <v>976</v>
      </c>
      <c r="F549" s="157" t="s">
        <v>977</v>
      </c>
      <c r="G549" s="158" t="s">
        <v>263</v>
      </c>
      <c r="H549" s="159">
        <v>3</v>
      </c>
      <c r="I549" s="160"/>
      <c r="J549" s="161">
        <f>ROUND(I549*H549,2)</f>
        <v>0</v>
      </c>
      <c r="K549" s="162"/>
      <c r="L549" s="163"/>
      <c r="M549" s="164" t="s">
        <v>1</v>
      </c>
      <c r="N549" s="165" t="s">
        <v>38</v>
      </c>
      <c r="P549" s="147">
        <f>O549*H549</f>
        <v>0</v>
      </c>
      <c r="Q549" s="147">
        <v>0</v>
      </c>
      <c r="R549" s="147">
        <f>Q549*H549</f>
        <v>0</v>
      </c>
      <c r="S549" s="147">
        <v>0</v>
      </c>
      <c r="T549" s="148">
        <f>S549*H549</f>
        <v>0</v>
      </c>
      <c r="AR549" s="149" t="s">
        <v>641</v>
      </c>
      <c r="AT549" s="149" t="s">
        <v>260</v>
      </c>
      <c r="AU549" s="149" t="s">
        <v>81</v>
      </c>
      <c r="AY549" s="17" t="s">
        <v>241</v>
      </c>
      <c r="BE549" s="150">
        <f>IF(N549="základní",J549,0)</f>
        <v>0</v>
      </c>
      <c r="BF549" s="150">
        <f>IF(N549="snížená",J549,0)</f>
        <v>0</v>
      </c>
      <c r="BG549" s="150">
        <f>IF(N549="zákl. přenesená",J549,0)</f>
        <v>0</v>
      </c>
      <c r="BH549" s="150">
        <f>IF(N549="sníž. přenesená",J549,0)</f>
        <v>0</v>
      </c>
      <c r="BI549" s="150">
        <f>IF(N549="nulová",J549,0)</f>
        <v>0</v>
      </c>
      <c r="BJ549" s="17" t="s">
        <v>81</v>
      </c>
      <c r="BK549" s="150">
        <f>ROUND(I549*H549,2)</f>
        <v>0</v>
      </c>
      <c r="BL549" s="17" t="s">
        <v>641</v>
      </c>
      <c r="BM549" s="149" t="s">
        <v>978</v>
      </c>
    </row>
    <row r="550" spans="2:47" s="1" customFormat="1" ht="11.25">
      <c r="B550" s="32"/>
      <c r="D550" s="151" t="s">
        <v>248</v>
      </c>
      <c r="F550" s="152" t="s">
        <v>977</v>
      </c>
      <c r="I550" s="153"/>
      <c r="L550" s="32"/>
      <c r="M550" s="154"/>
      <c r="T550" s="56"/>
      <c r="AT550" s="17" t="s">
        <v>248</v>
      </c>
      <c r="AU550" s="17" t="s">
        <v>81</v>
      </c>
    </row>
    <row r="551" spans="2:65" s="1" customFormat="1" ht="16.5" customHeight="1">
      <c r="B551" s="32"/>
      <c r="C551" s="137" t="s">
        <v>979</v>
      </c>
      <c r="D551" s="137" t="s">
        <v>243</v>
      </c>
      <c r="E551" s="138" t="s">
        <v>980</v>
      </c>
      <c r="F551" s="139" t="s">
        <v>981</v>
      </c>
      <c r="G551" s="140" t="s">
        <v>263</v>
      </c>
      <c r="H551" s="141">
        <v>12</v>
      </c>
      <c r="I551" s="142"/>
      <c r="J551" s="143">
        <f>ROUND(I551*H551,2)</f>
        <v>0</v>
      </c>
      <c r="K551" s="144"/>
      <c r="L551" s="32"/>
      <c r="M551" s="145" t="s">
        <v>1</v>
      </c>
      <c r="N551" s="146" t="s">
        <v>38</v>
      </c>
      <c r="P551" s="147">
        <f>O551*H551</f>
        <v>0</v>
      </c>
      <c r="Q551" s="147">
        <v>0</v>
      </c>
      <c r="R551" s="147">
        <f>Q551*H551</f>
        <v>0</v>
      </c>
      <c r="S551" s="147">
        <v>0</v>
      </c>
      <c r="T551" s="148">
        <f>S551*H551</f>
        <v>0</v>
      </c>
      <c r="AR551" s="149" t="s">
        <v>641</v>
      </c>
      <c r="AT551" s="149" t="s">
        <v>243</v>
      </c>
      <c r="AU551" s="149" t="s">
        <v>81</v>
      </c>
      <c r="AY551" s="17" t="s">
        <v>241</v>
      </c>
      <c r="BE551" s="150">
        <f>IF(N551="základní",J551,0)</f>
        <v>0</v>
      </c>
      <c r="BF551" s="150">
        <f>IF(N551="snížená",J551,0)</f>
        <v>0</v>
      </c>
      <c r="BG551" s="150">
        <f>IF(N551="zákl. přenesená",J551,0)</f>
        <v>0</v>
      </c>
      <c r="BH551" s="150">
        <f>IF(N551="sníž. přenesená",J551,0)</f>
        <v>0</v>
      </c>
      <c r="BI551" s="150">
        <f>IF(N551="nulová",J551,0)</f>
        <v>0</v>
      </c>
      <c r="BJ551" s="17" t="s">
        <v>81</v>
      </c>
      <c r="BK551" s="150">
        <f>ROUND(I551*H551,2)</f>
        <v>0</v>
      </c>
      <c r="BL551" s="17" t="s">
        <v>641</v>
      </c>
      <c r="BM551" s="149" t="s">
        <v>982</v>
      </c>
    </row>
    <row r="552" spans="2:47" s="1" customFormat="1" ht="11.25">
      <c r="B552" s="32"/>
      <c r="D552" s="151" t="s">
        <v>248</v>
      </c>
      <c r="F552" s="152" t="s">
        <v>981</v>
      </c>
      <c r="I552" s="153"/>
      <c r="L552" s="32"/>
      <c r="M552" s="154"/>
      <c r="T552" s="56"/>
      <c r="AT552" s="17" t="s">
        <v>248</v>
      </c>
      <c r="AU552" s="17" t="s">
        <v>81</v>
      </c>
    </row>
    <row r="553" spans="2:65" s="1" customFormat="1" ht="16.5" customHeight="1">
      <c r="B553" s="32"/>
      <c r="C553" s="137" t="s">
        <v>624</v>
      </c>
      <c r="D553" s="137" t="s">
        <v>243</v>
      </c>
      <c r="E553" s="138" t="s">
        <v>983</v>
      </c>
      <c r="F553" s="139" t="s">
        <v>984</v>
      </c>
      <c r="G553" s="140" t="s">
        <v>263</v>
      </c>
      <c r="H553" s="141">
        <v>28</v>
      </c>
      <c r="I553" s="142"/>
      <c r="J553" s="143">
        <f>ROUND(I553*H553,2)</f>
        <v>0</v>
      </c>
      <c r="K553" s="144"/>
      <c r="L553" s="32"/>
      <c r="M553" s="145" t="s">
        <v>1</v>
      </c>
      <c r="N553" s="146" t="s">
        <v>38</v>
      </c>
      <c r="P553" s="147">
        <f>O553*H553</f>
        <v>0</v>
      </c>
      <c r="Q553" s="147">
        <v>0</v>
      </c>
      <c r="R553" s="147">
        <f>Q553*H553</f>
        <v>0</v>
      </c>
      <c r="S553" s="147">
        <v>0</v>
      </c>
      <c r="T553" s="148">
        <f>S553*H553</f>
        <v>0</v>
      </c>
      <c r="AR553" s="149" t="s">
        <v>641</v>
      </c>
      <c r="AT553" s="149" t="s">
        <v>243</v>
      </c>
      <c r="AU553" s="149" t="s">
        <v>81</v>
      </c>
      <c r="AY553" s="17" t="s">
        <v>241</v>
      </c>
      <c r="BE553" s="150">
        <f>IF(N553="základní",J553,0)</f>
        <v>0</v>
      </c>
      <c r="BF553" s="150">
        <f>IF(N553="snížená",J553,0)</f>
        <v>0</v>
      </c>
      <c r="BG553" s="150">
        <f>IF(N553="zákl. přenesená",J553,0)</f>
        <v>0</v>
      </c>
      <c r="BH553" s="150">
        <f>IF(N553="sníž. přenesená",J553,0)</f>
        <v>0</v>
      </c>
      <c r="BI553" s="150">
        <f>IF(N553="nulová",J553,0)</f>
        <v>0</v>
      </c>
      <c r="BJ553" s="17" t="s">
        <v>81</v>
      </c>
      <c r="BK553" s="150">
        <f>ROUND(I553*H553,2)</f>
        <v>0</v>
      </c>
      <c r="BL553" s="17" t="s">
        <v>641</v>
      </c>
      <c r="BM553" s="149" t="s">
        <v>985</v>
      </c>
    </row>
    <row r="554" spans="2:47" s="1" customFormat="1" ht="11.25">
      <c r="B554" s="32"/>
      <c r="D554" s="151" t="s">
        <v>248</v>
      </c>
      <c r="F554" s="152" t="s">
        <v>984</v>
      </c>
      <c r="I554" s="153"/>
      <c r="L554" s="32"/>
      <c r="M554" s="154"/>
      <c r="T554" s="56"/>
      <c r="AT554" s="17" t="s">
        <v>248</v>
      </c>
      <c r="AU554" s="17" t="s">
        <v>81</v>
      </c>
    </row>
    <row r="555" spans="2:65" s="1" customFormat="1" ht="16.5" customHeight="1">
      <c r="B555" s="32"/>
      <c r="C555" s="137" t="s">
        <v>986</v>
      </c>
      <c r="D555" s="137" t="s">
        <v>243</v>
      </c>
      <c r="E555" s="138" t="s">
        <v>987</v>
      </c>
      <c r="F555" s="139" t="s">
        <v>988</v>
      </c>
      <c r="G555" s="140" t="s">
        <v>263</v>
      </c>
      <c r="H555" s="141">
        <v>3</v>
      </c>
      <c r="I555" s="142"/>
      <c r="J555" s="143">
        <f>ROUND(I555*H555,2)</f>
        <v>0</v>
      </c>
      <c r="K555" s="144"/>
      <c r="L555" s="32"/>
      <c r="M555" s="145" t="s">
        <v>1</v>
      </c>
      <c r="N555" s="146" t="s">
        <v>38</v>
      </c>
      <c r="P555" s="147">
        <f>O555*H555</f>
        <v>0</v>
      </c>
      <c r="Q555" s="147">
        <v>0</v>
      </c>
      <c r="R555" s="147">
        <f>Q555*H555</f>
        <v>0</v>
      </c>
      <c r="S555" s="147">
        <v>0</v>
      </c>
      <c r="T555" s="148">
        <f>S555*H555</f>
        <v>0</v>
      </c>
      <c r="AR555" s="149" t="s">
        <v>641</v>
      </c>
      <c r="AT555" s="149" t="s">
        <v>243</v>
      </c>
      <c r="AU555" s="149" t="s">
        <v>81</v>
      </c>
      <c r="AY555" s="17" t="s">
        <v>241</v>
      </c>
      <c r="BE555" s="150">
        <f>IF(N555="základní",J555,0)</f>
        <v>0</v>
      </c>
      <c r="BF555" s="150">
        <f>IF(N555="snížená",J555,0)</f>
        <v>0</v>
      </c>
      <c r="BG555" s="150">
        <f>IF(N555="zákl. přenesená",J555,0)</f>
        <v>0</v>
      </c>
      <c r="BH555" s="150">
        <f>IF(N555="sníž. přenesená",J555,0)</f>
        <v>0</v>
      </c>
      <c r="BI555" s="150">
        <f>IF(N555="nulová",J555,0)</f>
        <v>0</v>
      </c>
      <c r="BJ555" s="17" t="s">
        <v>81</v>
      </c>
      <c r="BK555" s="150">
        <f>ROUND(I555*H555,2)</f>
        <v>0</v>
      </c>
      <c r="BL555" s="17" t="s">
        <v>641</v>
      </c>
      <c r="BM555" s="149" t="s">
        <v>989</v>
      </c>
    </row>
    <row r="556" spans="2:47" s="1" customFormat="1" ht="11.25">
      <c r="B556" s="32"/>
      <c r="D556" s="151" t="s">
        <v>248</v>
      </c>
      <c r="F556" s="152" t="s">
        <v>988</v>
      </c>
      <c r="I556" s="153"/>
      <c r="L556" s="32"/>
      <c r="M556" s="154"/>
      <c r="T556" s="56"/>
      <c r="AT556" s="17" t="s">
        <v>248</v>
      </c>
      <c r="AU556" s="17" t="s">
        <v>81</v>
      </c>
    </row>
    <row r="557" spans="2:65" s="1" customFormat="1" ht="24.2" customHeight="1">
      <c r="B557" s="32"/>
      <c r="C557" s="137" t="s">
        <v>628</v>
      </c>
      <c r="D557" s="137" t="s">
        <v>243</v>
      </c>
      <c r="E557" s="138" t="s">
        <v>990</v>
      </c>
      <c r="F557" s="139" t="s">
        <v>991</v>
      </c>
      <c r="G557" s="140" t="s">
        <v>263</v>
      </c>
      <c r="H557" s="141">
        <v>14</v>
      </c>
      <c r="I557" s="142"/>
      <c r="J557" s="143">
        <f>ROUND(I557*H557,2)</f>
        <v>0</v>
      </c>
      <c r="K557" s="144"/>
      <c r="L557" s="32"/>
      <c r="M557" s="145" t="s">
        <v>1</v>
      </c>
      <c r="N557" s="146" t="s">
        <v>38</v>
      </c>
      <c r="P557" s="147">
        <f>O557*H557</f>
        <v>0</v>
      </c>
      <c r="Q557" s="147">
        <v>0</v>
      </c>
      <c r="R557" s="147">
        <f>Q557*H557</f>
        <v>0</v>
      </c>
      <c r="S557" s="147">
        <v>0</v>
      </c>
      <c r="T557" s="148">
        <f>S557*H557</f>
        <v>0</v>
      </c>
      <c r="AR557" s="149" t="s">
        <v>641</v>
      </c>
      <c r="AT557" s="149" t="s">
        <v>243</v>
      </c>
      <c r="AU557" s="149" t="s">
        <v>81</v>
      </c>
      <c r="AY557" s="17" t="s">
        <v>241</v>
      </c>
      <c r="BE557" s="150">
        <f>IF(N557="základní",J557,0)</f>
        <v>0</v>
      </c>
      <c r="BF557" s="150">
        <f>IF(N557="snížená",J557,0)</f>
        <v>0</v>
      </c>
      <c r="BG557" s="150">
        <f>IF(N557="zákl. přenesená",J557,0)</f>
        <v>0</v>
      </c>
      <c r="BH557" s="150">
        <f>IF(N557="sníž. přenesená",J557,0)</f>
        <v>0</v>
      </c>
      <c r="BI557" s="150">
        <f>IF(N557="nulová",J557,0)</f>
        <v>0</v>
      </c>
      <c r="BJ557" s="17" t="s">
        <v>81</v>
      </c>
      <c r="BK557" s="150">
        <f>ROUND(I557*H557,2)</f>
        <v>0</v>
      </c>
      <c r="BL557" s="17" t="s">
        <v>641</v>
      </c>
      <c r="BM557" s="149" t="s">
        <v>992</v>
      </c>
    </row>
    <row r="558" spans="2:47" s="1" customFormat="1" ht="11.25">
      <c r="B558" s="32"/>
      <c r="D558" s="151" t="s">
        <v>248</v>
      </c>
      <c r="F558" s="152" t="s">
        <v>991</v>
      </c>
      <c r="I558" s="153"/>
      <c r="L558" s="32"/>
      <c r="M558" s="154"/>
      <c r="T558" s="56"/>
      <c r="AT558" s="17" t="s">
        <v>248</v>
      </c>
      <c r="AU558" s="17" t="s">
        <v>81</v>
      </c>
    </row>
    <row r="559" spans="2:65" s="1" customFormat="1" ht="24.2" customHeight="1">
      <c r="B559" s="32"/>
      <c r="C559" s="137" t="s">
        <v>993</v>
      </c>
      <c r="D559" s="137" t="s">
        <v>243</v>
      </c>
      <c r="E559" s="138" t="s">
        <v>994</v>
      </c>
      <c r="F559" s="139" t="s">
        <v>995</v>
      </c>
      <c r="G559" s="140" t="s">
        <v>263</v>
      </c>
      <c r="H559" s="141">
        <v>2</v>
      </c>
      <c r="I559" s="142"/>
      <c r="J559" s="143">
        <f>ROUND(I559*H559,2)</f>
        <v>0</v>
      </c>
      <c r="K559" s="144"/>
      <c r="L559" s="32"/>
      <c r="M559" s="145" t="s">
        <v>1</v>
      </c>
      <c r="N559" s="146" t="s">
        <v>38</v>
      </c>
      <c r="P559" s="147">
        <f>O559*H559</f>
        <v>0</v>
      </c>
      <c r="Q559" s="147">
        <v>0</v>
      </c>
      <c r="R559" s="147">
        <f>Q559*H559</f>
        <v>0</v>
      </c>
      <c r="S559" s="147">
        <v>0</v>
      </c>
      <c r="T559" s="148">
        <f>S559*H559</f>
        <v>0</v>
      </c>
      <c r="AR559" s="149" t="s">
        <v>641</v>
      </c>
      <c r="AT559" s="149" t="s">
        <v>243</v>
      </c>
      <c r="AU559" s="149" t="s">
        <v>81</v>
      </c>
      <c r="AY559" s="17" t="s">
        <v>241</v>
      </c>
      <c r="BE559" s="150">
        <f>IF(N559="základní",J559,0)</f>
        <v>0</v>
      </c>
      <c r="BF559" s="150">
        <f>IF(N559="snížená",J559,0)</f>
        <v>0</v>
      </c>
      <c r="BG559" s="150">
        <f>IF(N559="zákl. přenesená",J559,0)</f>
        <v>0</v>
      </c>
      <c r="BH559" s="150">
        <f>IF(N559="sníž. přenesená",J559,0)</f>
        <v>0</v>
      </c>
      <c r="BI559" s="150">
        <f>IF(N559="nulová",J559,0)</f>
        <v>0</v>
      </c>
      <c r="BJ559" s="17" t="s">
        <v>81</v>
      </c>
      <c r="BK559" s="150">
        <f>ROUND(I559*H559,2)</f>
        <v>0</v>
      </c>
      <c r="BL559" s="17" t="s">
        <v>641</v>
      </c>
      <c r="BM559" s="149" t="s">
        <v>996</v>
      </c>
    </row>
    <row r="560" spans="2:47" s="1" customFormat="1" ht="11.25">
      <c r="B560" s="32"/>
      <c r="D560" s="151" t="s">
        <v>248</v>
      </c>
      <c r="F560" s="152" t="s">
        <v>995</v>
      </c>
      <c r="I560" s="153"/>
      <c r="L560" s="32"/>
      <c r="M560" s="154"/>
      <c r="T560" s="56"/>
      <c r="AT560" s="17" t="s">
        <v>248</v>
      </c>
      <c r="AU560" s="17" t="s">
        <v>81</v>
      </c>
    </row>
    <row r="561" spans="2:65" s="1" customFormat="1" ht="21.75" customHeight="1">
      <c r="B561" s="32"/>
      <c r="C561" s="137" t="s">
        <v>632</v>
      </c>
      <c r="D561" s="137" t="s">
        <v>243</v>
      </c>
      <c r="E561" s="138" t="s">
        <v>997</v>
      </c>
      <c r="F561" s="139" t="s">
        <v>998</v>
      </c>
      <c r="G561" s="140" t="s">
        <v>263</v>
      </c>
      <c r="H561" s="141">
        <v>2</v>
      </c>
      <c r="I561" s="142"/>
      <c r="J561" s="143">
        <f>ROUND(I561*H561,2)</f>
        <v>0</v>
      </c>
      <c r="K561" s="144"/>
      <c r="L561" s="32"/>
      <c r="M561" s="145" t="s">
        <v>1</v>
      </c>
      <c r="N561" s="146" t="s">
        <v>38</v>
      </c>
      <c r="P561" s="147">
        <f>O561*H561</f>
        <v>0</v>
      </c>
      <c r="Q561" s="147">
        <v>0</v>
      </c>
      <c r="R561" s="147">
        <f>Q561*H561</f>
        <v>0</v>
      </c>
      <c r="S561" s="147">
        <v>0</v>
      </c>
      <c r="T561" s="148">
        <f>S561*H561</f>
        <v>0</v>
      </c>
      <c r="AR561" s="149" t="s">
        <v>641</v>
      </c>
      <c r="AT561" s="149" t="s">
        <v>243</v>
      </c>
      <c r="AU561" s="149" t="s">
        <v>81</v>
      </c>
      <c r="AY561" s="17" t="s">
        <v>241</v>
      </c>
      <c r="BE561" s="150">
        <f>IF(N561="základní",J561,0)</f>
        <v>0</v>
      </c>
      <c r="BF561" s="150">
        <f>IF(N561="snížená",J561,0)</f>
        <v>0</v>
      </c>
      <c r="BG561" s="150">
        <f>IF(N561="zákl. přenesená",J561,0)</f>
        <v>0</v>
      </c>
      <c r="BH561" s="150">
        <f>IF(N561="sníž. přenesená",J561,0)</f>
        <v>0</v>
      </c>
      <c r="BI561" s="150">
        <f>IF(N561="nulová",J561,0)</f>
        <v>0</v>
      </c>
      <c r="BJ561" s="17" t="s">
        <v>81</v>
      </c>
      <c r="BK561" s="150">
        <f>ROUND(I561*H561,2)</f>
        <v>0</v>
      </c>
      <c r="BL561" s="17" t="s">
        <v>641</v>
      </c>
      <c r="BM561" s="149" t="s">
        <v>999</v>
      </c>
    </row>
    <row r="562" spans="2:47" s="1" customFormat="1" ht="11.25">
      <c r="B562" s="32"/>
      <c r="D562" s="151" t="s">
        <v>248</v>
      </c>
      <c r="F562" s="152" t="s">
        <v>998</v>
      </c>
      <c r="I562" s="153"/>
      <c r="L562" s="32"/>
      <c r="M562" s="154"/>
      <c r="T562" s="56"/>
      <c r="AT562" s="17" t="s">
        <v>248</v>
      </c>
      <c r="AU562" s="17" t="s">
        <v>81</v>
      </c>
    </row>
    <row r="563" spans="2:65" s="1" customFormat="1" ht="24.2" customHeight="1">
      <c r="B563" s="32"/>
      <c r="C563" s="137" t="s">
        <v>1000</v>
      </c>
      <c r="D563" s="137" t="s">
        <v>243</v>
      </c>
      <c r="E563" s="138" t="s">
        <v>1001</v>
      </c>
      <c r="F563" s="139" t="s">
        <v>1002</v>
      </c>
      <c r="G563" s="140" t="s">
        <v>263</v>
      </c>
      <c r="H563" s="141">
        <v>14</v>
      </c>
      <c r="I563" s="142"/>
      <c r="J563" s="143">
        <f>ROUND(I563*H563,2)</f>
        <v>0</v>
      </c>
      <c r="K563" s="144"/>
      <c r="L563" s="32"/>
      <c r="M563" s="145" t="s">
        <v>1</v>
      </c>
      <c r="N563" s="146" t="s">
        <v>38</v>
      </c>
      <c r="P563" s="147">
        <f>O563*H563</f>
        <v>0</v>
      </c>
      <c r="Q563" s="147">
        <v>0</v>
      </c>
      <c r="R563" s="147">
        <f>Q563*H563</f>
        <v>0</v>
      </c>
      <c r="S563" s="147">
        <v>0</v>
      </c>
      <c r="T563" s="148">
        <f>S563*H563</f>
        <v>0</v>
      </c>
      <c r="AR563" s="149" t="s">
        <v>641</v>
      </c>
      <c r="AT563" s="149" t="s">
        <v>243</v>
      </c>
      <c r="AU563" s="149" t="s">
        <v>81</v>
      </c>
      <c r="AY563" s="17" t="s">
        <v>241</v>
      </c>
      <c r="BE563" s="150">
        <f>IF(N563="základní",J563,0)</f>
        <v>0</v>
      </c>
      <c r="BF563" s="150">
        <f>IF(N563="snížená",J563,0)</f>
        <v>0</v>
      </c>
      <c r="BG563" s="150">
        <f>IF(N563="zákl. přenesená",J563,0)</f>
        <v>0</v>
      </c>
      <c r="BH563" s="150">
        <f>IF(N563="sníž. přenesená",J563,0)</f>
        <v>0</v>
      </c>
      <c r="BI563" s="150">
        <f>IF(N563="nulová",J563,0)</f>
        <v>0</v>
      </c>
      <c r="BJ563" s="17" t="s">
        <v>81</v>
      </c>
      <c r="BK563" s="150">
        <f>ROUND(I563*H563,2)</f>
        <v>0</v>
      </c>
      <c r="BL563" s="17" t="s">
        <v>641</v>
      </c>
      <c r="BM563" s="149" t="s">
        <v>1003</v>
      </c>
    </row>
    <row r="564" spans="2:47" s="1" customFormat="1" ht="11.25">
      <c r="B564" s="32"/>
      <c r="D564" s="151" t="s">
        <v>248</v>
      </c>
      <c r="F564" s="152" t="s">
        <v>1002</v>
      </c>
      <c r="I564" s="153"/>
      <c r="L564" s="32"/>
      <c r="M564" s="154"/>
      <c r="T564" s="56"/>
      <c r="AT564" s="17" t="s">
        <v>248</v>
      </c>
      <c r="AU564" s="17" t="s">
        <v>81</v>
      </c>
    </row>
    <row r="565" spans="2:65" s="1" customFormat="1" ht="24.2" customHeight="1">
      <c r="B565" s="32"/>
      <c r="C565" s="137" t="s">
        <v>635</v>
      </c>
      <c r="D565" s="137" t="s">
        <v>243</v>
      </c>
      <c r="E565" s="138" t="s">
        <v>1004</v>
      </c>
      <c r="F565" s="139" t="s">
        <v>1005</v>
      </c>
      <c r="G565" s="140" t="s">
        <v>263</v>
      </c>
      <c r="H565" s="141">
        <v>3</v>
      </c>
      <c r="I565" s="142"/>
      <c r="J565" s="143">
        <f>ROUND(I565*H565,2)</f>
        <v>0</v>
      </c>
      <c r="K565" s="144"/>
      <c r="L565" s="32"/>
      <c r="M565" s="145" t="s">
        <v>1</v>
      </c>
      <c r="N565" s="146" t="s">
        <v>38</v>
      </c>
      <c r="P565" s="147">
        <f>O565*H565</f>
        <v>0</v>
      </c>
      <c r="Q565" s="147">
        <v>0</v>
      </c>
      <c r="R565" s="147">
        <f>Q565*H565</f>
        <v>0</v>
      </c>
      <c r="S565" s="147">
        <v>0</v>
      </c>
      <c r="T565" s="148">
        <f>S565*H565</f>
        <v>0</v>
      </c>
      <c r="AR565" s="149" t="s">
        <v>641</v>
      </c>
      <c r="AT565" s="149" t="s">
        <v>243</v>
      </c>
      <c r="AU565" s="149" t="s">
        <v>81</v>
      </c>
      <c r="AY565" s="17" t="s">
        <v>241</v>
      </c>
      <c r="BE565" s="150">
        <f>IF(N565="základní",J565,0)</f>
        <v>0</v>
      </c>
      <c r="BF565" s="150">
        <f>IF(N565="snížená",J565,0)</f>
        <v>0</v>
      </c>
      <c r="BG565" s="150">
        <f>IF(N565="zákl. přenesená",J565,0)</f>
        <v>0</v>
      </c>
      <c r="BH565" s="150">
        <f>IF(N565="sníž. přenesená",J565,0)</f>
        <v>0</v>
      </c>
      <c r="BI565" s="150">
        <f>IF(N565="nulová",J565,0)</f>
        <v>0</v>
      </c>
      <c r="BJ565" s="17" t="s">
        <v>81</v>
      </c>
      <c r="BK565" s="150">
        <f>ROUND(I565*H565,2)</f>
        <v>0</v>
      </c>
      <c r="BL565" s="17" t="s">
        <v>641</v>
      </c>
      <c r="BM565" s="149" t="s">
        <v>1006</v>
      </c>
    </row>
    <row r="566" spans="2:47" s="1" customFormat="1" ht="11.25">
      <c r="B566" s="32"/>
      <c r="D566" s="151" t="s">
        <v>248</v>
      </c>
      <c r="F566" s="152" t="s">
        <v>1005</v>
      </c>
      <c r="I566" s="153"/>
      <c r="L566" s="32"/>
      <c r="M566" s="154"/>
      <c r="T566" s="56"/>
      <c r="AT566" s="17" t="s">
        <v>248</v>
      </c>
      <c r="AU566" s="17" t="s">
        <v>81</v>
      </c>
    </row>
    <row r="567" spans="2:65" s="1" customFormat="1" ht="24.2" customHeight="1">
      <c r="B567" s="32"/>
      <c r="C567" s="137" t="s">
        <v>1007</v>
      </c>
      <c r="D567" s="137" t="s">
        <v>243</v>
      </c>
      <c r="E567" s="138" t="s">
        <v>1008</v>
      </c>
      <c r="F567" s="139" t="s">
        <v>1009</v>
      </c>
      <c r="G567" s="140" t="s">
        <v>263</v>
      </c>
      <c r="H567" s="141">
        <v>2</v>
      </c>
      <c r="I567" s="142"/>
      <c r="J567" s="143">
        <f>ROUND(I567*H567,2)</f>
        <v>0</v>
      </c>
      <c r="K567" s="144"/>
      <c r="L567" s="32"/>
      <c r="M567" s="145" t="s">
        <v>1</v>
      </c>
      <c r="N567" s="146" t="s">
        <v>38</v>
      </c>
      <c r="P567" s="147">
        <f>O567*H567</f>
        <v>0</v>
      </c>
      <c r="Q567" s="147">
        <v>0</v>
      </c>
      <c r="R567" s="147">
        <f>Q567*H567</f>
        <v>0</v>
      </c>
      <c r="S567" s="147">
        <v>0</v>
      </c>
      <c r="T567" s="148">
        <f>S567*H567</f>
        <v>0</v>
      </c>
      <c r="AR567" s="149" t="s">
        <v>641</v>
      </c>
      <c r="AT567" s="149" t="s">
        <v>243</v>
      </c>
      <c r="AU567" s="149" t="s">
        <v>81</v>
      </c>
      <c r="AY567" s="17" t="s">
        <v>241</v>
      </c>
      <c r="BE567" s="150">
        <f>IF(N567="základní",J567,0)</f>
        <v>0</v>
      </c>
      <c r="BF567" s="150">
        <f>IF(N567="snížená",J567,0)</f>
        <v>0</v>
      </c>
      <c r="BG567" s="150">
        <f>IF(N567="zákl. přenesená",J567,0)</f>
        <v>0</v>
      </c>
      <c r="BH567" s="150">
        <f>IF(N567="sníž. přenesená",J567,0)</f>
        <v>0</v>
      </c>
      <c r="BI567" s="150">
        <f>IF(N567="nulová",J567,0)</f>
        <v>0</v>
      </c>
      <c r="BJ567" s="17" t="s">
        <v>81</v>
      </c>
      <c r="BK567" s="150">
        <f>ROUND(I567*H567,2)</f>
        <v>0</v>
      </c>
      <c r="BL567" s="17" t="s">
        <v>641</v>
      </c>
      <c r="BM567" s="149" t="s">
        <v>1010</v>
      </c>
    </row>
    <row r="568" spans="2:47" s="1" customFormat="1" ht="19.5">
      <c r="B568" s="32"/>
      <c r="D568" s="151" t="s">
        <v>248</v>
      </c>
      <c r="F568" s="152" t="s">
        <v>1009</v>
      </c>
      <c r="I568" s="153"/>
      <c r="L568" s="32"/>
      <c r="M568" s="154"/>
      <c r="T568" s="56"/>
      <c r="AT568" s="17" t="s">
        <v>248</v>
      </c>
      <c r="AU568" s="17" t="s">
        <v>81</v>
      </c>
    </row>
    <row r="569" spans="2:65" s="1" customFormat="1" ht="16.5" customHeight="1">
      <c r="B569" s="32"/>
      <c r="C569" s="155" t="s">
        <v>642</v>
      </c>
      <c r="D569" s="155" t="s">
        <v>260</v>
      </c>
      <c r="E569" s="156" t="s">
        <v>1011</v>
      </c>
      <c r="F569" s="157" t="s">
        <v>1012</v>
      </c>
      <c r="G569" s="158" t="s">
        <v>263</v>
      </c>
      <c r="H569" s="159">
        <v>14</v>
      </c>
      <c r="I569" s="160"/>
      <c r="J569" s="161">
        <f>ROUND(I569*H569,2)</f>
        <v>0</v>
      </c>
      <c r="K569" s="162"/>
      <c r="L569" s="163"/>
      <c r="M569" s="164" t="s">
        <v>1</v>
      </c>
      <c r="N569" s="165" t="s">
        <v>38</v>
      </c>
      <c r="P569" s="147">
        <f>O569*H569</f>
        <v>0</v>
      </c>
      <c r="Q569" s="147">
        <v>0</v>
      </c>
      <c r="R569" s="147">
        <f>Q569*H569</f>
        <v>0</v>
      </c>
      <c r="S569" s="147">
        <v>0</v>
      </c>
      <c r="T569" s="148">
        <f>S569*H569</f>
        <v>0</v>
      </c>
      <c r="AR569" s="149" t="s">
        <v>641</v>
      </c>
      <c r="AT569" s="149" t="s">
        <v>260</v>
      </c>
      <c r="AU569" s="149" t="s">
        <v>81</v>
      </c>
      <c r="AY569" s="17" t="s">
        <v>241</v>
      </c>
      <c r="BE569" s="150">
        <f>IF(N569="základní",J569,0)</f>
        <v>0</v>
      </c>
      <c r="BF569" s="150">
        <f>IF(N569="snížená",J569,0)</f>
        <v>0</v>
      </c>
      <c r="BG569" s="150">
        <f>IF(N569="zákl. přenesená",J569,0)</f>
        <v>0</v>
      </c>
      <c r="BH569" s="150">
        <f>IF(N569="sníž. přenesená",J569,0)</f>
        <v>0</v>
      </c>
      <c r="BI569" s="150">
        <f>IF(N569="nulová",J569,0)</f>
        <v>0</v>
      </c>
      <c r="BJ569" s="17" t="s">
        <v>81</v>
      </c>
      <c r="BK569" s="150">
        <f>ROUND(I569*H569,2)</f>
        <v>0</v>
      </c>
      <c r="BL569" s="17" t="s">
        <v>641</v>
      </c>
      <c r="BM569" s="149" t="s">
        <v>1013</v>
      </c>
    </row>
    <row r="570" spans="2:47" s="1" customFormat="1" ht="11.25">
      <c r="B570" s="32"/>
      <c r="D570" s="151" t="s">
        <v>248</v>
      </c>
      <c r="F570" s="152" t="s">
        <v>1012</v>
      </c>
      <c r="I570" s="153"/>
      <c r="L570" s="32"/>
      <c r="M570" s="154"/>
      <c r="T570" s="56"/>
      <c r="AT570" s="17" t="s">
        <v>248</v>
      </c>
      <c r="AU570" s="17" t="s">
        <v>81</v>
      </c>
    </row>
    <row r="571" spans="2:65" s="1" customFormat="1" ht="62.65" customHeight="1">
      <c r="B571" s="32"/>
      <c r="C571" s="137" t="s">
        <v>1014</v>
      </c>
      <c r="D571" s="137" t="s">
        <v>243</v>
      </c>
      <c r="E571" s="138" t="s">
        <v>1015</v>
      </c>
      <c r="F571" s="139" t="s">
        <v>1016</v>
      </c>
      <c r="G571" s="140" t="s">
        <v>263</v>
      </c>
      <c r="H571" s="141">
        <v>5</v>
      </c>
      <c r="I571" s="142"/>
      <c r="J571" s="143">
        <f>ROUND(I571*H571,2)</f>
        <v>0</v>
      </c>
      <c r="K571" s="144"/>
      <c r="L571" s="32"/>
      <c r="M571" s="145" t="s">
        <v>1</v>
      </c>
      <c r="N571" s="146" t="s">
        <v>38</v>
      </c>
      <c r="P571" s="147">
        <f>O571*H571</f>
        <v>0</v>
      </c>
      <c r="Q571" s="147">
        <v>0</v>
      </c>
      <c r="R571" s="147">
        <f>Q571*H571</f>
        <v>0</v>
      </c>
      <c r="S571" s="147">
        <v>0</v>
      </c>
      <c r="T571" s="148">
        <f>S571*H571</f>
        <v>0</v>
      </c>
      <c r="AR571" s="149" t="s">
        <v>641</v>
      </c>
      <c r="AT571" s="149" t="s">
        <v>243</v>
      </c>
      <c r="AU571" s="149" t="s">
        <v>81</v>
      </c>
      <c r="AY571" s="17" t="s">
        <v>241</v>
      </c>
      <c r="BE571" s="150">
        <f>IF(N571="základní",J571,0)</f>
        <v>0</v>
      </c>
      <c r="BF571" s="150">
        <f>IF(N571="snížená",J571,0)</f>
        <v>0</v>
      </c>
      <c r="BG571" s="150">
        <f>IF(N571="zákl. přenesená",J571,0)</f>
        <v>0</v>
      </c>
      <c r="BH571" s="150">
        <f>IF(N571="sníž. přenesená",J571,0)</f>
        <v>0</v>
      </c>
      <c r="BI571" s="150">
        <f>IF(N571="nulová",J571,0)</f>
        <v>0</v>
      </c>
      <c r="BJ571" s="17" t="s">
        <v>81</v>
      </c>
      <c r="BK571" s="150">
        <f>ROUND(I571*H571,2)</f>
        <v>0</v>
      </c>
      <c r="BL571" s="17" t="s">
        <v>641</v>
      </c>
      <c r="BM571" s="149" t="s">
        <v>1017</v>
      </c>
    </row>
    <row r="572" spans="2:47" s="1" customFormat="1" ht="39">
      <c r="B572" s="32"/>
      <c r="D572" s="151" t="s">
        <v>248</v>
      </c>
      <c r="F572" s="152" t="s">
        <v>1016</v>
      </c>
      <c r="I572" s="153"/>
      <c r="L572" s="32"/>
      <c r="M572" s="154"/>
      <c r="T572" s="56"/>
      <c r="AT572" s="17" t="s">
        <v>248</v>
      </c>
      <c r="AU572" s="17" t="s">
        <v>81</v>
      </c>
    </row>
    <row r="573" spans="2:65" s="1" customFormat="1" ht="55.5" customHeight="1">
      <c r="B573" s="32"/>
      <c r="C573" s="137" t="s">
        <v>645</v>
      </c>
      <c r="D573" s="137" t="s">
        <v>243</v>
      </c>
      <c r="E573" s="138" t="s">
        <v>1018</v>
      </c>
      <c r="F573" s="139" t="s">
        <v>1019</v>
      </c>
      <c r="G573" s="140" t="s">
        <v>563</v>
      </c>
      <c r="H573" s="141">
        <v>2</v>
      </c>
      <c r="I573" s="142"/>
      <c r="J573" s="143">
        <f>ROUND(I573*H573,2)</f>
        <v>0</v>
      </c>
      <c r="K573" s="144"/>
      <c r="L573" s="32"/>
      <c r="M573" s="145" t="s">
        <v>1</v>
      </c>
      <c r="N573" s="146" t="s">
        <v>38</v>
      </c>
      <c r="P573" s="147">
        <f>O573*H573</f>
        <v>0</v>
      </c>
      <c r="Q573" s="147">
        <v>0</v>
      </c>
      <c r="R573" s="147">
        <f>Q573*H573</f>
        <v>0</v>
      </c>
      <c r="S573" s="147">
        <v>0</v>
      </c>
      <c r="T573" s="148">
        <f>S573*H573</f>
        <v>0</v>
      </c>
      <c r="AR573" s="149" t="s">
        <v>641</v>
      </c>
      <c r="AT573" s="149" t="s">
        <v>243</v>
      </c>
      <c r="AU573" s="149" t="s">
        <v>81</v>
      </c>
      <c r="AY573" s="17" t="s">
        <v>241</v>
      </c>
      <c r="BE573" s="150">
        <f>IF(N573="základní",J573,0)</f>
        <v>0</v>
      </c>
      <c r="BF573" s="150">
        <f>IF(N573="snížená",J573,0)</f>
        <v>0</v>
      </c>
      <c r="BG573" s="150">
        <f>IF(N573="zákl. přenesená",J573,0)</f>
        <v>0</v>
      </c>
      <c r="BH573" s="150">
        <f>IF(N573="sníž. přenesená",J573,0)</f>
        <v>0</v>
      </c>
      <c r="BI573" s="150">
        <f>IF(N573="nulová",J573,0)</f>
        <v>0</v>
      </c>
      <c r="BJ573" s="17" t="s">
        <v>81</v>
      </c>
      <c r="BK573" s="150">
        <f>ROUND(I573*H573,2)</f>
        <v>0</v>
      </c>
      <c r="BL573" s="17" t="s">
        <v>641</v>
      </c>
      <c r="BM573" s="149" t="s">
        <v>1020</v>
      </c>
    </row>
    <row r="574" spans="2:47" s="1" customFormat="1" ht="29.25">
      <c r="B574" s="32"/>
      <c r="D574" s="151" t="s">
        <v>248</v>
      </c>
      <c r="F574" s="152" t="s">
        <v>1019</v>
      </c>
      <c r="I574" s="153"/>
      <c r="L574" s="32"/>
      <c r="M574" s="154"/>
      <c r="T574" s="56"/>
      <c r="AT574" s="17" t="s">
        <v>248</v>
      </c>
      <c r="AU574" s="17" t="s">
        <v>81</v>
      </c>
    </row>
    <row r="575" spans="2:65" s="1" customFormat="1" ht="24.2" customHeight="1">
      <c r="B575" s="32"/>
      <c r="C575" s="155" t="s">
        <v>1021</v>
      </c>
      <c r="D575" s="155" t="s">
        <v>260</v>
      </c>
      <c r="E575" s="156" t="s">
        <v>1022</v>
      </c>
      <c r="F575" s="157" t="s">
        <v>1023</v>
      </c>
      <c r="G575" s="158" t="s">
        <v>263</v>
      </c>
      <c r="H575" s="159">
        <v>2</v>
      </c>
      <c r="I575" s="160"/>
      <c r="J575" s="161">
        <f>ROUND(I575*H575,2)</f>
        <v>0</v>
      </c>
      <c r="K575" s="162"/>
      <c r="L575" s="163"/>
      <c r="M575" s="164" t="s">
        <v>1</v>
      </c>
      <c r="N575" s="165" t="s">
        <v>38</v>
      </c>
      <c r="P575" s="147">
        <f>O575*H575</f>
        <v>0</v>
      </c>
      <c r="Q575" s="147">
        <v>0</v>
      </c>
      <c r="R575" s="147">
        <f>Q575*H575</f>
        <v>0</v>
      </c>
      <c r="S575" s="147">
        <v>0</v>
      </c>
      <c r="T575" s="148">
        <f>S575*H575</f>
        <v>0</v>
      </c>
      <c r="AR575" s="149" t="s">
        <v>641</v>
      </c>
      <c r="AT575" s="149" t="s">
        <v>260</v>
      </c>
      <c r="AU575" s="149" t="s">
        <v>81</v>
      </c>
      <c r="AY575" s="17" t="s">
        <v>241</v>
      </c>
      <c r="BE575" s="150">
        <f>IF(N575="základní",J575,0)</f>
        <v>0</v>
      </c>
      <c r="BF575" s="150">
        <f>IF(N575="snížená",J575,0)</f>
        <v>0</v>
      </c>
      <c r="BG575" s="150">
        <f>IF(N575="zákl. přenesená",J575,0)</f>
        <v>0</v>
      </c>
      <c r="BH575" s="150">
        <f>IF(N575="sníž. přenesená",J575,0)</f>
        <v>0</v>
      </c>
      <c r="BI575" s="150">
        <f>IF(N575="nulová",J575,0)</f>
        <v>0</v>
      </c>
      <c r="BJ575" s="17" t="s">
        <v>81</v>
      </c>
      <c r="BK575" s="150">
        <f>ROUND(I575*H575,2)</f>
        <v>0</v>
      </c>
      <c r="BL575" s="17" t="s">
        <v>641</v>
      </c>
      <c r="BM575" s="149" t="s">
        <v>1024</v>
      </c>
    </row>
    <row r="576" spans="2:47" s="1" customFormat="1" ht="19.5">
      <c r="B576" s="32"/>
      <c r="D576" s="151" t="s">
        <v>248</v>
      </c>
      <c r="F576" s="152" t="s">
        <v>1023</v>
      </c>
      <c r="I576" s="153"/>
      <c r="L576" s="32"/>
      <c r="M576" s="154"/>
      <c r="T576" s="56"/>
      <c r="AT576" s="17" t="s">
        <v>248</v>
      </c>
      <c r="AU576" s="17" t="s">
        <v>81</v>
      </c>
    </row>
    <row r="577" spans="2:65" s="1" customFormat="1" ht="55.5" customHeight="1">
      <c r="B577" s="32"/>
      <c r="C577" s="137" t="s">
        <v>649</v>
      </c>
      <c r="D577" s="137" t="s">
        <v>243</v>
      </c>
      <c r="E577" s="138" t="s">
        <v>1025</v>
      </c>
      <c r="F577" s="139" t="s">
        <v>1026</v>
      </c>
      <c r="G577" s="140" t="s">
        <v>563</v>
      </c>
      <c r="H577" s="141">
        <v>7</v>
      </c>
      <c r="I577" s="142"/>
      <c r="J577" s="143">
        <f>ROUND(I577*H577,2)</f>
        <v>0</v>
      </c>
      <c r="K577" s="144"/>
      <c r="L577" s="32"/>
      <c r="M577" s="145" t="s">
        <v>1</v>
      </c>
      <c r="N577" s="146" t="s">
        <v>38</v>
      </c>
      <c r="P577" s="147">
        <f>O577*H577</f>
        <v>0</v>
      </c>
      <c r="Q577" s="147">
        <v>0</v>
      </c>
      <c r="R577" s="147">
        <f>Q577*H577</f>
        <v>0</v>
      </c>
      <c r="S577" s="147">
        <v>0</v>
      </c>
      <c r="T577" s="148">
        <f>S577*H577</f>
        <v>0</v>
      </c>
      <c r="AR577" s="149" t="s">
        <v>641</v>
      </c>
      <c r="AT577" s="149" t="s">
        <v>243</v>
      </c>
      <c r="AU577" s="149" t="s">
        <v>81</v>
      </c>
      <c r="AY577" s="17" t="s">
        <v>241</v>
      </c>
      <c r="BE577" s="150">
        <f>IF(N577="základní",J577,0)</f>
        <v>0</v>
      </c>
      <c r="BF577" s="150">
        <f>IF(N577="snížená",J577,0)</f>
        <v>0</v>
      </c>
      <c r="BG577" s="150">
        <f>IF(N577="zákl. přenesená",J577,0)</f>
        <v>0</v>
      </c>
      <c r="BH577" s="150">
        <f>IF(N577="sníž. přenesená",J577,0)</f>
        <v>0</v>
      </c>
      <c r="BI577" s="150">
        <f>IF(N577="nulová",J577,0)</f>
        <v>0</v>
      </c>
      <c r="BJ577" s="17" t="s">
        <v>81</v>
      </c>
      <c r="BK577" s="150">
        <f>ROUND(I577*H577,2)</f>
        <v>0</v>
      </c>
      <c r="BL577" s="17" t="s">
        <v>641</v>
      </c>
      <c r="BM577" s="149" t="s">
        <v>1027</v>
      </c>
    </row>
    <row r="578" spans="2:47" s="1" customFormat="1" ht="29.25">
      <c r="B578" s="32"/>
      <c r="D578" s="151" t="s">
        <v>248</v>
      </c>
      <c r="F578" s="152" t="s">
        <v>1026</v>
      </c>
      <c r="I578" s="153"/>
      <c r="L578" s="32"/>
      <c r="M578" s="154"/>
      <c r="T578" s="56"/>
      <c r="AT578" s="17" t="s">
        <v>248</v>
      </c>
      <c r="AU578" s="17" t="s">
        <v>81</v>
      </c>
    </row>
    <row r="579" spans="2:65" s="1" customFormat="1" ht="37.9" customHeight="1">
      <c r="B579" s="32"/>
      <c r="C579" s="137" t="s">
        <v>656</v>
      </c>
      <c r="D579" s="137" t="s">
        <v>243</v>
      </c>
      <c r="E579" s="138" t="s">
        <v>1028</v>
      </c>
      <c r="F579" s="139" t="s">
        <v>1029</v>
      </c>
      <c r="G579" s="140" t="s">
        <v>1030</v>
      </c>
      <c r="H579" s="166"/>
      <c r="I579" s="142"/>
      <c r="J579" s="143">
        <f>ROUND(I579*H579,2)</f>
        <v>0</v>
      </c>
      <c r="K579" s="144"/>
      <c r="L579" s="32"/>
      <c r="M579" s="145" t="s">
        <v>1</v>
      </c>
      <c r="N579" s="146" t="s">
        <v>38</v>
      </c>
      <c r="P579" s="147">
        <f>O579*H579</f>
        <v>0</v>
      </c>
      <c r="Q579" s="147">
        <v>0</v>
      </c>
      <c r="R579" s="147">
        <f>Q579*H579</f>
        <v>0</v>
      </c>
      <c r="S579" s="147">
        <v>0</v>
      </c>
      <c r="T579" s="148">
        <f>S579*H579</f>
        <v>0</v>
      </c>
      <c r="AR579" s="149" t="s">
        <v>247</v>
      </c>
      <c r="AT579" s="149" t="s">
        <v>243</v>
      </c>
      <c r="AU579" s="149" t="s">
        <v>81</v>
      </c>
      <c r="AY579" s="17" t="s">
        <v>241</v>
      </c>
      <c r="BE579" s="150">
        <f>IF(N579="základní",J579,0)</f>
        <v>0</v>
      </c>
      <c r="BF579" s="150">
        <f>IF(N579="snížená",J579,0)</f>
        <v>0</v>
      </c>
      <c r="BG579" s="150">
        <f>IF(N579="zákl. přenesená",J579,0)</f>
        <v>0</v>
      </c>
      <c r="BH579" s="150">
        <f>IF(N579="sníž. přenesená",J579,0)</f>
        <v>0</v>
      </c>
      <c r="BI579" s="150">
        <f>IF(N579="nulová",J579,0)</f>
        <v>0</v>
      </c>
      <c r="BJ579" s="17" t="s">
        <v>81</v>
      </c>
      <c r="BK579" s="150">
        <f>ROUND(I579*H579,2)</f>
        <v>0</v>
      </c>
      <c r="BL579" s="17" t="s">
        <v>247</v>
      </c>
      <c r="BM579" s="149" t="s">
        <v>1031</v>
      </c>
    </row>
    <row r="580" spans="2:47" s="1" customFormat="1" ht="19.5">
      <c r="B580" s="32"/>
      <c r="D580" s="151" t="s">
        <v>248</v>
      </c>
      <c r="F580" s="152" t="s">
        <v>1029</v>
      </c>
      <c r="I580" s="153"/>
      <c r="L580" s="32"/>
      <c r="M580" s="167"/>
      <c r="N580" s="168"/>
      <c r="O580" s="168"/>
      <c r="P580" s="168"/>
      <c r="Q580" s="168"/>
      <c r="R580" s="168"/>
      <c r="S580" s="168"/>
      <c r="T580" s="169"/>
      <c r="AT580" s="17" t="s">
        <v>248</v>
      </c>
      <c r="AU580" s="17" t="s">
        <v>81</v>
      </c>
    </row>
    <row r="581" spans="2:12" s="1" customFormat="1" ht="6.95" customHeight="1">
      <c r="B581" s="44"/>
      <c r="C581" s="45"/>
      <c r="D581" s="45"/>
      <c r="E581" s="45"/>
      <c r="F581" s="45"/>
      <c r="G581" s="45"/>
      <c r="H581" s="45"/>
      <c r="I581" s="45"/>
      <c r="J581" s="45"/>
      <c r="K581" s="45"/>
      <c r="L581" s="32"/>
    </row>
  </sheetData>
  <sheetProtection algorithmName="SHA-512" hashValue="U0WCNLAUMJgdyJX1ZCW8/B7qBmuWCLirHCjc3Qint0fSRjLLqQDfiutKwHhYuuhSLIgpRb9Omd0q6exGHb+6yw==" saltValue="CkCBewWZb8+WF6BiK2kvmMaze/wRih+vfD2YoTVbYPhpRlfhDDygovMol16mEcbQIzGOXIlR5MWvH46M5zO32Q==" spinCount="100000" sheet="1" objects="1" scenarios="1" formatColumns="0" formatRows="0" autoFilter="0"/>
  <autoFilter ref="C128:K580"/>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BM46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137</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3166</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ROUND((SUM(BE119:BE461)),2)</f>
        <v>0</v>
      </c>
      <c r="I33" s="96">
        <v>0.21</v>
      </c>
      <c r="J33" s="86">
        <f>ROUND(((SUM(BE119:BE461))*I33),2)</f>
        <v>0</v>
      </c>
      <c r="L33" s="32"/>
    </row>
    <row r="34" spans="2:12" s="1" customFormat="1" ht="14.45" customHeight="1">
      <c r="B34" s="32"/>
      <c r="E34" s="27" t="s">
        <v>39</v>
      </c>
      <c r="F34" s="86">
        <f>ROUND((SUM(BF119:BF461)),2)</f>
        <v>0</v>
      </c>
      <c r="I34" s="96">
        <v>0.15</v>
      </c>
      <c r="J34" s="86">
        <f>ROUND(((SUM(BF119:BF461))*I34),2)</f>
        <v>0</v>
      </c>
      <c r="L34" s="32"/>
    </row>
    <row r="35" spans="2:12" s="1" customFormat="1" ht="14.45" customHeight="1" hidden="1">
      <c r="B35" s="32"/>
      <c r="E35" s="27" t="s">
        <v>40</v>
      </c>
      <c r="F35" s="86">
        <f>ROUND((SUM(BG119:BG461)),2)</f>
        <v>0</v>
      </c>
      <c r="I35" s="96">
        <v>0.21</v>
      </c>
      <c r="J35" s="86">
        <f>0</f>
        <v>0</v>
      </c>
      <c r="L35" s="32"/>
    </row>
    <row r="36" spans="2:12" s="1" customFormat="1" ht="14.45" customHeight="1" hidden="1">
      <c r="B36" s="32"/>
      <c r="E36" s="27" t="s">
        <v>41</v>
      </c>
      <c r="F36" s="86">
        <f>ROUND((SUM(BH119:BH461)),2)</f>
        <v>0</v>
      </c>
      <c r="I36" s="96">
        <v>0.15</v>
      </c>
      <c r="J36" s="86">
        <f>0</f>
        <v>0</v>
      </c>
      <c r="L36" s="32"/>
    </row>
    <row r="37" spans="2:12" s="1" customFormat="1" ht="14.45" customHeight="1" hidden="1">
      <c r="B37" s="32"/>
      <c r="E37" s="27" t="s">
        <v>42</v>
      </c>
      <c r="F37" s="86">
        <f>ROUND((SUM(BI119:BI461)),2)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SO 12-01 - ŽST Mníšek u Liberce Nástupiště</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J284</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16.5" customHeight="1">
      <c r="B111" s="32"/>
      <c r="E111" s="241" t="str">
        <f>E9</f>
        <v>SO 12-01 - ŽST Mníšek u Liberce Nástupiště</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P120+P284</f>
        <v>0</v>
      </c>
      <c r="Q119" s="53"/>
      <c r="R119" s="122">
        <f>R120+R284</f>
        <v>1380.45631</v>
      </c>
      <c r="S119" s="53"/>
      <c r="T119" s="123">
        <f>T120+T284</f>
        <v>0</v>
      </c>
      <c r="AT119" s="17" t="s">
        <v>72</v>
      </c>
      <c r="AU119" s="17" t="s">
        <v>212</v>
      </c>
      <c r="BK119" s="124">
        <f>BK120+BK284</f>
        <v>0</v>
      </c>
    </row>
    <row r="120" spans="2:63" s="11" customFormat="1" ht="25.9" customHeight="1">
      <c r="B120" s="125"/>
      <c r="D120" s="126" t="s">
        <v>72</v>
      </c>
      <c r="E120" s="127" t="s">
        <v>239</v>
      </c>
      <c r="F120" s="127" t="s">
        <v>2037</v>
      </c>
      <c r="I120" s="128"/>
      <c r="J120" s="129">
        <f>BK120</f>
        <v>0</v>
      </c>
      <c r="L120" s="125"/>
      <c r="M120" s="130"/>
      <c r="P120" s="131">
        <f>P121</f>
        <v>0</v>
      </c>
      <c r="R120" s="131">
        <f>R121</f>
        <v>1380.45631</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SUM(P122:P283)</f>
        <v>0</v>
      </c>
      <c r="R121" s="131">
        <f>SUM(R122:R283)</f>
        <v>1380.45631</v>
      </c>
      <c r="T121" s="132">
        <f>SUM(T122:T283)</f>
        <v>0</v>
      </c>
      <c r="AR121" s="126" t="s">
        <v>81</v>
      </c>
      <c r="AT121" s="133" t="s">
        <v>72</v>
      </c>
      <c r="AU121" s="133" t="s">
        <v>81</v>
      </c>
      <c r="AY121" s="126" t="s">
        <v>241</v>
      </c>
      <c r="BK121" s="134">
        <f>SUM(BK122:BK283)</f>
        <v>0</v>
      </c>
    </row>
    <row r="122" spans="2:65" s="1" customFormat="1" ht="37.9" customHeight="1">
      <c r="B122" s="32"/>
      <c r="C122" s="137" t="s">
        <v>81</v>
      </c>
      <c r="D122" s="137" t="s">
        <v>243</v>
      </c>
      <c r="E122" s="138" t="s">
        <v>3167</v>
      </c>
      <c r="F122" s="139" t="s">
        <v>3168</v>
      </c>
      <c r="G122" s="140" t="s">
        <v>267</v>
      </c>
      <c r="H122" s="141">
        <v>7.2</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3169</v>
      </c>
    </row>
    <row r="123" spans="2:47" s="1" customFormat="1" ht="39">
      <c r="B123" s="32"/>
      <c r="D123" s="151" t="s">
        <v>248</v>
      </c>
      <c r="F123" s="152" t="s">
        <v>3170</v>
      </c>
      <c r="I123" s="153"/>
      <c r="L123" s="32"/>
      <c r="M123" s="154"/>
      <c r="T123" s="56"/>
      <c r="AT123" s="17" t="s">
        <v>248</v>
      </c>
      <c r="AU123" s="17" t="s">
        <v>83</v>
      </c>
    </row>
    <row r="124" spans="2:65" s="1" customFormat="1" ht="24.2" customHeight="1">
      <c r="B124" s="32"/>
      <c r="C124" s="155" t="s">
        <v>83</v>
      </c>
      <c r="D124" s="155" t="s">
        <v>260</v>
      </c>
      <c r="E124" s="156" t="s">
        <v>3171</v>
      </c>
      <c r="F124" s="157" t="s">
        <v>3172</v>
      </c>
      <c r="G124" s="158" t="s">
        <v>267</v>
      </c>
      <c r="H124" s="159">
        <v>7.2</v>
      </c>
      <c r="I124" s="160"/>
      <c r="J124" s="161">
        <f>ROUND(I124*H124,2)</f>
        <v>0</v>
      </c>
      <c r="K124" s="162"/>
      <c r="L124" s="163"/>
      <c r="M124" s="164" t="s">
        <v>1</v>
      </c>
      <c r="N124" s="165" t="s">
        <v>38</v>
      </c>
      <c r="P124" s="147">
        <f>O124*H124</f>
        <v>0</v>
      </c>
      <c r="Q124" s="147">
        <v>0</v>
      </c>
      <c r="R124" s="147">
        <f>Q124*H124</f>
        <v>0</v>
      </c>
      <c r="S124" s="147">
        <v>0</v>
      </c>
      <c r="T124" s="148">
        <f>S124*H124</f>
        <v>0</v>
      </c>
      <c r="AR124" s="149" t="s">
        <v>258</v>
      </c>
      <c r="AT124" s="149" t="s">
        <v>260</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3173</v>
      </c>
    </row>
    <row r="125" spans="2:47" s="1" customFormat="1" ht="19.5">
      <c r="B125" s="32"/>
      <c r="D125" s="151" t="s">
        <v>248</v>
      </c>
      <c r="F125" s="152" t="s">
        <v>3172</v>
      </c>
      <c r="I125" s="153"/>
      <c r="L125" s="32"/>
      <c r="M125" s="154"/>
      <c r="T125" s="56"/>
      <c r="AT125" s="17" t="s">
        <v>248</v>
      </c>
      <c r="AU125" s="17" t="s">
        <v>83</v>
      </c>
    </row>
    <row r="126" spans="2:65" s="1" customFormat="1" ht="24.2" customHeight="1">
      <c r="B126" s="32"/>
      <c r="C126" s="137" t="s">
        <v>251</v>
      </c>
      <c r="D126" s="137" t="s">
        <v>243</v>
      </c>
      <c r="E126" s="138" t="s">
        <v>3174</v>
      </c>
      <c r="F126" s="139" t="s">
        <v>3175</v>
      </c>
      <c r="G126" s="140" t="s">
        <v>263</v>
      </c>
      <c r="H126" s="141">
        <v>3</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3176</v>
      </c>
    </row>
    <row r="127" spans="2:47" s="1" customFormat="1" ht="29.25">
      <c r="B127" s="32"/>
      <c r="D127" s="151" t="s">
        <v>248</v>
      </c>
      <c r="F127" s="152" t="s">
        <v>3177</v>
      </c>
      <c r="I127" s="153"/>
      <c r="L127" s="32"/>
      <c r="M127" s="154"/>
      <c r="T127" s="56"/>
      <c r="AT127" s="17" t="s">
        <v>248</v>
      </c>
      <c r="AU127" s="17" t="s">
        <v>83</v>
      </c>
    </row>
    <row r="128" spans="2:51" s="13" customFormat="1" ht="22.5">
      <c r="B128" s="177"/>
      <c r="D128" s="151" t="s">
        <v>1584</v>
      </c>
      <c r="E128" s="178" t="s">
        <v>1</v>
      </c>
      <c r="F128" s="179" t="s">
        <v>3178</v>
      </c>
      <c r="H128" s="178" t="s">
        <v>1</v>
      </c>
      <c r="I128" s="180"/>
      <c r="L128" s="177"/>
      <c r="M128" s="181"/>
      <c r="T128" s="182"/>
      <c r="AT128" s="178" t="s">
        <v>1584</v>
      </c>
      <c r="AU128" s="178" t="s">
        <v>83</v>
      </c>
      <c r="AV128" s="13" t="s">
        <v>81</v>
      </c>
      <c r="AW128" s="13" t="s">
        <v>30</v>
      </c>
      <c r="AX128" s="13" t="s">
        <v>73</v>
      </c>
      <c r="AY128" s="178" t="s">
        <v>241</v>
      </c>
    </row>
    <row r="129" spans="2:51" s="13" customFormat="1" ht="22.5">
      <c r="B129" s="177"/>
      <c r="D129" s="151" t="s">
        <v>1584</v>
      </c>
      <c r="E129" s="178" t="s">
        <v>1</v>
      </c>
      <c r="F129" s="179" t="s">
        <v>3179</v>
      </c>
      <c r="H129" s="178" t="s">
        <v>1</v>
      </c>
      <c r="I129" s="180"/>
      <c r="L129" s="177"/>
      <c r="M129" s="181"/>
      <c r="T129" s="182"/>
      <c r="AT129" s="178" t="s">
        <v>1584</v>
      </c>
      <c r="AU129" s="178" t="s">
        <v>83</v>
      </c>
      <c r="AV129" s="13" t="s">
        <v>81</v>
      </c>
      <c r="AW129" s="13" t="s">
        <v>30</v>
      </c>
      <c r="AX129" s="13" t="s">
        <v>73</v>
      </c>
      <c r="AY129" s="178" t="s">
        <v>241</v>
      </c>
    </row>
    <row r="130" spans="2:51" s="12" customFormat="1" ht="11.25">
      <c r="B130" s="170"/>
      <c r="D130" s="151" t="s">
        <v>1584</v>
      </c>
      <c r="E130" s="171" t="s">
        <v>1</v>
      </c>
      <c r="F130" s="172" t="s">
        <v>251</v>
      </c>
      <c r="H130" s="173">
        <v>3</v>
      </c>
      <c r="I130" s="174"/>
      <c r="L130" s="170"/>
      <c r="M130" s="175"/>
      <c r="T130" s="176"/>
      <c r="AT130" s="171" t="s">
        <v>1584</v>
      </c>
      <c r="AU130" s="171" t="s">
        <v>83</v>
      </c>
      <c r="AV130" s="12" t="s">
        <v>83</v>
      </c>
      <c r="AW130" s="12" t="s">
        <v>30</v>
      </c>
      <c r="AX130" s="12" t="s">
        <v>81</v>
      </c>
      <c r="AY130" s="171" t="s">
        <v>241</v>
      </c>
    </row>
    <row r="131" spans="2:65" s="1" customFormat="1" ht="24.2" customHeight="1">
      <c r="B131" s="32"/>
      <c r="C131" s="137" t="s">
        <v>247</v>
      </c>
      <c r="D131" s="137" t="s">
        <v>243</v>
      </c>
      <c r="E131" s="138" t="s">
        <v>3180</v>
      </c>
      <c r="F131" s="139" t="s">
        <v>3181</v>
      </c>
      <c r="G131" s="140" t="s">
        <v>257</v>
      </c>
      <c r="H131" s="141">
        <v>17.5</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83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3182</v>
      </c>
    </row>
    <row r="132" spans="2:47" s="1" customFormat="1" ht="29.25">
      <c r="B132" s="32"/>
      <c r="D132" s="151" t="s">
        <v>248</v>
      </c>
      <c r="F132" s="152" t="s">
        <v>3183</v>
      </c>
      <c r="I132" s="153"/>
      <c r="L132" s="32"/>
      <c r="M132" s="154"/>
      <c r="T132" s="56"/>
      <c r="AT132" s="17" t="s">
        <v>248</v>
      </c>
      <c r="AU132" s="17" t="s">
        <v>83</v>
      </c>
    </row>
    <row r="133" spans="2:51" s="13" customFormat="1" ht="11.25">
      <c r="B133" s="177"/>
      <c r="D133" s="151" t="s">
        <v>1584</v>
      </c>
      <c r="E133" s="178" t="s">
        <v>1</v>
      </c>
      <c r="F133" s="179" t="s">
        <v>3184</v>
      </c>
      <c r="H133" s="178" t="s">
        <v>1</v>
      </c>
      <c r="I133" s="180"/>
      <c r="L133" s="177"/>
      <c r="M133" s="181"/>
      <c r="T133" s="182"/>
      <c r="AT133" s="178" t="s">
        <v>1584</v>
      </c>
      <c r="AU133" s="178" t="s">
        <v>83</v>
      </c>
      <c r="AV133" s="13" t="s">
        <v>81</v>
      </c>
      <c r="AW133" s="13" t="s">
        <v>30</v>
      </c>
      <c r="AX133" s="13" t="s">
        <v>73</v>
      </c>
      <c r="AY133" s="178" t="s">
        <v>241</v>
      </c>
    </row>
    <row r="134" spans="2:51" s="13" customFormat="1" ht="11.25">
      <c r="B134" s="177"/>
      <c r="D134" s="151" t="s">
        <v>1584</v>
      </c>
      <c r="E134" s="178" t="s">
        <v>1</v>
      </c>
      <c r="F134" s="179" t="s">
        <v>3185</v>
      </c>
      <c r="H134" s="178" t="s">
        <v>1</v>
      </c>
      <c r="I134" s="180"/>
      <c r="L134" s="177"/>
      <c r="M134" s="181"/>
      <c r="T134" s="182"/>
      <c r="AT134" s="178" t="s">
        <v>1584</v>
      </c>
      <c r="AU134" s="178" t="s">
        <v>83</v>
      </c>
      <c r="AV134" s="13" t="s">
        <v>81</v>
      </c>
      <c r="AW134" s="13" t="s">
        <v>30</v>
      </c>
      <c r="AX134" s="13" t="s">
        <v>73</v>
      </c>
      <c r="AY134" s="178" t="s">
        <v>241</v>
      </c>
    </row>
    <row r="135" spans="2:51" s="13" customFormat="1" ht="11.25">
      <c r="B135" s="177"/>
      <c r="D135" s="151" t="s">
        <v>1584</v>
      </c>
      <c r="E135" s="178" t="s">
        <v>1</v>
      </c>
      <c r="F135" s="179" t="s">
        <v>3186</v>
      </c>
      <c r="H135" s="178" t="s">
        <v>1</v>
      </c>
      <c r="I135" s="180"/>
      <c r="L135" s="177"/>
      <c r="M135" s="181"/>
      <c r="T135" s="182"/>
      <c r="AT135" s="178" t="s">
        <v>1584</v>
      </c>
      <c r="AU135" s="178" t="s">
        <v>83</v>
      </c>
      <c r="AV135" s="13" t="s">
        <v>81</v>
      </c>
      <c r="AW135" s="13" t="s">
        <v>30</v>
      </c>
      <c r="AX135" s="13" t="s">
        <v>73</v>
      </c>
      <c r="AY135" s="178" t="s">
        <v>241</v>
      </c>
    </row>
    <row r="136" spans="2:51" s="12" customFormat="1" ht="11.25">
      <c r="B136" s="170"/>
      <c r="D136" s="151" t="s">
        <v>1584</v>
      </c>
      <c r="E136" s="171" t="s">
        <v>1</v>
      </c>
      <c r="F136" s="172" t="s">
        <v>3187</v>
      </c>
      <c r="H136" s="173">
        <v>17.5</v>
      </c>
      <c r="I136" s="174"/>
      <c r="L136" s="170"/>
      <c r="M136" s="175"/>
      <c r="T136" s="176"/>
      <c r="AT136" s="171" t="s">
        <v>1584</v>
      </c>
      <c r="AU136" s="171" t="s">
        <v>83</v>
      </c>
      <c r="AV136" s="12" t="s">
        <v>83</v>
      </c>
      <c r="AW136" s="12" t="s">
        <v>30</v>
      </c>
      <c r="AX136" s="12" t="s">
        <v>81</v>
      </c>
      <c r="AY136" s="171" t="s">
        <v>241</v>
      </c>
    </row>
    <row r="137" spans="2:65" s="1" customFormat="1" ht="24.2" customHeight="1">
      <c r="B137" s="32"/>
      <c r="C137" s="137" t="s">
        <v>259</v>
      </c>
      <c r="D137" s="137" t="s">
        <v>243</v>
      </c>
      <c r="E137" s="138" t="s">
        <v>1559</v>
      </c>
      <c r="F137" s="139" t="s">
        <v>1560</v>
      </c>
      <c r="G137" s="140" t="s">
        <v>257</v>
      </c>
      <c r="H137" s="141">
        <v>3.5</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83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3188</v>
      </c>
    </row>
    <row r="138" spans="2:47" s="1" customFormat="1" ht="29.25">
      <c r="B138" s="32"/>
      <c r="D138" s="151" t="s">
        <v>248</v>
      </c>
      <c r="F138" s="152" t="s">
        <v>3189</v>
      </c>
      <c r="I138" s="153"/>
      <c r="L138" s="32"/>
      <c r="M138" s="154"/>
      <c r="T138" s="56"/>
      <c r="AT138" s="17" t="s">
        <v>248</v>
      </c>
      <c r="AU138" s="17" t="s">
        <v>83</v>
      </c>
    </row>
    <row r="139" spans="2:51" s="13" customFormat="1" ht="11.25">
      <c r="B139" s="177"/>
      <c r="D139" s="151" t="s">
        <v>1584</v>
      </c>
      <c r="E139" s="178" t="s">
        <v>1</v>
      </c>
      <c r="F139" s="179" t="s">
        <v>3190</v>
      </c>
      <c r="H139" s="178" t="s">
        <v>1</v>
      </c>
      <c r="I139" s="180"/>
      <c r="L139" s="177"/>
      <c r="M139" s="181"/>
      <c r="T139" s="182"/>
      <c r="AT139" s="178" t="s">
        <v>1584</v>
      </c>
      <c r="AU139" s="178" t="s">
        <v>83</v>
      </c>
      <c r="AV139" s="13" t="s">
        <v>81</v>
      </c>
      <c r="AW139" s="13" t="s">
        <v>30</v>
      </c>
      <c r="AX139" s="13" t="s">
        <v>73</v>
      </c>
      <c r="AY139" s="178" t="s">
        <v>241</v>
      </c>
    </row>
    <row r="140" spans="2:51" s="13" customFormat="1" ht="11.25">
      <c r="B140" s="177"/>
      <c r="D140" s="151" t="s">
        <v>1584</v>
      </c>
      <c r="E140" s="178" t="s">
        <v>1</v>
      </c>
      <c r="F140" s="179" t="s">
        <v>3191</v>
      </c>
      <c r="H140" s="178" t="s">
        <v>1</v>
      </c>
      <c r="I140" s="180"/>
      <c r="L140" s="177"/>
      <c r="M140" s="181"/>
      <c r="T140" s="182"/>
      <c r="AT140" s="178" t="s">
        <v>1584</v>
      </c>
      <c r="AU140" s="178" t="s">
        <v>83</v>
      </c>
      <c r="AV140" s="13" t="s">
        <v>81</v>
      </c>
      <c r="AW140" s="13" t="s">
        <v>30</v>
      </c>
      <c r="AX140" s="13" t="s">
        <v>73</v>
      </c>
      <c r="AY140" s="178" t="s">
        <v>241</v>
      </c>
    </row>
    <row r="141" spans="2:51" s="12" customFormat="1" ht="11.25">
      <c r="B141" s="170"/>
      <c r="D141" s="151" t="s">
        <v>1584</v>
      </c>
      <c r="E141" s="171" t="s">
        <v>1</v>
      </c>
      <c r="F141" s="172" t="s">
        <v>3192</v>
      </c>
      <c r="H141" s="173">
        <v>3.5</v>
      </c>
      <c r="I141" s="174"/>
      <c r="L141" s="170"/>
      <c r="M141" s="175"/>
      <c r="T141" s="176"/>
      <c r="AT141" s="171" t="s">
        <v>1584</v>
      </c>
      <c r="AU141" s="171" t="s">
        <v>83</v>
      </c>
      <c r="AV141" s="12" t="s">
        <v>83</v>
      </c>
      <c r="AW141" s="12" t="s">
        <v>30</v>
      </c>
      <c r="AX141" s="12" t="s">
        <v>81</v>
      </c>
      <c r="AY141" s="171" t="s">
        <v>241</v>
      </c>
    </row>
    <row r="142" spans="2:65" s="1" customFormat="1" ht="21.75" customHeight="1">
      <c r="B142" s="32"/>
      <c r="C142" s="137" t="s">
        <v>254</v>
      </c>
      <c r="D142" s="137" t="s">
        <v>243</v>
      </c>
      <c r="E142" s="138" t="s">
        <v>3193</v>
      </c>
      <c r="F142" s="139" t="s">
        <v>3194</v>
      </c>
      <c r="G142" s="140" t="s">
        <v>267</v>
      </c>
      <c r="H142" s="141">
        <v>9</v>
      </c>
      <c r="I142" s="142"/>
      <c r="J142" s="143">
        <f>ROUND(I142*H142,2)</f>
        <v>0</v>
      </c>
      <c r="K142" s="144"/>
      <c r="L142" s="32"/>
      <c r="M142" s="145" t="s">
        <v>1</v>
      </c>
      <c r="N142" s="146" t="s">
        <v>38</v>
      </c>
      <c r="P142" s="147">
        <f>O142*H142</f>
        <v>0</v>
      </c>
      <c r="Q142" s="147">
        <v>0</v>
      </c>
      <c r="R142" s="147">
        <f>Q142*H142</f>
        <v>0</v>
      </c>
      <c r="S142" s="147">
        <v>0</v>
      </c>
      <c r="T142" s="148">
        <f>S142*H142</f>
        <v>0</v>
      </c>
      <c r="AR142" s="149" t="s">
        <v>247</v>
      </c>
      <c r="AT142" s="149" t="s">
        <v>243</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3195</v>
      </c>
    </row>
    <row r="143" spans="2:47" s="1" customFormat="1" ht="29.25">
      <c r="B143" s="32"/>
      <c r="D143" s="151" t="s">
        <v>248</v>
      </c>
      <c r="F143" s="152" t="s">
        <v>3196</v>
      </c>
      <c r="I143" s="153"/>
      <c r="L143" s="32"/>
      <c r="M143" s="154"/>
      <c r="T143" s="56"/>
      <c r="AT143" s="17" t="s">
        <v>248</v>
      </c>
      <c r="AU143" s="17" t="s">
        <v>83</v>
      </c>
    </row>
    <row r="144" spans="2:51" s="13" customFormat="1" ht="11.25">
      <c r="B144" s="177"/>
      <c r="D144" s="151" t="s">
        <v>1584</v>
      </c>
      <c r="E144" s="178" t="s">
        <v>1</v>
      </c>
      <c r="F144" s="179" t="s">
        <v>3197</v>
      </c>
      <c r="H144" s="178" t="s">
        <v>1</v>
      </c>
      <c r="I144" s="180"/>
      <c r="L144" s="177"/>
      <c r="M144" s="181"/>
      <c r="T144" s="182"/>
      <c r="AT144" s="178" t="s">
        <v>1584</v>
      </c>
      <c r="AU144" s="178" t="s">
        <v>83</v>
      </c>
      <c r="AV144" s="13" t="s">
        <v>81</v>
      </c>
      <c r="AW144" s="13" t="s">
        <v>30</v>
      </c>
      <c r="AX144" s="13" t="s">
        <v>73</v>
      </c>
      <c r="AY144" s="178" t="s">
        <v>241</v>
      </c>
    </row>
    <row r="145" spans="2:51" s="12" customFormat="1" ht="11.25">
      <c r="B145" s="170"/>
      <c r="D145" s="151" t="s">
        <v>1584</v>
      </c>
      <c r="E145" s="171" t="s">
        <v>1</v>
      </c>
      <c r="F145" s="172" t="s">
        <v>276</v>
      </c>
      <c r="H145" s="173">
        <v>9</v>
      </c>
      <c r="I145" s="174"/>
      <c r="L145" s="170"/>
      <c r="M145" s="175"/>
      <c r="T145" s="176"/>
      <c r="AT145" s="171" t="s">
        <v>1584</v>
      </c>
      <c r="AU145" s="171" t="s">
        <v>83</v>
      </c>
      <c r="AV145" s="12" t="s">
        <v>83</v>
      </c>
      <c r="AW145" s="12" t="s">
        <v>30</v>
      </c>
      <c r="AX145" s="12" t="s">
        <v>81</v>
      </c>
      <c r="AY145" s="171" t="s">
        <v>241</v>
      </c>
    </row>
    <row r="146" spans="2:65" s="1" customFormat="1" ht="24.2" customHeight="1">
      <c r="B146" s="32"/>
      <c r="C146" s="137" t="s">
        <v>269</v>
      </c>
      <c r="D146" s="137" t="s">
        <v>243</v>
      </c>
      <c r="E146" s="138" t="s">
        <v>3198</v>
      </c>
      <c r="F146" s="139" t="s">
        <v>3199</v>
      </c>
      <c r="G146" s="140" t="s">
        <v>257</v>
      </c>
      <c r="H146" s="141">
        <v>171</v>
      </c>
      <c r="I146" s="142"/>
      <c r="J146" s="143">
        <f>ROUND(I146*H146,2)</f>
        <v>0</v>
      </c>
      <c r="K146" s="144"/>
      <c r="L146" s="32"/>
      <c r="M146" s="145" t="s">
        <v>1</v>
      </c>
      <c r="N146" s="146" t="s">
        <v>38</v>
      </c>
      <c r="P146" s="147">
        <f>O146*H146</f>
        <v>0</v>
      </c>
      <c r="Q146" s="147">
        <v>0</v>
      </c>
      <c r="R146" s="147">
        <f>Q146*H146</f>
        <v>0</v>
      </c>
      <c r="S146" s="147">
        <v>0</v>
      </c>
      <c r="T146" s="148">
        <f>S146*H146</f>
        <v>0</v>
      </c>
      <c r="AR146" s="149" t="s">
        <v>247</v>
      </c>
      <c r="AT146" s="149" t="s">
        <v>243</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3200</v>
      </c>
    </row>
    <row r="147" spans="2:47" s="1" customFormat="1" ht="39">
      <c r="B147" s="32"/>
      <c r="D147" s="151" t="s">
        <v>248</v>
      </c>
      <c r="F147" s="152" t="s">
        <v>3201</v>
      </c>
      <c r="I147" s="153"/>
      <c r="L147" s="32"/>
      <c r="M147" s="154"/>
      <c r="T147" s="56"/>
      <c r="AT147" s="17" t="s">
        <v>248</v>
      </c>
      <c r="AU147" s="17" t="s">
        <v>83</v>
      </c>
    </row>
    <row r="148" spans="2:51" s="13" customFormat="1" ht="11.25">
      <c r="B148" s="177"/>
      <c r="D148" s="151" t="s">
        <v>1584</v>
      </c>
      <c r="E148" s="178" t="s">
        <v>1</v>
      </c>
      <c r="F148" s="179" t="s">
        <v>3202</v>
      </c>
      <c r="H148" s="178" t="s">
        <v>1</v>
      </c>
      <c r="I148" s="180"/>
      <c r="L148" s="177"/>
      <c r="M148" s="181"/>
      <c r="T148" s="182"/>
      <c r="AT148" s="178" t="s">
        <v>1584</v>
      </c>
      <c r="AU148" s="178" t="s">
        <v>83</v>
      </c>
      <c r="AV148" s="13" t="s">
        <v>81</v>
      </c>
      <c r="AW148" s="13" t="s">
        <v>30</v>
      </c>
      <c r="AX148" s="13" t="s">
        <v>73</v>
      </c>
      <c r="AY148" s="178" t="s">
        <v>241</v>
      </c>
    </row>
    <row r="149" spans="2:51" s="13" customFormat="1" ht="11.25">
      <c r="B149" s="177"/>
      <c r="D149" s="151" t="s">
        <v>1584</v>
      </c>
      <c r="E149" s="178" t="s">
        <v>1</v>
      </c>
      <c r="F149" s="179" t="s">
        <v>3203</v>
      </c>
      <c r="H149" s="178" t="s">
        <v>1</v>
      </c>
      <c r="I149" s="180"/>
      <c r="L149" s="177"/>
      <c r="M149" s="181"/>
      <c r="T149" s="182"/>
      <c r="AT149" s="178" t="s">
        <v>1584</v>
      </c>
      <c r="AU149" s="178" t="s">
        <v>83</v>
      </c>
      <c r="AV149" s="13" t="s">
        <v>81</v>
      </c>
      <c r="AW149" s="13" t="s">
        <v>30</v>
      </c>
      <c r="AX149" s="13" t="s">
        <v>73</v>
      </c>
      <c r="AY149" s="178" t="s">
        <v>241</v>
      </c>
    </row>
    <row r="150" spans="2:51" s="12" customFormat="1" ht="11.25">
      <c r="B150" s="170"/>
      <c r="D150" s="151" t="s">
        <v>1584</v>
      </c>
      <c r="E150" s="171" t="s">
        <v>1</v>
      </c>
      <c r="F150" s="172" t="s">
        <v>3204</v>
      </c>
      <c r="H150" s="173">
        <v>171</v>
      </c>
      <c r="I150" s="174"/>
      <c r="L150" s="170"/>
      <c r="M150" s="175"/>
      <c r="T150" s="176"/>
      <c r="AT150" s="171" t="s">
        <v>1584</v>
      </c>
      <c r="AU150" s="171" t="s">
        <v>83</v>
      </c>
      <c r="AV150" s="12" t="s">
        <v>83</v>
      </c>
      <c r="AW150" s="12" t="s">
        <v>30</v>
      </c>
      <c r="AX150" s="12" t="s">
        <v>81</v>
      </c>
      <c r="AY150" s="171" t="s">
        <v>241</v>
      </c>
    </row>
    <row r="151" spans="2:65" s="1" customFormat="1" ht="21.75" customHeight="1">
      <c r="B151" s="32"/>
      <c r="C151" s="155" t="s">
        <v>258</v>
      </c>
      <c r="D151" s="155" t="s">
        <v>260</v>
      </c>
      <c r="E151" s="156" t="s">
        <v>3205</v>
      </c>
      <c r="F151" s="157" t="s">
        <v>3206</v>
      </c>
      <c r="G151" s="158" t="s">
        <v>263</v>
      </c>
      <c r="H151" s="159">
        <v>180</v>
      </c>
      <c r="I151" s="160"/>
      <c r="J151" s="161">
        <f>ROUND(I151*H151,2)</f>
        <v>0</v>
      </c>
      <c r="K151" s="162"/>
      <c r="L151" s="163"/>
      <c r="M151" s="164" t="s">
        <v>1</v>
      </c>
      <c r="N151" s="165" t="s">
        <v>38</v>
      </c>
      <c r="P151" s="147">
        <f>O151*H151</f>
        <v>0</v>
      </c>
      <c r="Q151" s="147">
        <v>0.179</v>
      </c>
      <c r="R151" s="147">
        <f>Q151*H151</f>
        <v>32.22</v>
      </c>
      <c r="S151" s="147">
        <v>0</v>
      </c>
      <c r="T151" s="148">
        <f>S151*H151</f>
        <v>0</v>
      </c>
      <c r="AR151" s="149" t="s">
        <v>258</v>
      </c>
      <c r="AT151" s="149" t="s">
        <v>260</v>
      </c>
      <c r="AU151" s="149" t="s">
        <v>83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3207</v>
      </c>
    </row>
    <row r="152" spans="2:47" s="1" customFormat="1" ht="11.25">
      <c r="B152" s="32"/>
      <c r="D152" s="151" t="s">
        <v>248</v>
      </c>
      <c r="F152" s="152" t="s">
        <v>3206</v>
      </c>
      <c r="I152" s="153"/>
      <c r="L152" s="32"/>
      <c r="M152" s="154"/>
      <c r="T152" s="56"/>
      <c r="AT152" s="17" t="s">
        <v>248</v>
      </c>
      <c r="AU152" s="17" t="s">
        <v>83</v>
      </c>
    </row>
    <row r="153" spans="2:51" s="13" customFormat="1" ht="11.25">
      <c r="B153" s="177"/>
      <c r="D153" s="151" t="s">
        <v>1584</v>
      </c>
      <c r="E153" s="178" t="s">
        <v>1</v>
      </c>
      <c r="F153" s="179" t="s">
        <v>3203</v>
      </c>
      <c r="H153" s="178" t="s">
        <v>1</v>
      </c>
      <c r="I153" s="180"/>
      <c r="L153" s="177"/>
      <c r="M153" s="181"/>
      <c r="T153" s="182"/>
      <c r="AT153" s="178" t="s">
        <v>1584</v>
      </c>
      <c r="AU153" s="178" t="s">
        <v>83</v>
      </c>
      <c r="AV153" s="13" t="s">
        <v>81</v>
      </c>
      <c r="AW153" s="13" t="s">
        <v>30</v>
      </c>
      <c r="AX153" s="13" t="s">
        <v>73</v>
      </c>
      <c r="AY153" s="178" t="s">
        <v>241</v>
      </c>
    </row>
    <row r="154" spans="2:51" s="12" customFormat="1" ht="11.25">
      <c r="B154" s="170"/>
      <c r="D154" s="151" t="s">
        <v>1584</v>
      </c>
      <c r="E154" s="171" t="s">
        <v>1</v>
      </c>
      <c r="F154" s="172" t="s">
        <v>571</v>
      </c>
      <c r="H154" s="173">
        <v>180</v>
      </c>
      <c r="I154" s="174"/>
      <c r="L154" s="170"/>
      <c r="M154" s="175"/>
      <c r="T154" s="176"/>
      <c r="AT154" s="171" t="s">
        <v>1584</v>
      </c>
      <c r="AU154" s="171" t="s">
        <v>83</v>
      </c>
      <c r="AV154" s="12" t="s">
        <v>83</v>
      </c>
      <c r="AW154" s="12" t="s">
        <v>30</v>
      </c>
      <c r="AX154" s="12" t="s">
        <v>81</v>
      </c>
      <c r="AY154" s="171" t="s">
        <v>241</v>
      </c>
    </row>
    <row r="155" spans="2:65" s="1" customFormat="1" ht="24.2" customHeight="1">
      <c r="B155" s="32"/>
      <c r="C155" s="137" t="s">
        <v>276</v>
      </c>
      <c r="D155" s="137" t="s">
        <v>243</v>
      </c>
      <c r="E155" s="138" t="s">
        <v>1561</v>
      </c>
      <c r="F155" s="139" t="s">
        <v>1562</v>
      </c>
      <c r="G155" s="140" t="s">
        <v>257</v>
      </c>
      <c r="H155" s="141">
        <v>389.893</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83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3208</v>
      </c>
    </row>
    <row r="156" spans="2:47" s="1" customFormat="1" ht="39">
      <c r="B156" s="32"/>
      <c r="D156" s="151" t="s">
        <v>248</v>
      </c>
      <c r="F156" s="152" t="s">
        <v>3209</v>
      </c>
      <c r="I156" s="153"/>
      <c r="L156" s="32"/>
      <c r="M156" s="154"/>
      <c r="T156" s="56"/>
      <c r="AT156" s="17" t="s">
        <v>248</v>
      </c>
      <c r="AU156" s="17" t="s">
        <v>83</v>
      </c>
    </row>
    <row r="157" spans="2:65" s="1" customFormat="1" ht="16.5" customHeight="1">
      <c r="B157" s="32"/>
      <c r="C157" s="155" t="s">
        <v>264</v>
      </c>
      <c r="D157" s="155" t="s">
        <v>260</v>
      </c>
      <c r="E157" s="156" t="s">
        <v>2387</v>
      </c>
      <c r="F157" s="157" t="s">
        <v>1077</v>
      </c>
      <c r="G157" s="158" t="s">
        <v>563</v>
      </c>
      <c r="H157" s="159">
        <v>48.494</v>
      </c>
      <c r="I157" s="160"/>
      <c r="J157" s="161">
        <f>ROUND(I157*H157,2)</f>
        <v>0</v>
      </c>
      <c r="K157" s="162"/>
      <c r="L157" s="163"/>
      <c r="M157" s="164" t="s">
        <v>1</v>
      </c>
      <c r="N157" s="165" t="s">
        <v>38</v>
      </c>
      <c r="P157" s="147">
        <f>O157*H157</f>
        <v>0</v>
      </c>
      <c r="Q157" s="147">
        <v>1</v>
      </c>
      <c r="R157" s="147">
        <f>Q157*H157</f>
        <v>48.494</v>
      </c>
      <c r="S157" s="147">
        <v>0</v>
      </c>
      <c r="T157" s="148">
        <f>S157*H157</f>
        <v>0</v>
      </c>
      <c r="AR157" s="149" t="s">
        <v>258</v>
      </c>
      <c r="AT157" s="149" t="s">
        <v>260</v>
      </c>
      <c r="AU157" s="149" t="s">
        <v>83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3210</v>
      </c>
    </row>
    <row r="158" spans="2:47" s="1" customFormat="1" ht="11.25">
      <c r="B158" s="32"/>
      <c r="D158" s="151" t="s">
        <v>248</v>
      </c>
      <c r="F158" s="152" t="s">
        <v>1077</v>
      </c>
      <c r="I158" s="153"/>
      <c r="L158" s="32"/>
      <c r="M158" s="154"/>
      <c r="T158" s="56"/>
      <c r="AT158" s="17" t="s">
        <v>248</v>
      </c>
      <c r="AU158" s="17" t="s">
        <v>83</v>
      </c>
    </row>
    <row r="159" spans="2:51" s="13" customFormat="1" ht="11.25">
      <c r="B159" s="177"/>
      <c r="D159" s="151" t="s">
        <v>1584</v>
      </c>
      <c r="E159" s="178" t="s">
        <v>1</v>
      </c>
      <c r="F159" s="179" t="s">
        <v>3211</v>
      </c>
      <c r="H159" s="178" t="s">
        <v>1</v>
      </c>
      <c r="I159" s="180"/>
      <c r="L159" s="177"/>
      <c r="M159" s="181"/>
      <c r="T159" s="182"/>
      <c r="AT159" s="178" t="s">
        <v>1584</v>
      </c>
      <c r="AU159" s="178" t="s">
        <v>83</v>
      </c>
      <c r="AV159" s="13" t="s">
        <v>81</v>
      </c>
      <c r="AW159" s="13" t="s">
        <v>30</v>
      </c>
      <c r="AX159" s="13" t="s">
        <v>73</v>
      </c>
      <c r="AY159" s="178" t="s">
        <v>241</v>
      </c>
    </row>
    <row r="160" spans="2:51" s="12" customFormat="1" ht="11.25">
      <c r="B160" s="170"/>
      <c r="D160" s="151" t="s">
        <v>1584</v>
      </c>
      <c r="E160" s="171" t="s">
        <v>1</v>
      </c>
      <c r="F160" s="172" t="s">
        <v>3212</v>
      </c>
      <c r="H160" s="173">
        <v>48.494</v>
      </c>
      <c r="I160" s="174"/>
      <c r="L160" s="170"/>
      <c r="M160" s="175"/>
      <c r="T160" s="176"/>
      <c r="AT160" s="171" t="s">
        <v>1584</v>
      </c>
      <c r="AU160" s="171" t="s">
        <v>83</v>
      </c>
      <c r="AV160" s="12" t="s">
        <v>83</v>
      </c>
      <c r="AW160" s="12" t="s">
        <v>30</v>
      </c>
      <c r="AX160" s="12" t="s">
        <v>81</v>
      </c>
      <c r="AY160" s="171" t="s">
        <v>241</v>
      </c>
    </row>
    <row r="161" spans="2:65" s="1" customFormat="1" ht="16.5" customHeight="1">
      <c r="B161" s="32"/>
      <c r="C161" s="155" t="s">
        <v>283</v>
      </c>
      <c r="D161" s="155" t="s">
        <v>260</v>
      </c>
      <c r="E161" s="156" t="s">
        <v>3213</v>
      </c>
      <c r="F161" s="157" t="s">
        <v>3214</v>
      </c>
      <c r="G161" s="158" t="s">
        <v>563</v>
      </c>
      <c r="H161" s="159">
        <v>242.468</v>
      </c>
      <c r="I161" s="160"/>
      <c r="J161" s="161">
        <f>ROUND(I161*H161,2)</f>
        <v>0</v>
      </c>
      <c r="K161" s="162"/>
      <c r="L161" s="163"/>
      <c r="M161" s="164" t="s">
        <v>1</v>
      </c>
      <c r="N161" s="165" t="s">
        <v>38</v>
      </c>
      <c r="P161" s="147">
        <f>O161*H161</f>
        <v>0</v>
      </c>
      <c r="Q161" s="147">
        <v>1</v>
      </c>
      <c r="R161" s="147">
        <f>Q161*H161</f>
        <v>242.468</v>
      </c>
      <c r="S161" s="147">
        <v>0</v>
      </c>
      <c r="T161" s="148">
        <f>S161*H161</f>
        <v>0</v>
      </c>
      <c r="AR161" s="149" t="s">
        <v>258</v>
      </c>
      <c r="AT161" s="149" t="s">
        <v>260</v>
      </c>
      <c r="AU161" s="149" t="s">
        <v>83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3215</v>
      </c>
    </row>
    <row r="162" spans="2:47" s="1" customFormat="1" ht="11.25">
      <c r="B162" s="32"/>
      <c r="D162" s="151" t="s">
        <v>248</v>
      </c>
      <c r="F162" s="152" t="s">
        <v>3214</v>
      </c>
      <c r="I162" s="153"/>
      <c r="L162" s="32"/>
      <c r="M162" s="154"/>
      <c r="T162" s="56"/>
      <c r="AT162" s="17" t="s">
        <v>248</v>
      </c>
      <c r="AU162" s="17" t="s">
        <v>83</v>
      </c>
    </row>
    <row r="163" spans="2:65" s="1" customFormat="1" ht="16.5" customHeight="1">
      <c r="B163" s="32"/>
      <c r="C163" s="155" t="s">
        <v>268</v>
      </c>
      <c r="D163" s="155" t="s">
        <v>260</v>
      </c>
      <c r="E163" s="156" t="s">
        <v>3216</v>
      </c>
      <c r="F163" s="157" t="s">
        <v>3217</v>
      </c>
      <c r="G163" s="158" t="s">
        <v>257</v>
      </c>
      <c r="H163" s="159">
        <v>383.669</v>
      </c>
      <c r="I163" s="160"/>
      <c r="J163" s="161">
        <f>ROUND(I163*H163,2)</f>
        <v>0</v>
      </c>
      <c r="K163" s="162"/>
      <c r="L163" s="163"/>
      <c r="M163" s="164" t="s">
        <v>1</v>
      </c>
      <c r="N163" s="165" t="s">
        <v>38</v>
      </c>
      <c r="P163" s="147">
        <f>O163*H163</f>
        <v>0</v>
      </c>
      <c r="Q163" s="147">
        <v>0</v>
      </c>
      <c r="R163" s="147">
        <f>Q163*H163</f>
        <v>0</v>
      </c>
      <c r="S163" s="147">
        <v>0</v>
      </c>
      <c r="T163" s="148">
        <f>S163*H163</f>
        <v>0</v>
      </c>
      <c r="AR163" s="149" t="s">
        <v>258</v>
      </c>
      <c r="AT163" s="149" t="s">
        <v>260</v>
      </c>
      <c r="AU163" s="149" t="s">
        <v>83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3218</v>
      </c>
    </row>
    <row r="164" spans="2:47" s="1" customFormat="1" ht="11.25">
      <c r="B164" s="32"/>
      <c r="D164" s="151" t="s">
        <v>248</v>
      </c>
      <c r="F164" s="152" t="s">
        <v>3217</v>
      </c>
      <c r="I164" s="153"/>
      <c r="L164" s="32"/>
      <c r="M164" s="154"/>
      <c r="T164" s="56"/>
      <c r="AT164" s="17" t="s">
        <v>248</v>
      </c>
      <c r="AU164" s="17" t="s">
        <v>83</v>
      </c>
    </row>
    <row r="165" spans="2:65" s="1" customFormat="1" ht="16.5" customHeight="1">
      <c r="B165" s="32"/>
      <c r="C165" s="155" t="s">
        <v>290</v>
      </c>
      <c r="D165" s="155" t="s">
        <v>260</v>
      </c>
      <c r="E165" s="156" t="s">
        <v>3219</v>
      </c>
      <c r="F165" s="157" t="s">
        <v>3220</v>
      </c>
      <c r="G165" s="158" t="s">
        <v>257</v>
      </c>
      <c r="H165" s="159">
        <v>6.242</v>
      </c>
      <c r="I165" s="160"/>
      <c r="J165" s="161">
        <f>ROUND(I165*H165,2)</f>
        <v>0</v>
      </c>
      <c r="K165" s="162"/>
      <c r="L165" s="163"/>
      <c r="M165" s="164" t="s">
        <v>1</v>
      </c>
      <c r="N165" s="165" t="s">
        <v>38</v>
      </c>
      <c r="P165" s="147">
        <f>O165*H165</f>
        <v>0</v>
      </c>
      <c r="Q165" s="147">
        <v>0</v>
      </c>
      <c r="R165" s="147">
        <f>Q165*H165</f>
        <v>0</v>
      </c>
      <c r="S165" s="147">
        <v>0</v>
      </c>
      <c r="T165" s="148">
        <f>S165*H165</f>
        <v>0</v>
      </c>
      <c r="AR165" s="149" t="s">
        <v>258</v>
      </c>
      <c r="AT165" s="149" t="s">
        <v>260</v>
      </c>
      <c r="AU165" s="149" t="s">
        <v>83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3221</v>
      </c>
    </row>
    <row r="166" spans="2:47" s="1" customFormat="1" ht="11.25">
      <c r="B166" s="32"/>
      <c r="D166" s="151" t="s">
        <v>248</v>
      </c>
      <c r="F166" s="152" t="s">
        <v>3220</v>
      </c>
      <c r="I166" s="153"/>
      <c r="L166" s="32"/>
      <c r="M166" s="154"/>
      <c r="T166" s="56"/>
      <c r="AT166" s="17" t="s">
        <v>248</v>
      </c>
      <c r="AU166" s="17" t="s">
        <v>83</v>
      </c>
    </row>
    <row r="167" spans="2:65" s="1" customFormat="1" ht="21.75" customHeight="1">
      <c r="B167" s="32"/>
      <c r="C167" s="137" t="s">
        <v>272</v>
      </c>
      <c r="D167" s="137" t="s">
        <v>243</v>
      </c>
      <c r="E167" s="138" t="s">
        <v>3222</v>
      </c>
      <c r="F167" s="139" t="s">
        <v>3223</v>
      </c>
      <c r="G167" s="140" t="s">
        <v>267</v>
      </c>
      <c r="H167" s="141">
        <v>20.094</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83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3224</v>
      </c>
    </row>
    <row r="168" spans="2:47" s="1" customFormat="1" ht="29.25">
      <c r="B168" s="32"/>
      <c r="D168" s="151" t="s">
        <v>248</v>
      </c>
      <c r="F168" s="152" t="s">
        <v>3225</v>
      </c>
      <c r="I168" s="153"/>
      <c r="L168" s="32"/>
      <c r="M168" s="154"/>
      <c r="T168" s="56"/>
      <c r="AT168" s="17" t="s">
        <v>248</v>
      </c>
      <c r="AU168" s="17" t="s">
        <v>83</v>
      </c>
    </row>
    <row r="169" spans="2:51" s="13" customFormat="1" ht="22.5">
      <c r="B169" s="177"/>
      <c r="D169" s="151" t="s">
        <v>1584</v>
      </c>
      <c r="E169" s="178" t="s">
        <v>1</v>
      </c>
      <c r="F169" s="179" t="s">
        <v>3226</v>
      </c>
      <c r="H169" s="178" t="s">
        <v>1</v>
      </c>
      <c r="I169" s="180"/>
      <c r="L169" s="177"/>
      <c r="M169" s="181"/>
      <c r="T169" s="182"/>
      <c r="AT169" s="178" t="s">
        <v>1584</v>
      </c>
      <c r="AU169" s="178" t="s">
        <v>83</v>
      </c>
      <c r="AV169" s="13" t="s">
        <v>81</v>
      </c>
      <c r="AW169" s="13" t="s">
        <v>30</v>
      </c>
      <c r="AX169" s="13" t="s">
        <v>73</v>
      </c>
      <c r="AY169" s="178" t="s">
        <v>241</v>
      </c>
    </row>
    <row r="170" spans="2:51" s="12" customFormat="1" ht="11.25">
      <c r="B170" s="170"/>
      <c r="D170" s="151" t="s">
        <v>1584</v>
      </c>
      <c r="E170" s="171" t="s">
        <v>1</v>
      </c>
      <c r="F170" s="172" t="s">
        <v>3227</v>
      </c>
      <c r="H170" s="173">
        <v>20.094</v>
      </c>
      <c r="I170" s="174"/>
      <c r="L170" s="170"/>
      <c r="M170" s="175"/>
      <c r="T170" s="176"/>
      <c r="AT170" s="171" t="s">
        <v>1584</v>
      </c>
      <c r="AU170" s="171" t="s">
        <v>83</v>
      </c>
      <c r="AV170" s="12" t="s">
        <v>83</v>
      </c>
      <c r="AW170" s="12" t="s">
        <v>30</v>
      </c>
      <c r="AX170" s="12" t="s">
        <v>81</v>
      </c>
      <c r="AY170" s="171" t="s">
        <v>241</v>
      </c>
    </row>
    <row r="171" spans="2:65" s="1" customFormat="1" ht="16.5" customHeight="1">
      <c r="B171" s="32"/>
      <c r="C171" s="155" t="s">
        <v>8</v>
      </c>
      <c r="D171" s="155" t="s">
        <v>260</v>
      </c>
      <c r="E171" s="156" t="s">
        <v>3228</v>
      </c>
      <c r="F171" s="157" t="s">
        <v>3229</v>
      </c>
      <c r="G171" s="158" t="s">
        <v>263</v>
      </c>
      <c r="H171" s="159">
        <v>21</v>
      </c>
      <c r="I171" s="160"/>
      <c r="J171" s="161">
        <f>ROUND(I171*H171,2)</f>
        <v>0</v>
      </c>
      <c r="K171" s="162"/>
      <c r="L171" s="163"/>
      <c r="M171" s="164" t="s">
        <v>1</v>
      </c>
      <c r="N171" s="165" t="s">
        <v>38</v>
      </c>
      <c r="P171" s="147">
        <f>O171*H171</f>
        <v>0</v>
      </c>
      <c r="Q171" s="147">
        <v>0.059</v>
      </c>
      <c r="R171" s="147">
        <f>Q171*H171</f>
        <v>1.2389999999999999</v>
      </c>
      <c r="S171" s="147">
        <v>0</v>
      </c>
      <c r="T171" s="148">
        <f>S171*H171</f>
        <v>0</v>
      </c>
      <c r="AR171" s="149" t="s">
        <v>258</v>
      </c>
      <c r="AT171" s="149" t="s">
        <v>260</v>
      </c>
      <c r="AU171" s="149" t="s">
        <v>83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3230</v>
      </c>
    </row>
    <row r="172" spans="2:47" s="1" customFormat="1" ht="11.25">
      <c r="B172" s="32"/>
      <c r="D172" s="151" t="s">
        <v>248</v>
      </c>
      <c r="F172" s="152" t="s">
        <v>3229</v>
      </c>
      <c r="I172" s="153"/>
      <c r="L172" s="32"/>
      <c r="M172" s="154"/>
      <c r="T172" s="56"/>
      <c r="AT172" s="17" t="s">
        <v>248</v>
      </c>
      <c r="AU172" s="17" t="s">
        <v>83</v>
      </c>
    </row>
    <row r="173" spans="2:51" s="13" customFormat="1" ht="22.5">
      <c r="B173" s="177"/>
      <c r="D173" s="151" t="s">
        <v>1584</v>
      </c>
      <c r="E173" s="178" t="s">
        <v>1</v>
      </c>
      <c r="F173" s="179" t="s">
        <v>3226</v>
      </c>
      <c r="H173" s="178" t="s">
        <v>1</v>
      </c>
      <c r="I173" s="180"/>
      <c r="L173" s="177"/>
      <c r="M173" s="181"/>
      <c r="T173" s="182"/>
      <c r="AT173" s="178" t="s">
        <v>1584</v>
      </c>
      <c r="AU173" s="178" t="s">
        <v>83</v>
      </c>
      <c r="AV173" s="13" t="s">
        <v>81</v>
      </c>
      <c r="AW173" s="13" t="s">
        <v>30</v>
      </c>
      <c r="AX173" s="13" t="s">
        <v>73</v>
      </c>
      <c r="AY173" s="178" t="s">
        <v>241</v>
      </c>
    </row>
    <row r="174" spans="2:51" s="12" customFormat="1" ht="11.25">
      <c r="B174" s="170"/>
      <c r="D174" s="151" t="s">
        <v>1584</v>
      </c>
      <c r="E174" s="171" t="s">
        <v>1</v>
      </c>
      <c r="F174" s="172" t="s">
        <v>7</v>
      </c>
      <c r="H174" s="173">
        <v>21</v>
      </c>
      <c r="I174" s="174"/>
      <c r="L174" s="170"/>
      <c r="M174" s="175"/>
      <c r="T174" s="176"/>
      <c r="AT174" s="171" t="s">
        <v>1584</v>
      </c>
      <c r="AU174" s="171" t="s">
        <v>83</v>
      </c>
      <c r="AV174" s="12" t="s">
        <v>83</v>
      </c>
      <c r="AW174" s="12" t="s">
        <v>30</v>
      </c>
      <c r="AX174" s="12" t="s">
        <v>81</v>
      </c>
      <c r="AY174" s="171" t="s">
        <v>241</v>
      </c>
    </row>
    <row r="175" spans="2:65" s="1" customFormat="1" ht="24.2" customHeight="1">
      <c r="B175" s="32"/>
      <c r="C175" s="137" t="s">
        <v>275</v>
      </c>
      <c r="D175" s="137" t="s">
        <v>243</v>
      </c>
      <c r="E175" s="138" t="s">
        <v>728</v>
      </c>
      <c r="F175" s="139" t="s">
        <v>3231</v>
      </c>
      <c r="G175" s="140" t="s">
        <v>267</v>
      </c>
      <c r="H175" s="141">
        <v>180</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83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3232</v>
      </c>
    </row>
    <row r="176" spans="2:47" s="1" customFormat="1" ht="48.75">
      <c r="B176" s="32"/>
      <c r="D176" s="151" t="s">
        <v>248</v>
      </c>
      <c r="F176" s="152" t="s">
        <v>3233</v>
      </c>
      <c r="I176" s="153"/>
      <c r="L176" s="32"/>
      <c r="M176" s="154"/>
      <c r="T176" s="56"/>
      <c r="AT176" s="17" t="s">
        <v>248</v>
      </c>
      <c r="AU176" s="17" t="s">
        <v>83</v>
      </c>
    </row>
    <row r="177" spans="2:51" s="13" customFormat="1" ht="22.5">
      <c r="B177" s="177"/>
      <c r="D177" s="151" t="s">
        <v>1584</v>
      </c>
      <c r="E177" s="178" t="s">
        <v>1</v>
      </c>
      <c r="F177" s="179" t="s">
        <v>3234</v>
      </c>
      <c r="H177" s="178" t="s">
        <v>1</v>
      </c>
      <c r="I177" s="180"/>
      <c r="L177" s="177"/>
      <c r="M177" s="181"/>
      <c r="T177" s="182"/>
      <c r="AT177" s="178" t="s">
        <v>1584</v>
      </c>
      <c r="AU177" s="178" t="s">
        <v>83</v>
      </c>
      <c r="AV177" s="13" t="s">
        <v>81</v>
      </c>
      <c r="AW177" s="13" t="s">
        <v>30</v>
      </c>
      <c r="AX177" s="13" t="s">
        <v>73</v>
      </c>
      <c r="AY177" s="178" t="s">
        <v>241</v>
      </c>
    </row>
    <row r="178" spans="2:51" s="12" customFormat="1" ht="11.25">
      <c r="B178" s="170"/>
      <c r="D178" s="151" t="s">
        <v>1584</v>
      </c>
      <c r="E178" s="171" t="s">
        <v>1</v>
      </c>
      <c r="F178" s="172" t="s">
        <v>571</v>
      </c>
      <c r="H178" s="173">
        <v>180</v>
      </c>
      <c r="I178" s="174"/>
      <c r="L178" s="170"/>
      <c r="M178" s="175"/>
      <c r="T178" s="176"/>
      <c r="AT178" s="171" t="s">
        <v>1584</v>
      </c>
      <c r="AU178" s="171" t="s">
        <v>83</v>
      </c>
      <c r="AV178" s="12" t="s">
        <v>83</v>
      </c>
      <c r="AW178" s="12" t="s">
        <v>30</v>
      </c>
      <c r="AX178" s="12" t="s">
        <v>81</v>
      </c>
      <c r="AY178" s="171" t="s">
        <v>241</v>
      </c>
    </row>
    <row r="179" spans="2:65" s="1" customFormat="1" ht="24.2" customHeight="1">
      <c r="B179" s="32"/>
      <c r="C179" s="137" t="s">
        <v>303</v>
      </c>
      <c r="D179" s="137" t="s">
        <v>243</v>
      </c>
      <c r="E179" s="138" t="s">
        <v>3095</v>
      </c>
      <c r="F179" s="139" t="s">
        <v>3235</v>
      </c>
      <c r="G179" s="140" t="s">
        <v>257</v>
      </c>
      <c r="H179" s="141">
        <v>262.601</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83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3236</v>
      </c>
    </row>
    <row r="180" spans="2:47" s="1" customFormat="1" ht="29.25">
      <c r="B180" s="32"/>
      <c r="D180" s="151" t="s">
        <v>248</v>
      </c>
      <c r="F180" s="152" t="s">
        <v>3237</v>
      </c>
      <c r="I180" s="153"/>
      <c r="L180" s="32"/>
      <c r="M180" s="154"/>
      <c r="T180" s="56"/>
      <c r="AT180" s="17" t="s">
        <v>248</v>
      </c>
      <c r="AU180" s="17" t="s">
        <v>83</v>
      </c>
    </row>
    <row r="181" spans="2:51" s="13" customFormat="1" ht="22.5">
      <c r="B181" s="177"/>
      <c r="D181" s="151" t="s">
        <v>1584</v>
      </c>
      <c r="E181" s="178" t="s">
        <v>1</v>
      </c>
      <c r="F181" s="179" t="s">
        <v>3238</v>
      </c>
      <c r="H181" s="178" t="s">
        <v>1</v>
      </c>
      <c r="I181" s="180"/>
      <c r="L181" s="177"/>
      <c r="M181" s="181"/>
      <c r="T181" s="182"/>
      <c r="AT181" s="178" t="s">
        <v>1584</v>
      </c>
      <c r="AU181" s="178" t="s">
        <v>83</v>
      </c>
      <c r="AV181" s="13" t="s">
        <v>81</v>
      </c>
      <c r="AW181" s="13" t="s">
        <v>30</v>
      </c>
      <c r="AX181" s="13" t="s">
        <v>73</v>
      </c>
      <c r="AY181" s="178" t="s">
        <v>241</v>
      </c>
    </row>
    <row r="182" spans="2:51" s="12" customFormat="1" ht="11.25">
      <c r="B182" s="170"/>
      <c r="D182" s="151" t="s">
        <v>1584</v>
      </c>
      <c r="E182" s="171" t="s">
        <v>1</v>
      </c>
      <c r="F182" s="172" t="s">
        <v>3239</v>
      </c>
      <c r="H182" s="173">
        <v>262.601</v>
      </c>
      <c r="I182" s="174"/>
      <c r="L182" s="170"/>
      <c r="M182" s="175"/>
      <c r="T182" s="176"/>
      <c r="AT182" s="171" t="s">
        <v>1584</v>
      </c>
      <c r="AU182" s="171" t="s">
        <v>83</v>
      </c>
      <c r="AV182" s="12" t="s">
        <v>83</v>
      </c>
      <c r="AW182" s="12" t="s">
        <v>30</v>
      </c>
      <c r="AX182" s="12" t="s">
        <v>81</v>
      </c>
      <c r="AY182" s="171" t="s">
        <v>241</v>
      </c>
    </row>
    <row r="183" spans="2:65" s="1" customFormat="1" ht="21.75" customHeight="1">
      <c r="B183" s="32"/>
      <c r="C183" s="137" t="s">
        <v>279</v>
      </c>
      <c r="D183" s="137" t="s">
        <v>243</v>
      </c>
      <c r="E183" s="138" t="s">
        <v>3240</v>
      </c>
      <c r="F183" s="139" t="s">
        <v>3241</v>
      </c>
      <c r="G183" s="140" t="s">
        <v>263</v>
      </c>
      <c r="H183" s="141">
        <v>10</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83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3242</v>
      </c>
    </row>
    <row r="184" spans="2:47" s="1" customFormat="1" ht="29.25">
      <c r="B184" s="32"/>
      <c r="D184" s="151" t="s">
        <v>248</v>
      </c>
      <c r="F184" s="152" t="s">
        <v>3243</v>
      </c>
      <c r="I184" s="153"/>
      <c r="L184" s="32"/>
      <c r="M184" s="154"/>
      <c r="T184" s="56"/>
      <c r="AT184" s="17" t="s">
        <v>248</v>
      </c>
      <c r="AU184" s="17" t="s">
        <v>83</v>
      </c>
    </row>
    <row r="185" spans="2:51" s="13" customFormat="1" ht="11.25">
      <c r="B185" s="177"/>
      <c r="D185" s="151" t="s">
        <v>1584</v>
      </c>
      <c r="E185" s="178" t="s">
        <v>1</v>
      </c>
      <c r="F185" s="179" t="s">
        <v>3244</v>
      </c>
      <c r="H185" s="178" t="s">
        <v>1</v>
      </c>
      <c r="I185" s="180"/>
      <c r="L185" s="177"/>
      <c r="M185" s="181"/>
      <c r="T185" s="182"/>
      <c r="AT185" s="178" t="s">
        <v>1584</v>
      </c>
      <c r="AU185" s="178" t="s">
        <v>83</v>
      </c>
      <c r="AV185" s="13" t="s">
        <v>81</v>
      </c>
      <c r="AW185" s="13" t="s">
        <v>30</v>
      </c>
      <c r="AX185" s="13" t="s">
        <v>73</v>
      </c>
      <c r="AY185" s="178" t="s">
        <v>241</v>
      </c>
    </row>
    <row r="186" spans="2:51" s="13" customFormat="1" ht="22.5">
      <c r="B186" s="177"/>
      <c r="D186" s="151" t="s">
        <v>1584</v>
      </c>
      <c r="E186" s="178" t="s">
        <v>1</v>
      </c>
      <c r="F186" s="179" t="s">
        <v>3245</v>
      </c>
      <c r="H186" s="178" t="s">
        <v>1</v>
      </c>
      <c r="I186" s="180"/>
      <c r="L186" s="177"/>
      <c r="M186" s="181"/>
      <c r="T186" s="182"/>
      <c r="AT186" s="178" t="s">
        <v>1584</v>
      </c>
      <c r="AU186" s="178" t="s">
        <v>83</v>
      </c>
      <c r="AV186" s="13" t="s">
        <v>81</v>
      </c>
      <c r="AW186" s="13" t="s">
        <v>30</v>
      </c>
      <c r="AX186" s="13" t="s">
        <v>73</v>
      </c>
      <c r="AY186" s="178" t="s">
        <v>241</v>
      </c>
    </row>
    <row r="187" spans="2:51" s="12" customFormat="1" ht="11.25">
      <c r="B187" s="170"/>
      <c r="D187" s="151" t="s">
        <v>1584</v>
      </c>
      <c r="E187" s="171" t="s">
        <v>1</v>
      </c>
      <c r="F187" s="172" t="s">
        <v>264</v>
      </c>
      <c r="H187" s="173">
        <v>10</v>
      </c>
      <c r="I187" s="174"/>
      <c r="L187" s="170"/>
      <c r="M187" s="175"/>
      <c r="T187" s="176"/>
      <c r="AT187" s="171" t="s">
        <v>1584</v>
      </c>
      <c r="AU187" s="171" t="s">
        <v>83</v>
      </c>
      <c r="AV187" s="12" t="s">
        <v>83</v>
      </c>
      <c r="AW187" s="12" t="s">
        <v>30</v>
      </c>
      <c r="AX187" s="12" t="s">
        <v>81</v>
      </c>
      <c r="AY187" s="171" t="s">
        <v>241</v>
      </c>
    </row>
    <row r="188" spans="2:65" s="1" customFormat="1" ht="16.5" customHeight="1">
      <c r="B188" s="32"/>
      <c r="C188" s="137" t="s">
        <v>310</v>
      </c>
      <c r="D188" s="137" t="s">
        <v>243</v>
      </c>
      <c r="E188" s="138" t="s">
        <v>3246</v>
      </c>
      <c r="F188" s="139" t="s">
        <v>3247</v>
      </c>
      <c r="G188" s="140" t="s">
        <v>267</v>
      </c>
      <c r="H188" s="141">
        <v>180</v>
      </c>
      <c r="I188" s="142"/>
      <c r="J188" s="143">
        <f>ROUND(I188*H188,2)</f>
        <v>0</v>
      </c>
      <c r="K188" s="144"/>
      <c r="L188" s="32"/>
      <c r="M188" s="145" t="s">
        <v>1</v>
      </c>
      <c r="N188" s="146" t="s">
        <v>38</v>
      </c>
      <c r="P188" s="147">
        <f>O188*H188</f>
        <v>0</v>
      </c>
      <c r="Q188" s="147">
        <v>0</v>
      </c>
      <c r="R188" s="147">
        <f>Q188*H188</f>
        <v>0</v>
      </c>
      <c r="S188" s="147">
        <v>0</v>
      </c>
      <c r="T188" s="148">
        <f>S188*H188</f>
        <v>0</v>
      </c>
      <c r="AR188" s="149" t="s">
        <v>247</v>
      </c>
      <c r="AT188" s="149" t="s">
        <v>243</v>
      </c>
      <c r="AU188" s="149" t="s">
        <v>83</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247</v>
      </c>
      <c r="BM188" s="149" t="s">
        <v>3248</v>
      </c>
    </row>
    <row r="189" spans="2:47" s="1" customFormat="1" ht="39">
      <c r="B189" s="32"/>
      <c r="D189" s="151" t="s">
        <v>248</v>
      </c>
      <c r="F189" s="152" t="s">
        <v>3249</v>
      </c>
      <c r="I189" s="153"/>
      <c r="L189" s="32"/>
      <c r="M189" s="154"/>
      <c r="T189" s="56"/>
      <c r="AT189" s="17" t="s">
        <v>248</v>
      </c>
      <c r="AU189" s="17" t="s">
        <v>83</v>
      </c>
    </row>
    <row r="190" spans="2:51" s="13" customFormat="1" ht="11.25">
      <c r="B190" s="177"/>
      <c r="D190" s="151" t="s">
        <v>1584</v>
      </c>
      <c r="E190" s="178" t="s">
        <v>1</v>
      </c>
      <c r="F190" s="179" t="s">
        <v>3250</v>
      </c>
      <c r="H190" s="178" t="s">
        <v>1</v>
      </c>
      <c r="I190" s="180"/>
      <c r="L190" s="177"/>
      <c r="M190" s="181"/>
      <c r="T190" s="182"/>
      <c r="AT190" s="178" t="s">
        <v>1584</v>
      </c>
      <c r="AU190" s="178" t="s">
        <v>83</v>
      </c>
      <c r="AV190" s="13" t="s">
        <v>81</v>
      </c>
      <c r="AW190" s="13" t="s">
        <v>30</v>
      </c>
      <c r="AX190" s="13" t="s">
        <v>73</v>
      </c>
      <c r="AY190" s="178" t="s">
        <v>241</v>
      </c>
    </row>
    <row r="191" spans="2:51" s="13" customFormat="1" ht="22.5">
      <c r="B191" s="177"/>
      <c r="D191" s="151" t="s">
        <v>1584</v>
      </c>
      <c r="E191" s="178" t="s">
        <v>1</v>
      </c>
      <c r="F191" s="179" t="s">
        <v>3251</v>
      </c>
      <c r="H191" s="178" t="s">
        <v>1</v>
      </c>
      <c r="I191" s="180"/>
      <c r="L191" s="177"/>
      <c r="M191" s="181"/>
      <c r="T191" s="182"/>
      <c r="AT191" s="178" t="s">
        <v>1584</v>
      </c>
      <c r="AU191" s="178" t="s">
        <v>83</v>
      </c>
      <c r="AV191" s="13" t="s">
        <v>81</v>
      </c>
      <c r="AW191" s="13" t="s">
        <v>30</v>
      </c>
      <c r="AX191" s="13" t="s">
        <v>73</v>
      </c>
      <c r="AY191" s="178" t="s">
        <v>241</v>
      </c>
    </row>
    <row r="192" spans="2:51" s="12" customFormat="1" ht="11.25">
      <c r="B192" s="170"/>
      <c r="D192" s="151" t="s">
        <v>1584</v>
      </c>
      <c r="E192" s="171" t="s">
        <v>1</v>
      </c>
      <c r="F192" s="172" t="s">
        <v>571</v>
      </c>
      <c r="H192" s="173">
        <v>180</v>
      </c>
      <c r="I192" s="174"/>
      <c r="L192" s="170"/>
      <c r="M192" s="175"/>
      <c r="T192" s="176"/>
      <c r="AT192" s="171" t="s">
        <v>1584</v>
      </c>
      <c r="AU192" s="171" t="s">
        <v>83</v>
      </c>
      <c r="AV192" s="12" t="s">
        <v>83</v>
      </c>
      <c r="AW192" s="12" t="s">
        <v>30</v>
      </c>
      <c r="AX192" s="12" t="s">
        <v>81</v>
      </c>
      <c r="AY192" s="171" t="s">
        <v>241</v>
      </c>
    </row>
    <row r="193" spans="2:65" s="1" customFormat="1" ht="24.2" customHeight="1">
      <c r="B193" s="32"/>
      <c r="C193" s="137" t="s">
        <v>282</v>
      </c>
      <c r="D193" s="137" t="s">
        <v>243</v>
      </c>
      <c r="E193" s="138" t="s">
        <v>3252</v>
      </c>
      <c r="F193" s="139" t="s">
        <v>3253</v>
      </c>
      <c r="G193" s="140" t="s">
        <v>267</v>
      </c>
      <c r="H193" s="141">
        <v>247</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83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3254</v>
      </c>
    </row>
    <row r="194" spans="2:47" s="1" customFormat="1" ht="39">
      <c r="B194" s="32"/>
      <c r="D194" s="151" t="s">
        <v>248</v>
      </c>
      <c r="F194" s="152" t="s">
        <v>3255</v>
      </c>
      <c r="I194" s="153"/>
      <c r="L194" s="32"/>
      <c r="M194" s="154"/>
      <c r="T194" s="56"/>
      <c r="AT194" s="17" t="s">
        <v>248</v>
      </c>
      <c r="AU194" s="17" t="s">
        <v>83</v>
      </c>
    </row>
    <row r="195" spans="2:51" s="13" customFormat="1" ht="11.25">
      <c r="B195" s="177"/>
      <c r="D195" s="151" t="s">
        <v>1584</v>
      </c>
      <c r="E195" s="178" t="s">
        <v>1</v>
      </c>
      <c r="F195" s="179" t="s">
        <v>3256</v>
      </c>
      <c r="H195" s="178" t="s">
        <v>1</v>
      </c>
      <c r="I195" s="180"/>
      <c r="L195" s="177"/>
      <c r="M195" s="181"/>
      <c r="T195" s="182"/>
      <c r="AT195" s="178" t="s">
        <v>1584</v>
      </c>
      <c r="AU195" s="178" t="s">
        <v>83</v>
      </c>
      <c r="AV195" s="13" t="s">
        <v>81</v>
      </c>
      <c r="AW195" s="13" t="s">
        <v>30</v>
      </c>
      <c r="AX195" s="13" t="s">
        <v>73</v>
      </c>
      <c r="AY195" s="178" t="s">
        <v>241</v>
      </c>
    </row>
    <row r="196" spans="2:51" s="13" customFormat="1" ht="22.5">
      <c r="B196" s="177"/>
      <c r="D196" s="151" t="s">
        <v>1584</v>
      </c>
      <c r="E196" s="178" t="s">
        <v>1</v>
      </c>
      <c r="F196" s="179" t="s">
        <v>3257</v>
      </c>
      <c r="H196" s="178" t="s">
        <v>1</v>
      </c>
      <c r="I196" s="180"/>
      <c r="L196" s="177"/>
      <c r="M196" s="181"/>
      <c r="T196" s="182"/>
      <c r="AT196" s="178" t="s">
        <v>1584</v>
      </c>
      <c r="AU196" s="178" t="s">
        <v>83</v>
      </c>
      <c r="AV196" s="13" t="s">
        <v>81</v>
      </c>
      <c r="AW196" s="13" t="s">
        <v>30</v>
      </c>
      <c r="AX196" s="13" t="s">
        <v>73</v>
      </c>
      <c r="AY196" s="178" t="s">
        <v>241</v>
      </c>
    </row>
    <row r="197" spans="2:51" s="12" customFormat="1" ht="11.25">
      <c r="B197" s="170"/>
      <c r="D197" s="151" t="s">
        <v>1584</v>
      </c>
      <c r="E197" s="171" t="s">
        <v>1</v>
      </c>
      <c r="F197" s="172" t="s">
        <v>3258</v>
      </c>
      <c r="H197" s="173">
        <v>247</v>
      </c>
      <c r="I197" s="174"/>
      <c r="L197" s="170"/>
      <c r="M197" s="175"/>
      <c r="T197" s="176"/>
      <c r="AT197" s="171" t="s">
        <v>1584</v>
      </c>
      <c r="AU197" s="171" t="s">
        <v>83</v>
      </c>
      <c r="AV197" s="12" t="s">
        <v>83</v>
      </c>
      <c r="AW197" s="12" t="s">
        <v>30</v>
      </c>
      <c r="AX197" s="12" t="s">
        <v>81</v>
      </c>
      <c r="AY197" s="171" t="s">
        <v>241</v>
      </c>
    </row>
    <row r="198" spans="2:65" s="1" customFormat="1" ht="24.2" customHeight="1">
      <c r="B198" s="32"/>
      <c r="C198" s="137" t="s">
        <v>7</v>
      </c>
      <c r="D198" s="137" t="s">
        <v>243</v>
      </c>
      <c r="E198" s="138" t="s">
        <v>3259</v>
      </c>
      <c r="F198" s="139" t="s">
        <v>3260</v>
      </c>
      <c r="G198" s="140" t="s">
        <v>246</v>
      </c>
      <c r="H198" s="141">
        <v>5.19</v>
      </c>
      <c r="I198" s="142"/>
      <c r="J198" s="143">
        <f>ROUND(I198*H198,2)</f>
        <v>0</v>
      </c>
      <c r="K198" s="144"/>
      <c r="L198" s="32"/>
      <c r="M198" s="145" t="s">
        <v>1</v>
      </c>
      <c r="N198" s="146" t="s">
        <v>38</v>
      </c>
      <c r="P198" s="147">
        <f>O198*H198</f>
        <v>0</v>
      </c>
      <c r="Q198" s="147">
        <v>0</v>
      </c>
      <c r="R198" s="147">
        <f>Q198*H198</f>
        <v>0</v>
      </c>
      <c r="S198" s="147">
        <v>0</v>
      </c>
      <c r="T198" s="148">
        <f>S198*H198</f>
        <v>0</v>
      </c>
      <c r="AR198" s="149" t="s">
        <v>247</v>
      </c>
      <c r="AT198" s="149" t="s">
        <v>243</v>
      </c>
      <c r="AU198" s="149" t="s">
        <v>83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3261</v>
      </c>
    </row>
    <row r="199" spans="2:47" s="1" customFormat="1" ht="39">
      <c r="B199" s="32"/>
      <c r="D199" s="151" t="s">
        <v>248</v>
      </c>
      <c r="F199" s="152" t="s">
        <v>3262</v>
      </c>
      <c r="I199" s="153"/>
      <c r="L199" s="32"/>
      <c r="M199" s="154"/>
      <c r="T199" s="56"/>
      <c r="AT199" s="17" t="s">
        <v>248</v>
      </c>
      <c r="AU199" s="17" t="s">
        <v>83</v>
      </c>
    </row>
    <row r="200" spans="2:51" s="13" customFormat="1" ht="11.25">
      <c r="B200" s="177"/>
      <c r="D200" s="151" t="s">
        <v>1584</v>
      </c>
      <c r="E200" s="178" t="s">
        <v>1</v>
      </c>
      <c r="F200" s="179" t="s">
        <v>3263</v>
      </c>
      <c r="H200" s="178" t="s">
        <v>1</v>
      </c>
      <c r="I200" s="180"/>
      <c r="L200" s="177"/>
      <c r="M200" s="181"/>
      <c r="T200" s="182"/>
      <c r="AT200" s="178" t="s">
        <v>1584</v>
      </c>
      <c r="AU200" s="178" t="s">
        <v>83</v>
      </c>
      <c r="AV200" s="13" t="s">
        <v>81</v>
      </c>
      <c r="AW200" s="13" t="s">
        <v>30</v>
      </c>
      <c r="AX200" s="13" t="s">
        <v>73</v>
      </c>
      <c r="AY200" s="178" t="s">
        <v>241</v>
      </c>
    </row>
    <row r="201" spans="2:51" s="13" customFormat="1" ht="22.5">
      <c r="B201" s="177"/>
      <c r="D201" s="151" t="s">
        <v>1584</v>
      </c>
      <c r="E201" s="178" t="s">
        <v>1</v>
      </c>
      <c r="F201" s="179" t="s">
        <v>3264</v>
      </c>
      <c r="H201" s="178" t="s">
        <v>1</v>
      </c>
      <c r="I201" s="180"/>
      <c r="L201" s="177"/>
      <c r="M201" s="181"/>
      <c r="T201" s="182"/>
      <c r="AT201" s="178" t="s">
        <v>1584</v>
      </c>
      <c r="AU201" s="178" t="s">
        <v>83</v>
      </c>
      <c r="AV201" s="13" t="s">
        <v>81</v>
      </c>
      <c r="AW201" s="13" t="s">
        <v>30</v>
      </c>
      <c r="AX201" s="13" t="s">
        <v>73</v>
      </c>
      <c r="AY201" s="178" t="s">
        <v>241</v>
      </c>
    </row>
    <row r="202" spans="2:51" s="12" customFormat="1" ht="11.25">
      <c r="B202" s="170"/>
      <c r="D202" s="151" t="s">
        <v>1584</v>
      </c>
      <c r="E202" s="171" t="s">
        <v>1</v>
      </c>
      <c r="F202" s="172" t="s">
        <v>3265</v>
      </c>
      <c r="H202" s="173">
        <v>5.19</v>
      </c>
      <c r="I202" s="174"/>
      <c r="L202" s="170"/>
      <c r="M202" s="175"/>
      <c r="T202" s="176"/>
      <c r="AT202" s="171" t="s">
        <v>1584</v>
      </c>
      <c r="AU202" s="171" t="s">
        <v>83</v>
      </c>
      <c r="AV202" s="12" t="s">
        <v>83</v>
      </c>
      <c r="AW202" s="12" t="s">
        <v>30</v>
      </c>
      <c r="AX202" s="12" t="s">
        <v>81</v>
      </c>
      <c r="AY202" s="171" t="s">
        <v>241</v>
      </c>
    </row>
    <row r="203" spans="2:65" s="1" customFormat="1" ht="24.2" customHeight="1">
      <c r="B203" s="32"/>
      <c r="C203" s="137" t="s">
        <v>286</v>
      </c>
      <c r="D203" s="137" t="s">
        <v>243</v>
      </c>
      <c r="E203" s="138" t="s">
        <v>3266</v>
      </c>
      <c r="F203" s="139" t="s">
        <v>3267</v>
      </c>
      <c r="G203" s="140" t="s">
        <v>246</v>
      </c>
      <c r="H203" s="141">
        <v>362</v>
      </c>
      <c r="I203" s="142"/>
      <c r="J203" s="143">
        <f>ROUND(I203*H203,2)</f>
        <v>0</v>
      </c>
      <c r="K203" s="144"/>
      <c r="L203" s="32"/>
      <c r="M203" s="145" t="s">
        <v>1</v>
      </c>
      <c r="N203" s="146" t="s">
        <v>38</v>
      </c>
      <c r="P203" s="147">
        <f>O203*H203</f>
        <v>0</v>
      </c>
      <c r="Q203" s="147">
        <v>0</v>
      </c>
      <c r="R203" s="147">
        <f>Q203*H203</f>
        <v>0</v>
      </c>
      <c r="S203" s="147">
        <v>0</v>
      </c>
      <c r="T203" s="148">
        <f>S203*H203</f>
        <v>0</v>
      </c>
      <c r="AR203" s="149" t="s">
        <v>247</v>
      </c>
      <c r="AT203" s="149" t="s">
        <v>243</v>
      </c>
      <c r="AU203" s="149" t="s">
        <v>83</v>
      </c>
      <c r="AY203" s="17" t="s">
        <v>241</v>
      </c>
      <c r="BE203" s="150">
        <f>IF(N203="základní",J203,0)</f>
        <v>0</v>
      </c>
      <c r="BF203" s="150">
        <f>IF(N203="snížená",J203,0)</f>
        <v>0</v>
      </c>
      <c r="BG203" s="150">
        <f>IF(N203="zákl. přenesená",J203,0)</f>
        <v>0</v>
      </c>
      <c r="BH203" s="150">
        <f>IF(N203="sníž. přenesená",J203,0)</f>
        <v>0</v>
      </c>
      <c r="BI203" s="150">
        <f>IF(N203="nulová",J203,0)</f>
        <v>0</v>
      </c>
      <c r="BJ203" s="17" t="s">
        <v>81</v>
      </c>
      <c r="BK203" s="150">
        <f>ROUND(I203*H203,2)</f>
        <v>0</v>
      </c>
      <c r="BL203" s="17" t="s">
        <v>247</v>
      </c>
      <c r="BM203" s="149" t="s">
        <v>3268</v>
      </c>
    </row>
    <row r="204" spans="2:47" s="1" customFormat="1" ht="39">
      <c r="B204" s="32"/>
      <c r="D204" s="151" t="s">
        <v>248</v>
      </c>
      <c r="F204" s="152" t="s">
        <v>3269</v>
      </c>
      <c r="I204" s="153"/>
      <c r="L204" s="32"/>
      <c r="M204" s="154"/>
      <c r="T204" s="56"/>
      <c r="AT204" s="17" t="s">
        <v>248</v>
      </c>
      <c r="AU204" s="17" t="s">
        <v>83</v>
      </c>
    </row>
    <row r="205" spans="2:51" s="13" customFormat="1" ht="11.25">
      <c r="B205" s="177"/>
      <c r="D205" s="151" t="s">
        <v>1584</v>
      </c>
      <c r="E205" s="178" t="s">
        <v>1</v>
      </c>
      <c r="F205" s="179" t="s">
        <v>3270</v>
      </c>
      <c r="H205" s="178" t="s">
        <v>1</v>
      </c>
      <c r="I205" s="180"/>
      <c r="L205" s="177"/>
      <c r="M205" s="181"/>
      <c r="T205" s="182"/>
      <c r="AT205" s="178" t="s">
        <v>1584</v>
      </c>
      <c r="AU205" s="178" t="s">
        <v>83</v>
      </c>
      <c r="AV205" s="13" t="s">
        <v>81</v>
      </c>
      <c r="AW205" s="13" t="s">
        <v>30</v>
      </c>
      <c r="AX205" s="13" t="s">
        <v>73</v>
      </c>
      <c r="AY205" s="178" t="s">
        <v>241</v>
      </c>
    </row>
    <row r="206" spans="2:51" s="12" customFormat="1" ht="11.25">
      <c r="B206" s="170"/>
      <c r="D206" s="151" t="s">
        <v>1584</v>
      </c>
      <c r="E206" s="171" t="s">
        <v>1</v>
      </c>
      <c r="F206" s="172" t="s">
        <v>898</v>
      </c>
      <c r="H206" s="173">
        <v>362</v>
      </c>
      <c r="I206" s="174"/>
      <c r="L206" s="170"/>
      <c r="M206" s="175"/>
      <c r="T206" s="176"/>
      <c r="AT206" s="171" t="s">
        <v>1584</v>
      </c>
      <c r="AU206" s="171" t="s">
        <v>83</v>
      </c>
      <c r="AV206" s="12" t="s">
        <v>83</v>
      </c>
      <c r="AW206" s="12" t="s">
        <v>30</v>
      </c>
      <c r="AX206" s="12" t="s">
        <v>81</v>
      </c>
      <c r="AY206" s="171" t="s">
        <v>241</v>
      </c>
    </row>
    <row r="207" spans="2:65" s="1" customFormat="1" ht="16.5" customHeight="1">
      <c r="B207" s="32"/>
      <c r="C207" s="137" t="s">
        <v>323</v>
      </c>
      <c r="D207" s="137" t="s">
        <v>243</v>
      </c>
      <c r="E207" s="138" t="s">
        <v>3271</v>
      </c>
      <c r="F207" s="139" t="s">
        <v>3272</v>
      </c>
      <c r="G207" s="140" t="s">
        <v>257</v>
      </c>
      <c r="H207" s="141">
        <v>218.834</v>
      </c>
      <c r="I207" s="142"/>
      <c r="J207" s="143">
        <f>ROUND(I207*H207,2)</f>
        <v>0</v>
      </c>
      <c r="K207" s="144"/>
      <c r="L207" s="32"/>
      <c r="M207" s="145" t="s">
        <v>1</v>
      </c>
      <c r="N207" s="146" t="s">
        <v>38</v>
      </c>
      <c r="P207" s="147">
        <f>O207*H207</f>
        <v>0</v>
      </c>
      <c r="Q207" s="147">
        <v>0</v>
      </c>
      <c r="R207" s="147">
        <f>Q207*H207</f>
        <v>0</v>
      </c>
      <c r="S207" s="147">
        <v>0</v>
      </c>
      <c r="T207" s="148">
        <f>S207*H207</f>
        <v>0</v>
      </c>
      <c r="AR207" s="149" t="s">
        <v>247</v>
      </c>
      <c r="AT207" s="149" t="s">
        <v>243</v>
      </c>
      <c r="AU207" s="149" t="s">
        <v>83</v>
      </c>
      <c r="AY207" s="17" t="s">
        <v>241</v>
      </c>
      <c r="BE207" s="150">
        <f>IF(N207="základní",J207,0)</f>
        <v>0</v>
      </c>
      <c r="BF207" s="150">
        <f>IF(N207="snížená",J207,0)</f>
        <v>0</v>
      </c>
      <c r="BG207" s="150">
        <f>IF(N207="zákl. přenesená",J207,0)</f>
        <v>0</v>
      </c>
      <c r="BH207" s="150">
        <f>IF(N207="sníž. přenesená",J207,0)</f>
        <v>0</v>
      </c>
      <c r="BI207" s="150">
        <f>IF(N207="nulová",J207,0)</f>
        <v>0</v>
      </c>
      <c r="BJ207" s="17" t="s">
        <v>81</v>
      </c>
      <c r="BK207" s="150">
        <f>ROUND(I207*H207,2)</f>
        <v>0</v>
      </c>
      <c r="BL207" s="17" t="s">
        <v>247</v>
      </c>
      <c r="BM207" s="149" t="s">
        <v>3273</v>
      </c>
    </row>
    <row r="208" spans="2:47" s="1" customFormat="1" ht="29.25">
      <c r="B208" s="32"/>
      <c r="D208" s="151" t="s">
        <v>248</v>
      </c>
      <c r="F208" s="152" t="s">
        <v>3274</v>
      </c>
      <c r="I208" s="153"/>
      <c r="L208" s="32"/>
      <c r="M208" s="154"/>
      <c r="T208" s="56"/>
      <c r="AT208" s="17" t="s">
        <v>248</v>
      </c>
      <c r="AU208" s="17" t="s">
        <v>83</v>
      </c>
    </row>
    <row r="209" spans="2:51" s="13" customFormat="1" ht="11.25">
      <c r="B209" s="177"/>
      <c r="D209" s="151" t="s">
        <v>1584</v>
      </c>
      <c r="E209" s="178" t="s">
        <v>1</v>
      </c>
      <c r="F209" s="179" t="s">
        <v>3275</v>
      </c>
      <c r="H209" s="178" t="s">
        <v>1</v>
      </c>
      <c r="I209" s="180"/>
      <c r="L209" s="177"/>
      <c r="M209" s="181"/>
      <c r="T209" s="182"/>
      <c r="AT209" s="178" t="s">
        <v>1584</v>
      </c>
      <c r="AU209" s="178" t="s">
        <v>83</v>
      </c>
      <c r="AV209" s="13" t="s">
        <v>81</v>
      </c>
      <c r="AW209" s="13" t="s">
        <v>30</v>
      </c>
      <c r="AX209" s="13" t="s">
        <v>73</v>
      </c>
      <c r="AY209" s="178" t="s">
        <v>241</v>
      </c>
    </row>
    <row r="210" spans="2:51" s="12" customFormat="1" ht="11.25">
      <c r="B210" s="170"/>
      <c r="D210" s="151" t="s">
        <v>1584</v>
      </c>
      <c r="E210" s="171" t="s">
        <v>1</v>
      </c>
      <c r="F210" s="172" t="s">
        <v>3276</v>
      </c>
      <c r="H210" s="173">
        <v>198</v>
      </c>
      <c r="I210" s="174"/>
      <c r="L210" s="170"/>
      <c r="M210" s="175"/>
      <c r="T210" s="176"/>
      <c r="AT210" s="171" t="s">
        <v>1584</v>
      </c>
      <c r="AU210" s="171" t="s">
        <v>83</v>
      </c>
      <c r="AV210" s="12" t="s">
        <v>83</v>
      </c>
      <c r="AW210" s="12" t="s">
        <v>30</v>
      </c>
      <c r="AX210" s="12" t="s">
        <v>73</v>
      </c>
      <c r="AY210" s="171" t="s">
        <v>241</v>
      </c>
    </row>
    <row r="211" spans="2:51" s="12" customFormat="1" ht="11.25">
      <c r="B211" s="170"/>
      <c r="D211" s="151" t="s">
        <v>1584</v>
      </c>
      <c r="E211" s="171" t="s">
        <v>1</v>
      </c>
      <c r="F211" s="172" t="s">
        <v>3277</v>
      </c>
      <c r="H211" s="173">
        <v>20.834</v>
      </c>
      <c r="I211" s="174"/>
      <c r="L211" s="170"/>
      <c r="M211" s="175"/>
      <c r="T211" s="176"/>
      <c r="AT211" s="171" t="s">
        <v>1584</v>
      </c>
      <c r="AU211" s="171" t="s">
        <v>83</v>
      </c>
      <c r="AV211" s="12" t="s">
        <v>83</v>
      </c>
      <c r="AW211" s="12" t="s">
        <v>30</v>
      </c>
      <c r="AX211" s="12" t="s">
        <v>73</v>
      </c>
      <c r="AY211" s="171" t="s">
        <v>241</v>
      </c>
    </row>
    <row r="212" spans="2:51" s="14" customFormat="1" ht="11.25">
      <c r="B212" s="186"/>
      <c r="D212" s="151" t="s">
        <v>1584</v>
      </c>
      <c r="E212" s="187" t="s">
        <v>1</v>
      </c>
      <c r="F212" s="188" t="s">
        <v>2061</v>
      </c>
      <c r="H212" s="189">
        <v>218.834</v>
      </c>
      <c r="I212" s="190"/>
      <c r="L212" s="186"/>
      <c r="M212" s="191"/>
      <c r="T212" s="192"/>
      <c r="AT212" s="187" t="s">
        <v>1584</v>
      </c>
      <c r="AU212" s="187" t="s">
        <v>83</v>
      </c>
      <c r="AV212" s="14" t="s">
        <v>247</v>
      </c>
      <c r="AW212" s="14" t="s">
        <v>30</v>
      </c>
      <c r="AX212" s="14" t="s">
        <v>81</v>
      </c>
      <c r="AY212" s="187" t="s">
        <v>241</v>
      </c>
    </row>
    <row r="213" spans="2:65" s="1" customFormat="1" ht="24.2" customHeight="1">
      <c r="B213" s="32"/>
      <c r="C213" s="137" t="s">
        <v>289</v>
      </c>
      <c r="D213" s="137" t="s">
        <v>243</v>
      </c>
      <c r="E213" s="138" t="s">
        <v>3278</v>
      </c>
      <c r="F213" s="139" t="s">
        <v>3279</v>
      </c>
      <c r="G213" s="140" t="s">
        <v>246</v>
      </c>
      <c r="H213" s="141">
        <v>1.8</v>
      </c>
      <c r="I213" s="142"/>
      <c r="J213" s="143">
        <f>ROUND(I213*H213,2)</f>
        <v>0</v>
      </c>
      <c r="K213" s="144"/>
      <c r="L213" s="32"/>
      <c r="M213" s="145" t="s">
        <v>1</v>
      </c>
      <c r="N213" s="146" t="s">
        <v>38</v>
      </c>
      <c r="P213" s="147">
        <f>O213*H213</f>
        <v>0</v>
      </c>
      <c r="Q213" s="147">
        <v>0</v>
      </c>
      <c r="R213" s="147">
        <f>Q213*H213</f>
        <v>0</v>
      </c>
      <c r="S213" s="147">
        <v>0</v>
      </c>
      <c r="T213" s="148">
        <f>S213*H213</f>
        <v>0</v>
      </c>
      <c r="AR213" s="149" t="s">
        <v>247</v>
      </c>
      <c r="AT213" s="149" t="s">
        <v>243</v>
      </c>
      <c r="AU213" s="149" t="s">
        <v>83</v>
      </c>
      <c r="AY213" s="17" t="s">
        <v>241</v>
      </c>
      <c r="BE213" s="150">
        <f>IF(N213="základní",J213,0)</f>
        <v>0</v>
      </c>
      <c r="BF213" s="150">
        <f>IF(N213="snížená",J213,0)</f>
        <v>0</v>
      </c>
      <c r="BG213" s="150">
        <f>IF(N213="zákl. přenesená",J213,0)</f>
        <v>0</v>
      </c>
      <c r="BH213" s="150">
        <f>IF(N213="sníž. přenesená",J213,0)</f>
        <v>0</v>
      </c>
      <c r="BI213" s="150">
        <f>IF(N213="nulová",J213,0)</f>
        <v>0</v>
      </c>
      <c r="BJ213" s="17" t="s">
        <v>81</v>
      </c>
      <c r="BK213" s="150">
        <f>ROUND(I213*H213,2)</f>
        <v>0</v>
      </c>
      <c r="BL213" s="17" t="s">
        <v>247</v>
      </c>
      <c r="BM213" s="149" t="s">
        <v>3280</v>
      </c>
    </row>
    <row r="214" spans="2:47" s="1" customFormat="1" ht="39">
      <c r="B214" s="32"/>
      <c r="D214" s="151" t="s">
        <v>248</v>
      </c>
      <c r="F214" s="152" t="s">
        <v>3281</v>
      </c>
      <c r="I214" s="153"/>
      <c r="L214" s="32"/>
      <c r="M214" s="154"/>
      <c r="T214" s="56"/>
      <c r="AT214" s="17" t="s">
        <v>248</v>
      </c>
      <c r="AU214" s="17" t="s">
        <v>83</v>
      </c>
    </row>
    <row r="215" spans="2:51" s="13" customFormat="1" ht="11.25">
      <c r="B215" s="177"/>
      <c r="D215" s="151" t="s">
        <v>1584</v>
      </c>
      <c r="E215" s="178" t="s">
        <v>1</v>
      </c>
      <c r="F215" s="179" t="s">
        <v>3282</v>
      </c>
      <c r="H215" s="178" t="s">
        <v>1</v>
      </c>
      <c r="I215" s="180"/>
      <c r="L215" s="177"/>
      <c r="M215" s="181"/>
      <c r="T215" s="182"/>
      <c r="AT215" s="178" t="s">
        <v>1584</v>
      </c>
      <c r="AU215" s="178" t="s">
        <v>83</v>
      </c>
      <c r="AV215" s="13" t="s">
        <v>81</v>
      </c>
      <c r="AW215" s="13" t="s">
        <v>30</v>
      </c>
      <c r="AX215" s="13" t="s">
        <v>73</v>
      </c>
      <c r="AY215" s="178" t="s">
        <v>241</v>
      </c>
    </row>
    <row r="216" spans="2:51" s="12" customFormat="1" ht="11.25">
      <c r="B216" s="170"/>
      <c r="D216" s="151" t="s">
        <v>1584</v>
      </c>
      <c r="E216" s="171" t="s">
        <v>1</v>
      </c>
      <c r="F216" s="172" t="s">
        <v>3283</v>
      </c>
      <c r="H216" s="173">
        <v>1.8</v>
      </c>
      <c r="I216" s="174"/>
      <c r="L216" s="170"/>
      <c r="M216" s="175"/>
      <c r="T216" s="176"/>
      <c r="AT216" s="171" t="s">
        <v>1584</v>
      </c>
      <c r="AU216" s="171" t="s">
        <v>83</v>
      </c>
      <c r="AV216" s="12" t="s">
        <v>83</v>
      </c>
      <c r="AW216" s="12" t="s">
        <v>30</v>
      </c>
      <c r="AX216" s="12" t="s">
        <v>81</v>
      </c>
      <c r="AY216" s="171" t="s">
        <v>241</v>
      </c>
    </row>
    <row r="217" spans="2:65" s="1" customFormat="1" ht="16.5" customHeight="1">
      <c r="B217" s="32"/>
      <c r="C217" s="137" t="s">
        <v>330</v>
      </c>
      <c r="D217" s="137" t="s">
        <v>243</v>
      </c>
      <c r="E217" s="138" t="s">
        <v>3284</v>
      </c>
      <c r="F217" s="139" t="s">
        <v>3285</v>
      </c>
      <c r="G217" s="140" t="s">
        <v>267</v>
      </c>
      <c r="H217" s="141">
        <v>198.94</v>
      </c>
      <c r="I217" s="142"/>
      <c r="J217" s="143">
        <f>ROUND(I217*H217,2)</f>
        <v>0</v>
      </c>
      <c r="K217" s="144"/>
      <c r="L217" s="32"/>
      <c r="M217" s="145" t="s">
        <v>1</v>
      </c>
      <c r="N217" s="146" t="s">
        <v>38</v>
      </c>
      <c r="P217" s="147">
        <f>O217*H217</f>
        <v>0</v>
      </c>
      <c r="Q217" s="147">
        <v>0</v>
      </c>
      <c r="R217" s="147">
        <f>Q217*H217</f>
        <v>0</v>
      </c>
      <c r="S217" s="147">
        <v>0</v>
      </c>
      <c r="T217" s="148">
        <f>S217*H217</f>
        <v>0</v>
      </c>
      <c r="AR217" s="149" t="s">
        <v>247</v>
      </c>
      <c r="AT217" s="149" t="s">
        <v>243</v>
      </c>
      <c r="AU217" s="149" t="s">
        <v>83</v>
      </c>
      <c r="AY217" s="17" t="s">
        <v>241</v>
      </c>
      <c r="BE217" s="150">
        <f>IF(N217="základní",J217,0)</f>
        <v>0</v>
      </c>
      <c r="BF217" s="150">
        <f>IF(N217="snížená",J217,0)</f>
        <v>0</v>
      </c>
      <c r="BG217" s="150">
        <f>IF(N217="zákl. přenesená",J217,0)</f>
        <v>0</v>
      </c>
      <c r="BH217" s="150">
        <f>IF(N217="sníž. přenesená",J217,0)</f>
        <v>0</v>
      </c>
      <c r="BI217" s="150">
        <f>IF(N217="nulová",J217,0)</f>
        <v>0</v>
      </c>
      <c r="BJ217" s="17" t="s">
        <v>81</v>
      </c>
      <c r="BK217" s="150">
        <f>ROUND(I217*H217,2)</f>
        <v>0</v>
      </c>
      <c r="BL217" s="17" t="s">
        <v>247</v>
      </c>
      <c r="BM217" s="149" t="s">
        <v>3286</v>
      </c>
    </row>
    <row r="218" spans="2:47" s="1" customFormat="1" ht="195">
      <c r="B218" s="32"/>
      <c r="D218" s="151" t="s">
        <v>248</v>
      </c>
      <c r="F218" s="152" t="s">
        <v>3287</v>
      </c>
      <c r="I218" s="153"/>
      <c r="L218" s="32"/>
      <c r="M218" s="154"/>
      <c r="T218" s="56"/>
      <c r="AT218" s="17" t="s">
        <v>248</v>
      </c>
      <c r="AU218" s="17" t="s">
        <v>83</v>
      </c>
    </row>
    <row r="219" spans="2:51" s="13" customFormat="1" ht="11.25">
      <c r="B219" s="177"/>
      <c r="D219" s="151" t="s">
        <v>1584</v>
      </c>
      <c r="E219" s="178" t="s">
        <v>1</v>
      </c>
      <c r="F219" s="179" t="s">
        <v>3288</v>
      </c>
      <c r="H219" s="178" t="s">
        <v>1</v>
      </c>
      <c r="I219" s="180"/>
      <c r="L219" s="177"/>
      <c r="M219" s="181"/>
      <c r="T219" s="182"/>
      <c r="AT219" s="178" t="s">
        <v>1584</v>
      </c>
      <c r="AU219" s="178" t="s">
        <v>83</v>
      </c>
      <c r="AV219" s="13" t="s">
        <v>81</v>
      </c>
      <c r="AW219" s="13" t="s">
        <v>30</v>
      </c>
      <c r="AX219" s="13" t="s">
        <v>73</v>
      </c>
      <c r="AY219" s="178" t="s">
        <v>241</v>
      </c>
    </row>
    <row r="220" spans="2:51" s="13" customFormat="1" ht="11.25">
      <c r="B220" s="177"/>
      <c r="D220" s="151" t="s">
        <v>1584</v>
      </c>
      <c r="E220" s="178" t="s">
        <v>1</v>
      </c>
      <c r="F220" s="179" t="s">
        <v>3289</v>
      </c>
      <c r="H220" s="178" t="s">
        <v>1</v>
      </c>
      <c r="I220" s="180"/>
      <c r="L220" s="177"/>
      <c r="M220" s="181"/>
      <c r="T220" s="182"/>
      <c r="AT220" s="178" t="s">
        <v>1584</v>
      </c>
      <c r="AU220" s="178" t="s">
        <v>83</v>
      </c>
      <c r="AV220" s="13" t="s">
        <v>81</v>
      </c>
      <c r="AW220" s="13" t="s">
        <v>30</v>
      </c>
      <c r="AX220" s="13" t="s">
        <v>73</v>
      </c>
      <c r="AY220" s="178" t="s">
        <v>241</v>
      </c>
    </row>
    <row r="221" spans="2:51" s="12" customFormat="1" ht="11.25">
      <c r="B221" s="170"/>
      <c r="D221" s="151" t="s">
        <v>1584</v>
      </c>
      <c r="E221" s="171" t="s">
        <v>1</v>
      </c>
      <c r="F221" s="172" t="s">
        <v>564</v>
      </c>
      <c r="H221" s="173">
        <v>176</v>
      </c>
      <c r="I221" s="174"/>
      <c r="L221" s="170"/>
      <c r="M221" s="175"/>
      <c r="T221" s="176"/>
      <c r="AT221" s="171" t="s">
        <v>1584</v>
      </c>
      <c r="AU221" s="171" t="s">
        <v>83</v>
      </c>
      <c r="AV221" s="12" t="s">
        <v>83</v>
      </c>
      <c r="AW221" s="12" t="s">
        <v>30</v>
      </c>
      <c r="AX221" s="12" t="s">
        <v>73</v>
      </c>
      <c r="AY221" s="171" t="s">
        <v>241</v>
      </c>
    </row>
    <row r="222" spans="2:51" s="13" customFormat="1" ht="11.25">
      <c r="B222" s="177"/>
      <c r="D222" s="151" t="s">
        <v>1584</v>
      </c>
      <c r="E222" s="178" t="s">
        <v>1</v>
      </c>
      <c r="F222" s="179" t="s">
        <v>3290</v>
      </c>
      <c r="H222" s="178" t="s">
        <v>1</v>
      </c>
      <c r="I222" s="180"/>
      <c r="L222" s="177"/>
      <c r="M222" s="181"/>
      <c r="T222" s="182"/>
      <c r="AT222" s="178" t="s">
        <v>1584</v>
      </c>
      <c r="AU222" s="178" t="s">
        <v>83</v>
      </c>
      <c r="AV222" s="13" t="s">
        <v>81</v>
      </c>
      <c r="AW222" s="13" t="s">
        <v>30</v>
      </c>
      <c r="AX222" s="13" t="s">
        <v>73</v>
      </c>
      <c r="AY222" s="178" t="s">
        <v>241</v>
      </c>
    </row>
    <row r="223" spans="2:51" s="12" customFormat="1" ht="11.25">
      <c r="B223" s="170"/>
      <c r="D223" s="151" t="s">
        <v>1584</v>
      </c>
      <c r="E223" s="171" t="s">
        <v>1</v>
      </c>
      <c r="F223" s="172" t="s">
        <v>83</v>
      </c>
      <c r="H223" s="173">
        <v>2</v>
      </c>
      <c r="I223" s="174"/>
      <c r="L223" s="170"/>
      <c r="M223" s="175"/>
      <c r="T223" s="176"/>
      <c r="AT223" s="171" t="s">
        <v>1584</v>
      </c>
      <c r="AU223" s="171" t="s">
        <v>83</v>
      </c>
      <c r="AV223" s="12" t="s">
        <v>83</v>
      </c>
      <c r="AW223" s="12" t="s">
        <v>30</v>
      </c>
      <c r="AX223" s="12" t="s">
        <v>73</v>
      </c>
      <c r="AY223" s="171" t="s">
        <v>241</v>
      </c>
    </row>
    <row r="224" spans="2:51" s="13" customFormat="1" ht="11.25">
      <c r="B224" s="177"/>
      <c r="D224" s="151" t="s">
        <v>1584</v>
      </c>
      <c r="E224" s="178" t="s">
        <v>1</v>
      </c>
      <c r="F224" s="179" t="s">
        <v>3291</v>
      </c>
      <c r="H224" s="178" t="s">
        <v>1</v>
      </c>
      <c r="I224" s="180"/>
      <c r="L224" s="177"/>
      <c r="M224" s="181"/>
      <c r="T224" s="182"/>
      <c r="AT224" s="178" t="s">
        <v>1584</v>
      </c>
      <c r="AU224" s="178" t="s">
        <v>83</v>
      </c>
      <c r="AV224" s="13" t="s">
        <v>81</v>
      </c>
      <c r="AW224" s="13" t="s">
        <v>30</v>
      </c>
      <c r="AX224" s="13" t="s">
        <v>73</v>
      </c>
      <c r="AY224" s="178" t="s">
        <v>241</v>
      </c>
    </row>
    <row r="225" spans="2:51" s="12" customFormat="1" ht="11.25">
      <c r="B225" s="170"/>
      <c r="D225" s="151" t="s">
        <v>1584</v>
      </c>
      <c r="E225" s="171" t="s">
        <v>1</v>
      </c>
      <c r="F225" s="172" t="s">
        <v>83</v>
      </c>
      <c r="H225" s="173">
        <v>2</v>
      </c>
      <c r="I225" s="174"/>
      <c r="L225" s="170"/>
      <c r="M225" s="175"/>
      <c r="T225" s="176"/>
      <c r="AT225" s="171" t="s">
        <v>1584</v>
      </c>
      <c r="AU225" s="171" t="s">
        <v>83</v>
      </c>
      <c r="AV225" s="12" t="s">
        <v>83</v>
      </c>
      <c r="AW225" s="12" t="s">
        <v>30</v>
      </c>
      <c r="AX225" s="12" t="s">
        <v>73</v>
      </c>
      <c r="AY225" s="171" t="s">
        <v>241</v>
      </c>
    </row>
    <row r="226" spans="2:51" s="13" customFormat="1" ht="11.25">
      <c r="B226" s="177"/>
      <c r="D226" s="151" t="s">
        <v>1584</v>
      </c>
      <c r="E226" s="178" t="s">
        <v>1</v>
      </c>
      <c r="F226" s="179" t="s">
        <v>3292</v>
      </c>
      <c r="H226" s="178" t="s">
        <v>1</v>
      </c>
      <c r="I226" s="180"/>
      <c r="L226" s="177"/>
      <c r="M226" s="181"/>
      <c r="T226" s="182"/>
      <c r="AT226" s="178" t="s">
        <v>1584</v>
      </c>
      <c r="AU226" s="178" t="s">
        <v>83</v>
      </c>
      <c r="AV226" s="13" t="s">
        <v>81</v>
      </c>
      <c r="AW226" s="13" t="s">
        <v>30</v>
      </c>
      <c r="AX226" s="13" t="s">
        <v>73</v>
      </c>
      <c r="AY226" s="178" t="s">
        <v>241</v>
      </c>
    </row>
    <row r="227" spans="2:51" s="12" customFormat="1" ht="11.25">
      <c r="B227" s="170"/>
      <c r="D227" s="151" t="s">
        <v>1584</v>
      </c>
      <c r="E227" s="171" t="s">
        <v>1</v>
      </c>
      <c r="F227" s="172" t="s">
        <v>3293</v>
      </c>
      <c r="H227" s="173">
        <v>1.08</v>
      </c>
      <c r="I227" s="174"/>
      <c r="L227" s="170"/>
      <c r="M227" s="175"/>
      <c r="T227" s="176"/>
      <c r="AT227" s="171" t="s">
        <v>1584</v>
      </c>
      <c r="AU227" s="171" t="s">
        <v>83</v>
      </c>
      <c r="AV227" s="12" t="s">
        <v>83</v>
      </c>
      <c r="AW227" s="12" t="s">
        <v>30</v>
      </c>
      <c r="AX227" s="12" t="s">
        <v>73</v>
      </c>
      <c r="AY227" s="171" t="s">
        <v>241</v>
      </c>
    </row>
    <row r="228" spans="2:51" s="13" customFormat="1" ht="11.25">
      <c r="B228" s="177"/>
      <c r="D228" s="151" t="s">
        <v>1584</v>
      </c>
      <c r="E228" s="178" t="s">
        <v>1</v>
      </c>
      <c r="F228" s="179" t="s">
        <v>3294</v>
      </c>
      <c r="H228" s="178" t="s">
        <v>1</v>
      </c>
      <c r="I228" s="180"/>
      <c r="L228" s="177"/>
      <c r="M228" s="181"/>
      <c r="T228" s="182"/>
      <c r="AT228" s="178" t="s">
        <v>1584</v>
      </c>
      <c r="AU228" s="178" t="s">
        <v>83</v>
      </c>
      <c r="AV228" s="13" t="s">
        <v>81</v>
      </c>
      <c r="AW228" s="13" t="s">
        <v>30</v>
      </c>
      <c r="AX228" s="13" t="s">
        <v>73</v>
      </c>
      <c r="AY228" s="178" t="s">
        <v>241</v>
      </c>
    </row>
    <row r="229" spans="2:51" s="12" customFormat="1" ht="11.25">
      <c r="B229" s="170"/>
      <c r="D229" s="151" t="s">
        <v>1584</v>
      </c>
      <c r="E229" s="171" t="s">
        <v>1</v>
      </c>
      <c r="F229" s="172" t="s">
        <v>3295</v>
      </c>
      <c r="H229" s="173">
        <v>3.86</v>
      </c>
      <c r="I229" s="174"/>
      <c r="L229" s="170"/>
      <c r="M229" s="175"/>
      <c r="T229" s="176"/>
      <c r="AT229" s="171" t="s">
        <v>1584</v>
      </c>
      <c r="AU229" s="171" t="s">
        <v>83</v>
      </c>
      <c r="AV229" s="12" t="s">
        <v>83</v>
      </c>
      <c r="AW229" s="12" t="s">
        <v>30</v>
      </c>
      <c r="AX229" s="12" t="s">
        <v>73</v>
      </c>
      <c r="AY229" s="171" t="s">
        <v>241</v>
      </c>
    </row>
    <row r="230" spans="2:51" s="13" customFormat="1" ht="11.25">
      <c r="B230" s="177"/>
      <c r="D230" s="151" t="s">
        <v>1584</v>
      </c>
      <c r="E230" s="178" t="s">
        <v>1</v>
      </c>
      <c r="F230" s="179" t="s">
        <v>3296</v>
      </c>
      <c r="H230" s="178" t="s">
        <v>1</v>
      </c>
      <c r="I230" s="180"/>
      <c r="L230" s="177"/>
      <c r="M230" s="181"/>
      <c r="T230" s="182"/>
      <c r="AT230" s="178" t="s">
        <v>1584</v>
      </c>
      <c r="AU230" s="178" t="s">
        <v>83</v>
      </c>
      <c r="AV230" s="13" t="s">
        <v>81</v>
      </c>
      <c r="AW230" s="13" t="s">
        <v>30</v>
      </c>
      <c r="AX230" s="13" t="s">
        <v>73</v>
      </c>
      <c r="AY230" s="178" t="s">
        <v>241</v>
      </c>
    </row>
    <row r="231" spans="2:51" s="12" customFormat="1" ht="11.25">
      <c r="B231" s="170"/>
      <c r="D231" s="151" t="s">
        <v>1584</v>
      </c>
      <c r="E231" s="171" t="s">
        <v>1</v>
      </c>
      <c r="F231" s="172" t="s">
        <v>2531</v>
      </c>
      <c r="H231" s="173">
        <v>4</v>
      </c>
      <c r="I231" s="174"/>
      <c r="L231" s="170"/>
      <c r="M231" s="175"/>
      <c r="T231" s="176"/>
      <c r="AT231" s="171" t="s">
        <v>1584</v>
      </c>
      <c r="AU231" s="171" t="s">
        <v>83</v>
      </c>
      <c r="AV231" s="12" t="s">
        <v>83</v>
      </c>
      <c r="AW231" s="12" t="s">
        <v>30</v>
      </c>
      <c r="AX231" s="12" t="s">
        <v>73</v>
      </c>
      <c r="AY231" s="171" t="s">
        <v>241</v>
      </c>
    </row>
    <row r="232" spans="2:51" s="13" customFormat="1" ht="11.25">
      <c r="B232" s="177"/>
      <c r="D232" s="151" t="s">
        <v>1584</v>
      </c>
      <c r="E232" s="178" t="s">
        <v>1</v>
      </c>
      <c r="F232" s="179" t="s">
        <v>3297</v>
      </c>
      <c r="H232" s="178" t="s">
        <v>1</v>
      </c>
      <c r="I232" s="180"/>
      <c r="L232" s="177"/>
      <c r="M232" s="181"/>
      <c r="T232" s="182"/>
      <c r="AT232" s="178" t="s">
        <v>1584</v>
      </c>
      <c r="AU232" s="178" t="s">
        <v>83</v>
      </c>
      <c r="AV232" s="13" t="s">
        <v>81</v>
      </c>
      <c r="AW232" s="13" t="s">
        <v>30</v>
      </c>
      <c r="AX232" s="13" t="s">
        <v>73</v>
      </c>
      <c r="AY232" s="178" t="s">
        <v>241</v>
      </c>
    </row>
    <row r="233" spans="2:51" s="12" customFormat="1" ht="11.25">
      <c r="B233" s="170"/>
      <c r="D233" s="151" t="s">
        <v>1584</v>
      </c>
      <c r="E233" s="171" t="s">
        <v>1</v>
      </c>
      <c r="F233" s="172" t="s">
        <v>2531</v>
      </c>
      <c r="H233" s="173">
        <v>4</v>
      </c>
      <c r="I233" s="174"/>
      <c r="L233" s="170"/>
      <c r="M233" s="175"/>
      <c r="T233" s="176"/>
      <c r="AT233" s="171" t="s">
        <v>1584</v>
      </c>
      <c r="AU233" s="171" t="s">
        <v>83</v>
      </c>
      <c r="AV233" s="12" t="s">
        <v>83</v>
      </c>
      <c r="AW233" s="12" t="s">
        <v>30</v>
      </c>
      <c r="AX233" s="12" t="s">
        <v>73</v>
      </c>
      <c r="AY233" s="171" t="s">
        <v>241</v>
      </c>
    </row>
    <row r="234" spans="2:51" s="13" customFormat="1" ht="11.25">
      <c r="B234" s="177"/>
      <c r="D234" s="151" t="s">
        <v>1584</v>
      </c>
      <c r="E234" s="178" t="s">
        <v>1</v>
      </c>
      <c r="F234" s="179" t="s">
        <v>3298</v>
      </c>
      <c r="H234" s="178" t="s">
        <v>1</v>
      </c>
      <c r="I234" s="180"/>
      <c r="L234" s="177"/>
      <c r="M234" s="181"/>
      <c r="T234" s="182"/>
      <c r="AT234" s="178" t="s">
        <v>1584</v>
      </c>
      <c r="AU234" s="178" t="s">
        <v>83</v>
      </c>
      <c r="AV234" s="13" t="s">
        <v>81</v>
      </c>
      <c r="AW234" s="13" t="s">
        <v>30</v>
      </c>
      <c r="AX234" s="13" t="s">
        <v>73</v>
      </c>
      <c r="AY234" s="178" t="s">
        <v>241</v>
      </c>
    </row>
    <row r="235" spans="2:51" s="12" customFormat="1" ht="11.25">
      <c r="B235" s="170"/>
      <c r="D235" s="151" t="s">
        <v>1584</v>
      </c>
      <c r="E235" s="171" t="s">
        <v>1</v>
      </c>
      <c r="F235" s="172" t="s">
        <v>2531</v>
      </c>
      <c r="H235" s="173">
        <v>4</v>
      </c>
      <c r="I235" s="174"/>
      <c r="L235" s="170"/>
      <c r="M235" s="175"/>
      <c r="T235" s="176"/>
      <c r="AT235" s="171" t="s">
        <v>1584</v>
      </c>
      <c r="AU235" s="171" t="s">
        <v>83</v>
      </c>
      <c r="AV235" s="12" t="s">
        <v>83</v>
      </c>
      <c r="AW235" s="12" t="s">
        <v>30</v>
      </c>
      <c r="AX235" s="12" t="s">
        <v>73</v>
      </c>
      <c r="AY235" s="171" t="s">
        <v>241</v>
      </c>
    </row>
    <row r="236" spans="2:51" s="13" customFormat="1" ht="11.25">
      <c r="B236" s="177"/>
      <c r="D236" s="151" t="s">
        <v>1584</v>
      </c>
      <c r="E236" s="178" t="s">
        <v>1</v>
      </c>
      <c r="F236" s="179" t="s">
        <v>3299</v>
      </c>
      <c r="H236" s="178" t="s">
        <v>1</v>
      </c>
      <c r="I236" s="180"/>
      <c r="L236" s="177"/>
      <c r="M236" s="181"/>
      <c r="T236" s="182"/>
      <c r="AT236" s="178" t="s">
        <v>1584</v>
      </c>
      <c r="AU236" s="178" t="s">
        <v>83</v>
      </c>
      <c r="AV236" s="13" t="s">
        <v>81</v>
      </c>
      <c r="AW236" s="13" t="s">
        <v>30</v>
      </c>
      <c r="AX236" s="13" t="s">
        <v>73</v>
      </c>
      <c r="AY236" s="178" t="s">
        <v>241</v>
      </c>
    </row>
    <row r="237" spans="2:51" s="12" customFormat="1" ht="11.25">
      <c r="B237" s="170"/>
      <c r="D237" s="151" t="s">
        <v>1584</v>
      </c>
      <c r="E237" s="171" t="s">
        <v>1</v>
      </c>
      <c r="F237" s="172" t="s">
        <v>2788</v>
      </c>
      <c r="H237" s="173">
        <v>2</v>
      </c>
      <c r="I237" s="174"/>
      <c r="L237" s="170"/>
      <c r="M237" s="175"/>
      <c r="T237" s="176"/>
      <c r="AT237" s="171" t="s">
        <v>1584</v>
      </c>
      <c r="AU237" s="171" t="s">
        <v>83</v>
      </c>
      <c r="AV237" s="12" t="s">
        <v>83</v>
      </c>
      <c r="AW237" s="12" t="s">
        <v>30</v>
      </c>
      <c r="AX237" s="12" t="s">
        <v>73</v>
      </c>
      <c r="AY237" s="171" t="s">
        <v>241</v>
      </c>
    </row>
    <row r="238" spans="2:51" s="14" customFormat="1" ht="11.25">
      <c r="B238" s="186"/>
      <c r="D238" s="151" t="s">
        <v>1584</v>
      </c>
      <c r="E238" s="187" t="s">
        <v>1</v>
      </c>
      <c r="F238" s="188" t="s">
        <v>2061</v>
      </c>
      <c r="H238" s="189">
        <v>198.94</v>
      </c>
      <c r="I238" s="190"/>
      <c r="L238" s="186"/>
      <c r="M238" s="191"/>
      <c r="T238" s="192"/>
      <c r="AT238" s="187" t="s">
        <v>1584</v>
      </c>
      <c r="AU238" s="187" t="s">
        <v>83</v>
      </c>
      <c r="AV238" s="14" t="s">
        <v>247</v>
      </c>
      <c r="AW238" s="14" t="s">
        <v>30</v>
      </c>
      <c r="AX238" s="14" t="s">
        <v>81</v>
      </c>
      <c r="AY238" s="187" t="s">
        <v>241</v>
      </c>
    </row>
    <row r="239" spans="2:65" s="1" customFormat="1" ht="16.5" customHeight="1">
      <c r="B239" s="32"/>
      <c r="C239" s="155" t="s">
        <v>293</v>
      </c>
      <c r="D239" s="155" t="s">
        <v>260</v>
      </c>
      <c r="E239" s="156" t="s">
        <v>3213</v>
      </c>
      <c r="F239" s="157" t="s">
        <v>3214</v>
      </c>
      <c r="G239" s="158" t="s">
        <v>563</v>
      </c>
      <c r="H239" s="159">
        <v>80.159</v>
      </c>
      <c r="I239" s="160"/>
      <c r="J239" s="161">
        <f>ROUND(I239*H239,2)</f>
        <v>0</v>
      </c>
      <c r="K239" s="162"/>
      <c r="L239" s="163"/>
      <c r="M239" s="164" t="s">
        <v>1</v>
      </c>
      <c r="N239" s="165" t="s">
        <v>38</v>
      </c>
      <c r="P239" s="147">
        <f>O239*H239</f>
        <v>0</v>
      </c>
      <c r="Q239" s="147">
        <v>1</v>
      </c>
      <c r="R239" s="147">
        <f>Q239*H239</f>
        <v>80.159</v>
      </c>
      <c r="S239" s="147">
        <v>0</v>
      </c>
      <c r="T239" s="148">
        <f>S239*H239</f>
        <v>0</v>
      </c>
      <c r="AR239" s="149" t="s">
        <v>258</v>
      </c>
      <c r="AT239" s="149" t="s">
        <v>260</v>
      </c>
      <c r="AU239" s="149" t="s">
        <v>83</v>
      </c>
      <c r="AY239" s="17" t="s">
        <v>241</v>
      </c>
      <c r="BE239" s="150">
        <f>IF(N239="základní",J239,0)</f>
        <v>0</v>
      </c>
      <c r="BF239" s="150">
        <f>IF(N239="snížená",J239,0)</f>
        <v>0</v>
      </c>
      <c r="BG239" s="150">
        <f>IF(N239="zákl. přenesená",J239,0)</f>
        <v>0</v>
      </c>
      <c r="BH239" s="150">
        <f>IF(N239="sníž. přenesená",J239,0)</f>
        <v>0</v>
      </c>
      <c r="BI239" s="150">
        <f>IF(N239="nulová",J239,0)</f>
        <v>0</v>
      </c>
      <c r="BJ239" s="17" t="s">
        <v>81</v>
      </c>
      <c r="BK239" s="150">
        <f>ROUND(I239*H239,2)</f>
        <v>0</v>
      </c>
      <c r="BL239" s="17" t="s">
        <v>247</v>
      </c>
      <c r="BM239" s="149" t="s">
        <v>3300</v>
      </c>
    </row>
    <row r="240" spans="2:47" s="1" customFormat="1" ht="11.25">
      <c r="B240" s="32"/>
      <c r="D240" s="151" t="s">
        <v>248</v>
      </c>
      <c r="F240" s="152" t="s">
        <v>3214</v>
      </c>
      <c r="I240" s="153"/>
      <c r="L240" s="32"/>
      <c r="M240" s="154"/>
      <c r="T240" s="56"/>
      <c r="AT240" s="17" t="s">
        <v>248</v>
      </c>
      <c r="AU240" s="17" t="s">
        <v>83</v>
      </c>
    </row>
    <row r="241" spans="2:51" s="13" customFormat="1" ht="22.5">
      <c r="B241" s="177"/>
      <c r="D241" s="151" t="s">
        <v>1584</v>
      </c>
      <c r="E241" s="178" t="s">
        <v>1</v>
      </c>
      <c r="F241" s="179" t="s">
        <v>3301</v>
      </c>
      <c r="H241" s="178" t="s">
        <v>1</v>
      </c>
      <c r="I241" s="180"/>
      <c r="L241" s="177"/>
      <c r="M241" s="181"/>
      <c r="T241" s="182"/>
      <c r="AT241" s="178" t="s">
        <v>1584</v>
      </c>
      <c r="AU241" s="178" t="s">
        <v>83</v>
      </c>
      <c r="AV241" s="13" t="s">
        <v>81</v>
      </c>
      <c r="AW241" s="13" t="s">
        <v>30</v>
      </c>
      <c r="AX241" s="13" t="s">
        <v>73</v>
      </c>
      <c r="AY241" s="178" t="s">
        <v>241</v>
      </c>
    </row>
    <row r="242" spans="2:51" s="12" customFormat="1" ht="11.25">
      <c r="B242" s="170"/>
      <c r="D242" s="151" t="s">
        <v>1584</v>
      </c>
      <c r="E242" s="171" t="s">
        <v>1</v>
      </c>
      <c r="F242" s="172" t="s">
        <v>3302</v>
      </c>
      <c r="H242" s="173">
        <v>80.159</v>
      </c>
      <c r="I242" s="174"/>
      <c r="L242" s="170"/>
      <c r="M242" s="175"/>
      <c r="T242" s="176"/>
      <c r="AT242" s="171" t="s">
        <v>1584</v>
      </c>
      <c r="AU242" s="171" t="s">
        <v>83</v>
      </c>
      <c r="AV242" s="12" t="s">
        <v>83</v>
      </c>
      <c r="AW242" s="12" t="s">
        <v>30</v>
      </c>
      <c r="AX242" s="12" t="s">
        <v>81</v>
      </c>
      <c r="AY242" s="171" t="s">
        <v>241</v>
      </c>
    </row>
    <row r="243" spans="2:65" s="1" customFormat="1" ht="24.2" customHeight="1">
      <c r="B243" s="32"/>
      <c r="C243" s="155" t="s">
        <v>337</v>
      </c>
      <c r="D243" s="155" t="s">
        <v>260</v>
      </c>
      <c r="E243" s="156" t="s">
        <v>3303</v>
      </c>
      <c r="F243" s="157" t="s">
        <v>3304</v>
      </c>
      <c r="G243" s="158" t="s">
        <v>246</v>
      </c>
      <c r="H243" s="159">
        <v>39.39</v>
      </c>
      <c r="I243" s="160"/>
      <c r="J243" s="161">
        <f>ROUND(I243*H243,2)</f>
        <v>0</v>
      </c>
      <c r="K243" s="162"/>
      <c r="L243" s="163"/>
      <c r="M243" s="164" t="s">
        <v>1</v>
      </c>
      <c r="N243" s="165" t="s">
        <v>38</v>
      </c>
      <c r="P243" s="147">
        <f>O243*H243</f>
        <v>0</v>
      </c>
      <c r="Q243" s="147">
        <v>2.429</v>
      </c>
      <c r="R243" s="147">
        <f>Q243*H243</f>
        <v>95.67831</v>
      </c>
      <c r="S243" s="147">
        <v>0</v>
      </c>
      <c r="T243" s="148">
        <f>S243*H243</f>
        <v>0</v>
      </c>
      <c r="AR243" s="149" t="s">
        <v>258</v>
      </c>
      <c r="AT243" s="149" t="s">
        <v>260</v>
      </c>
      <c r="AU243" s="149" t="s">
        <v>83</v>
      </c>
      <c r="AY243" s="17" t="s">
        <v>241</v>
      </c>
      <c r="BE243" s="150">
        <f>IF(N243="základní",J243,0)</f>
        <v>0</v>
      </c>
      <c r="BF243" s="150">
        <f>IF(N243="snížená",J243,0)</f>
        <v>0</v>
      </c>
      <c r="BG243" s="150">
        <f>IF(N243="zákl. přenesená",J243,0)</f>
        <v>0</v>
      </c>
      <c r="BH243" s="150">
        <f>IF(N243="sníž. přenesená",J243,0)</f>
        <v>0</v>
      </c>
      <c r="BI243" s="150">
        <f>IF(N243="nulová",J243,0)</f>
        <v>0</v>
      </c>
      <c r="BJ243" s="17" t="s">
        <v>81</v>
      </c>
      <c r="BK243" s="150">
        <f>ROUND(I243*H243,2)</f>
        <v>0</v>
      </c>
      <c r="BL243" s="17" t="s">
        <v>247</v>
      </c>
      <c r="BM243" s="149" t="s">
        <v>3305</v>
      </c>
    </row>
    <row r="244" spans="2:47" s="1" customFormat="1" ht="11.25">
      <c r="B244" s="32"/>
      <c r="D244" s="151" t="s">
        <v>248</v>
      </c>
      <c r="F244" s="152" t="s">
        <v>3304</v>
      </c>
      <c r="I244" s="153"/>
      <c r="L244" s="32"/>
      <c r="M244" s="154"/>
      <c r="T244" s="56"/>
      <c r="AT244" s="17" t="s">
        <v>248</v>
      </c>
      <c r="AU244" s="17" t="s">
        <v>83</v>
      </c>
    </row>
    <row r="245" spans="2:65" s="1" customFormat="1" ht="21.75" customHeight="1">
      <c r="B245" s="32"/>
      <c r="C245" s="155" t="s">
        <v>296</v>
      </c>
      <c r="D245" s="155" t="s">
        <v>260</v>
      </c>
      <c r="E245" s="156" t="s">
        <v>3306</v>
      </c>
      <c r="F245" s="157" t="s">
        <v>3307</v>
      </c>
      <c r="G245" s="158" t="s">
        <v>563</v>
      </c>
      <c r="H245" s="159">
        <v>880.198</v>
      </c>
      <c r="I245" s="160"/>
      <c r="J245" s="161">
        <f>ROUND(I245*H245,2)</f>
        <v>0</v>
      </c>
      <c r="K245" s="162"/>
      <c r="L245" s="163"/>
      <c r="M245" s="164" t="s">
        <v>1</v>
      </c>
      <c r="N245" s="165" t="s">
        <v>38</v>
      </c>
      <c r="P245" s="147">
        <f>O245*H245</f>
        <v>0</v>
      </c>
      <c r="Q245" s="147">
        <v>1</v>
      </c>
      <c r="R245" s="147">
        <f>Q245*H245</f>
        <v>880.198</v>
      </c>
      <c r="S245" s="147">
        <v>0</v>
      </c>
      <c r="T245" s="148">
        <f>S245*H245</f>
        <v>0</v>
      </c>
      <c r="AR245" s="149" t="s">
        <v>258</v>
      </c>
      <c r="AT245" s="149" t="s">
        <v>260</v>
      </c>
      <c r="AU245" s="149" t="s">
        <v>83</v>
      </c>
      <c r="AY245" s="17" t="s">
        <v>241</v>
      </c>
      <c r="BE245" s="150">
        <f>IF(N245="základní",J245,0)</f>
        <v>0</v>
      </c>
      <c r="BF245" s="150">
        <f>IF(N245="snížená",J245,0)</f>
        <v>0</v>
      </c>
      <c r="BG245" s="150">
        <f>IF(N245="zákl. přenesená",J245,0)</f>
        <v>0</v>
      </c>
      <c r="BH245" s="150">
        <f>IF(N245="sníž. přenesená",J245,0)</f>
        <v>0</v>
      </c>
      <c r="BI245" s="150">
        <f>IF(N245="nulová",J245,0)</f>
        <v>0</v>
      </c>
      <c r="BJ245" s="17" t="s">
        <v>81</v>
      </c>
      <c r="BK245" s="150">
        <f>ROUND(I245*H245,2)</f>
        <v>0</v>
      </c>
      <c r="BL245" s="17" t="s">
        <v>247</v>
      </c>
      <c r="BM245" s="149" t="s">
        <v>3308</v>
      </c>
    </row>
    <row r="246" spans="2:47" s="1" customFormat="1" ht="11.25">
      <c r="B246" s="32"/>
      <c r="D246" s="151" t="s">
        <v>248</v>
      </c>
      <c r="F246" s="152" t="s">
        <v>3307</v>
      </c>
      <c r="I246" s="153"/>
      <c r="L246" s="32"/>
      <c r="M246" s="154"/>
      <c r="T246" s="56"/>
      <c r="AT246" s="17" t="s">
        <v>248</v>
      </c>
      <c r="AU246" s="17" t="s">
        <v>83</v>
      </c>
    </row>
    <row r="247" spans="2:51" s="13" customFormat="1" ht="22.5">
      <c r="B247" s="177"/>
      <c r="D247" s="151" t="s">
        <v>1584</v>
      </c>
      <c r="E247" s="178" t="s">
        <v>1</v>
      </c>
      <c r="F247" s="179" t="s">
        <v>3309</v>
      </c>
      <c r="H247" s="178" t="s">
        <v>1</v>
      </c>
      <c r="I247" s="180"/>
      <c r="L247" s="177"/>
      <c r="M247" s="181"/>
      <c r="T247" s="182"/>
      <c r="AT247" s="178" t="s">
        <v>1584</v>
      </c>
      <c r="AU247" s="178" t="s">
        <v>83</v>
      </c>
      <c r="AV247" s="13" t="s">
        <v>81</v>
      </c>
      <c r="AW247" s="13" t="s">
        <v>30</v>
      </c>
      <c r="AX247" s="13" t="s">
        <v>73</v>
      </c>
      <c r="AY247" s="178" t="s">
        <v>241</v>
      </c>
    </row>
    <row r="248" spans="2:51" s="13" customFormat="1" ht="22.5">
      <c r="B248" s="177"/>
      <c r="D248" s="151" t="s">
        <v>1584</v>
      </c>
      <c r="E248" s="178" t="s">
        <v>1</v>
      </c>
      <c r="F248" s="179" t="s">
        <v>3310</v>
      </c>
      <c r="H248" s="178" t="s">
        <v>1</v>
      </c>
      <c r="I248" s="180"/>
      <c r="L248" s="177"/>
      <c r="M248" s="181"/>
      <c r="T248" s="182"/>
      <c r="AT248" s="178" t="s">
        <v>1584</v>
      </c>
      <c r="AU248" s="178" t="s">
        <v>83</v>
      </c>
      <c r="AV248" s="13" t="s">
        <v>81</v>
      </c>
      <c r="AW248" s="13" t="s">
        <v>30</v>
      </c>
      <c r="AX248" s="13" t="s">
        <v>73</v>
      </c>
      <c r="AY248" s="178" t="s">
        <v>241</v>
      </c>
    </row>
    <row r="249" spans="2:51" s="12" customFormat="1" ht="22.5">
      <c r="B249" s="170"/>
      <c r="D249" s="151" t="s">
        <v>1584</v>
      </c>
      <c r="E249" s="171" t="s">
        <v>1</v>
      </c>
      <c r="F249" s="172" t="s">
        <v>3311</v>
      </c>
      <c r="H249" s="173">
        <v>880.198</v>
      </c>
      <c r="I249" s="174"/>
      <c r="L249" s="170"/>
      <c r="M249" s="175"/>
      <c r="T249" s="176"/>
      <c r="AT249" s="171" t="s">
        <v>1584</v>
      </c>
      <c r="AU249" s="171" t="s">
        <v>83</v>
      </c>
      <c r="AV249" s="12" t="s">
        <v>83</v>
      </c>
      <c r="AW249" s="12" t="s">
        <v>30</v>
      </c>
      <c r="AX249" s="12" t="s">
        <v>81</v>
      </c>
      <c r="AY249" s="171" t="s">
        <v>241</v>
      </c>
    </row>
    <row r="250" spans="2:65" s="1" customFormat="1" ht="16.5" customHeight="1">
      <c r="B250" s="32"/>
      <c r="C250" s="137" t="s">
        <v>344</v>
      </c>
      <c r="D250" s="137" t="s">
        <v>243</v>
      </c>
      <c r="E250" s="138" t="s">
        <v>3312</v>
      </c>
      <c r="F250" s="139" t="s">
        <v>3313</v>
      </c>
      <c r="G250" s="140" t="s">
        <v>2220</v>
      </c>
      <c r="H250" s="141">
        <v>1</v>
      </c>
      <c r="I250" s="142"/>
      <c r="J250" s="143">
        <f>ROUND(I250*H250,2)</f>
        <v>0</v>
      </c>
      <c r="K250" s="144"/>
      <c r="L250" s="32"/>
      <c r="M250" s="145" t="s">
        <v>1</v>
      </c>
      <c r="N250" s="146" t="s">
        <v>38</v>
      </c>
      <c r="P250" s="147">
        <f>O250*H250</f>
        <v>0</v>
      </c>
      <c r="Q250" s="147">
        <v>0</v>
      </c>
      <c r="R250" s="147">
        <f>Q250*H250</f>
        <v>0</v>
      </c>
      <c r="S250" s="147">
        <v>0</v>
      </c>
      <c r="T250" s="148">
        <f>S250*H250</f>
        <v>0</v>
      </c>
      <c r="AR250" s="149" t="s">
        <v>247</v>
      </c>
      <c r="AT250" s="149" t="s">
        <v>243</v>
      </c>
      <c r="AU250" s="149" t="s">
        <v>83</v>
      </c>
      <c r="AY250" s="17" t="s">
        <v>241</v>
      </c>
      <c r="BE250" s="150">
        <f>IF(N250="základní",J250,0)</f>
        <v>0</v>
      </c>
      <c r="BF250" s="150">
        <f>IF(N250="snížená",J250,0)</f>
        <v>0</v>
      </c>
      <c r="BG250" s="150">
        <f>IF(N250="zákl. přenesená",J250,0)</f>
        <v>0</v>
      </c>
      <c r="BH250" s="150">
        <f>IF(N250="sníž. přenesená",J250,0)</f>
        <v>0</v>
      </c>
      <c r="BI250" s="150">
        <f>IF(N250="nulová",J250,0)</f>
        <v>0</v>
      </c>
      <c r="BJ250" s="17" t="s">
        <v>81</v>
      </c>
      <c r="BK250" s="150">
        <f>ROUND(I250*H250,2)</f>
        <v>0</v>
      </c>
      <c r="BL250" s="17" t="s">
        <v>247</v>
      </c>
      <c r="BM250" s="149" t="s">
        <v>3314</v>
      </c>
    </row>
    <row r="251" spans="2:47" s="1" customFormat="1" ht="11.25">
      <c r="B251" s="32"/>
      <c r="D251" s="151" t="s">
        <v>248</v>
      </c>
      <c r="F251" s="152" t="s">
        <v>3313</v>
      </c>
      <c r="I251" s="153"/>
      <c r="L251" s="32"/>
      <c r="M251" s="154"/>
      <c r="T251" s="56"/>
      <c r="AT251" s="17" t="s">
        <v>248</v>
      </c>
      <c r="AU251" s="17" t="s">
        <v>83</v>
      </c>
    </row>
    <row r="252" spans="2:51" s="13" customFormat="1" ht="22.5">
      <c r="B252" s="177"/>
      <c r="D252" s="151" t="s">
        <v>1584</v>
      </c>
      <c r="E252" s="178" t="s">
        <v>1</v>
      </c>
      <c r="F252" s="179" t="s">
        <v>3315</v>
      </c>
      <c r="H252" s="178" t="s">
        <v>1</v>
      </c>
      <c r="I252" s="180"/>
      <c r="L252" s="177"/>
      <c r="M252" s="181"/>
      <c r="T252" s="182"/>
      <c r="AT252" s="178" t="s">
        <v>1584</v>
      </c>
      <c r="AU252" s="178" t="s">
        <v>83</v>
      </c>
      <c r="AV252" s="13" t="s">
        <v>81</v>
      </c>
      <c r="AW252" s="13" t="s">
        <v>30</v>
      </c>
      <c r="AX252" s="13" t="s">
        <v>73</v>
      </c>
      <c r="AY252" s="178" t="s">
        <v>241</v>
      </c>
    </row>
    <row r="253" spans="2:51" s="13" customFormat="1" ht="22.5">
      <c r="B253" s="177"/>
      <c r="D253" s="151" t="s">
        <v>1584</v>
      </c>
      <c r="E253" s="178" t="s">
        <v>1</v>
      </c>
      <c r="F253" s="179" t="s">
        <v>3316</v>
      </c>
      <c r="H253" s="178" t="s">
        <v>1</v>
      </c>
      <c r="I253" s="180"/>
      <c r="L253" s="177"/>
      <c r="M253" s="181"/>
      <c r="T253" s="182"/>
      <c r="AT253" s="178" t="s">
        <v>1584</v>
      </c>
      <c r="AU253" s="178" t="s">
        <v>83</v>
      </c>
      <c r="AV253" s="13" t="s">
        <v>81</v>
      </c>
      <c r="AW253" s="13" t="s">
        <v>30</v>
      </c>
      <c r="AX253" s="13" t="s">
        <v>73</v>
      </c>
      <c r="AY253" s="178" t="s">
        <v>241</v>
      </c>
    </row>
    <row r="254" spans="2:51" s="13" customFormat="1" ht="11.25">
      <c r="B254" s="177"/>
      <c r="D254" s="151" t="s">
        <v>1584</v>
      </c>
      <c r="E254" s="178" t="s">
        <v>1</v>
      </c>
      <c r="F254" s="179" t="s">
        <v>3317</v>
      </c>
      <c r="H254" s="178" t="s">
        <v>1</v>
      </c>
      <c r="I254" s="180"/>
      <c r="L254" s="177"/>
      <c r="M254" s="181"/>
      <c r="T254" s="182"/>
      <c r="AT254" s="178" t="s">
        <v>1584</v>
      </c>
      <c r="AU254" s="178" t="s">
        <v>83</v>
      </c>
      <c r="AV254" s="13" t="s">
        <v>81</v>
      </c>
      <c r="AW254" s="13" t="s">
        <v>30</v>
      </c>
      <c r="AX254" s="13" t="s">
        <v>73</v>
      </c>
      <c r="AY254" s="178" t="s">
        <v>241</v>
      </c>
    </row>
    <row r="255" spans="2:51" s="12" customFormat="1" ht="11.25">
      <c r="B255" s="170"/>
      <c r="D255" s="151" t="s">
        <v>1584</v>
      </c>
      <c r="E255" s="171" t="s">
        <v>1</v>
      </c>
      <c r="F255" s="172" t="s">
        <v>81</v>
      </c>
      <c r="H255" s="173">
        <v>1</v>
      </c>
      <c r="I255" s="174"/>
      <c r="L255" s="170"/>
      <c r="M255" s="175"/>
      <c r="T255" s="176"/>
      <c r="AT255" s="171" t="s">
        <v>1584</v>
      </c>
      <c r="AU255" s="171" t="s">
        <v>83</v>
      </c>
      <c r="AV255" s="12" t="s">
        <v>83</v>
      </c>
      <c r="AW255" s="12" t="s">
        <v>30</v>
      </c>
      <c r="AX255" s="12" t="s">
        <v>81</v>
      </c>
      <c r="AY255" s="171" t="s">
        <v>241</v>
      </c>
    </row>
    <row r="256" spans="2:65" s="1" customFormat="1" ht="16.5" customHeight="1">
      <c r="B256" s="32"/>
      <c r="C256" s="137" t="s">
        <v>299</v>
      </c>
      <c r="D256" s="137" t="s">
        <v>243</v>
      </c>
      <c r="E256" s="138" t="s">
        <v>376</v>
      </c>
      <c r="F256" s="139" t="s">
        <v>3318</v>
      </c>
      <c r="G256" s="140" t="s">
        <v>263</v>
      </c>
      <c r="H256" s="141">
        <v>6</v>
      </c>
      <c r="I256" s="142"/>
      <c r="J256" s="143">
        <f>ROUND(I256*H256,2)</f>
        <v>0</v>
      </c>
      <c r="K256" s="144"/>
      <c r="L256" s="32"/>
      <c r="M256" s="145" t="s">
        <v>1</v>
      </c>
      <c r="N256" s="146" t="s">
        <v>38</v>
      </c>
      <c r="P256" s="147">
        <f>O256*H256</f>
        <v>0</v>
      </c>
      <c r="Q256" s="147">
        <v>0</v>
      </c>
      <c r="R256" s="147">
        <f>Q256*H256</f>
        <v>0</v>
      </c>
      <c r="S256" s="147">
        <v>0</v>
      </c>
      <c r="T256" s="148">
        <f>S256*H256</f>
        <v>0</v>
      </c>
      <c r="AR256" s="149" t="s">
        <v>247</v>
      </c>
      <c r="AT256" s="149" t="s">
        <v>243</v>
      </c>
      <c r="AU256" s="149" t="s">
        <v>83</v>
      </c>
      <c r="AY256" s="17" t="s">
        <v>241</v>
      </c>
      <c r="BE256" s="150">
        <f>IF(N256="základní",J256,0)</f>
        <v>0</v>
      </c>
      <c r="BF256" s="150">
        <f>IF(N256="snížená",J256,0)</f>
        <v>0</v>
      </c>
      <c r="BG256" s="150">
        <f>IF(N256="zákl. přenesená",J256,0)</f>
        <v>0</v>
      </c>
      <c r="BH256" s="150">
        <f>IF(N256="sníž. přenesená",J256,0)</f>
        <v>0</v>
      </c>
      <c r="BI256" s="150">
        <f>IF(N256="nulová",J256,0)</f>
        <v>0</v>
      </c>
      <c r="BJ256" s="17" t="s">
        <v>81</v>
      </c>
      <c r="BK256" s="150">
        <f>ROUND(I256*H256,2)</f>
        <v>0</v>
      </c>
      <c r="BL256" s="17" t="s">
        <v>247</v>
      </c>
      <c r="BM256" s="149" t="s">
        <v>3319</v>
      </c>
    </row>
    <row r="257" spans="2:47" s="1" customFormat="1" ht="39">
      <c r="B257" s="32"/>
      <c r="D257" s="151" t="s">
        <v>248</v>
      </c>
      <c r="F257" s="152" t="s">
        <v>3320</v>
      </c>
      <c r="I257" s="153"/>
      <c r="L257" s="32"/>
      <c r="M257" s="154"/>
      <c r="T257" s="56"/>
      <c r="AT257" s="17" t="s">
        <v>248</v>
      </c>
      <c r="AU257" s="17" t="s">
        <v>83</v>
      </c>
    </row>
    <row r="258" spans="2:51" s="13" customFormat="1" ht="22.5">
      <c r="B258" s="177"/>
      <c r="D258" s="151" t="s">
        <v>1584</v>
      </c>
      <c r="E258" s="178" t="s">
        <v>1</v>
      </c>
      <c r="F258" s="179" t="s">
        <v>3321</v>
      </c>
      <c r="H258" s="178" t="s">
        <v>1</v>
      </c>
      <c r="I258" s="180"/>
      <c r="L258" s="177"/>
      <c r="M258" s="181"/>
      <c r="T258" s="182"/>
      <c r="AT258" s="178" t="s">
        <v>1584</v>
      </c>
      <c r="AU258" s="178" t="s">
        <v>83</v>
      </c>
      <c r="AV258" s="13" t="s">
        <v>81</v>
      </c>
      <c r="AW258" s="13" t="s">
        <v>30</v>
      </c>
      <c r="AX258" s="13" t="s">
        <v>73</v>
      </c>
      <c r="AY258" s="178" t="s">
        <v>241</v>
      </c>
    </row>
    <row r="259" spans="2:51" s="12" customFormat="1" ht="11.25">
      <c r="B259" s="170"/>
      <c r="D259" s="151" t="s">
        <v>1584</v>
      </c>
      <c r="E259" s="171" t="s">
        <v>1</v>
      </c>
      <c r="F259" s="172" t="s">
        <v>247</v>
      </c>
      <c r="H259" s="173">
        <v>4</v>
      </c>
      <c r="I259" s="174"/>
      <c r="L259" s="170"/>
      <c r="M259" s="175"/>
      <c r="T259" s="176"/>
      <c r="AT259" s="171" t="s">
        <v>1584</v>
      </c>
      <c r="AU259" s="171" t="s">
        <v>83</v>
      </c>
      <c r="AV259" s="12" t="s">
        <v>83</v>
      </c>
      <c r="AW259" s="12" t="s">
        <v>30</v>
      </c>
      <c r="AX259" s="12" t="s">
        <v>73</v>
      </c>
      <c r="AY259" s="171" t="s">
        <v>241</v>
      </c>
    </row>
    <row r="260" spans="2:51" s="13" customFormat="1" ht="22.5">
      <c r="B260" s="177"/>
      <c r="D260" s="151" t="s">
        <v>1584</v>
      </c>
      <c r="E260" s="178" t="s">
        <v>1</v>
      </c>
      <c r="F260" s="179" t="s">
        <v>3322</v>
      </c>
      <c r="H260" s="178" t="s">
        <v>1</v>
      </c>
      <c r="I260" s="180"/>
      <c r="L260" s="177"/>
      <c r="M260" s="181"/>
      <c r="T260" s="182"/>
      <c r="AT260" s="178" t="s">
        <v>1584</v>
      </c>
      <c r="AU260" s="178" t="s">
        <v>83</v>
      </c>
      <c r="AV260" s="13" t="s">
        <v>81</v>
      </c>
      <c r="AW260" s="13" t="s">
        <v>30</v>
      </c>
      <c r="AX260" s="13" t="s">
        <v>73</v>
      </c>
      <c r="AY260" s="178" t="s">
        <v>241</v>
      </c>
    </row>
    <row r="261" spans="2:51" s="12" customFormat="1" ht="11.25">
      <c r="B261" s="170"/>
      <c r="D261" s="151" t="s">
        <v>1584</v>
      </c>
      <c r="E261" s="171" t="s">
        <v>1</v>
      </c>
      <c r="F261" s="172" t="s">
        <v>83</v>
      </c>
      <c r="H261" s="173">
        <v>2</v>
      </c>
      <c r="I261" s="174"/>
      <c r="L261" s="170"/>
      <c r="M261" s="175"/>
      <c r="T261" s="176"/>
      <c r="AT261" s="171" t="s">
        <v>1584</v>
      </c>
      <c r="AU261" s="171" t="s">
        <v>83</v>
      </c>
      <c r="AV261" s="12" t="s">
        <v>83</v>
      </c>
      <c r="AW261" s="12" t="s">
        <v>30</v>
      </c>
      <c r="AX261" s="12" t="s">
        <v>73</v>
      </c>
      <c r="AY261" s="171" t="s">
        <v>241</v>
      </c>
    </row>
    <row r="262" spans="2:51" s="14" customFormat="1" ht="11.25">
      <c r="B262" s="186"/>
      <c r="D262" s="151" t="s">
        <v>1584</v>
      </c>
      <c r="E262" s="187" t="s">
        <v>1</v>
      </c>
      <c r="F262" s="188" t="s">
        <v>2061</v>
      </c>
      <c r="H262" s="189">
        <v>6</v>
      </c>
      <c r="I262" s="190"/>
      <c r="L262" s="186"/>
      <c r="M262" s="191"/>
      <c r="T262" s="192"/>
      <c r="AT262" s="187" t="s">
        <v>1584</v>
      </c>
      <c r="AU262" s="187" t="s">
        <v>83</v>
      </c>
      <c r="AV262" s="14" t="s">
        <v>247</v>
      </c>
      <c r="AW262" s="14" t="s">
        <v>30</v>
      </c>
      <c r="AX262" s="14" t="s">
        <v>81</v>
      </c>
      <c r="AY262" s="187" t="s">
        <v>241</v>
      </c>
    </row>
    <row r="263" spans="2:65" s="1" customFormat="1" ht="16.5" customHeight="1">
      <c r="B263" s="32"/>
      <c r="C263" s="137" t="s">
        <v>351</v>
      </c>
      <c r="D263" s="137" t="s">
        <v>243</v>
      </c>
      <c r="E263" s="138" t="s">
        <v>3323</v>
      </c>
      <c r="F263" s="139" t="s">
        <v>3324</v>
      </c>
      <c r="G263" s="140" t="s">
        <v>263</v>
      </c>
      <c r="H263" s="141">
        <v>2</v>
      </c>
      <c r="I263" s="142"/>
      <c r="J263" s="143">
        <f>ROUND(I263*H263,2)</f>
        <v>0</v>
      </c>
      <c r="K263" s="144"/>
      <c r="L263" s="32"/>
      <c r="M263" s="145" t="s">
        <v>1</v>
      </c>
      <c r="N263" s="146" t="s">
        <v>38</v>
      </c>
      <c r="P263" s="147">
        <f>O263*H263</f>
        <v>0</v>
      </c>
      <c r="Q263" s="147">
        <v>0</v>
      </c>
      <c r="R263" s="147">
        <f>Q263*H263</f>
        <v>0</v>
      </c>
      <c r="S263" s="147">
        <v>0</v>
      </c>
      <c r="T263" s="148">
        <f>S263*H263</f>
        <v>0</v>
      </c>
      <c r="AR263" s="149" t="s">
        <v>247</v>
      </c>
      <c r="AT263" s="149" t="s">
        <v>243</v>
      </c>
      <c r="AU263" s="149" t="s">
        <v>83</v>
      </c>
      <c r="AY263" s="17" t="s">
        <v>241</v>
      </c>
      <c r="BE263" s="150">
        <f>IF(N263="základní",J263,0)</f>
        <v>0</v>
      </c>
      <c r="BF263" s="150">
        <f>IF(N263="snížená",J263,0)</f>
        <v>0</v>
      </c>
      <c r="BG263" s="150">
        <f>IF(N263="zákl. přenesená",J263,0)</f>
        <v>0</v>
      </c>
      <c r="BH263" s="150">
        <f>IF(N263="sníž. přenesená",J263,0)</f>
        <v>0</v>
      </c>
      <c r="BI263" s="150">
        <f>IF(N263="nulová",J263,0)</f>
        <v>0</v>
      </c>
      <c r="BJ263" s="17" t="s">
        <v>81</v>
      </c>
      <c r="BK263" s="150">
        <f>ROUND(I263*H263,2)</f>
        <v>0</v>
      </c>
      <c r="BL263" s="17" t="s">
        <v>247</v>
      </c>
      <c r="BM263" s="149" t="s">
        <v>3325</v>
      </c>
    </row>
    <row r="264" spans="2:47" s="1" customFormat="1" ht="11.25">
      <c r="B264" s="32"/>
      <c r="D264" s="151" t="s">
        <v>248</v>
      </c>
      <c r="F264" s="152" t="s">
        <v>3324</v>
      </c>
      <c r="I264" s="153"/>
      <c r="L264" s="32"/>
      <c r="M264" s="154"/>
      <c r="T264" s="56"/>
      <c r="AT264" s="17" t="s">
        <v>248</v>
      </c>
      <c r="AU264" s="17" t="s">
        <v>83</v>
      </c>
    </row>
    <row r="265" spans="2:51" s="13" customFormat="1" ht="22.5">
      <c r="B265" s="177"/>
      <c r="D265" s="151" t="s">
        <v>1584</v>
      </c>
      <c r="E265" s="178" t="s">
        <v>1</v>
      </c>
      <c r="F265" s="179" t="s">
        <v>3326</v>
      </c>
      <c r="H265" s="178" t="s">
        <v>1</v>
      </c>
      <c r="I265" s="180"/>
      <c r="L265" s="177"/>
      <c r="M265" s="181"/>
      <c r="T265" s="182"/>
      <c r="AT265" s="178" t="s">
        <v>1584</v>
      </c>
      <c r="AU265" s="178" t="s">
        <v>83</v>
      </c>
      <c r="AV265" s="13" t="s">
        <v>81</v>
      </c>
      <c r="AW265" s="13" t="s">
        <v>30</v>
      </c>
      <c r="AX265" s="13" t="s">
        <v>73</v>
      </c>
      <c r="AY265" s="178" t="s">
        <v>241</v>
      </c>
    </row>
    <row r="266" spans="2:51" s="13" customFormat="1" ht="11.25">
      <c r="B266" s="177"/>
      <c r="D266" s="151" t="s">
        <v>1584</v>
      </c>
      <c r="E266" s="178" t="s">
        <v>1</v>
      </c>
      <c r="F266" s="179" t="s">
        <v>3327</v>
      </c>
      <c r="H266" s="178" t="s">
        <v>1</v>
      </c>
      <c r="I266" s="180"/>
      <c r="L266" s="177"/>
      <c r="M266" s="181"/>
      <c r="T266" s="182"/>
      <c r="AT266" s="178" t="s">
        <v>1584</v>
      </c>
      <c r="AU266" s="178" t="s">
        <v>83</v>
      </c>
      <c r="AV266" s="13" t="s">
        <v>81</v>
      </c>
      <c r="AW266" s="13" t="s">
        <v>30</v>
      </c>
      <c r="AX266" s="13" t="s">
        <v>73</v>
      </c>
      <c r="AY266" s="178" t="s">
        <v>241</v>
      </c>
    </row>
    <row r="267" spans="2:51" s="13" customFormat="1" ht="22.5">
      <c r="B267" s="177"/>
      <c r="D267" s="151" t="s">
        <v>1584</v>
      </c>
      <c r="E267" s="178" t="s">
        <v>1</v>
      </c>
      <c r="F267" s="179" t="s">
        <v>3328</v>
      </c>
      <c r="H267" s="178" t="s">
        <v>1</v>
      </c>
      <c r="I267" s="180"/>
      <c r="L267" s="177"/>
      <c r="M267" s="181"/>
      <c r="T267" s="182"/>
      <c r="AT267" s="178" t="s">
        <v>1584</v>
      </c>
      <c r="AU267" s="178" t="s">
        <v>83</v>
      </c>
      <c r="AV267" s="13" t="s">
        <v>81</v>
      </c>
      <c r="AW267" s="13" t="s">
        <v>30</v>
      </c>
      <c r="AX267" s="13" t="s">
        <v>73</v>
      </c>
      <c r="AY267" s="178" t="s">
        <v>241</v>
      </c>
    </row>
    <row r="268" spans="2:51" s="12" customFormat="1" ht="11.25">
      <c r="B268" s="170"/>
      <c r="D268" s="151" t="s">
        <v>1584</v>
      </c>
      <c r="E268" s="171" t="s">
        <v>1</v>
      </c>
      <c r="F268" s="172" t="s">
        <v>83</v>
      </c>
      <c r="H268" s="173">
        <v>2</v>
      </c>
      <c r="I268" s="174"/>
      <c r="L268" s="170"/>
      <c r="M268" s="175"/>
      <c r="T268" s="176"/>
      <c r="AT268" s="171" t="s">
        <v>1584</v>
      </c>
      <c r="AU268" s="171" t="s">
        <v>83</v>
      </c>
      <c r="AV268" s="12" t="s">
        <v>83</v>
      </c>
      <c r="AW268" s="12" t="s">
        <v>30</v>
      </c>
      <c r="AX268" s="12" t="s">
        <v>81</v>
      </c>
      <c r="AY268" s="171" t="s">
        <v>241</v>
      </c>
    </row>
    <row r="269" spans="2:65" s="1" customFormat="1" ht="16.5" customHeight="1">
      <c r="B269" s="32"/>
      <c r="C269" s="137" t="s">
        <v>302</v>
      </c>
      <c r="D269" s="137" t="s">
        <v>243</v>
      </c>
      <c r="E269" s="138" t="s">
        <v>3329</v>
      </c>
      <c r="F269" s="139" t="s">
        <v>3330</v>
      </c>
      <c r="G269" s="140" t="s">
        <v>263</v>
      </c>
      <c r="H269" s="141">
        <v>4</v>
      </c>
      <c r="I269" s="142"/>
      <c r="J269" s="143">
        <f>ROUND(I269*H269,2)</f>
        <v>0</v>
      </c>
      <c r="K269" s="144"/>
      <c r="L269" s="32"/>
      <c r="M269" s="145" t="s">
        <v>1</v>
      </c>
      <c r="N269" s="146" t="s">
        <v>38</v>
      </c>
      <c r="P269" s="147">
        <f>O269*H269</f>
        <v>0</v>
      </c>
      <c r="Q269" s="147">
        <v>0</v>
      </c>
      <c r="R269" s="147">
        <f>Q269*H269</f>
        <v>0</v>
      </c>
      <c r="S269" s="147">
        <v>0</v>
      </c>
      <c r="T269" s="148">
        <f>S269*H269</f>
        <v>0</v>
      </c>
      <c r="AR269" s="149" t="s">
        <v>247</v>
      </c>
      <c r="AT269" s="149" t="s">
        <v>243</v>
      </c>
      <c r="AU269" s="149" t="s">
        <v>83</v>
      </c>
      <c r="AY269" s="17" t="s">
        <v>241</v>
      </c>
      <c r="BE269" s="150">
        <f>IF(N269="základní",J269,0)</f>
        <v>0</v>
      </c>
      <c r="BF269" s="150">
        <f>IF(N269="snížená",J269,0)</f>
        <v>0</v>
      </c>
      <c r="BG269" s="150">
        <f>IF(N269="zákl. přenesená",J269,0)</f>
        <v>0</v>
      </c>
      <c r="BH269" s="150">
        <f>IF(N269="sníž. přenesená",J269,0)</f>
        <v>0</v>
      </c>
      <c r="BI269" s="150">
        <f>IF(N269="nulová",J269,0)</f>
        <v>0</v>
      </c>
      <c r="BJ269" s="17" t="s">
        <v>81</v>
      </c>
      <c r="BK269" s="150">
        <f>ROUND(I269*H269,2)</f>
        <v>0</v>
      </c>
      <c r="BL269" s="17" t="s">
        <v>247</v>
      </c>
      <c r="BM269" s="149" t="s">
        <v>3331</v>
      </c>
    </row>
    <row r="270" spans="2:47" s="1" customFormat="1" ht="11.25">
      <c r="B270" s="32"/>
      <c r="D270" s="151" t="s">
        <v>248</v>
      </c>
      <c r="F270" s="152" t="s">
        <v>3330</v>
      </c>
      <c r="I270" s="153"/>
      <c r="L270" s="32"/>
      <c r="M270" s="154"/>
      <c r="T270" s="56"/>
      <c r="AT270" s="17" t="s">
        <v>248</v>
      </c>
      <c r="AU270" s="17" t="s">
        <v>83</v>
      </c>
    </row>
    <row r="271" spans="2:51" s="13" customFormat="1" ht="22.5">
      <c r="B271" s="177"/>
      <c r="D271" s="151" t="s">
        <v>1584</v>
      </c>
      <c r="E271" s="178" t="s">
        <v>1</v>
      </c>
      <c r="F271" s="179" t="s">
        <v>3326</v>
      </c>
      <c r="H271" s="178" t="s">
        <v>1</v>
      </c>
      <c r="I271" s="180"/>
      <c r="L271" s="177"/>
      <c r="M271" s="181"/>
      <c r="T271" s="182"/>
      <c r="AT271" s="178" t="s">
        <v>1584</v>
      </c>
      <c r="AU271" s="178" t="s">
        <v>83</v>
      </c>
      <c r="AV271" s="13" t="s">
        <v>81</v>
      </c>
      <c r="AW271" s="13" t="s">
        <v>30</v>
      </c>
      <c r="AX271" s="13" t="s">
        <v>73</v>
      </c>
      <c r="AY271" s="178" t="s">
        <v>241</v>
      </c>
    </row>
    <row r="272" spans="2:51" s="13" customFormat="1" ht="22.5">
      <c r="B272" s="177"/>
      <c r="D272" s="151" t="s">
        <v>1584</v>
      </c>
      <c r="E272" s="178" t="s">
        <v>1</v>
      </c>
      <c r="F272" s="179" t="s">
        <v>3332</v>
      </c>
      <c r="H272" s="178" t="s">
        <v>1</v>
      </c>
      <c r="I272" s="180"/>
      <c r="L272" s="177"/>
      <c r="M272" s="181"/>
      <c r="T272" s="182"/>
      <c r="AT272" s="178" t="s">
        <v>1584</v>
      </c>
      <c r="AU272" s="178" t="s">
        <v>83</v>
      </c>
      <c r="AV272" s="13" t="s">
        <v>81</v>
      </c>
      <c r="AW272" s="13" t="s">
        <v>30</v>
      </c>
      <c r="AX272" s="13" t="s">
        <v>73</v>
      </c>
      <c r="AY272" s="178" t="s">
        <v>241</v>
      </c>
    </row>
    <row r="273" spans="2:51" s="12" customFormat="1" ht="11.25">
      <c r="B273" s="170"/>
      <c r="D273" s="151" t="s">
        <v>1584</v>
      </c>
      <c r="E273" s="171" t="s">
        <v>1</v>
      </c>
      <c r="F273" s="172" t="s">
        <v>247</v>
      </c>
      <c r="H273" s="173">
        <v>4</v>
      </c>
      <c r="I273" s="174"/>
      <c r="L273" s="170"/>
      <c r="M273" s="175"/>
      <c r="T273" s="176"/>
      <c r="AT273" s="171" t="s">
        <v>1584</v>
      </c>
      <c r="AU273" s="171" t="s">
        <v>83</v>
      </c>
      <c r="AV273" s="12" t="s">
        <v>83</v>
      </c>
      <c r="AW273" s="12" t="s">
        <v>30</v>
      </c>
      <c r="AX273" s="12" t="s">
        <v>81</v>
      </c>
      <c r="AY273" s="171" t="s">
        <v>241</v>
      </c>
    </row>
    <row r="274" spans="2:65" s="1" customFormat="1" ht="16.5" customHeight="1">
      <c r="B274" s="32"/>
      <c r="C274" s="137" t="s">
        <v>358</v>
      </c>
      <c r="D274" s="137" t="s">
        <v>243</v>
      </c>
      <c r="E274" s="138" t="s">
        <v>387</v>
      </c>
      <c r="F274" s="139" t="s">
        <v>3333</v>
      </c>
      <c r="G274" s="140" t="s">
        <v>263</v>
      </c>
      <c r="H274" s="141">
        <v>1</v>
      </c>
      <c r="I274" s="142"/>
      <c r="J274" s="143">
        <f>ROUND(I274*H274,2)</f>
        <v>0</v>
      </c>
      <c r="K274" s="144"/>
      <c r="L274" s="32"/>
      <c r="M274" s="145" t="s">
        <v>1</v>
      </c>
      <c r="N274" s="146" t="s">
        <v>38</v>
      </c>
      <c r="P274" s="147">
        <f>O274*H274</f>
        <v>0</v>
      </c>
      <c r="Q274" s="147">
        <v>0</v>
      </c>
      <c r="R274" s="147">
        <f>Q274*H274</f>
        <v>0</v>
      </c>
      <c r="S274" s="147">
        <v>0</v>
      </c>
      <c r="T274" s="148">
        <f>S274*H274</f>
        <v>0</v>
      </c>
      <c r="AR274" s="149" t="s">
        <v>247</v>
      </c>
      <c r="AT274" s="149" t="s">
        <v>243</v>
      </c>
      <c r="AU274" s="149" t="s">
        <v>83</v>
      </c>
      <c r="AY274" s="17" t="s">
        <v>241</v>
      </c>
      <c r="BE274" s="150">
        <f>IF(N274="základní",J274,0)</f>
        <v>0</v>
      </c>
      <c r="BF274" s="150">
        <f>IF(N274="snížená",J274,0)</f>
        <v>0</v>
      </c>
      <c r="BG274" s="150">
        <f>IF(N274="zákl. přenesená",J274,0)</f>
        <v>0</v>
      </c>
      <c r="BH274" s="150">
        <f>IF(N274="sníž. přenesená",J274,0)</f>
        <v>0</v>
      </c>
      <c r="BI274" s="150">
        <f>IF(N274="nulová",J274,0)</f>
        <v>0</v>
      </c>
      <c r="BJ274" s="17" t="s">
        <v>81</v>
      </c>
      <c r="BK274" s="150">
        <f>ROUND(I274*H274,2)</f>
        <v>0</v>
      </c>
      <c r="BL274" s="17" t="s">
        <v>247</v>
      </c>
      <c r="BM274" s="149" t="s">
        <v>3334</v>
      </c>
    </row>
    <row r="275" spans="2:47" s="1" customFormat="1" ht="29.25">
      <c r="B275" s="32"/>
      <c r="D275" s="151" t="s">
        <v>248</v>
      </c>
      <c r="F275" s="152" t="s">
        <v>3335</v>
      </c>
      <c r="I275" s="153"/>
      <c r="L275" s="32"/>
      <c r="M275" s="154"/>
      <c r="T275" s="56"/>
      <c r="AT275" s="17" t="s">
        <v>248</v>
      </c>
      <c r="AU275" s="17" t="s">
        <v>83</v>
      </c>
    </row>
    <row r="276" spans="2:51" s="13" customFormat="1" ht="11.25">
      <c r="B276" s="177"/>
      <c r="D276" s="151" t="s">
        <v>1584</v>
      </c>
      <c r="E276" s="178" t="s">
        <v>1</v>
      </c>
      <c r="F276" s="179" t="s">
        <v>3336</v>
      </c>
      <c r="H276" s="178" t="s">
        <v>1</v>
      </c>
      <c r="I276" s="180"/>
      <c r="L276" s="177"/>
      <c r="M276" s="181"/>
      <c r="T276" s="182"/>
      <c r="AT276" s="178" t="s">
        <v>1584</v>
      </c>
      <c r="AU276" s="178" t="s">
        <v>83</v>
      </c>
      <c r="AV276" s="13" t="s">
        <v>81</v>
      </c>
      <c r="AW276" s="13" t="s">
        <v>30</v>
      </c>
      <c r="AX276" s="13" t="s">
        <v>73</v>
      </c>
      <c r="AY276" s="178" t="s">
        <v>241</v>
      </c>
    </row>
    <row r="277" spans="2:51" s="12" customFormat="1" ht="11.25">
      <c r="B277" s="170"/>
      <c r="D277" s="151" t="s">
        <v>1584</v>
      </c>
      <c r="E277" s="171" t="s">
        <v>1</v>
      </c>
      <c r="F277" s="172" t="s">
        <v>81</v>
      </c>
      <c r="H277" s="173">
        <v>1</v>
      </c>
      <c r="I277" s="174"/>
      <c r="L277" s="170"/>
      <c r="M277" s="175"/>
      <c r="T277" s="176"/>
      <c r="AT277" s="171" t="s">
        <v>1584</v>
      </c>
      <c r="AU277" s="171" t="s">
        <v>83</v>
      </c>
      <c r="AV277" s="12" t="s">
        <v>83</v>
      </c>
      <c r="AW277" s="12" t="s">
        <v>30</v>
      </c>
      <c r="AX277" s="12" t="s">
        <v>81</v>
      </c>
      <c r="AY277" s="171" t="s">
        <v>241</v>
      </c>
    </row>
    <row r="278" spans="2:65" s="1" customFormat="1" ht="16.5" customHeight="1">
      <c r="B278" s="32"/>
      <c r="C278" s="137" t="s">
        <v>306</v>
      </c>
      <c r="D278" s="137" t="s">
        <v>243</v>
      </c>
      <c r="E278" s="138" t="s">
        <v>3337</v>
      </c>
      <c r="F278" s="139" t="s">
        <v>3336</v>
      </c>
      <c r="G278" s="140" t="s">
        <v>263</v>
      </c>
      <c r="H278" s="141">
        <v>1</v>
      </c>
      <c r="I278" s="142"/>
      <c r="J278" s="143">
        <f>ROUND(I278*H278,2)</f>
        <v>0</v>
      </c>
      <c r="K278" s="144"/>
      <c r="L278" s="32"/>
      <c r="M278" s="145" t="s">
        <v>1</v>
      </c>
      <c r="N278" s="146" t="s">
        <v>38</v>
      </c>
      <c r="P278" s="147">
        <f>O278*H278</f>
        <v>0</v>
      </c>
      <c r="Q278" s="147">
        <v>0</v>
      </c>
      <c r="R278" s="147">
        <f>Q278*H278</f>
        <v>0</v>
      </c>
      <c r="S278" s="147">
        <v>0</v>
      </c>
      <c r="T278" s="148">
        <f>S278*H278</f>
        <v>0</v>
      </c>
      <c r="AR278" s="149" t="s">
        <v>247</v>
      </c>
      <c r="AT278" s="149" t="s">
        <v>243</v>
      </c>
      <c r="AU278" s="149" t="s">
        <v>83</v>
      </c>
      <c r="AY278" s="17" t="s">
        <v>241</v>
      </c>
      <c r="BE278" s="150">
        <f>IF(N278="základní",J278,0)</f>
        <v>0</v>
      </c>
      <c r="BF278" s="150">
        <f>IF(N278="snížená",J278,0)</f>
        <v>0</v>
      </c>
      <c r="BG278" s="150">
        <f>IF(N278="zákl. přenesená",J278,0)</f>
        <v>0</v>
      </c>
      <c r="BH278" s="150">
        <f>IF(N278="sníž. přenesená",J278,0)</f>
        <v>0</v>
      </c>
      <c r="BI278" s="150">
        <f>IF(N278="nulová",J278,0)</f>
        <v>0</v>
      </c>
      <c r="BJ278" s="17" t="s">
        <v>81</v>
      </c>
      <c r="BK278" s="150">
        <f>ROUND(I278*H278,2)</f>
        <v>0</v>
      </c>
      <c r="BL278" s="17" t="s">
        <v>247</v>
      </c>
      <c r="BM278" s="149" t="s">
        <v>3338</v>
      </c>
    </row>
    <row r="279" spans="2:47" s="1" customFormat="1" ht="11.25">
      <c r="B279" s="32"/>
      <c r="D279" s="151" t="s">
        <v>248</v>
      </c>
      <c r="F279" s="152" t="s">
        <v>3336</v>
      </c>
      <c r="I279" s="153"/>
      <c r="L279" s="32"/>
      <c r="M279" s="154"/>
      <c r="T279" s="56"/>
      <c r="AT279" s="17" t="s">
        <v>248</v>
      </c>
      <c r="AU279" s="17" t="s">
        <v>83</v>
      </c>
    </row>
    <row r="280" spans="2:51" s="13" customFormat="1" ht="22.5">
      <c r="B280" s="177"/>
      <c r="D280" s="151" t="s">
        <v>1584</v>
      </c>
      <c r="E280" s="178" t="s">
        <v>1</v>
      </c>
      <c r="F280" s="179" t="s">
        <v>3326</v>
      </c>
      <c r="H280" s="178" t="s">
        <v>1</v>
      </c>
      <c r="I280" s="180"/>
      <c r="L280" s="177"/>
      <c r="M280" s="181"/>
      <c r="T280" s="182"/>
      <c r="AT280" s="178" t="s">
        <v>1584</v>
      </c>
      <c r="AU280" s="178" t="s">
        <v>83</v>
      </c>
      <c r="AV280" s="13" t="s">
        <v>81</v>
      </c>
      <c r="AW280" s="13" t="s">
        <v>30</v>
      </c>
      <c r="AX280" s="13" t="s">
        <v>73</v>
      </c>
      <c r="AY280" s="178" t="s">
        <v>241</v>
      </c>
    </row>
    <row r="281" spans="2:51" s="13" customFormat="1" ht="11.25">
      <c r="B281" s="177"/>
      <c r="D281" s="151" t="s">
        <v>1584</v>
      </c>
      <c r="E281" s="178" t="s">
        <v>1</v>
      </c>
      <c r="F281" s="179" t="s">
        <v>3336</v>
      </c>
      <c r="H281" s="178" t="s">
        <v>1</v>
      </c>
      <c r="I281" s="180"/>
      <c r="L281" s="177"/>
      <c r="M281" s="181"/>
      <c r="T281" s="182"/>
      <c r="AT281" s="178" t="s">
        <v>1584</v>
      </c>
      <c r="AU281" s="178" t="s">
        <v>83</v>
      </c>
      <c r="AV281" s="13" t="s">
        <v>81</v>
      </c>
      <c r="AW281" s="13" t="s">
        <v>30</v>
      </c>
      <c r="AX281" s="13" t="s">
        <v>73</v>
      </c>
      <c r="AY281" s="178" t="s">
        <v>241</v>
      </c>
    </row>
    <row r="282" spans="2:51" s="13" customFormat="1" ht="11.25">
      <c r="B282" s="177"/>
      <c r="D282" s="151" t="s">
        <v>1584</v>
      </c>
      <c r="E282" s="178" t="s">
        <v>1</v>
      </c>
      <c r="F282" s="179" t="s">
        <v>3339</v>
      </c>
      <c r="H282" s="178" t="s">
        <v>1</v>
      </c>
      <c r="I282" s="180"/>
      <c r="L282" s="177"/>
      <c r="M282" s="181"/>
      <c r="T282" s="182"/>
      <c r="AT282" s="178" t="s">
        <v>1584</v>
      </c>
      <c r="AU282" s="178" t="s">
        <v>83</v>
      </c>
      <c r="AV282" s="13" t="s">
        <v>81</v>
      </c>
      <c r="AW282" s="13" t="s">
        <v>30</v>
      </c>
      <c r="AX282" s="13" t="s">
        <v>73</v>
      </c>
      <c r="AY282" s="178" t="s">
        <v>241</v>
      </c>
    </row>
    <row r="283" spans="2:51" s="12" customFormat="1" ht="11.25">
      <c r="B283" s="170"/>
      <c r="D283" s="151" t="s">
        <v>1584</v>
      </c>
      <c r="E283" s="171" t="s">
        <v>1</v>
      </c>
      <c r="F283" s="172" t="s">
        <v>81</v>
      </c>
      <c r="H283" s="173">
        <v>1</v>
      </c>
      <c r="I283" s="174"/>
      <c r="L283" s="170"/>
      <c r="M283" s="175"/>
      <c r="T283" s="176"/>
      <c r="AT283" s="171" t="s">
        <v>1584</v>
      </c>
      <c r="AU283" s="171" t="s">
        <v>83</v>
      </c>
      <c r="AV283" s="12" t="s">
        <v>83</v>
      </c>
      <c r="AW283" s="12" t="s">
        <v>30</v>
      </c>
      <c r="AX283" s="12" t="s">
        <v>81</v>
      </c>
      <c r="AY283" s="171" t="s">
        <v>241</v>
      </c>
    </row>
    <row r="284" spans="2:63" s="11" customFormat="1" ht="25.9" customHeight="1">
      <c r="B284" s="125"/>
      <c r="D284" s="126" t="s">
        <v>72</v>
      </c>
      <c r="E284" s="127" t="s">
        <v>636</v>
      </c>
      <c r="F284" s="127" t="s">
        <v>637</v>
      </c>
      <c r="I284" s="128"/>
      <c r="J284" s="129">
        <f>BK284</f>
        <v>0</v>
      </c>
      <c r="L284" s="125"/>
      <c r="M284" s="130"/>
      <c r="P284" s="131">
        <f>SUM(P285:P461)</f>
        <v>0</v>
      </c>
      <c r="R284" s="131">
        <f>SUM(R285:R461)</f>
        <v>0</v>
      </c>
      <c r="T284" s="132">
        <f>SUM(T285:T461)</f>
        <v>0</v>
      </c>
      <c r="AR284" s="126" t="s">
        <v>247</v>
      </c>
      <c r="AT284" s="133" t="s">
        <v>72</v>
      </c>
      <c r="AU284" s="133" t="s">
        <v>73</v>
      </c>
      <c r="AY284" s="126" t="s">
        <v>241</v>
      </c>
      <c r="BK284" s="134">
        <f>SUM(BK285:BK461)</f>
        <v>0</v>
      </c>
    </row>
    <row r="285" spans="2:65" s="1" customFormat="1" ht="55.5" customHeight="1">
      <c r="B285" s="32"/>
      <c r="C285" s="137" t="s">
        <v>365</v>
      </c>
      <c r="D285" s="137" t="s">
        <v>243</v>
      </c>
      <c r="E285" s="138" t="s">
        <v>2249</v>
      </c>
      <c r="F285" s="139" t="s">
        <v>2250</v>
      </c>
      <c r="G285" s="140" t="s">
        <v>563</v>
      </c>
      <c r="H285" s="141">
        <v>99.636</v>
      </c>
      <c r="I285" s="142"/>
      <c r="J285" s="143">
        <f>ROUND(I285*H285,2)</f>
        <v>0</v>
      </c>
      <c r="K285" s="144"/>
      <c r="L285" s="32"/>
      <c r="M285" s="145" t="s">
        <v>1</v>
      </c>
      <c r="N285" s="146" t="s">
        <v>38</v>
      </c>
      <c r="P285" s="147">
        <f>O285*H285</f>
        <v>0</v>
      </c>
      <c r="Q285" s="147">
        <v>0</v>
      </c>
      <c r="R285" s="147">
        <f>Q285*H285</f>
        <v>0</v>
      </c>
      <c r="S285" s="147">
        <v>0</v>
      </c>
      <c r="T285" s="148">
        <f>S285*H285</f>
        <v>0</v>
      </c>
      <c r="AR285" s="149" t="s">
        <v>1164</v>
      </c>
      <c r="AT285" s="149" t="s">
        <v>243</v>
      </c>
      <c r="AU285" s="149" t="s">
        <v>81</v>
      </c>
      <c r="AY285" s="17" t="s">
        <v>241</v>
      </c>
      <c r="BE285" s="150">
        <f>IF(N285="základní",J285,0)</f>
        <v>0</v>
      </c>
      <c r="BF285" s="150">
        <f>IF(N285="snížená",J285,0)</f>
        <v>0</v>
      </c>
      <c r="BG285" s="150">
        <f>IF(N285="zákl. přenesená",J285,0)</f>
        <v>0</v>
      </c>
      <c r="BH285" s="150">
        <f>IF(N285="sníž. přenesená",J285,0)</f>
        <v>0</v>
      </c>
      <c r="BI285" s="150">
        <f>IF(N285="nulová",J285,0)</f>
        <v>0</v>
      </c>
      <c r="BJ285" s="17" t="s">
        <v>81</v>
      </c>
      <c r="BK285" s="150">
        <f>ROUND(I285*H285,2)</f>
        <v>0</v>
      </c>
      <c r="BL285" s="17" t="s">
        <v>1164</v>
      </c>
      <c r="BM285" s="149" t="s">
        <v>3340</v>
      </c>
    </row>
    <row r="286" spans="2:47" s="1" customFormat="1" ht="78">
      <c r="B286" s="32"/>
      <c r="D286" s="151" t="s">
        <v>248</v>
      </c>
      <c r="F286" s="152" t="s">
        <v>2252</v>
      </c>
      <c r="I286" s="153"/>
      <c r="L286" s="32"/>
      <c r="M286" s="154"/>
      <c r="T286" s="56"/>
      <c r="AT286" s="17" t="s">
        <v>248</v>
      </c>
      <c r="AU286" s="17" t="s">
        <v>81</v>
      </c>
    </row>
    <row r="287" spans="2:51" s="13" customFormat="1" ht="11.25">
      <c r="B287" s="177"/>
      <c r="D287" s="151" t="s">
        <v>1584</v>
      </c>
      <c r="E287" s="178" t="s">
        <v>1</v>
      </c>
      <c r="F287" s="179" t="s">
        <v>3341</v>
      </c>
      <c r="H287" s="178" t="s">
        <v>1</v>
      </c>
      <c r="I287" s="180"/>
      <c r="L287" s="177"/>
      <c r="M287" s="181"/>
      <c r="T287" s="182"/>
      <c r="AT287" s="178" t="s">
        <v>1584</v>
      </c>
      <c r="AU287" s="178" t="s">
        <v>81</v>
      </c>
      <c r="AV287" s="13" t="s">
        <v>81</v>
      </c>
      <c r="AW287" s="13" t="s">
        <v>30</v>
      </c>
      <c r="AX287" s="13" t="s">
        <v>73</v>
      </c>
      <c r="AY287" s="178" t="s">
        <v>241</v>
      </c>
    </row>
    <row r="288" spans="2:51" s="12" customFormat="1" ht="11.25">
      <c r="B288" s="170"/>
      <c r="D288" s="151" t="s">
        <v>1584</v>
      </c>
      <c r="E288" s="171" t="s">
        <v>1</v>
      </c>
      <c r="F288" s="172" t="s">
        <v>3342</v>
      </c>
      <c r="H288" s="173">
        <v>86.658</v>
      </c>
      <c r="I288" s="174"/>
      <c r="L288" s="170"/>
      <c r="M288" s="175"/>
      <c r="T288" s="176"/>
      <c r="AT288" s="171" t="s">
        <v>1584</v>
      </c>
      <c r="AU288" s="171" t="s">
        <v>81</v>
      </c>
      <c r="AV288" s="12" t="s">
        <v>83</v>
      </c>
      <c r="AW288" s="12" t="s">
        <v>30</v>
      </c>
      <c r="AX288" s="12" t="s">
        <v>73</v>
      </c>
      <c r="AY288" s="171" t="s">
        <v>241</v>
      </c>
    </row>
    <row r="289" spans="2:51" s="13" customFormat="1" ht="11.25">
      <c r="B289" s="177"/>
      <c r="D289" s="151" t="s">
        <v>1584</v>
      </c>
      <c r="E289" s="178" t="s">
        <v>1</v>
      </c>
      <c r="F289" s="179" t="s">
        <v>3343</v>
      </c>
      <c r="H289" s="178" t="s">
        <v>1</v>
      </c>
      <c r="I289" s="180"/>
      <c r="L289" s="177"/>
      <c r="M289" s="181"/>
      <c r="T289" s="182"/>
      <c r="AT289" s="178" t="s">
        <v>1584</v>
      </c>
      <c r="AU289" s="178" t="s">
        <v>81</v>
      </c>
      <c r="AV289" s="13" t="s">
        <v>81</v>
      </c>
      <c r="AW289" s="13" t="s">
        <v>30</v>
      </c>
      <c r="AX289" s="13" t="s">
        <v>73</v>
      </c>
      <c r="AY289" s="178" t="s">
        <v>241</v>
      </c>
    </row>
    <row r="290" spans="2:51" s="12" customFormat="1" ht="11.25">
      <c r="B290" s="170"/>
      <c r="D290" s="151" t="s">
        <v>1584</v>
      </c>
      <c r="E290" s="171" t="s">
        <v>1</v>
      </c>
      <c r="F290" s="172" t="s">
        <v>3344</v>
      </c>
      <c r="H290" s="173">
        <v>0.38</v>
      </c>
      <c r="I290" s="174"/>
      <c r="L290" s="170"/>
      <c r="M290" s="175"/>
      <c r="T290" s="176"/>
      <c r="AT290" s="171" t="s">
        <v>1584</v>
      </c>
      <c r="AU290" s="171" t="s">
        <v>81</v>
      </c>
      <c r="AV290" s="12" t="s">
        <v>83</v>
      </c>
      <c r="AW290" s="12" t="s">
        <v>30</v>
      </c>
      <c r="AX290" s="12" t="s">
        <v>73</v>
      </c>
      <c r="AY290" s="171" t="s">
        <v>241</v>
      </c>
    </row>
    <row r="291" spans="2:51" s="13" customFormat="1" ht="11.25">
      <c r="B291" s="177"/>
      <c r="D291" s="151" t="s">
        <v>1584</v>
      </c>
      <c r="E291" s="178" t="s">
        <v>1</v>
      </c>
      <c r="F291" s="179" t="s">
        <v>3345</v>
      </c>
      <c r="H291" s="178" t="s">
        <v>1</v>
      </c>
      <c r="I291" s="180"/>
      <c r="L291" s="177"/>
      <c r="M291" s="181"/>
      <c r="T291" s="182"/>
      <c r="AT291" s="178" t="s">
        <v>1584</v>
      </c>
      <c r="AU291" s="178" t="s">
        <v>81</v>
      </c>
      <c r="AV291" s="13" t="s">
        <v>81</v>
      </c>
      <c r="AW291" s="13" t="s">
        <v>30</v>
      </c>
      <c r="AX291" s="13" t="s">
        <v>73</v>
      </c>
      <c r="AY291" s="178" t="s">
        <v>241</v>
      </c>
    </row>
    <row r="292" spans="2:51" s="12" customFormat="1" ht="11.25">
      <c r="B292" s="170"/>
      <c r="D292" s="151" t="s">
        <v>1584</v>
      </c>
      <c r="E292" s="171" t="s">
        <v>1</v>
      </c>
      <c r="F292" s="172" t="s">
        <v>3346</v>
      </c>
      <c r="H292" s="173">
        <v>2.218</v>
      </c>
      <c r="I292" s="174"/>
      <c r="L292" s="170"/>
      <c r="M292" s="175"/>
      <c r="T292" s="176"/>
      <c r="AT292" s="171" t="s">
        <v>1584</v>
      </c>
      <c r="AU292" s="171" t="s">
        <v>81</v>
      </c>
      <c r="AV292" s="12" t="s">
        <v>83</v>
      </c>
      <c r="AW292" s="12" t="s">
        <v>30</v>
      </c>
      <c r="AX292" s="12" t="s">
        <v>73</v>
      </c>
      <c r="AY292" s="171" t="s">
        <v>241</v>
      </c>
    </row>
    <row r="293" spans="2:51" s="13" customFormat="1" ht="22.5">
      <c r="B293" s="177"/>
      <c r="D293" s="151" t="s">
        <v>1584</v>
      </c>
      <c r="E293" s="178" t="s">
        <v>1</v>
      </c>
      <c r="F293" s="179" t="s">
        <v>3347</v>
      </c>
      <c r="H293" s="178" t="s">
        <v>1</v>
      </c>
      <c r="I293" s="180"/>
      <c r="L293" s="177"/>
      <c r="M293" s="181"/>
      <c r="T293" s="182"/>
      <c r="AT293" s="178" t="s">
        <v>1584</v>
      </c>
      <c r="AU293" s="178" t="s">
        <v>81</v>
      </c>
      <c r="AV293" s="13" t="s">
        <v>81</v>
      </c>
      <c r="AW293" s="13" t="s">
        <v>30</v>
      </c>
      <c r="AX293" s="13" t="s">
        <v>73</v>
      </c>
      <c r="AY293" s="178" t="s">
        <v>241</v>
      </c>
    </row>
    <row r="294" spans="2:51" s="13" customFormat="1" ht="22.5">
      <c r="B294" s="177"/>
      <c r="D294" s="151" t="s">
        <v>1584</v>
      </c>
      <c r="E294" s="178" t="s">
        <v>1</v>
      </c>
      <c r="F294" s="179" t="s">
        <v>3264</v>
      </c>
      <c r="H294" s="178" t="s">
        <v>1</v>
      </c>
      <c r="I294" s="180"/>
      <c r="L294" s="177"/>
      <c r="M294" s="181"/>
      <c r="T294" s="182"/>
      <c r="AT294" s="178" t="s">
        <v>1584</v>
      </c>
      <c r="AU294" s="178" t="s">
        <v>81</v>
      </c>
      <c r="AV294" s="13" t="s">
        <v>81</v>
      </c>
      <c r="AW294" s="13" t="s">
        <v>30</v>
      </c>
      <c r="AX294" s="13" t="s">
        <v>73</v>
      </c>
      <c r="AY294" s="178" t="s">
        <v>241</v>
      </c>
    </row>
    <row r="295" spans="2:51" s="12" customFormat="1" ht="11.25">
      <c r="B295" s="170"/>
      <c r="D295" s="151" t="s">
        <v>1584</v>
      </c>
      <c r="E295" s="171" t="s">
        <v>1</v>
      </c>
      <c r="F295" s="172" t="s">
        <v>3348</v>
      </c>
      <c r="H295" s="173">
        <v>10.38</v>
      </c>
      <c r="I295" s="174"/>
      <c r="L295" s="170"/>
      <c r="M295" s="175"/>
      <c r="T295" s="176"/>
      <c r="AT295" s="171" t="s">
        <v>1584</v>
      </c>
      <c r="AU295" s="171" t="s">
        <v>81</v>
      </c>
      <c r="AV295" s="12" t="s">
        <v>83</v>
      </c>
      <c r="AW295" s="12" t="s">
        <v>30</v>
      </c>
      <c r="AX295" s="12" t="s">
        <v>73</v>
      </c>
      <c r="AY295" s="171" t="s">
        <v>241</v>
      </c>
    </row>
    <row r="296" spans="2:51" s="14" customFormat="1" ht="11.25">
      <c r="B296" s="186"/>
      <c r="D296" s="151" t="s">
        <v>1584</v>
      </c>
      <c r="E296" s="187" t="s">
        <v>1</v>
      </c>
      <c r="F296" s="188" t="s">
        <v>2061</v>
      </c>
      <c r="H296" s="189">
        <v>99.636</v>
      </c>
      <c r="I296" s="190"/>
      <c r="L296" s="186"/>
      <c r="M296" s="191"/>
      <c r="T296" s="192"/>
      <c r="AT296" s="187" t="s">
        <v>1584</v>
      </c>
      <c r="AU296" s="187" t="s">
        <v>81</v>
      </c>
      <c r="AV296" s="14" t="s">
        <v>247</v>
      </c>
      <c r="AW296" s="14" t="s">
        <v>30</v>
      </c>
      <c r="AX296" s="14" t="s">
        <v>81</v>
      </c>
      <c r="AY296" s="187" t="s">
        <v>241</v>
      </c>
    </row>
    <row r="297" spans="2:65" s="1" customFormat="1" ht="55.5" customHeight="1">
      <c r="B297" s="32"/>
      <c r="C297" s="137" t="s">
        <v>309</v>
      </c>
      <c r="D297" s="137" t="s">
        <v>243</v>
      </c>
      <c r="E297" s="138" t="s">
        <v>2263</v>
      </c>
      <c r="F297" s="139" t="s">
        <v>2264</v>
      </c>
      <c r="G297" s="140" t="s">
        <v>563</v>
      </c>
      <c r="H297" s="141">
        <v>734.38</v>
      </c>
      <c r="I297" s="142"/>
      <c r="J297" s="143">
        <f>ROUND(I297*H297,2)</f>
        <v>0</v>
      </c>
      <c r="K297" s="144"/>
      <c r="L297" s="32"/>
      <c r="M297" s="145" t="s">
        <v>1</v>
      </c>
      <c r="N297" s="146" t="s">
        <v>38</v>
      </c>
      <c r="P297" s="147">
        <f>O297*H297</f>
        <v>0</v>
      </c>
      <c r="Q297" s="147">
        <v>0</v>
      </c>
      <c r="R297" s="147">
        <f>Q297*H297</f>
        <v>0</v>
      </c>
      <c r="S297" s="147">
        <v>0</v>
      </c>
      <c r="T297" s="148">
        <f>S297*H297</f>
        <v>0</v>
      </c>
      <c r="AR297" s="149" t="s">
        <v>1164</v>
      </c>
      <c r="AT297" s="149" t="s">
        <v>243</v>
      </c>
      <c r="AU297" s="149" t="s">
        <v>81</v>
      </c>
      <c r="AY297" s="17" t="s">
        <v>241</v>
      </c>
      <c r="BE297" s="150">
        <f>IF(N297="základní",J297,0)</f>
        <v>0</v>
      </c>
      <c r="BF297" s="150">
        <f>IF(N297="snížená",J297,0)</f>
        <v>0</v>
      </c>
      <c r="BG297" s="150">
        <f>IF(N297="zákl. přenesená",J297,0)</f>
        <v>0</v>
      </c>
      <c r="BH297" s="150">
        <f>IF(N297="sníž. přenesená",J297,0)</f>
        <v>0</v>
      </c>
      <c r="BI297" s="150">
        <f>IF(N297="nulová",J297,0)</f>
        <v>0</v>
      </c>
      <c r="BJ297" s="17" t="s">
        <v>81</v>
      </c>
      <c r="BK297" s="150">
        <f>ROUND(I297*H297,2)</f>
        <v>0</v>
      </c>
      <c r="BL297" s="17" t="s">
        <v>1164</v>
      </c>
      <c r="BM297" s="149" t="s">
        <v>3349</v>
      </c>
    </row>
    <row r="298" spans="2:47" s="1" customFormat="1" ht="78">
      <c r="B298" s="32"/>
      <c r="D298" s="151" t="s">
        <v>248</v>
      </c>
      <c r="F298" s="152" t="s">
        <v>2266</v>
      </c>
      <c r="I298" s="153"/>
      <c r="L298" s="32"/>
      <c r="M298" s="154"/>
      <c r="T298" s="56"/>
      <c r="AT298" s="17" t="s">
        <v>248</v>
      </c>
      <c r="AU298" s="17" t="s">
        <v>81</v>
      </c>
    </row>
    <row r="299" spans="2:51" s="13" customFormat="1" ht="11.25">
      <c r="B299" s="177"/>
      <c r="D299" s="151" t="s">
        <v>1584</v>
      </c>
      <c r="E299" s="178" t="s">
        <v>1</v>
      </c>
      <c r="F299" s="179" t="s">
        <v>3350</v>
      </c>
      <c r="H299" s="178" t="s">
        <v>1</v>
      </c>
      <c r="I299" s="180"/>
      <c r="L299" s="177"/>
      <c r="M299" s="181"/>
      <c r="T299" s="182"/>
      <c r="AT299" s="178" t="s">
        <v>1584</v>
      </c>
      <c r="AU299" s="178" t="s">
        <v>81</v>
      </c>
      <c r="AV299" s="13" t="s">
        <v>81</v>
      </c>
      <c r="AW299" s="13" t="s">
        <v>30</v>
      </c>
      <c r="AX299" s="13" t="s">
        <v>73</v>
      </c>
      <c r="AY299" s="178" t="s">
        <v>241</v>
      </c>
    </row>
    <row r="300" spans="2:51" s="12" customFormat="1" ht="11.25">
      <c r="B300" s="170"/>
      <c r="D300" s="151" t="s">
        <v>1584</v>
      </c>
      <c r="E300" s="171" t="s">
        <v>1</v>
      </c>
      <c r="F300" s="172" t="s">
        <v>3351</v>
      </c>
      <c r="H300" s="173">
        <v>724</v>
      </c>
      <c r="I300" s="174"/>
      <c r="L300" s="170"/>
      <c r="M300" s="175"/>
      <c r="T300" s="176"/>
      <c r="AT300" s="171" t="s">
        <v>1584</v>
      </c>
      <c r="AU300" s="171" t="s">
        <v>81</v>
      </c>
      <c r="AV300" s="12" t="s">
        <v>83</v>
      </c>
      <c r="AW300" s="12" t="s">
        <v>30</v>
      </c>
      <c r="AX300" s="12" t="s">
        <v>73</v>
      </c>
      <c r="AY300" s="171" t="s">
        <v>241</v>
      </c>
    </row>
    <row r="301" spans="2:51" s="13" customFormat="1" ht="22.5">
      <c r="B301" s="177"/>
      <c r="D301" s="151" t="s">
        <v>1584</v>
      </c>
      <c r="E301" s="178" t="s">
        <v>1</v>
      </c>
      <c r="F301" s="179" t="s">
        <v>3352</v>
      </c>
      <c r="H301" s="178" t="s">
        <v>1</v>
      </c>
      <c r="I301" s="180"/>
      <c r="L301" s="177"/>
      <c r="M301" s="181"/>
      <c r="T301" s="182"/>
      <c r="AT301" s="178" t="s">
        <v>1584</v>
      </c>
      <c r="AU301" s="178" t="s">
        <v>81</v>
      </c>
      <c r="AV301" s="13" t="s">
        <v>81</v>
      </c>
      <c r="AW301" s="13" t="s">
        <v>30</v>
      </c>
      <c r="AX301" s="13" t="s">
        <v>73</v>
      </c>
      <c r="AY301" s="178" t="s">
        <v>241</v>
      </c>
    </row>
    <row r="302" spans="2:51" s="13" customFormat="1" ht="22.5">
      <c r="B302" s="177"/>
      <c r="D302" s="151" t="s">
        <v>1584</v>
      </c>
      <c r="E302" s="178" t="s">
        <v>1</v>
      </c>
      <c r="F302" s="179" t="s">
        <v>3264</v>
      </c>
      <c r="H302" s="178" t="s">
        <v>1</v>
      </c>
      <c r="I302" s="180"/>
      <c r="L302" s="177"/>
      <c r="M302" s="181"/>
      <c r="T302" s="182"/>
      <c r="AT302" s="178" t="s">
        <v>1584</v>
      </c>
      <c r="AU302" s="178" t="s">
        <v>81</v>
      </c>
      <c r="AV302" s="13" t="s">
        <v>81</v>
      </c>
      <c r="AW302" s="13" t="s">
        <v>30</v>
      </c>
      <c r="AX302" s="13" t="s">
        <v>73</v>
      </c>
      <c r="AY302" s="178" t="s">
        <v>241</v>
      </c>
    </row>
    <row r="303" spans="2:51" s="12" customFormat="1" ht="11.25">
      <c r="B303" s="170"/>
      <c r="D303" s="151" t="s">
        <v>1584</v>
      </c>
      <c r="E303" s="171" t="s">
        <v>1</v>
      </c>
      <c r="F303" s="172" t="s">
        <v>3348</v>
      </c>
      <c r="H303" s="173">
        <v>10.38</v>
      </c>
      <c r="I303" s="174"/>
      <c r="L303" s="170"/>
      <c r="M303" s="175"/>
      <c r="T303" s="176"/>
      <c r="AT303" s="171" t="s">
        <v>1584</v>
      </c>
      <c r="AU303" s="171" t="s">
        <v>81</v>
      </c>
      <c r="AV303" s="12" t="s">
        <v>83</v>
      </c>
      <c r="AW303" s="12" t="s">
        <v>30</v>
      </c>
      <c r="AX303" s="12" t="s">
        <v>73</v>
      </c>
      <c r="AY303" s="171" t="s">
        <v>241</v>
      </c>
    </row>
    <row r="304" spans="2:51" s="14" customFormat="1" ht="11.25">
      <c r="B304" s="186"/>
      <c r="D304" s="151" t="s">
        <v>1584</v>
      </c>
      <c r="E304" s="187" t="s">
        <v>1</v>
      </c>
      <c r="F304" s="188" t="s">
        <v>2061</v>
      </c>
      <c r="H304" s="189">
        <v>734.38</v>
      </c>
      <c r="I304" s="190"/>
      <c r="L304" s="186"/>
      <c r="M304" s="191"/>
      <c r="T304" s="192"/>
      <c r="AT304" s="187" t="s">
        <v>1584</v>
      </c>
      <c r="AU304" s="187" t="s">
        <v>81</v>
      </c>
      <c r="AV304" s="14" t="s">
        <v>247</v>
      </c>
      <c r="AW304" s="14" t="s">
        <v>30</v>
      </c>
      <c r="AX304" s="14" t="s">
        <v>81</v>
      </c>
      <c r="AY304" s="187" t="s">
        <v>241</v>
      </c>
    </row>
    <row r="305" spans="2:65" s="1" customFormat="1" ht="55.5" customHeight="1">
      <c r="B305" s="32"/>
      <c r="C305" s="137" t="s">
        <v>372</v>
      </c>
      <c r="D305" s="137" t="s">
        <v>243</v>
      </c>
      <c r="E305" s="138" t="s">
        <v>2270</v>
      </c>
      <c r="F305" s="139" t="s">
        <v>2271</v>
      </c>
      <c r="G305" s="140" t="s">
        <v>563</v>
      </c>
      <c r="H305" s="141">
        <v>371.121</v>
      </c>
      <c r="I305" s="142"/>
      <c r="J305" s="143">
        <f>ROUND(I305*H305,2)</f>
        <v>0</v>
      </c>
      <c r="K305" s="144"/>
      <c r="L305" s="32"/>
      <c r="M305" s="145" t="s">
        <v>1</v>
      </c>
      <c r="N305" s="146" t="s">
        <v>38</v>
      </c>
      <c r="P305" s="147">
        <f>O305*H305</f>
        <v>0</v>
      </c>
      <c r="Q305" s="147">
        <v>0</v>
      </c>
      <c r="R305" s="147">
        <f>Q305*H305</f>
        <v>0</v>
      </c>
      <c r="S305" s="147">
        <v>0</v>
      </c>
      <c r="T305" s="148">
        <f>S305*H305</f>
        <v>0</v>
      </c>
      <c r="AR305" s="149" t="s">
        <v>1164</v>
      </c>
      <c r="AT305" s="149" t="s">
        <v>243</v>
      </c>
      <c r="AU305" s="149" t="s">
        <v>81</v>
      </c>
      <c r="AY305" s="17" t="s">
        <v>241</v>
      </c>
      <c r="BE305" s="150">
        <f>IF(N305="základní",J305,0)</f>
        <v>0</v>
      </c>
      <c r="BF305" s="150">
        <f>IF(N305="snížená",J305,0)</f>
        <v>0</v>
      </c>
      <c r="BG305" s="150">
        <f>IF(N305="zákl. přenesená",J305,0)</f>
        <v>0</v>
      </c>
      <c r="BH305" s="150">
        <f>IF(N305="sníž. přenesená",J305,0)</f>
        <v>0</v>
      </c>
      <c r="BI305" s="150">
        <f>IF(N305="nulová",J305,0)</f>
        <v>0</v>
      </c>
      <c r="BJ305" s="17" t="s">
        <v>81</v>
      </c>
      <c r="BK305" s="150">
        <f>ROUND(I305*H305,2)</f>
        <v>0</v>
      </c>
      <c r="BL305" s="17" t="s">
        <v>1164</v>
      </c>
      <c r="BM305" s="149" t="s">
        <v>3353</v>
      </c>
    </row>
    <row r="306" spans="2:47" s="1" customFormat="1" ht="78">
      <c r="B306" s="32"/>
      <c r="D306" s="151" t="s">
        <v>248</v>
      </c>
      <c r="F306" s="152" t="s">
        <v>2273</v>
      </c>
      <c r="I306" s="153"/>
      <c r="L306" s="32"/>
      <c r="M306" s="154"/>
      <c r="T306" s="56"/>
      <c r="AT306" s="17" t="s">
        <v>248</v>
      </c>
      <c r="AU306" s="17" t="s">
        <v>81</v>
      </c>
    </row>
    <row r="307" spans="2:51" s="13" customFormat="1" ht="11.25">
      <c r="B307" s="177"/>
      <c r="D307" s="151" t="s">
        <v>1584</v>
      </c>
      <c r="E307" s="178" t="s">
        <v>1</v>
      </c>
      <c r="F307" s="179" t="s">
        <v>3354</v>
      </c>
      <c r="H307" s="178" t="s">
        <v>1</v>
      </c>
      <c r="I307" s="180"/>
      <c r="L307" s="177"/>
      <c r="M307" s="181"/>
      <c r="T307" s="182"/>
      <c r="AT307" s="178" t="s">
        <v>1584</v>
      </c>
      <c r="AU307" s="178" t="s">
        <v>81</v>
      </c>
      <c r="AV307" s="13" t="s">
        <v>81</v>
      </c>
      <c r="AW307" s="13" t="s">
        <v>30</v>
      </c>
      <c r="AX307" s="13" t="s">
        <v>73</v>
      </c>
      <c r="AY307" s="178" t="s">
        <v>241</v>
      </c>
    </row>
    <row r="308" spans="2:51" s="12" customFormat="1" ht="11.25">
      <c r="B308" s="170"/>
      <c r="D308" s="151" t="s">
        <v>1584</v>
      </c>
      <c r="E308" s="171" t="s">
        <v>1</v>
      </c>
      <c r="F308" s="172" t="s">
        <v>3302</v>
      </c>
      <c r="H308" s="173">
        <v>80.159</v>
      </c>
      <c r="I308" s="174"/>
      <c r="L308" s="170"/>
      <c r="M308" s="175"/>
      <c r="T308" s="176"/>
      <c r="AT308" s="171" t="s">
        <v>1584</v>
      </c>
      <c r="AU308" s="171" t="s">
        <v>81</v>
      </c>
      <c r="AV308" s="12" t="s">
        <v>83</v>
      </c>
      <c r="AW308" s="12" t="s">
        <v>30</v>
      </c>
      <c r="AX308" s="12" t="s">
        <v>73</v>
      </c>
      <c r="AY308" s="171" t="s">
        <v>241</v>
      </c>
    </row>
    <row r="309" spans="2:51" s="13" customFormat="1" ht="11.25">
      <c r="B309" s="177"/>
      <c r="D309" s="151" t="s">
        <v>1584</v>
      </c>
      <c r="E309" s="178" t="s">
        <v>1</v>
      </c>
      <c r="F309" s="179" t="s">
        <v>3211</v>
      </c>
      <c r="H309" s="178" t="s">
        <v>1</v>
      </c>
      <c r="I309" s="180"/>
      <c r="L309" s="177"/>
      <c r="M309" s="181"/>
      <c r="T309" s="182"/>
      <c r="AT309" s="178" t="s">
        <v>1584</v>
      </c>
      <c r="AU309" s="178" t="s">
        <v>81</v>
      </c>
      <c r="AV309" s="13" t="s">
        <v>81</v>
      </c>
      <c r="AW309" s="13" t="s">
        <v>30</v>
      </c>
      <c r="AX309" s="13" t="s">
        <v>73</v>
      </c>
      <c r="AY309" s="178" t="s">
        <v>241</v>
      </c>
    </row>
    <row r="310" spans="2:51" s="12" customFormat="1" ht="11.25">
      <c r="B310" s="170"/>
      <c r="D310" s="151" t="s">
        <v>1584</v>
      </c>
      <c r="E310" s="171" t="s">
        <v>1</v>
      </c>
      <c r="F310" s="172" t="s">
        <v>3212</v>
      </c>
      <c r="H310" s="173">
        <v>48.494</v>
      </c>
      <c r="I310" s="174"/>
      <c r="L310" s="170"/>
      <c r="M310" s="175"/>
      <c r="T310" s="176"/>
      <c r="AT310" s="171" t="s">
        <v>1584</v>
      </c>
      <c r="AU310" s="171" t="s">
        <v>81</v>
      </c>
      <c r="AV310" s="12" t="s">
        <v>83</v>
      </c>
      <c r="AW310" s="12" t="s">
        <v>30</v>
      </c>
      <c r="AX310" s="12" t="s">
        <v>73</v>
      </c>
      <c r="AY310" s="171" t="s">
        <v>241</v>
      </c>
    </row>
    <row r="311" spans="2:51" s="13" customFormat="1" ht="11.25">
      <c r="B311" s="177"/>
      <c r="D311" s="151" t="s">
        <v>1584</v>
      </c>
      <c r="E311" s="178" t="s">
        <v>1</v>
      </c>
      <c r="F311" s="179" t="s">
        <v>3355</v>
      </c>
      <c r="H311" s="178" t="s">
        <v>1</v>
      </c>
      <c r="I311" s="180"/>
      <c r="L311" s="177"/>
      <c r="M311" s="181"/>
      <c r="T311" s="182"/>
      <c r="AT311" s="178" t="s">
        <v>1584</v>
      </c>
      <c r="AU311" s="178" t="s">
        <v>81</v>
      </c>
      <c r="AV311" s="13" t="s">
        <v>81</v>
      </c>
      <c r="AW311" s="13" t="s">
        <v>30</v>
      </c>
      <c r="AX311" s="13" t="s">
        <v>73</v>
      </c>
      <c r="AY311" s="178" t="s">
        <v>241</v>
      </c>
    </row>
    <row r="312" spans="2:51" s="12" customFormat="1" ht="11.25">
      <c r="B312" s="170"/>
      <c r="D312" s="151" t="s">
        <v>1584</v>
      </c>
      <c r="E312" s="171" t="s">
        <v>1</v>
      </c>
      <c r="F312" s="172" t="s">
        <v>3356</v>
      </c>
      <c r="H312" s="173">
        <v>242.468</v>
      </c>
      <c r="I312" s="174"/>
      <c r="L312" s="170"/>
      <c r="M312" s="175"/>
      <c r="T312" s="176"/>
      <c r="AT312" s="171" t="s">
        <v>1584</v>
      </c>
      <c r="AU312" s="171" t="s">
        <v>81</v>
      </c>
      <c r="AV312" s="12" t="s">
        <v>83</v>
      </c>
      <c r="AW312" s="12" t="s">
        <v>30</v>
      </c>
      <c r="AX312" s="12" t="s">
        <v>73</v>
      </c>
      <c r="AY312" s="171" t="s">
        <v>241</v>
      </c>
    </row>
    <row r="313" spans="2:51" s="14" customFormat="1" ht="11.25">
      <c r="B313" s="186"/>
      <c r="D313" s="151" t="s">
        <v>1584</v>
      </c>
      <c r="E313" s="187" t="s">
        <v>1</v>
      </c>
      <c r="F313" s="188" t="s">
        <v>2061</v>
      </c>
      <c r="H313" s="189">
        <v>371.121</v>
      </c>
      <c r="I313" s="190"/>
      <c r="L313" s="186"/>
      <c r="M313" s="191"/>
      <c r="T313" s="192"/>
      <c r="AT313" s="187" t="s">
        <v>1584</v>
      </c>
      <c r="AU313" s="187" t="s">
        <v>81</v>
      </c>
      <c r="AV313" s="14" t="s">
        <v>247</v>
      </c>
      <c r="AW313" s="14" t="s">
        <v>30</v>
      </c>
      <c r="AX313" s="14" t="s">
        <v>81</v>
      </c>
      <c r="AY313" s="187" t="s">
        <v>241</v>
      </c>
    </row>
    <row r="314" spans="2:65" s="1" customFormat="1" ht="66.75" customHeight="1">
      <c r="B314" s="32"/>
      <c r="C314" s="137" t="s">
        <v>313</v>
      </c>
      <c r="D314" s="137" t="s">
        <v>243</v>
      </c>
      <c r="E314" s="138" t="s">
        <v>2286</v>
      </c>
      <c r="F314" s="139" t="s">
        <v>2287</v>
      </c>
      <c r="G314" s="140" t="s">
        <v>563</v>
      </c>
      <c r="H314" s="141">
        <v>48.642</v>
      </c>
      <c r="I314" s="142"/>
      <c r="J314" s="143">
        <f>ROUND(I314*H314,2)</f>
        <v>0</v>
      </c>
      <c r="K314" s="144"/>
      <c r="L314" s="32"/>
      <c r="M314" s="145" t="s">
        <v>1</v>
      </c>
      <c r="N314" s="146" t="s">
        <v>38</v>
      </c>
      <c r="P314" s="147">
        <f>O314*H314</f>
        <v>0</v>
      </c>
      <c r="Q314" s="147">
        <v>0</v>
      </c>
      <c r="R314" s="147">
        <f>Q314*H314</f>
        <v>0</v>
      </c>
      <c r="S314" s="147">
        <v>0</v>
      </c>
      <c r="T314" s="148">
        <f>S314*H314</f>
        <v>0</v>
      </c>
      <c r="AR314" s="149" t="s">
        <v>1164</v>
      </c>
      <c r="AT314" s="149" t="s">
        <v>243</v>
      </c>
      <c r="AU314" s="149" t="s">
        <v>81</v>
      </c>
      <c r="AY314" s="17" t="s">
        <v>241</v>
      </c>
      <c r="BE314" s="150">
        <f>IF(N314="základní",J314,0)</f>
        <v>0</v>
      </c>
      <c r="BF314" s="150">
        <f>IF(N314="snížená",J314,0)</f>
        <v>0</v>
      </c>
      <c r="BG314" s="150">
        <f>IF(N314="zákl. přenesená",J314,0)</f>
        <v>0</v>
      </c>
      <c r="BH314" s="150">
        <f>IF(N314="sníž. přenesená",J314,0)</f>
        <v>0</v>
      </c>
      <c r="BI314" s="150">
        <f>IF(N314="nulová",J314,0)</f>
        <v>0</v>
      </c>
      <c r="BJ314" s="17" t="s">
        <v>81</v>
      </c>
      <c r="BK314" s="150">
        <f>ROUND(I314*H314,2)</f>
        <v>0</v>
      </c>
      <c r="BL314" s="17" t="s">
        <v>1164</v>
      </c>
      <c r="BM314" s="149" t="s">
        <v>3357</v>
      </c>
    </row>
    <row r="315" spans="2:47" s="1" customFormat="1" ht="78">
      <c r="B315" s="32"/>
      <c r="D315" s="151" t="s">
        <v>248</v>
      </c>
      <c r="F315" s="152" t="s">
        <v>2289</v>
      </c>
      <c r="I315" s="153"/>
      <c r="L315" s="32"/>
      <c r="M315" s="154"/>
      <c r="T315" s="56"/>
      <c r="AT315" s="17" t="s">
        <v>248</v>
      </c>
      <c r="AU315" s="17" t="s">
        <v>81</v>
      </c>
    </row>
    <row r="316" spans="2:51" s="13" customFormat="1" ht="22.5">
      <c r="B316" s="177"/>
      <c r="D316" s="151" t="s">
        <v>1584</v>
      </c>
      <c r="E316" s="178" t="s">
        <v>1</v>
      </c>
      <c r="F316" s="179" t="s">
        <v>3358</v>
      </c>
      <c r="H316" s="178" t="s">
        <v>1</v>
      </c>
      <c r="I316" s="180"/>
      <c r="L316" s="177"/>
      <c r="M316" s="181"/>
      <c r="T316" s="182"/>
      <c r="AT316" s="178" t="s">
        <v>1584</v>
      </c>
      <c r="AU316" s="178" t="s">
        <v>81</v>
      </c>
      <c r="AV316" s="13" t="s">
        <v>81</v>
      </c>
      <c r="AW316" s="13" t="s">
        <v>30</v>
      </c>
      <c r="AX316" s="13" t="s">
        <v>73</v>
      </c>
      <c r="AY316" s="178" t="s">
        <v>241</v>
      </c>
    </row>
    <row r="317" spans="2:51" s="12" customFormat="1" ht="11.25">
      <c r="B317" s="170"/>
      <c r="D317" s="151" t="s">
        <v>1584</v>
      </c>
      <c r="E317" s="171" t="s">
        <v>1</v>
      </c>
      <c r="F317" s="172" t="s">
        <v>3359</v>
      </c>
      <c r="H317" s="173">
        <v>39.6</v>
      </c>
      <c r="I317" s="174"/>
      <c r="L317" s="170"/>
      <c r="M317" s="175"/>
      <c r="T317" s="176"/>
      <c r="AT317" s="171" t="s">
        <v>1584</v>
      </c>
      <c r="AU317" s="171" t="s">
        <v>81</v>
      </c>
      <c r="AV317" s="12" t="s">
        <v>83</v>
      </c>
      <c r="AW317" s="12" t="s">
        <v>30</v>
      </c>
      <c r="AX317" s="12" t="s">
        <v>73</v>
      </c>
      <c r="AY317" s="171" t="s">
        <v>241</v>
      </c>
    </row>
    <row r="318" spans="2:51" s="13" customFormat="1" ht="22.5">
      <c r="B318" s="177"/>
      <c r="D318" s="151" t="s">
        <v>1584</v>
      </c>
      <c r="E318" s="178" t="s">
        <v>1</v>
      </c>
      <c r="F318" s="179" t="s">
        <v>3360</v>
      </c>
      <c r="H318" s="178" t="s">
        <v>1</v>
      </c>
      <c r="I318" s="180"/>
      <c r="L318" s="177"/>
      <c r="M318" s="181"/>
      <c r="T318" s="182"/>
      <c r="AT318" s="178" t="s">
        <v>1584</v>
      </c>
      <c r="AU318" s="178" t="s">
        <v>81</v>
      </c>
      <c r="AV318" s="13" t="s">
        <v>81</v>
      </c>
      <c r="AW318" s="13" t="s">
        <v>30</v>
      </c>
      <c r="AX318" s="13" t="s">
        <v>73</v>
      </c>
      <c r="AY318" s="178" t="s">
        <v>241</v>
      </c>
    </row>
    <row r="319" spans="2:51" s="12" customFormat="1" ht="11.25">
      <c r="B319" s="170"/>
      <c r="D319" s="151" t="s">
        <v>1584</v>
      </c>
      <c r="E319" s="171" t="s">
        <v>1</v>
      </c>
      <c r="F319" s="172" t="s">
        <v>3361</v>
      </c>
      <c r="H319" s="173">
        <v>2.97</v>
      </c>
      <c r="I319" s="174"/>
      <c r="L319" s="170"/>
      <c r="M319" s="175"/>
      <c r="T319" s="176"/>
      <c r="AT319" s="171" t="s">
        <v>1584</v>
      </c>
      <c r="AU319" s="171" t="s">
        <v>81</v>
      </c>
      <c r="AV319" s="12" t="s">
        <v>83</v>
      </c>
      <c r="AW319" s="12" t="s">
        <v>30</v>
      </c>
      <c r="AX319" s="12" t="s">
        <v>73</v>
      </c>
      <c r="AY319" s="171" t="s">
        <v>241</v>
      </c>
    </row>
    <row r="320" spans="2:51" s="13" customFormat="1" ht="22.5">
      <c r="B320" s="177"/>
      <c r="D320" s="151" t="s">
        <v>1584</v>
      </c>
      <c r="E320" s="178" t="s">
        <v>1</v>
      </c>
      <c r="F320" s="179" t="s">
        <v>3362</v>
      </c>
      <c r="H320" s="178" t="s">
        <v>1</v>
      </c>
      <c r="I320" s="180"/>
      <c r="L320" s="177"/>
      <c r="M320" s="181"/>
      <c r="T320" s="182"/>
      <c r="AT320" s="178" t="s">
        <v>1584</v>
      </c>
      <c r="AU320" s="178" t="s">
        <v>81</v>
      </c>
      <c r="AV320" s="13" t="s">
        <v>81</v>
      </c>
      <c r="AW320" s="13" t="s">
        <v>30</v>
      </c>
      <c r="AX320" s="13" t="s">
        <v>73</v>
      </c>
      <c r="AY320" s="178" t="s">
        <v>241</v>
      </c>
    </row>
    <row r="321" spans="2:51" s="12" customFormat="1" ht="11.25">
      <c r="B321" s="170"/>
      <c r="D321" s="151" t="s">
        <v>1584</v>
      </c>
      <c r="E321" s="171" t="s">
        <v>1</v>
      </c>
      <c r="F321" s="172" t="s">
        <v>3363</v>
      </c>
      <c r="H321" s="173">
        <v>3.96</v>
      </c>
      <c r="I321" s="174"/>
      <c r="L321" s="170"/>
      <c r="M321" s="175"/>
      <c r="T321" s="176"/>
      <c r="AT321" s="171" t="s">
        <v>1584</v>
      </c>
      <c r="AU321" s="171" t="s">
        <v>81</v>
      </c>
      <c r="AV321" s="12" t="s">
        <v>83</v>
      </c>
      <c r="AW321" s="12" t="s">
        <v>30</v>
      </c>
      <c r="AX321" s="12" t="s">
        <v>73</v>
      </c>
      <c r="AY321" s="171" t="s">
        <v>241</v>
      </c>
    </row>
    <row r="322" spans="2:51" s="13" customFormat="1" ht="22.5">
      <c r="B322" s="177"/>
      <c r="D322" s="151" t="s">
        <v>1584</v>
      </c>
      <c r="E322" s="178" t="s">
        <v>1</v>
      </c>
      <c r="F322" s="179" t="s">
        <v>3364</v>
      </c>
      <c r="H322" s="178" t="s">
        <v>1</v>
      </c>
      <c r="I322" s="180"/>
      <c r="L322" s="177"/>
      <c r="M322" s="181"/>
      <c r="T322" s="182"/>
      <c r="AT322" s="178" t="s">
        <v>1584</v>
      </c>
      <c r="AU322" s="178" t="s">
        <v>81</v>
      </c>
      <c r="AV322" s="13" t="s">
        <v>81</v>
      </c>
      <c r="AW322" s="13" t="s">
        <v>30</v>
      </c>
      <c r="AX322" s="13" t="s">
        <v>73</v>
      </c>
      <c r="AY322" s="178" t="s">
        <v>241</v>
      </c>
    </row>
    <row r="323" spans="2:51" s="13" customFormat="1" ht="11.25">
      <c r="B323" s="177"/>
      <c r="D323" s="151" t="s">
        <v>1584</v>
      </c>
      <c r="E323" s="178" t="s">
        <v>1</v>
      </c>
      <c r="F323" s="179" t="s">
        <v>3185</v>
      </c>
      <c r="H323" s="178" t="s">
        <v>1</v>
      </c>
      <c r="I323" s="180"/>
      <c r="L323" s="177"/>
      <c r="M323" s="181"/>
      <c r="T323" s="182"/>
      <c r="AT323" s="178" t="s">
        <v>1584</v>
      </c>
      <c r="AU323" s="178" t="s">
        <v>81</v>
      </c>
      <c r="AV323" s="13" t="s">
        <v>81</v>
      </c>
      <c r="AW323" s="13" t="s">
        <v>30</v>
      </c>
      <c r="AX323" s="13" t="s">
        <v>73</v>
      </c>
      <c r="AY323" s="178" t="s">
        <v>241</v>
      </c>
    </row>
    <row r="324" spans="2:51" s="13" customFormat="1" ht="11.25">
      <c r="B324" s="177"/>
      <c r="D324" s="151" t="s">
        <v>1584</v>
      </c>
      <c r="E324" s="178" t="s">
        <v>1</v>
      </c>
      <c r="F324" s="179" t="s">
        <v>3186</v>
      </c>
      <c r="H324" s="178" t="s">
        <v>1</v>
      </c>
      <c r="I324" s="180"/>
      <c r="L324" s="177"/>
      <c r="M324" s="181"/>
      <c r="T324" s="182"/>
      <c r="AT324" s="178" t="s">
        <v>1584</v>
      </c>
      <c r="AU324" s="178" t="s">
        <v>81</v>
      </c>
      <c r="AV324" s="13" t="s">
        <v>81</v>
      </c>
      <c r="AW324" s="13" t="s">
        <v>30</v>
      </c>
      <c r="AX324" s="13" t="s">
        <v>73</v>
      </c>
      <c r="AY324" s="178" t="s">
        <v>241</v>
      </c>
    </row>
    <row r="325" spans="2:51" s="12" customFormat="1" ht="11.25">
      <c r="B325" s="170"/>
      <c r="D325" s="151" t="s">
        <v>1584</v>
      </c>
      <c r="E325" s="171" t="s">
        <v>1</v>
      </c>
      <c r="F325" s="172" t="s">
        <v>3365</v>
      </c>
      <c r="H325" s="173">
        <v>0.858</v>
      </c>
      <c r="I325" s="174"/>
      <c r="L325" s="170"/>
      <c r="M325" s="175"/>
      <c r="T325" s="176"/>
      <c r="AT325" s="171" t="s">
        <v>1584</v>
      </c>
      <c r="AU325" s="171" t="s">
        <v>81</v>
      </c>
      <c r="AV325" s="12" t="s">
        <v>83</v>
      </c>
      <c r="AW325" s="12" t="s">
        <v>30</v>
      </c>
      <c r="AX325" s="12" t="s">
        <v>73</v>
      </c>
      <c r="AY325" s="171" t="s">
        <v>241</v>
      </c>
    </row>
    <row r="326" spans="2:51" s="13" customFormat="1" ht="22.5">
      <c r="B326" s="177"/>
      <c r="D326" s="151" t="s">
        <v>1584</v>
      </c>
      <c r="E326" s="178" t="s">
        <v>1</v>
      </c>
      <c r="F326" s="179" t="s">
        <v>3366</v>
      </c>
      <c r="H326" s="178" t="s">
        <v>1</v>
      </c>
      <c r="I326" s="180"/>
      <c r="L326" s="177"/>
      <c r="M326" s="181"/>
      <c r="T326" s="182"/>
      <c r="AT326" s="178" t="s">
        <v>1584</v>
      </c>
      <c r="AU326" s="178" t="s">
        <v>81</v>
      </c>
      <c r="AV326" s="13" t="s">
        <v>81</v>
      </c>
      <c r="AW326" s="13" t="s">
        <v>30</v>
      </c>
      <c r="AX326" s="13" t="s">
        <v>73</v>
      </c>
      <c r="AY326" s="178" t="s">
        <v>241</v>
      </c>
    </row>
    <row r="327" spans="2:51" s="12" customFormat="1" ht="11.25">
      <c r="B327" s="170"/>
      <c r="D327" s="151" t="s">
        <v>1584</v>
      </c>
      <c r="E327" s="171" t="s">
        <v>1</v>
      </c>
      <c r="F327" s="172" t="s">
        <v>3367</v>
      </c>
      <c r="H327" s="173">
        <v>0.792</v>
      </c>
      <c r="I327" s="174"/>
      <c r="L327" s="170"/>
      <c r="M327" s="175"/>
      <c r="T327" s="176"/>
      <c r="AT327" s="171" t="s">
        <v>1584</v>
      </c>
      <c r="AU327" s="171" t="s">
        <v>81</v>
      </c>
      <c r="AV327" s="12" t="s">
        <v>83</v>
      </c>
      <c r="AW327" s="12" t="s">
        <v>30</v>
      </c>
      <c r="AX327" s="12" t="s">
        <v>73</v>
      </c>
      <c r="AY327" s="171" t="s">
        <v>241</v>
      </c>
    </row>
    <row r="328" spans="2:51" s="13" customFormat="1" ht="22.5">
      <c r="B328" s="177"/>
      <c r="D328" s="151" t="s">
        <v>1584</v>
      </c>
      <c r="E328" s="178" t="s">
        <v>1</v>
      </c>
      <c r="F328" s="179" t="s">
        <v>3368</v>
      </c>
      <c r="H328" s="178" t="s">
        <v>1</v>
      </c>
      <c r="I328" s="180"/>
      <c r="L328" s="177"/>
      <c r="M328" s="181"/>
      <c r="T328" s="182"/>
      <c r="AT328" s="178" t="s">
        <v>1584</v>
      </c>
      <c r="AU328" s="178" t="s">
        <v>81</v>
      </c>
      <c r="AV328" s="13" t="s">
        <v>81</v>
      </c>
      <c r="AW328" s="13" t="s">
        <v>30</v>
      </c>
      <c r="AX328" s="13" t="s">
        <v>73</v>
      </c>
      <c r="AY328" s="178" t="s">
        <v>241</v>
      </c>
    </row>
    <row r="329" spans="2:51" s="12" customFormat="1" ht="11.25">
      <c r="B329" s="170"/>
      <c r="D329" s="151" t="s">
        <v>1584</v>
      </c>
      <c r="E329" s="171" t="s">
        <v>1</v>
      </c>
      <c r="F329" s="172" t="s">
        <v>3369</v>
      </c>
      <c r="H329" s="173">
        <v>0.462</v>
      </c>
      <c r="I329" s="174"/>
      <c r="L329" s="170"/>
      <c r="M329" s="175"/>
      <c r="T329" s="176"/>
      <c r="AT329" s="171" t="s">
        <v>1584</v>
      </c>
      <c r="AU329" s="171" t="s">
        <v>81</v>
      </c>
      <c r="AV329" s="12" t="s">
        <v>83</v>
      </c>
      <c r="AW329" s="12" t="s">
        <v>30</v>
      </c>
      <c r="AX329" s="12" t="s">
        <v>73</v>
      </c>
      <c r="AY329" s="171" t="s">
        <v>241</v>
      </c>
    </row>
    <row r="330" spans="2:51" s="14" customFormat="1" ht="11.25">
      <c r="B330" s="186"/>
      <c r="D330" s="151" t="s">
        <v>1584</v>
      </c>
      <c r="E330" s="187" t="s">
        <v>1</v>
      </c>
      <c r="F330" s="188" t="s">
        <v>2061</v>
      </c>
      <c r="H330" s="189">
        <v>48.642</v>
      </c>
      <c r="I330" s="190"/>
      <c r="L330" s="186"/>
      <c r="M330" s="191"/>
      <c r="T330" s="192"/>
      <c r="AT330" s="187" t="s">
        <v>1584</v>
      </c>
      <c r="AU330" s="187" t="s">
        <v>81</v>
      </c>
      <c r="AV330" s="14" t="s">
        <v>247</v>
      </c>
      <c r="AW330" s="14" t="s">
        <v>30</v>
      </c>
      <c r="AX330" s="14" t="s">
        <v>81</v>
      </c>
      <c r="AY330" s="187" t="s">
        <v>241</v>
      </c>
    </row>
    <row r="331" spans="2:65" s="1" customFormat="1" ht="62.65" customHeight="1">
      <c r="B331" s="32"/>
      <c r="C331" s="137" t="s">
        <v>379</v>
      </c>
      <c r="D331" s="137" t="s">
        <v>243</v>
      </c>
      <c r="E331" s="138" t="s">
        <v>3370</v>
      </c>
      <c r="F331" s="139" t="s">
        <v>3371</v>
      </c>
      <c r="G331" s="140" t="s">
        <v>563</v>
      </c>
      <c r="H331" s="141">
        <v>69.549</v>
      </c>
      <c r="I331" s="142"/>
      <c r="J331" s="143">
        <f>ROUND(I331*H331,2)</f>
        <v>0</v>
      </c>
      <c r="K331" s="144"/>
      <c r="L331" s="32"/>
      <c r="M331" s="145" t="s">
        <v>1</v>
      </c>
      <c r="N331" s="146" t="s">
        <v>38</v>
      </c>
      <c r="P331" s="147">
        <f>O331*H331</f>
        <v>0</v>
      </c>
      <c r="Q331" s="147">
        <v>0</v>
      </c>
      <c r="R331" s="147">
        <f>Q331*H331</f>
        <v>0</v>
      </c>
      <c r="S331" s="147">
        <v>0</v>
      </c>
      <c r="T331" s="148">
        <f>S331*H331</f>
        <v>0</v>
      </c>
      <c r="AR331" s="149" t="s">
        <v>1164</v>
      </c>
      <c r="AT331" s="149" t="s">
        <v>243</v>
      </c>
      <c r="AU331" s="149" t="s">
        <v>81</v>
      </c>
      <c r="AY331" s="17" t="s">
        <v>241</v>
      </c>
      <c r="BE331" s="150">
        <f>IF(N331="základní",J331,0)</f>
        <v>0</v>
      </c>
      <c r="BF331" s="150">
        <f>IF(N331="snížená",J331,0)</f>
        <v>0</v>
      </c>
      <c r="BG331" s="150">
        <f>IF(N331="zákl. přenesená",J331,0)</f>
        <v>0</v>
      </c>
      <c r="BH331" s="150">
        <f>IF(N331="sníž. přenesená",J331,0)</f>
        <v>0</v>
      </c>
      <c r="BI331" s="150">
        <f>IF(N331="nulová",J331,0)</f>
        <v>0</v>
      </c>
      <c r="BJ331" s="17" t="s">
        <v>81</v>
      </c>
      <c r="BK331" s="150">
        <f>ROUND(I331*H331,2)</f>
        <v>0</v>
      </c>
      <c r="BL331" s="17" t="s">
        <v>1164</v>
      </c>
      <c r="BM331" s="149" t="s">
        <v>3372</v>
      </c>
    </row>
    <row r="332" spans="2:47" s="1" customFormat="1" ht="107.25">
      <c r="B332" s="32"/>
      <c r="D332" s="151" t="s">
        <v>248</v>
      </c>
      <c r="F332" s="152" t="s">
        <v>3373</v>
      </c>
      <c r="I332" s="153"/>
      <c r="L332" s="32"/>
      <c r="M332" s="154"/>
      <c r="T332" s="56"/>
      <c r="AT332" s="17" t="s">
        <v>248</v>
      </c>
      <c r="AU332" s="17" t="s">
        <v>81</v>
      </c>
    </row>
    <row r="333" spans="2:51" s="13" customFormat="1" ht="22.5">
      <c r="B333" s="177"/>
      <c r="D333" s="151" t="s">
        <v>1584</v>
      </c>
      <c r="E333" s="178" t="s">
        <v>1</v>
      </c>
      <c r="F333" s="179" t="s">
        <v>3374</v>
      </c>
      <c r="H333" s="178" t="s">
        <v>1</v>
      </c>
      <c r="I333" s="180"/>
      <c r="L333" s="177"/>
      <c r="M333" s="181"/>
      <c r="T333" s="182"/>
      <c r="AT333" s="178" t="s">
        <v>1584</v>
      </c>
      <c r="AU333" s="178" t="s">
        <v>81</v>
      </c>
      <c r="AV333" s="13" t="s">
        <v>81</v>
      </c>
      <c r="AW333" s="13" t="s">
        <v>30</v>
      </c>
      <c r="AX333" s="13" t="s">
        <v>73</v>
      </c>
      <c r="AY333" s="178" t="s">
        <v>241</v>
      </c>
    </row>
    <row r="334" spans="2:51" s="12" customFormat="1" ht="11.25">
      <c r="B334" s="170"/>
      <c r="D334" s="151" t="s">
        <v>1584</v>
      </c>
      <c r="E334" s="171" t="s">
        <v>1</v>
      </c>
      <c r="F334" s="172" t="s">
        <v>3375</v>
      </c>
      <c r="H334" s="173">
        <v>17.427</v>
      </c>
      <c r="I334" s="174"/>
      <c r="L334" s="170"/>
      <c r="M334" s="175"/>
      <c r="T334" s="176"/>
      <c r="AT334" s="171" t="s">
        <v>1584</v>
      </c>
      <c r="AU334" s="171" t="s">
        <v>81</v>
      </c>
      <c r="AV334" s="12" t="s">
        <v>83</v>
      </c>
      <c r="AW334" s="12" t="s">
        <v>30</v>
      </c>
      <c r="AX334" s="12" t="s">
        <v>73</v>
      </c>
      <c r="AY334" s="171" t="s">
        <v>241</v>
      </c>
    </row>
    <row r="335" spans="2:51" s="13" customFormat="1" ht="22.5">
      <c r="B335" s="177"/>
      <c r="D335" s="151" t="s">
        <v>1584</v>
      </c>
      <c r="E335" s="178" t="s">
        <v>1</v>
      </c>
      <c r="F335" s="179" t="s">
        <v>3376</v>
      </c>
      <c r="H335" s="178" t="s">
        <v>1</v>
      </c>
      <c r="I335" s="180"/>
      <c r="L335" s="177"/>
      <c r="M335" s="181"/>
      <c r="T335" s="182"/>
      <c r="AT335" s="178" t="s">
        <v>1584</v>
      </c>
      <c r="AU335" s="178" t="s">
        <v>81</v>
      </c>
      <c r="AV335" s="13" t="s">
        <v>81</v>
      </c>
      <c r="AW335" s="13" t="s">
        <v>30</v>
      </c>
      <c r="AX335" s="13" t="s">
        <v>73</v>
      </c>
      <c r="AY335" s="178" t="s">
        <v>241</v>
      </c>
    </row>
    <row r="336" spans="2:51" s="12" customFormat="1" ht="11.25">
      <c r="B336" s="170"/>
      <c r="D336" s="151" t="s">
        <v>1584</v>
      </c>
      <c r="E336" s="171" t="s">
        <v>1</v>
      </c>
      <c r="F336" s="172" t="s">
        <v>3377</v>
      </c>
      <c r="H336" s="173">
        <v>50.099</v>
      </c>
      <c r="I336" s="174"/>
      <c r="L336" s="170"/>
      <c r="M336" s="175"/>
      <c r="T336" s="176"/>
      <c r="AT336" s="171" t="s">
        <v>1584</v>
      </c>
      <c r="AU336" s="171" t="s">
        <v>81</v>
      </c>
      <c r="AV336" s="12" t="s">
        <v>83</v>
      </c>
      <c r="AW336" s="12" t="s">
        <v>30</v>
      </c>
      <c r="AX336" s="12" t="s">
        <v>73</v>
      </c>
      <c r="AY336" s="171" t="s">
        <v>241</v>
      </c>
    </row>
    <row r="337" spans="2:51" s="13" customFormat="1" ht="22.5">
      <c r="B337" s="177"/>
      <c r="D337" s="151" t="s">
        <v>1584</v>
      </c>
      <c r="E337" s="178" t="s">
        <v>1</v>
      </c>
      <c r="F337" s="179" t="s">
        <v>3378</v>
      </c>
      <c r="H337" s="178" t="s">
        <v>1</v>
      </c>
      <c r="I337" s="180"/>
      <c r="L337" s="177"/>
      <c r="M337" s="181"/>
      <c r="T337" s="182"/>
      <c r="AT337" s="178" t="s">
        <v>1584</v>
      </c>
      <c r="AU337" s="178" t="s">
        <v>81</v>
      </c>
      <c r="AV337" s="13" t="s">
        <v>81</v>
      </c>
      <c r="AW337" s="13" t="s">
        <v>30</v>
      </c>
      <c r="AX337" s="13" t="s">
        <v>73</v>
      </c>
      <c r="AY337" s="178" t="s">
        <v>241</v>
      </c>
    </row>
    <row r="338" spans="2:51" s="12" customFormat="1" ht="11.25">
      <c r="B338" s="170"/>
      <c r="D338" s="151" t="s">
        <v>1584</v>
      </c>
      <c r="E338" s="171" t="s">
        <v>1</v>
      </c>
      <c r="F338" s="172" t="s">
        <v>3379</v>
      </c>
      <c r="H338" s="173">
        <v>1.099</v>
      </c>
      <c r="I338" s="174"/>
      <c r="L338" s="170"/>
      <c r="M338" s="175"/>
      <c r="T338" s="176"/>
      <c r="AT338" s="171" t="s">
        <v>1584</v>
      </c>
      <c r="AU338" s="171" t="s">
        <v>81</v>
      </c>
      <c r="AV338" s="12" t="s">
        <v>83</v>
      </c>
      <c r="AW338" s="12" t="s">
        <v>30</v>
      </c>
      <c r="AX338" s="12" t="s">
        <v>73</v>
      </c>
      <c r="AY338" s="171" t="s">
        <v>241</v>
      </c>
    </row>
    <row r="339" spans="2:51" s="13" customFormat="1" ht="22.5">
      <c r="B339" s="177"/>
      <c r="D339" s="151" t="s">
        <v>1584</v>
      </c>
      <c r="E339" s="178" t="s">
        <v>1</v>
      </c>
      <c r="F339" s="179" t="s">
        <v>3226</v>
      </c>
      <c r="H339" s="178" t="s">
        <v>1</v>
      </c>
      <c r="I339" s="180"/>
      <c r="L339" s="177"/>
      <c r="M339" s="181"/>
      <c r="T339" s="182"/>
      <c r="AT339" s="178" t="s">
        <v>1584</v>
      </c>
      <c r="AU339" s="178" t="s">
        <v>81</v>
      </c>
      <c r="AV339" s="13" t="s">
        <v>81</v>
      </c>
      <c r="AW339" s="13" t="s">
        <v>30</v>
      </c>
      <c r="AX339" s="13" t="s">
        <v>73</v>
      </c>
      <c r="AY339" s="178" t="s">
        <v>241</v>
      </c>
    </row>
    <row r="340" spans="2:51" s="12" customFormat="1" ht="11.25">
      <c r="B340" s="170"/>
      <c r="D340" s="151" t="s">
        <v>1584</v>
      </c>
      <c r="E340" s="171" t="s">
        <v>1</v>
      </c>
      <c r="F340" s="172" t="s">
        <v>3380</v>
      </c>
      <c r="H340" s="173">
        <v>0.924</v>
      </c>
      <c r="I340" s="174"/>
      <c r="L340" s="170"/>
      <c r="M340" s="175"/>
      <c r="T340" s="176"/>
      <c r="AT340" s="171" t="s">
        <v>1584</v>
      </c>
      <c r="AU340" s="171" t="s">
        <v>81</v>
      </c>
      <c r="AV340" s="12" t="s">
        <v>83</v>
      </c>
      <c r="AW340" s="12" t="s">
        <v>30</v>
      </c>
      <c r="AX340" s="12" t="s">
        <v>73</v>
      </c>
      <c r="AY340" s="171" t="s">
        <v>241</v>
      </c>
    </row>
    <row r="341" spans="2:51" s="14" customFormat="1" ht="11.25">
      <c r="B341" s="186"/>
      <c r="D341" s="151" t="s">
        <v>1584</v>
      </c>
      <c r="E341" s="187" t="s">
        <v>1</v>
      </c>
      <c r="F341" s="188" t="s">
        <v>2061</v>
      </c>
      <c r="H341" s="189">
        <v>69.549</v>
      </c>
      <c r="I341" s="190"/>
      <c r="L341" s="186"/>
      <c r="M341" s="191"/>
      <c r="T341" s="192"/>
      <c r="AT341" s="187" t="s">
        <v>1584</v>
      </c>
      <c r="AU341" s="187" t="s">
        <v>81</v>
      </c>
      <c r="AV341" s="14" t="s">
        <v>247</v>
      </c>
      <c r="AW341" s="14" t="s">
        <v>30</v>
      </c>
      <c r="AX341" s="14" t="s">
        <v>81</v>
      </c>
      <c r="AY341" s="187" t="s">
        <v>241</v>
      </c>
    </row>
    <row r="342" spans="2:65" s="1" customFormat="1" ht="62.65" customHeight="1">
      <c r="B342" s="32"/>
      <c r="C342" s="137" t="s">
        <v>316</v>
      </c>
      <c r="D342" s="137" t="s">
        <v>243</v>
      </c>
      <c r="E342" s="138" t="s">
        <v>3381</v>
      </c>
      <c r="F342" s="139" t="s">
        <v>3382</v>
      </c>
      <c r="G342" s="140" t="s">
        <v>563</v>
      </c>
      <c r="H342" s="141">
        <v>142.706</v>
      </c>
      <c r="I342" s="142"/>
      <c r="J342" s="143">
        <f>ROUND(I342*H342,2)</f>
        <v>0</v>
      </c>
      <c r="K342" s="144"/>
      <c r="L342" s="32"/>
      <c r="M342" s="145" t="s">
        <v>1</v>
      </c>
      <c r="N342" s="146" t="s">
        <v>38</v>
      </c>
      <c r="P342" s="147">
        <f>O342*H342</f>
        <v>0</v>
      </c>
      <c r="Q342" s="147">
        <v>0</v>
      </c>
      <c r="R342" s="147">
        <f>Q342*H342</f>
        <v>0</v>
      </c>
      <c r="S342" s="147">
        <v>0</v>
      </c>
      <c r="T342" s="148">
        <f>S342*H342</f>
        <v>0</v>
      </c>
      <c r="AR342" s="149" t="s">
        <v>1164</v>
      </c>
      <c r="AT342" s="149" t="s">
        <v>243</v>
      </c>
      <c r="AU342" s="149" t="s">
        <v>81</v>
      </c>
      <c r="AY342" s="17" t="s">
        <v>241</v>
      </c>
      <c r="BE342" s="150">
        <f>IF(N342="základní",J342,0)</f>
        <v>0</v>
      </c>
      <c r="BF342" s="150">
        <f>IF(N342="snížená",J342,0)</f>
        <v>0</v>
      </c>
      <c r="BG342" s="150">
        <f>IF(N342="zákl. přenesená",J342,0)</f>
        <v>0</v>
      </c>
      <c r="BH342" s="150">
        <f>IF(N342="sníž. přenesená",J342,0)</f>
        <v>0</v>
      </c>
      <c r="BI342" s="150">
        <f>IF(N342="nulová",J342,0)</f>
        <v>0</v>
      </c>
      <c r="BJ342" s="17" t="s">
        <v>81</v>
      </c>
      <c r="BK342" s="150">
        <f>ROUND(I342*H342,2)</f>
        <v>0</v>
      </c>
      <c r="BL342" s="17" t="s">
        <v>1164</v>
      </c>
      <c r="BM342" s="149" t="s">
        <v>3383</v>
      </c>
    </row>
    <row r="343" spans="2:47" s="1" customFormat="1" ht="107.25">
      <c r="B343" s="32"/>
      <c r="D343" s="151" t="s">
        <v>248</v>
      </c>
      <c r="F343" s="152" t="s">
        <v>3384</v>
      </c>
      <c r="I343" s="153"/>
      <c r="L343" s="32"/>
      <c r="M343" s="154"/>
      <c r="T343" s="56"/>
      <c r="AT343" s="17" t="s">
        <v>248</v>
      </c>
      <c r="AU343" s="17" t="s">
        <v>81</v>
      </c>
    </row>
    <row r="344" spans="2:51" s="13" customFormat="1" ht="11.25">
      <c r="B344" s="177"/>
      <c r="D344" s="151" t="s">
        <v>1584</v>
      </c>
      <c r="E344" s="178" t="s">
        <v>1</v>
      </c>
      <c r="F344" s="179" t="s">
        <v>3385</v>
      </c>
      <c r="H344" s="178" t="s">
        <v>1</v>
      </c>
      <c r="I344" s="180"/>
      <c r="L344" s="177"/>
      <c r="M344" s="181"/>
      <c r="T344" s="182"/>
      <c r="AT344" s="178" t="s">
        <v>1584</v>
      </c>
      <c r="AU344" s="178" t="s">
        <v>81</v>
      </c>
      <c r="AV344" s="13" t="s">
        <v>81</v>
      </c>
      <c r="AW344" s="13" t="s">
        <v>30</v>
      </c>
      <c r="AX344" s="13" t="s">
        <v>73</v>
      </c>
      <c r="AY344" s="178" t="s">
        <v>241</v>
      </c>
    </row>
    <row r="345" spans="2:51" s="13" customFormat="1" ht="11.25">
      <c r="B345" s="177"/>
      <c r="D345" s="151" t="s">
        <v>1584</v>
      </c>
      <c r="E345" s="178" t="s">
        <v>1</v>
      </c>
      <c r="F345" s="179" t="s">
        <v>3289</v>
      </c>
      <c r="H345" s="178" t="s">
        <v>1</v>
      </c>
      <c r="I345" s="180"/>
      <c r="L345" s="177"/>
      <c r="M345" s="181"/>
      <c r="T345" s="182"/>
      <c r="AT345" s="178" t="s">
        <v>1584</v>
      </c>
      <c r="AU345" s="178" t="s">
        <v>81</v>
      </c>
      <c r="AV345" s="13" t="s">
        <v>81</v>
      </c>
      <c r="AW345" s="13" t="s">
        <v>30</v>
      </c>
      <c r="AX345" s="13" t="s">
        <v>73</v>
      </c>
      <c r="AY345" s="178" t="s">
        <v>241</v>
      </c>
    </row>
    <row r="346" spans="2:51" s="12" customFormat="1" ht="11.25">
      <c r="B346" s="170"/>
      <c r="D346" s="151" t="s">
        <v>1584</v>
      </c>
      <c r="E346" s="171" t="s">
        <v>1</v>
      </c>
      <c r="F346" s="172" t="s">
        <v>3386</v>
      </c>
      <c r="H346" s="173">
        <v>126.544</v>
      </c>
      <c r="I346" s="174"/>
      <c r="L346" s="170"/>
      <c r="M346" s="175"/>
      <c r="T346" s="176"/>
      <c r="AT346" s="171" t="s">
        <v>1584</v>
      </c>
      <c r="AU346" s="171" t="s">
        <v>81</v>
      </c>
      <c r="AV346" s="12" t="s">
        <v>83</v>
      </c>
      <c r="AW346" s="12" t="s">
        <v>30</v>
      </c>
      <c r="AX346" s="12" t="s">
        <v>73</v>
      </c>
      <c r="AY346" s="171" t="s">
        <v>241</v>
      </c>
    </row>
    <row r="347" spans="2:51" s="13" customFormat="1" ht="11.25">
      <c r="B347" s="177"/>
      <c r="D347" s="151" t="s">
        <v>1584</v>
      </c>
      <c r="E347" s="178" t="s">
        <v>1</v>
      </c>
      <c r="F347" s="179" t="s">
        <v>3290</v>
      </c>
      <c r="H347" s="178" t="s">
        <v>1</v>
      </c>
      <c r="I347" s="180"/>
      <c r="L347" s="177"/>
      <c r="M347" s="181"/>
      <c r="T347" s="182"/>
      <c r="AT347" s="178" t="s">
        <v>1584</v>
      </c>
      <c r="AU347" s="178" t="s">
        <v>81</v>
      </c>
      <c r="AV347" s="13" t="s">
        <v>81</v>
      </c>
      <c r="AW347" s="13" t="s">
        <v>30</v>
      </c>
      <c r="AX347" s="13" t="s">
        <v>73</v>
      </c>
      <c r="AY347" s="178" t="s">
        <v>241</v>
      </c>
    </row>
    <row r="348" spans="2:51" s="12" customFormat="1" ht="11.25">
      <c r="B348" s="170"/>
      <c r="D348" s="151" t="s">
        <v>1584</v>
      </c>
      <c r="E348" s="171" t="s">
        <v>1</v>
      </c>
      <c r="F348" s="172" t="s">
        <v>3387</v>
      </c>
      <c r="H348" s="173">
        <v>2.296</v>
      </c>
      <c r="I348" s="174"/>
      <c r="L348" s="170"/>
      <c r="M348" s="175"/>
      <c r="T348" s="176"/>
      <c r="AT348" s="171" t="s">
        <v>1584</v>
      </c>
      <c r="AU348" s="171" t="s">
        <v>81</v>
      </c>
      <c r="AV348" s="12" t="s">
        <v>83</v>
      </c>
      <c r="AW348" s="12" t="s">
        <v>30</v>
      </c>
      <c r="AX348" s="12" t="s">
        <v>73</v>
      </c>
      <c r="AY348" s="171" t="s">
        <v>241</v>
      </c>
    </row>
    <row r="349" spans="2:51" s="13" customFormat="1" ht="11.25">
      <c r="B349" s="177"/>
      <c r="D349" s="151" t="s">
        <v>1584</v>
      </c>
      <c r="E349" s="178" t="s">
        <v>1</v>
      </c>
      <c r="F349" s="179" t="s">
        <v>3291</v>
      </c>
      <c r="H349" s="178" t="s">
        <v>1</v>
      </c>
      <c r="I349" s="180"/>
      <c r="L349" s="177"/>
      <c r="M349" s="181"/>
      <c r="T349" s="182"/>
      <c r="AT349" s="178" t="s">
        <v>1584</v>
      </c>
      <c r="AU349" s="178" t="s">
        <v>81</v>
      </c>
      <c r="AV349" s="13" t="s">
        <v>81</v>
      </c>
      <c r="AW349" s="13" t="s">
        <v>30</v>
      </c>
      <c r="AX349" s="13" t="s">
        <v>73</v>
      </c>
      <c r="AY349" s="178" t="s">
        <v>241</v>
      </c>
    </row>
    <row r="350" spans="2:51" s="12" customFormat="1" ht="11.25">
      <c r="B350" s="170"/>
      <c r="D350" s="151" t="s">
        <v>1584</v>
      </c>
      <c r="E350" s="171" t="s">
        <v>1</v>
      </c>
      <c r="F350" s="172" t="s">
        <v>3387</v>
      </c>
      <c r="H350" s="173">
        <v>2.296</v>
      </c>
      <c r="I350" s="174"/>
      <c r="L350" s="170"/>
      <c r="M350" s="175"/>
      <c r="T350" s="176"/>
      <c r="AT350" s="171" t="s">
        <v>1584</v>
      </c>
      <c r="AU350" s="171" t="s">
        <v>81</v>
      </c>
      <c r="AV350" s="12" t="s">
        <v>83</v>
      </c>
      <c r="AW350" s="12" t="s">
        <v>30</v>
      </c>
      <c r="AX350" s="12" t="s">
        <v>73</v>
      </c>
      <c r="AY350" s="171" t="s">
        <v>241</v>
      </c>
    </row>
    <row r="351" spans="2:51" s="13" customFormat="1" ht="11.25">
      <c r="B351" s="177"/>
      <c r="D351" s="151" t="s">
        <v>1584</v>
      </c>
      <c r="E351" s="178" t="s">
        <v>1</v>
      </c>
      <c r="F351" s="179" t="s">
        <v>3292</v>
      </c>
      <c r="H351" s="178" t="s">
        <v>1</v>
      </c>
      <c r="I351" s="180"/>
      <c r="L351" s="177"/>
      <c r="M351" s="181"/>
      <c r="T351" s="182"/>
      <c r="AT351" s="178" t="s">
        <v>1584</v>
      </c>
      <c r="AU351" s="178" t="s">
        <v>81</v>
      </c>
      <c r="AV351" s="13" t="s">
        <v>81</v>
      </c>
      <c r="AW351" s="13" t="s">
        <v>30</v>
      </c>
      <c r="AX351" s="13" t="s">
        <v>73</v>
      </c>
      <c r="AY351" s="178" t="s">
        <v>241</v>
      </c>
    </row>
    <row r="352" spans="2:51" s="12" customFormat="1" ht="11.25">
      <c r="B352" s="170"/>
      <c r="D352" s="151" t="s">
        <v>1584</v>
      </c>
      <c r="E352" s="171" t="s">
        <v>1</v>
      </c>
      <c r="F352" s="172" t="s">
        <v>3388</v>
      </c>
      <c r="H352" s="173">
        <v>0.724</v>
      </c>
      <c r="I352" s="174"/>
      <c r="L352" s="170"/>
      <c r="M352" s="175"/>
      <c r="T352" s="176"/>
      <c r="AT352" s="171" t="s">
        <v>1584</v>
      </c>
      <c r="AU352" s="171" t="s">
        <v>81</v>
      </c>
      <c r="AV352" s="12" t="s">
        <v>83</v>
      </c>
      <c r="AW352" s="12" t="s">
        <v>30</v>
      </c>
      <c r="AX352" s="12" t="s">
        <v>73</v>
      </c>
      <c r="AY352" s="171" t="s">
        <v>241</v>
      </c>
    </row>
    <row r="353" spans="2:51" s="13" customFormat="1" ht="11.25">
      <c r="B353" s="177"/>
      <c r="D353" s="151" t="s">
        <v>1584</v>
      </c>
      <c r="E353" s="178" t="s">
        <v>1</v>
      </c>
      <c r="F353" s="179" t="s">
        <v>3294</v>
      </c>
      <c r="H353" s="178" t="s">
        <v>1</v>
      </c>
      <c r="I353" s="180"/>
      <c r="L353" s="177"/>
      <c r="M353" s="181"/>
      <c r="T353" s="182"/>
      <c r="AT353" s="178" t="s">
        <v>1584</v>
      </c>
      <c r="AU353" s="178" t="s">
        <v>81</v>
      </c>
      <c r="AV353" s="13" t="s">
        <v>81</v>
      </c>
      <c r="AW353" s="13" t="s">
        <v>30</v>
      </c>
      <c r="AX353" s="13" t="s">
        <v>73</v>
      </c>
      <c r="AY353" s="178" t="s">
        <v>241</v>
      </c>
    </row>
    <row r="354" spans="2:51" s="12" customFormat="1" ht="11.25">
      <c r="B354" s="170"/>
      <c r="D354" s="151" t="s">
        <v>1584</v>
      </c>
      <c r="E354" s="171" t="s">
        <v>1</v>
      </c>
      <c r="F354" s="172" t="s">
        <v>3389</v>
      </c>
      <c r="H354" s="173">
        <v>2.586</v>
      </c>
      <c r="I354" s="174"/>
      <c r="L354" s="170"/>
      <c r="M354" s="175"/>
      <c r="T354" s="176"/>
      <c r="AT354" s="171" t="s">
        <v>1584</v>
      </c>
      <c r="AU354" s="171" t="s">
        <v>81</v>
      </c>
      <c r="AV354" s="12" t="s">
        <v>83</v>
      </c>
      <c r="AW354" s="12" t="s">
        <v>30</v>
      </c>
      <c r="AX354" s="12" t="s">
        <v>73</v>
      </c>
      <c r="AY354" s="171" t="s">
        <v>241</v>
      </c>
    </row>
    <row r="355" spans="2:51" s="13" customFormat="1" ht="11.25">
      <c r="B355" s="177"/>
      <c r="D355" s="151" t="s">
        <v>1584</v>
      </c>
      <c r="E355" s="178" t="s">
        <v>1</v>
      </c>
      <c r="F355" s="179" t="s">
        <v>3296</v>
      </c>
      <c r="H355" s="178" t="s">
        <v>1</v>
      </c>
      <c r="I355" s="180"/>
      <c r="L355" s="177"/>
      <c r="M355" s="181"/>
      <c r="T355" s="182"/>
      <c r="AT355" s="178" t="s">
        <v>1584</v>
      </c>
      <c r="AU355" s="178" t="s">
        <v>81</v>
      </c>
      <c r="AV355" s="13" t="s">
        <v>81</v>
      </c>
      <c r="AW355" s="13" t="s">
        <v>30</v>
      </c>
      <c r="AX355" s="13" t="s">
        <v>73</v>
      </c>
      <c r="AY355" s="178" t="s">
        <v>241</v>
      </c>
    </row>
    <row r="356" spans="2:51" s="12" customFormat="1" ht="11.25">
      <c r="B356" s="170"/>
      <c r="D356" s="151" t="s">
        <v>1584</v>
      </c>
      <c r="E356" s="171" t="s">
        <v>1</v>
      </c>
      <c r="F356" s="172" t="s">
        <v>3390</v>
      </c>
      <c r="H356" s="173">
        <v>1.29</v>
      </c>
      <c r="I356" s="174"/>
      <c r="L356" s="170"/>
      <c r="M356" s="175"/>
      <c r="T356" s="176"/>
      <c r="AT356" s="171" t="s">
        <v>1584</v>
      </c>
      <c r="AU356" s="171" t="s">
        <v>81</v>
      </c>
      <c r="AV356" s="12" t="s">
        <v>83</v>
      </c>
      <c r="AW356" s="12" t="s">
        <v>30</v>
      </c>
      <c r="AX356" s="12" t="s">
        <v>73</v>
      </c>
      <c r="AY356" s="171" t="s">
        <v>241</v>
      </c>
    </row>
    <row r="357" spans="2:51" s="13" customFormat="1" ht="11.25">
      <c r="B357" s="177"/>
      <c r="D357" s="151" t="s">
        <v>1584</v>
      </c>
      <c r="E357" s="178" t="s">
        <v>1</v>
      </c>
      <c r="F357" s="179" t="s">
        <v>3297</v>
      </c>
      <c r="H357" s="178" t="s">
        <v>1</v>
      </c>
      <c r="I357" s="180"/>
      <c r="L357" s="177"/>
      <c r="M357" s="181"/>
      <c r="T357" s="182"/>
      <c r="AT357" s="178" t="s">
        <v>1584</v>
      </c>
      <c r="AU357" s="178" t="s">
        <v>81</v>
      </c>
      <c r="AV357" s="13" t="s">
        <v>81</v>
      </c>
      <c r="AW357" s="13" t="s">
        <v>30</v>
      </c>
      <c r="AX357" s="13" t="s">
        <v>73</v>
      </c>
      <c r="AY357" s="178" t="s">
        <v>241</v>
      </c>
    </row>
    <row r="358" spans="2:51" s="12" customFormat="1" ht="11.25">
      <c r="B358" s="170"/>
      <c r="D358" s="151" t="s">
        <v>1584</v>
      </c>
      <c r="E358" s="171" t="s">
        <v>1</v>
      </c>
      <c r="F358" s="172" t="s">
        <v>3391</v>
      </c>
      <c r="H358" s="173">
        <v>1.2</v>
      </c>
      <c r="I358" s="174"/>
      <c r="L358" s="170"/>
      <c r="M358" s="175"/>
      <c r="T358" s="176"/>
      <c r="AT358" s="171" t="s">
        <v>1584</v>
      </c>
      <c r="AU358" s="171" t="s">
        <v>81</v>
      </c>
      <c r="AV358" s="12" t="s">
        <v>83</v>
      </c>
      <c r="AW358" s="12" t="s">
        <v>30</v>
      </c>
      <c r="AX358" s="12" t="s">
        <v>73</v>
      </c>
      <c r="AY358" s="171" t="s">
        <v>241</v>
      </c>
    </row>
    <row r="359" spans="2:51" s="13" customFormat="1" ht="11.25">
      <c r="B359" s="177"/>
      <c r="D359" s="151" t="s">
        <v>1584</v>
      </c>
      <c r="E359" s="178" t="s">
        <v>1</v>
      </c>
      <c r="F359" s="179" t="s">
        <v>3298</v>
      </c>
      <c r="H359" s="178" t="s">
        <v>1</v>
      </c>
      <c r="I359" s="180"/>
      <c r="L359" s="177"/>
      <c r="M359" s="181"/>
      <c r="T359" s="182"/>
      <c r="AT359" s="178" t="s">
        <v>1584</v>
      </c>
      <c r="AU359" s="178" t="s">
        <v>81</v>
      </c>
      <c r="AV359" s="13" t="s">
        <v>81</v>
      </c>
      <c r="AW359" s="13" t="s">
        <v>30</v>
      </c>
      <c r="AX359" s="13" t="s">
        <v>73</v>
      </c>
      <c r="AY359" s="178" t="s">
        <v>241</v>
      </c>
    </row>
    <row r="360" spans="2:51" s="12" customFormat="1" ht="11.25">
      <c r="B360" s="170"/>
      <c r="D360" s="151" t="s">
        <v>1584</v>
      </c>
      <c r="E360" s="171" t="s">
        <v>1</v>
      </c>
      <c r="F360" s="172" t="s">
        <v>3392</v>
      </c>
      <c r="H360" s="173">
        <v>1.11</v>
      </c>
      <c r="I360" s="174"/>
      <c r="L360" s="170"/>
      <c r="M360" s="175"/>
      <c r="T360" s="176"/>
      <c r="AT360" s="171" t="s">
        <v>1584</v>
      </c>
      <c r="AU360" s="171" t="s">
        <v>81</v>
      </c>
      <c r="AV360" s="12" t="s">
        <v>83</v>
      </c>
      <c r="AW360" s="12" t="s">
        <v>30</v>
      </c>
      <c r="AX360" s="12" t="s">
        <v>73</v>
      </c>
      <c r="AY360" s="171" t="s">
        <v>241</v>
      </c>
    </row>
    <row r="361" spans="2:51" s="13" customFormat="1" ht="11.25">
      <c r="B361" s="177"/>
      <c r="D361" s="151" t="s">
        <v>1584</v>
      </c>
      <c r="E361" s="178" t="s">
        <v>1</v>
      </c>
      <c r="F361" s="179" t="s">
        <v>3299</v>
      </c>
      <c r="H361" s="178" t="s">
        <v>1</v>
      </c>
      <c r="I361" s="180"/>
      <c r="L361" s="177"/>
      <c r="M361" s="181"/>
      <c r="T361" s="182"/>
      <c r="AT361" s="178" t="s">
        <v>1584</v>
      </c>
      <c r="AU361" s="178" t="s">
        <v>81</v>
      </c>
      <c r="AV361" s="13" t="s">
        <v>81</v>
      </c>
      <c r="AW361" s="13" t="s">
        <v>30</v>
      </c>
      <c r="AX361" s="13" t="s">
        <v>73</v>
      </c>
      <c r="AY361" s="178" t="s">
        <v>241</v>
      </c>
    </row>
    <row r="362" spans="2:51" s="12" customFormat="1" ht="11.25">
      <c r="B362" s="170"/>
      <c r="D362" s="151" t="s">
        <v>1584</v>
      </c>
      <c r="E362" s="171" t="s">
        <v>1</v>
      </c>
      <c r="F362" s="172" t="s">
        <v>3393</v>
      </c>
      <c r="H362" s="173">
        <v>0.53</v>
      </c>
      <c r="I362" s="174"/>
      <c r="L362" s="170"/>
      <c r="M362" s="175"/>
      <c r="T362" s="176"/>
      <c r="AT362" s="171" t="s">
        <v>1584</v>
      </c>
      <c r="AU362" s="171" t="s">
        <v>81</v>
      </c>
      <c r="AV362" s="12" t="s">
        <v>83</v>
      </c>
      <c r="AW362" s="12" t="s">
        <v>30</v>
      </c>
      <c r="AX362" s="12" t="s">
        <v>73</v>
      </c>
      <c r="AY362" s="171" t="s">
        <v>241</v>
      </c>
    </row>
    <row r="363" spans="2:51" s="13" customFormat="1" ht="11.25">
      <c r="B363" s="177"/>
      <c r="D363" s="151" t="s">
        <v>1584</v>
      </c>
      <c r="E363" s="178" t="s">
        <v>1</v>
      </c>
      <c r="F363" s="179" t="s">
        <v>3394</v>
      </c>
      <c r="H363" s="178" t="s">
        <v>1</v>
      </c>
      <c r="I363" s="180"/>
      <c r="L363" s="177"/>
      <c r="M363" s="181"/>
      <c r="T363" s="182"/>
      <c r="AT363" s="178" t="s">
        <v>1584</v>
      </c>
      <c r="AU363" s="178" t="s">
        <v>81</v>
      </c>
      <c r="AV363" s="13" t="s">
        <v>81</v>
      </c>
      <c r="AW363" s="13" t="s">
        <v>30</v>
      </c>
      <c r="AX363" s="13" t="s">
        <v>73</v>
      </c>
      <c r="AY363" s="178" t="s">
        <v>241</v>
      </c>
    </row>
    <row r="364" spans="2:51" s="12" customFormat="1" ht="11.25">
      <c r="B364" s="170"/>
      <c r="D364" s="151" t="s">
        <v>1584</v>
      </c>
      <c r="E364" s="171" t="s">
        <v>1</v>
      </c>
      <c r="F364" s="172" t="s">
        <v>3390</v>
      </c>
      <c r="H364" s="173">
        <v>1.29</v>
      </c>
      <c r="I364" s="174"/>
      <c r="L364" s="170"/>
      <c r="M364" s="175"/>
      <c r="T364" s="176"/>
      <c r="AT364" s="171" t="s">
        <v>1584</v>
      </c>
      <c r="AU364" s="171" t="s">
        <v>81</v>
      </c>
      <c r="AV364" s="12" t="s">
        <v>83</v>
      </c>
      <c r="AW364" s="12" t="s">
        <v>30</v>
      </c>
      <c r="AX364" s="12" t="s">
        <v>73</v>
      </c>
      <c r="AY364" s="171" t="s">
        <v>241</v>
      </c>
    </row>
    <row r="365" spans="2:51" s="13" customFormat="1" ht="11.25">
      <c r="B365" s="177"/>
      <c r="D365" s="151" t="s">
        <v>1584</v>
      </c>
      <c r="E365" s="178" t="s">
        <v>1</v>
      </c>
      <c r="F365" s="179" t="s">
        <v>3395</v>
      </c>
      <c r="H365" s="178" t="s">
        <v>1</v>
      </c>
      <c r="I365" s="180"/>
      <c r="L365" s="177"/>
      <c r="M365" s="181"/>
      <c r="T365" s="182"/>
      <c r="AT365" s="178" t="s">
        <v>1584</v>
      </c>
      <c r="AU365" s="178" t="s">
        <v>81</v>
      </c>
      <c r="AV365" s="13" t="s">
        <v>81</v>
      </c>
      <c r="AW365" s="13" t="s">
        <v>30</v>
      </c>
      <c r="AX365" s="13" t="s">
        <v>73</v>
      </c>
      <c r="AY365" s="178" t="s">
        <v>241</v>
      </c>
    </row>
    <row r="366" spans="2:51" s="12" customFormat="1" ht="11.25">
      <c r="B366" s="170"/>
      <c r="D366" s="151" t="s">
        <v>1584</v>
      </c>
      <c r="E366" s="171" t="s">
        <v>1</v>
      </c>
      <c r="F366" s="172" t="s">
        <v>3391</v>
      </c>
      <c r="H366" s="173">
        <v>1.2</v>
      </c>
      <c r="I366" s="174"/>
      <c r="L366" s="170"/>
      <c r="M366" s="175"/>
      <c r="T366" s="176"/>
      <c r="AT366" s="171" t="s">
        <v>1584</v>
      </c>
      <c r="AU366" s="171" t="s">
        <v>81</v>
      </c>
      <c r="AV366" s="12" t="s">
        <v>83</v>
      </c>
      <c r="AW366" s="12" t="s">
        <v>30</v>
      </c>
      <c r="AX366" s="12" t="s">
        <v>73</v>
      </c>
      <c r="AY366" s="171" t="s">
        <v>241</v>
      </c>
    </row>
    <row r="367" spans="2:51" s="13" customFormat="1" ht="11.25">
      <c r="B367" s="177"/>
      <c r="D367" s="151" t="s">
        <v>1584</v>
      </c>
      <c r="E367" s="178" t="s">
        <v>1</v>
      </c>
      <c r="F367" s="179" t="s">
        <v>3396</v>
      </c>
      <c r="H367" s="178" t="s">
        <v>1</v>
      </c>
      <c r="I367" s="180"/>
      <c r="L367" s="177"/>
      <c r="M367" s="181"/>
      <c r="T367" s="182"/>
      <c r="AT367" s="178" t="s">
        <v>1584</v>
      </c>
      <c r="AU367" s="178" t="s">
        <v>81</v>
      </c>
      <c r="AV367" s="13" t="s">
        <v>81</v>
      </c>
      <c r="AW367" s="13" t="s">
        <v>30</v>
      </c>
      <c r="AX367" s="13" t="s">
        <v>73</v>
      </c>
      <c r="AY367" s="178" t="s">
        <v>241</v>
      </c>
    </row>
    <row r="368" spans="2:51" s="12" customFormat="1" ht="11.25">
      <c r="B368" s="170"/>
      <c r="D368" s="151" t="s">
        <v>1584</v>
      </c>
      <c r="E368" s="171" t="s">
        <v>1</v>
      </c>
      <c r="F368" s="172" t="s">
        <v>3392</v>
      </c>
      <c r="H368" s="173">
        <v>1.11</v>
      </c>
      <c r="I368" s="174"/>
      <c r="L368" s="170"/>
      <c r="M368" s="175"/>
      <c r="T368" s="176"/>
      <c r="AT368" s="171" t="s">
        <v>1584</v>
      </c>
      <c r="AU368" s="171" t="s">
        <v>81</v>
      </c>
      <c r="AV368" s="12" t="s">
        <v>83</v>
      </c>
      <c r="AW368" s="12" t="s">
        <v>30</v>
      </c>
      <c r="AX368" s="12" t="s">
        <v>73</v>
      </c>
      <c r="AY368" s="171" t="s">
        <v>241</v>
      </c>
    </row>
    <row r="369" spans="2:51" s="13" customFormat="1" ht="11.25">
      <c r="B369" s="177"/>
      <c r="D369" s="151" t="s">
        <v>1584</v>
      </c>
      <c r="E369" s="178" t="s">
        <v>1</v>
      </c>
      <c r="F369" s="179" t="s">
        <v>3397</v>
      </c>
      <c r="H369" s="178" t="s">
        <v>1</v>
      </c>
      <c r="I369" s="180"/>
      <c r="L369" s="177"/>
      <c r="M369" s="181"/>
      <c r="T369" s="182"/>
      <c r="AT369" s="178" t="s">
        <v>1584</v>
      </c>
      <c r="AU369" s="178" t="s">
        <v>81</v>
      </c>
      <c r="AV369" s="13" t="s">
        <v>81</v>
      </c>
      <c r="AW369" s="13" t="s">
        <v>30</v>
      </c>
      <c r="AX369" s="13" t="s">
        <v>73</v>
      </c>
      <c r="AY369" s="178" t="s">
        <v>241</v>
      </c>
    </row>
    <row r="370" spans="2:51" s="12" customFormat="1" ht="11.25">
      <c r="B370" s="170"/>
      <c r="D370" s="151" t="s">
        <v>1584</v>
      </c>
      <c r="E370" s="171" t="s">
        <v>1</v>
      </c>
      <c r="F370" s="172" t="s">
        <v>3393</v>
      </c>
      <c r="H370" s="173">
        <v>0.53</v>
      </c>
      <c r="I370" s="174"/>
      <c r="L370" s="170"/>
      <c r="M370" s="175"/>
      <c r="T370" s="176"/>
      <c r="AT370" s="171" t="s">
        <v>1584</v>
      </c>
      <c r="AU370" s="171" t="s">
        <v>81</v>
      </c>
      <c r="AV370" s="12" t="s">
        <v>83</v>
      </c>
      <c r="AW370" s="12" t="s">
        <v>30</v>
      </c>
      <c r="AX370" s="12" t="s">
        <v>73</v>
      </c>
      <c r="AY370" s="171" t="s">
        <v>241</v>
      </c>
    </row>
    <row r="371" spans="2:51" s="14" customFormat="1" ht="11.25">
      <c r="B371" s="186"/>
      <c r="D371" s="151" t="s">
        <v>1584</v>
      </c>
      <c r="E371" s="187" t="s">
        <v>1</v>
      </c>
      <c r="F371" s="188" t="s">
        <v>2061</v>
      </c>
      <c r="H371" s="189">
        <v>142.706</v>
      </c>
      <c r="I371" s="190"/>
      <c r="L371" s="186"/>
      <c r="M371" s="191"/>
      <c r="T371" s="192"/>
      <c r="AT371" s="187" t="s">
        <v>1584</v>
      </c>
      <c r="AU371" s="187" t="s">
        <v>81</v>
      </c>
      <c r="AV371" s="14" t="s">
        <v>247</v>
      </c>
      <c r="AW371" s="14" t="s">
        <v>30</v>
      </c>
      <c r="AX371" s="14" t="s">
        <v>81</v>
      </c>
      <c r="AY371" s="187" t="s">
        <v>241</v>
      </c>
    </row>
    <row r="372" spans="2:65" s="1" customFormat="1" ht="62.65" customHeight="1">
      <c r="B372" s="32"/>
      <c r="C372" s="137" t="s">
        <v>386</v>
      </c>
      <c r="D372" s="137" t="s">
        <v>243</v>
      </c>
      <c r="E372" s="138" t="s">
        <v>2914</v>
      </c>
      <c r="F372" s="139" t="s">
        <v>2915</v>
      </c>
      <c r="G372" s="140" t="s">
        <v>563</v>
      </c>
      <c r="H372" s="141">
        <v>43.27</v>
      </c>
      <c r="I372" s="142"/>
      <c r="J372" s="143">
        <f>ROUND(I372*H372,2)</f>
        <v>0</v>
      </c>
      <c r="K372" s="144"/>
      <c r="L372" s="32"/>
      <c r="M372" s="145" t="s">
        <v>1</v>
      </c>
      <c r="N372" s="146" t="s">
        <v>38</v>
      </c>
      <c r="P372" s="147">
        <f>O372*H372</f>
        <v>0</v>
      </c>
      <c r="Q372" s="147">
        <v>0</v>
      </c>
      <c r="R372" s="147">
        <f>Q372*H372</f>
        <v>0</v>
      </c>
      <c r="S372" s="147">
        <v>0</v>
      </c>
      <c r="T372" s="148">
        <f>S372*H372</f>
        <v>0</v>
      </c>
      <c r="AR372" s="149" t="s">
        <v>1164</v>
      </c>
      <c r="AT372" s="149" t="s">
        <v>243</v>
      </c>
      <c r="AU372" s="149" t="s">
        <v>81</v>
      </c>
      <c r="AY372" s="17" t="s">
        <v>241</v>
      </c>
      <c r="BE372" s="150">
        <f>IF(N372="základní",J372,0)</f>
        <v>0</v>
      </c>
      <c r="BF372" s="150">
        <f>IF(N372="snížená",J372,0)</f>
        <v>0</v>
      </c>
      <c r="BG372" s="150">
        <f>IF(N372="zákl. přenesená",J372,0)</f>
        <v>0</v>
      </c>
      <c r="BH372" s="150">
        <f>IF(N372="sníž. přenesená",J372,0)</f>
        <v>0</v>
      </c>
      <c r="BI372" s="150">
        <f>IF(N372="nulová",J372,0)</f>
        <v>0</v>
      </c>
      <c r="BJ372" s="17" t="s">
        <v>81</v>
      </c>
      <c r="BK372" s="150">
        <f>ROUND(I372*H372,2)</f>
        <v>0</v>
      </c>
      <c r="BL372" s="17" t="s">
        <v>1164</v>
      </c>
      <c r="BM372" s="149" t="s">
        <v>3398</v>
      </c>
    </row>
    <row r="373" spans="2:47" s="1" customFormat="1" ht="107.25">
      <c r="B373" s="32"/>
      <c r="D373" s="151" t="s">
        <v>248</v>
      </c>
      <c r="F373" s="152" t="s">
        <v>2917</v>
      </c>
      <c r="I373" s="153"/>
      <c r="L373" s="32"/>
      <c r="M373" s="154"/>
      <c r="T373" s="56"/>
      <c r="AT373" s="17" t="s">
        <v>248</v>
      </c>
      <c r="AU373" s="17" t="s">
        <v>81</v>
      </c>
    </row>
    <row r="374" spans="2:51" s="13" customFormat="1" ht="11.25">
      <c r="B374" s="177"/>
      <c r="D374" s="151" t="s">
        <v>1584</v>
      </c>
      <c r="E374" s="178" t="s">
        <v>1</v>
      </c>
      <c r="F374" s="179" t="s">
        <v>3203</v>
      </c>
      <c r="H374" s="178" t="s">
        <v>1</v>
      </c>
      <c r="I374" s="180"/>
      <c r="L374" s="177"/>
      <c r="M374" s="181"/>
      <c r="T374" s="182"/>
      <c r="AT374" s="178" t="s">
        <v>1584</v>
      </c>
      <c r="AU374" s="178" t="s">
        <v>81</v>
      </c>
      <c r="AV374" s="13" t="s">
        <v>81</v>
      </c>
      <c r="AW374" s="13" t="s">
        <v>30</v>
      </c>
      <c r="AX374" s="13" t="s">
        <v>73</v>
      </c>
      <c r="AY374" s="178" t="s">
        <v>241</v>
      </c>
    </row>
    <row r="375" spans="2:51" s="12" customFormat="1" ht="11.25">
      <c r="B375" s="170"/>
      <c r="D375" s="151" t="s">
        <v>1584</v>
      </c>
      <c r="E375" s="171" t="s">
        <v>1</v>
      </c>
      <c r="F375" s="172" t="s">
        <v>3399</v>
      </c>
      <c r="H375" s="173">
        <v>32.22</v>
      </c>
      <c r="I375" s="174"/>
      <c r="L375" s="170"/>
      <c r="M375" s="175"/>
      <c r="T375" s="176"/>
      <c r="AT375" s="171" t="s">
        <v>1584</v>
      </c>
      <c r="AU375" s="171" t="s">
        <v>81</v>
      </c>
      <c r="AV375" s="12" t="s">
        <v>83</v>
      </c>
      <c r="AW375" s="12" t="s">
        <v>30</v>
      </c>
      <c r="AX375" s="12" t="s">
        <v>73</v>
      </c>
      <c r="AY375" s="171" t="s">
        <v>241</v>
      </c>
    </row>
    <row r="376" spans="2:51" s="13" customFormat="1" ht="11.25">
      <c r="B376" s="177"/>
      <c r="D376" s="151" t="s">
        <v>1584</v>
      </c>
      <c r="E376" s="178" t="s">
        <v>1</v>
      </c>
      <c r="F376" s="179" t="s">
        <v>3400</v>
      </c>
      <c r="H376" s="178" t="s">
        <v>1</v>
      </c>
      <c r="I376" s="180"/>
      <c r="L376" s="177"/>
      <c r="M376" s="181"/>
      <c r="T376" s="182"/>
      <c r="AT376" s="178" t="s">
        <v>1584</v>
      </c>
      <c r="AU376" s="178" t="s">
        <v>81</v>
      </c>
      <c r="AV376" s="13" t="s">
        <v>81</v>
      </c>
      <c r="AW376" s="13" t="s">
        <v>30</v>
      </c>
      <c r="AX376" s="13" t="s">
        <v>73</v>
      </c>
      <c r="AY376" s="178" t="s">
        <v>241</v>
      </c>
    </row>
    <row r="377" spans="2:51" s="13" customFormat="1" ht="22.5">
      <c r="B377" s="177"/>
      <c r="D377" s="151" t="s">
        <v>1584</v>
      </c>
      <c r="E377" s="178" t="s">
        <v>1</v>
      </c>
      <c r="F377" s="179" t="s">
        <v>3401</v>
      </c>
      <c r="H377" s="178" t="s">
        <v>1</v>
      </c>
      <c r="I377" s="180"/>
      <c r="L377" s="177"/>
      <c r="M377" s="181"/>
      <c r="T377" s="182"/>
      <c r="AT377" s="178" t="s">
        <v>1584</v>
      </c>
      <c r="AU377" s="178" t="s">
        <v>81</v>
      </c>
      <c r="AV377" s="13" t="s">
        <v>81</v>
      </c>
      <c r="AW377" s="13" t="s">
        <v>30</v>
      </c>
      <c r="AX377" s="13" t="s">
        <v>73</v>
      </c>
      <c r="AY377" s="178" t="s">
        <v>241</v>
      </c>
    </row>
    <row r="378" spans="2:51" s="12" customFormat="1" ht="11.25">
      <c r="B378" s="170"/>
      <c r="D378" s="151" t="s">
        <v>1584</v>
      </c>
      <c r="E378" s="171" t="s">
        <v>1</v>
      </c>
      <c r="F378" s="172" t="s">
        <v>3402</v>
      </c>
      <c r="H378" s="173">
        <v>0.81</v>
      </c>
      <c r="I378" s="174"/>
      <c r="L378" s="170"/>
      <c r="M378" s="175"/>
      <c r="T378" s="176"/>
      <c r="AT378" s="171" t="s">
        <v>1584</v>
      </c>
      <c r="AU378" s="171" t="s">
        <v>81</v>
      </c>
      <c r="AV378" s="12" t="s">
        <v>83</v>
      </c>
      <c r="AW378" s="12" t="s">
        <v>30</v>
      </c>
      <c r="AX378" s="12" t="s">
        <v>73</v>
      </c>
      <c r="AY378" s="171" t="s">
        <v>241</v>
      </c>
    </row>
    <row r="379" spans="2:51" s="13" customFormat="1" ht="11.25">
      <c r="B379" s="177"/>
      <c r="D379" s="151" t="s">
        <v>1584</v>
      </c>
      <c r="E379" s="178" t="s">
        <v>1</v>
      </c>
      <c r="F379" s="179" t="s">
        <v>3403</v>
      </c>
      <c r="H379" s="178" t="s">
        <v>1</v>
      </c>
      <c r="I379" s="180"/>
      <c r="L379" s="177"/>
      <c r="M379" s="181"/>
      <c r="T379" s="182"/>
      <c r="AT379" s="178" t="s">
        <v>1584</v>
      </c>
      <c r="AU379" s="178" t="s">
        <v>81</v>
      </c>
      <c r="AV379" s="13" t="s">
        <v>81</v>
      </c>
      <c r="AW379" s="13" t="s">
        <v>30</v>
      </c>
      <c r="AX379" s="13" t="s">
        <v>73</v>
      </c>
      <c r="AY379" s="178" t="s">
        <v>241</v>
      </c>
    </row>
    <row r="380" spans="2:51" s="12" customFormat="1" ht="11.25">
      <c r="B380" s="170"/>
      <c r="D380" s="151" t="s">
        <v>1584</v>
      </c>
      <c r="E380" s="171" t="s">
        <v>1</v>
      </c>
      <c r="F380" s="172" t="s">
        <v>3404</v>
      </c>
      <c r="H380" s="173">
        <v>1.284</v>
      </c>
      <c r="I380" s="174"/>
      <c r="L380" s="170"/>
      <c r="M380" s="175"/>
      <c r="T380" s="176"/>
      <c r="AT380" s="171" t="s">
        <v>1584</v>
      </c>
      <c r="AU380" s="171" t="s">
        <v>81</v>
      </c>
      <c r="AV380" s="12" t="s">
        <v>83</v>
      </c>
      <c r="AW380" s="12" t="s">
        <v>30</v>
      </c>
      <c r="AX380" s="12" t="s">
        <v>73</v>
      </c>
      <c r="AY380" s="171" t="s">
        <v>241</v>
      </c>
    </row>
    <row r="381" spans="2:51" s="13" customFormat="1" ht="22.5">
      <c r="B381" s="177"/>
      <c r="D381" s="151" t="s">
        <v>1584</v>
      </c>
      <c r="E381" s="178" t="s">
        <v>1</v>
      </c>
      <c r="F381" s="179" t="s">
        <v>3405</v>
      </c>
      <c r="H381" s="178" t="s">
        <v>1</v>
      </c>
      <c r="I381" s="180"/>
      <c r="L381" s="177"/>
      <c r="M381" s="181"/>
      <c r="T381" s="182"/>
      <c r="AT381" s="178" t="s">
        <v>1584</v>
      </c>
      <c r="AU381" s="178" t="s">
        <v>81</v>
      </c>
      <c r="AV381" s="13" t="s">
        <v>81</v>
      </c>
      <c r="AW381" s="13" t="s">
        <v>30</v>
      </c>
      <c r="AX381" s="13" t="s">
        <v>73</v>
      </c>
      <c r="AY381" s="178" t="s">
        <v>241</v>
      </c>
    </row>
    <row r="382" spans="2:51" s="12" customFormat="1" ht="11.25">
      <c r="B382" s="170"/>
      <c r="D382" s="151" t="s">
        <v>1584</v>
      </c>
      <c r="E382" s="171" t="s">
        <v>1</v>
      </c>
      <c r="F382" s="172" t="s">
        <v>3406</v>
      </c>
      <c r="H382" s="173">
        <v>0.891</v>
      </c>
      <c r="I382" s="174"/>
      <c r="L382" s="170"/>
      <c r="M382" s="175"/>
      <c r="T382" s="176"/>
      <c r="AT382" s="171" t="s">
        <v>1584</v>
      </c>
      <c r="AU382" s="171" t="s">
        <v>81</v>
      </c>
      <c r="AV382" s="12" t="s">
        <v>83</v>
      </c>
      <c r="AW382" s="12" t="s">
        <v>30</v>
      </c>
      <c r="AX382" s="12" t="s">
        <v>73</v>
      </c>
      <c r="AY382" s="171" t="s">
        <v>241</v>
      </c>
    </row>
    <row r="383" spans="2:51" s="13" customFormat="1" ht="11.25">
      <c r="B383" s="177"/>
      <c r="D383" s="151" t="s">
        <v>1584</v>
      </c>
      <c r="E383" s="178" t="s">
        <v>1</v>
      </c>
      <c r="F383" s="179" t="s">
        <v>3403</v>
      </c>
      <c r="H383" s="178" t="s">
        <v>1</v>
      </c>
      <c r="I383" s="180"/>
      <c r="L383" s="177"/>
      <c r="M383" s="181"/>
      <c r="T383" s="182"/>
      <c r="AT383" s="178" t="s">
        <v>1584</v>
      </c>
      <c r="AU383" s="178" t="s">
        <v>81</v>
      </c>
      <c r="AV383" s="13" t="s">
        <v>81</v>
      </c>
      <c r="AW383" s="13" t="s">
        <v>30</v>
      </c>
      <c r="AX383" s="13" t="s">
        <v>73</v>
      </c>
      <c r="AY383" s="178" t="s">
        <v>241</v>
      </c>
    </row>
    <row r="384" spans="2:51" s="12" customFormat="1" ht="11.25">
      <c r="B384" s="170"/>
      <c r="D384" s="151" t="s">
        <v>1584</v>
      </c>
      <c r="E384" s="171" t="s">
        <v>1</v>
      </c>
      <c r="F384" s="172" t="s">
        <v>3407</v>
      </c>
      <c r="H384" s="173">
        <v>1.412</v>
      </c>
      <c r="I384" s="174"/>
      <c r="L384" s="170"/>
      <c r="M384" s="175"/>
      <c r="T384" s="176"/>
      <c r="AT384" s="171" t="s">
        <v>1584</v>
      </c>
      <c r="AU384" s="171" t="s">
        <v>81</v>
      </c>
      <c r="AV384" s="12" t="s">
        <v>83</v>
      </c>
      <c r="AW384" s="12" t="s">
        <v>30</v>
      </c>
      <c r="AX384" s="12" t="s">
        <v>73</v>
      </c>
      <c r="AY384" s="171" t="s">
        <v>241</v>
      </c>
    </row>
    <row r="385" spans="2:51" s="13" customFormat="1" ht="22.5">
      <c r="B385" s="177"/>
      <c r="D385" s="151" t="s">
        <v>1584</v>
      </c>
      <c r="E385" s="178" t="s">
        <v>1</v>
      </c>
      <c r="F385" s="179" t="s">
        <v>3408</v>
      </c>
      <c r="H385" s="178" t="s">
        <v>1</v>
      </c>
      <c r="I385" s="180"/>
      <c r="L385" s="177"/>
      <c r="M385" s="181"/>
      <c r="T385" s="182"/>
      <c r="AT385" s="178" t="s">
        <v>1584</v>
      </c>
      <c r="AU385" s="178" t="s">
        <v>81</v>
      </c>
      <c r="AV385" s="13" t="s">
        <v>81</v>
      </c>
      <c r="AW385" s="13" t="s">
        <v>30</v>
      </c>
      <c r="AX385" s="13" t="s">
        <v>73</v>
      </c>
      <c r="AY385" s="178" t="s">
        <v>241</v>
      </c>
    </row>
    <row r="386" spans="2:51" s="12" customFormat="1" ht="11.25">
      <c r="B386" s="170"/>
      <c r="D386" s="151" t="s">
        <v>1584</v>
      </c>
      <c r="E386" s="171" t="s">
        <v>1</v>
      </c>
      <c r="F386" s="172" t="s">
        <v>3409</v>
      </c>
      <c r="H386" s="173">
        <v>1.901</v>
      </c>
      <c r="I386" s="174"/>
      <c r="L386" s="170"/>
      <c r="M386" s="175"/>
      <c r="T386" s="176"/>
      <c r="AT386" s="171" t="s">
        <v>1584</v>
      </c>
      <c r="AU386" s="171" t="s">
        <v>81</v>
      </c>
      <c r="AV386" s="12" t="s">
        <v>83</v>
      </c>
      <c r="AW386" s="12" t="s">
        <v>30</v>
      </c>
      <c r="AX386" s="12" t="s">
        <v>73</v>
      </c>
      <c r="AY386" s="171" t="s">
        <v>241</v>
      </c>
    </row>
    <row r="387" spans="2:51" s="13" customFormat="1" ht="11.25">
      <c r="B387" s="177"/>
      <c r="D387" s="151" t="s">
        <v>1584</v>
      </c>
      <c r="E387" s="178" t="s">
        <v>1</v>
      </c>
      <c r="F387" s="179" t="s">
        <v>3410</v>
      </c>
      <c r="H387" s="178" t="s">
        <v>1</v>
      </c>
      <c r="I387" s="180"/>
      <c r="L387" s="177"/>
      <c r="M387" s="181"/>
      <c r="T387" s="182"/>
      <c r="AT387" s="178" t="s">
        <v>1584</v>
      </c>
      <c r="AU387" s="178" t="s">
        <v>81</v>
      </c>
      <c r="AV387" s="13" t="s">
        <v>81</v>
      </c>
      <c r="AW387" s="13" t="s">
        <v>30</v>
      </c>
      <c r="AX387" s="13" t="s">
        <v>73</v>
      </c>
      <c r="AY387" s="178" t="s">
        <v>241</v>
      </c>
    </row>
    <row r="388" spans="2:51" s="12" customFormat="1" ht="11.25">
      <c r="B388" s="170"/>
      <c r="D388" s="151" t="s">
        <v>1584</v>
      </c>
      <c r="E388" s="171" t="s">
        <v>1</v>
      </c>
      <c r="F388" s="172" t="s">
        <v>3411</v>
      </c>
      <c r="H388" s="173">
        <v>4.752</v>
      </c>
      <c r="I388" s="174"/>
      <c r="L388" s="170"/>
      <c r="M388" s="175"/>
      <c r="T388" s="176"/>
      <c r="AT388" s="171" t="s">
        <v>1584</v>
      </c>
      <c r="AU388" s="171" t="s">
        <v>81</v>
      </c>
      <c r="AV388" s="12" t="s">
        <v>83</v>
      </c>
      <c r="AW388" s="12" t="s">
        <v>30</v>
      </c>
      <c r="AX388" s="12" t="s">
        <v>73</v>
      </c>
      <c r="AY388" s="171" t="s">
        <v>241</v>
      </c>
    </row>
    <row r="389" spans="2:51" s="14" customFormat="1" ht="11.25">
      <c r="B389" s="186"/>
      <c r="D389" s="151" t="s">
        <v>1584</v>
      </c>
      <c r="E389" s="187" t="s">
        <v>1</v>
      </c>
      <c r="F389" s="188" t="s">
        <v>2061</v>
      </c>
      <c r="H389" s="189">
        <v>43.27</v>
      </c>
      <c r="I389" s="190"/>
      <c r="L389" s="186"/>
      <c r="M389" s="191"/>
      <c r="T389" s="192"/>
      <c r="AT389" s="187" t="s">
        <v>1584</v>
      </c>
      <c r="AU389" s="187" t="s">
        <v>81</v>
      </c>
      <c r="AV389" s="14" t="s">
        <v>247</v>
      </c>
      <c r="AW389" s="14" t="s">
        <v>30</v>
      </c>
      <c r="AX389" s="14" t="s">
        <v>81</v>
      </c>
      <c r="AY389" s="187" t="s">
        <v>241</v>
      </c>
    </row>
    <row r="390" spans="2:65" s="1" customFormat="1" ht="62.65" customHeight="1">
      <c r="B390" s="32"/>
      <c r="C390" s="137" t="s">
        <v>319</v>
      </c>
      <c r="D390" s="137" t="s">
        <v>243</v>
      </c>
      <c r="E390" s="138" t="s">
        <v>2924</v>
      </c>
      <c r="F390" s="139" t="s">
        <v>2925</v>
      </c>
      <c r="G390" s="140" t="s">
        <v>563</v>
      </c>
      <c r="H390" s="141">
        <v>1027.668</v>
      </c>
      <c r="I390" s="142"/>
      <c r="J390" s="143">
        <f>ROUND(I390*H390,2)</f>
        <v>0</v>
      </c>
      <c r="K390" s="144"/>
      <c r="L390" s="32"/>
      <c r="M390" s="145" t="s">
        <v>1</v>
      </c>
      <c r="N390" s="146" t="s">
        <v>38</v>
      </c>
      <c r="P390" s="147">
        <f>O390*H390</f>
        <v>0</v>
      </c>
      <c r="Q390" s="147">
        <v>0</v>
      </c>
      <c r="R390" s="147">
        <f>Q390*H390</f>
        <v>0</v>
      </c>
      <c r="S390" s="147">
        <v>0</v>
      </c>
      <c r="T390" s="148">
        <f>S390*H390</f>
        <v>0</v>
      </c>
      <c r="AR390" s="149" t="s">
        <v>1164</v>
      </c>
      <c r="AT390" s="149" t="s">
        <v>243</v>
      </c>
      <c r="AU390" s="149" t="s">
        <v>81</v>
      </c>
      <c r="AY390" s="17" t="s">
        <v>241</v>
      </c>
      <c r="BE390" s="150">
        <f>IF(N390="základní",J390,0)</f>
        <v>0</v>
      </c>
      <c r="BF390" s="150">
        <f>IF(N390="snížená",J390,0)</f>
        <v>0</v>
      </c>
      <c r="BG390" s="150">
        <f>IF(N390="zákl. přenesená",J390,0)</f>
        <v>0</v>
      </c>
      <c r="BH390" s="150">
        <f>IF(N390="sníž. přenesená",J390,0)</f>
        <v>0</v>
      </c>
      <c r="BI390" s="150">
        <f>IF(N390="nulová",J390,0)</f>
        <v>0</v>
      </c>
      <c r="BJ390" s="17" t="s">
        <v>81</v>
      </c>
      <c r="BK390" s="150">
        <f>ROUND(I390*H390,2)</f>
        <v>0</v>
      </c>
      <c r="BL390" s="17" t="s">
        <v>1164</v>
      </c>
      <c r="BM390" s="149" t="s">
        <v>3412</v>
      </c>
    </row>
    <row r="391" spans="2:47" s="1" customFormat="1" ht="107.25">
      <c r="B391" s="32"/>
      <c r="D391" s="151" t="s">
        <v>248</v>
      </c>
      <c r="F391" s="152" t="s">
        <v>2927</v>
      </c>
      <c r="I391" s="153"/>
      <c r="L391" s="32"/>
      <c r="M391" s="154"/>
      <c r="T391" s="56"/>
      <c r="AT391" s="17" t="s">
        <v>248</v>
      </c>
      <c r="AU391" s="17" t="s">
        <v>81</v>
      </c>
    </row>
    <row r="392" spans="2:51" s="13" customFormat="1" ht="11.25">
      <c r="B392" s="177"/>
      <c r="D392" s="151" t="s">
        <v>1584</v>
      </c>
      <c r="E392" s="178" t="s">
        <v>1</v>
      </c>
      <c r="F392" s="179" t="s">
        <v>3400</v>
      </c>
      <c r="H392" s="178" t="s">
        <v>1</v>
      </c>
      <c r="I392" s="180"/>
      <c r="L392" s="177"/>
      <c r="M392" s="181"/>
      <c r="T392" s="182"/>
      <c r="AT392" s="178" t="s">
        <v>1584</v>
      </c>
      <c r="AU392" s="178" t="s">
        <v>81</v>
      </c>
      <c r="AV392" s="13" t="s">
        <v>81</v>
      </c>
      <c r="AW392" s="13" t="s">
        <v>30</v>
      </c>
      <c r="AX392" s="13" t="s">
        <v>73</v>
      </c>
      <c r="AY392" s="178" t="s">
        <v>241</v>
      </c>
    </row>
    <row r="393" spans="2:51" s="13" customFormat="1" ht="22.5">
      <c r="B393" s="177"/>
      <c r="D393" s="151" t="s">
        <v>1584</v>
      </c>
      <c r="E393" s="178" t="s">
        <v>1</v>
      </c>
      <c r="F393" s="179" t="s">
        <v>3401</v>
      </c>
      <c r="H393" s="178" t="s">
        <v>1</v>
      </c>
      <c r="I393" s="180"/>
      <c r="L393" s="177"/>
      <c r="M393" s="181"/>
      <c r="T393" s="182"/>
      <c r="AT393" s="178" t="s">
        <v>1584</v>
      </c>
      <c r="AU393" s="178" t="s">
        <v>81</v>
      </c>
      <c r="AV393" s="13" t="s">
        <v>81</v>
      </c>
      <c r="AW393" s="13" t="s">
        <v>30</v>
      </c>
      <c r="AX393" s="13" t="s">
        <v>73</v>
      </c>
      <c r="AY393" s="178" t="s">
        <v>241</v>
      </c>
    </row>
    <row r="394" spans="2:51" s="12" customFormat="1" ht="11.25">
      <c r="B394" s="170"/>
      <c r="D394" s="151" t="s">
        <v>1584</v>
      </c>
      <c r="E394" s="171" t="s">
        <v>1</v>
      </c>
      <c r="F394" s="172" t="s">
        <v>3413</v>
      </c>
      <c r="H394" s="173">
        <v>75.33</v>
      </c>
      <c r="I394" s="174"/>
      <c r="L394" s="170"/>
      <c r="M394" s="175"/>
      <c r="T394" s="176"/>
      <c r="AT394" s="171" t="s">
        <v>1584</v>
      </c>
      <c r="AU394" s="171" t="s">
        <v>81</v>
      </c>
      <c r="AV394" s="12" t="s">
        <v>83</v>
      </c>
      <c r="AW394" s="12" t="s">
        <v>30</v>
      </c>
      <c r="AX394" s="12" t="s">
        <v>73</v>
      </c>
      <c r="AY394" s="171" t="s">
        <v>241</v>
      </c>
    </row>
    <row r="395" spans="2:51" s="13" customFormat="1" ht="11.25">
      <c r="B395" s="177"/>
      <c r="D395" s="151" t="s">
        <v>1584</v>
      </c>
      <c r="E395" s="178" t="s">
        <v>1</v>
      </c>
      <c r="F395" s="179" t="s">
        <v>3403</v>
      </c>
      <c r="H395" s="178" t="s">
        <v>1</v>
      </c>
      <c r="I395" s="180"/>
      <c r="L395" s="177"/>
      <c r="M395" s="181"/>
      <c r="T395" s="182"/>
      <c r="AT395" s="178" t="s">
        <v>1584</v>
      </c>
      <c r="AU395" s="178" t="s">
        <v>81</v>
      </c>
      <c r="AV395" s="13" t="s">
        <v>81</v>
      </c>
      <c r="AW395" s="13" t="s">
        <v>30</v>
      </c>
      <c r="AX395" s="13" t="s">
        <v>73</v>
      </c>
      <c r="AY395" s="178" t="s">
        <v>241</v>
      </c>
    </row>
    <row r="396" spans="2:51" s="12" customFormat="1" ht="11.25">
      <c r="B396" s="170"/>
      <c r="D396" s="151" t="s">
        <v>1584</v>
      </c>
      <c r="E396" s="171" t="s">
        <v>1</v>
      </c>
      <c r="F396" s="172" t="s">
        <v>3414</v>
      </c>
      <c r="H396" s="173">
        <v>119.412</v>
      </c>
      <c r="I396" s="174"/>
      <c r="L396" s="170"/>
      <c r="M396" s="175"/>
      <c r="T396" s="176"/>
      <c r="AT396" s="171" t="s">
        <v>1584</v>
      </c>
      <c r="AU396" s="171" t="s">
        <v>81</v>
      </c>
      <c r="AV396" s="12" t="s">
        <v>83</v>
      </c>
      <c r="AW396" s="12" t="s">
        <v>30</v>
      </c>
      <c r="AX396" s="12" t="s">
        <v>73</v>
      </c>
      <c r="AY396" s="171" t="s">
        <v>241</v>
      </c>
    </row>
    <row r="397" spans="2:51" s="13" customFormat="1" ht="22.5">
      <c r="B397" s="177"/>
      <c r="D397" s="151" t="s">
        <v>1584</v>
      </c>
      <c r="E397" s="178" t="s">
        <v>1</v>
      </c>
      <c r="F397" s="179" t="s">
        <v>3405</v>
      </c>
      <c r="H397" s="178" t="s">
        <v>1</v>
      </c>
      <c r="I397" s="180"/>
      <c r="L397" s="177"/>
      <c r="M397" s="181"/>
      <c r="T397" s="182"/>
      <c r="AT397" s="178" t="s">
        <v>1584</v>
      </c>
      <c r="AU397" s="178" t="s">
        <v>81</v>
      </c>
      <c r="AV397" s="13" t="s">
        <v>81</v>
      </c>
      <c r="AW397" s="13" t="s">
        <v>30</v>
      </c>
      <c r="AX397" s="13" t="s">
        <v>73</v>
      </c>
      <c r="AY397" s="178" t="s">
        <v>241</v>
      </c>
    </row>
    <row r="398" spans="2:51" s="12" customFormat="1" ht="11.25">
      <c r="B398" s="170"/>
      <c r="D398" s="151" t="s">
        <v>1584</v>
      </c>
      <c r="E398" s="171" t="s">
        <v>1</v>
      </c>
      <c r="F398" s="172" t="s">
        <v>3415</v>
      </c>
      <c r="H398" s="173">
        <v>82.863</v>
      </c>
      <c r="I398" s="174"/>
      <c r="L398" s="170"/>
      <c r="M398" s="175"/>
      <c r="T398" s="176"/>
      <c r="AT398" s="171" t="s">
        <v>1584</v>
      </c>
      <c r="AU398" s="171" t="s">
        <v>81</v>
      </c>
      <c r="AV398" s="12" t="s">
        <v>83</v>
      </c>
      <c r="AW398" s="12" t="s">
        <v>30</v>
      </c>
      <c r="AX398" s="12" t="s">
        <v>73</v>
      </c>
      <c r="AY398" s="171" t="s">
        <v>241</v>
      </c>
    </row>
    <row r="399" spans="2:51" s="13" customFormat="1" ht="11.25">
      <c r="B399" s="177"/>
      <c r="D399" s="151" t="s">
        <v>1584</v>
      </c>
      <c r="E399" s="178" t="s">
        <v>1</v>
      </c>
      <c r="F399" s="179" t="s">
        <v>3403</v>
      </c>
      <c r="H399" s="178" t="s">
        <v>1</v>
      </c>
      <c r="I399" s="180"/>
      <c r="L399" s="177"/>
      <c r="M399" s="181"/>
      <c r="T399" s="182"/>
      <c r="AT399" s="178" t="s">
        <v>1584</v>
      </c>
      <c r="AU399" s="178" t="s">
        <v>81</v>
      </c>
      <c r="AV399" s="13" t="s">
        <v>81</v>
      </c>
      <c r="AW399" s="13" t="s">
        <v>30</v>
      </c>
      <c r="AX399" s="13" t="s">
        <v>73</v>
      </c>
      <c r="AY399" s="178" t="s">
        <v>241</v>
      </c>
    </row>
    <row r="400" spans="2:51" s="12" customFormat="1" ht="11.25">
      <c r="B400" s="170"/>
      <c r="D400" s="151" t="s">
        <v>1584</v>
      </c>
      <c r="E400" s="171" t="s">
        <v>1</v>
      </c>
      <c r="F400" s="172" t="s">
        <v>3416</v>
      </c>
      <c r="H400" s="173">
        <v>131.353</v>
      </c>
      <c r="I400" s="174"/>
      <c r="L400" s="170"/>
      <c r="M400" s="175"/>
      <c r="T400" s="176"/>
      <c r="AT400" s="171" t="s">
        <v>1584</v>
      </c>
      <c r="AU400" s="171" t="s">
        <v>81</v>
      </c>
      <c r="AV400" s="12" t="s">
        <v>83</v>
      </c>
      <c r="AW400" s="12" t="s">
        <v>30</v>
      </c>
      <c r="AX400" s="12" t="s">
        <v>73</v>
      </c>
      <c r="AY400" s="171" t="s">
        <v>241</v>
      </c>
    </row>
    <row r="401" spans="2:51" s="13" customFormat="1" ht="22.5">
      <c r="B401" s="177"/>
      <c r="D401" s="151" t="s">
        <v>1584</v>
      </c>
      <c r="E401" s="178" t="s">
        <v>1</v>
      </c>
      <c r="F401" s="179" t="s">
        <v>3408</v>
      </c>
      <c r="H401" s="178" t="s">
        <v>1</v>
      </c>
      <c r="I401" s="180"/>
      <c r="L401" s="177"/>
      <c r="M401" s="181"/>
      <c r="T401" s="182"/>
      <c r="AT401" s="178" t="s">
        <v>1584</v>
      </c>
      <c r="AU401" s="178" t="s">
        <v>81</v>
      </c>
      <c r="AV401" s="13" t="s">
        <v>81</v>
      </c>
      <c r="AW401" s="13" t="s">
        <v>30</v>
      </c>
      <c r="AX401" s="13" t="s">
        <v>73</v>
      </c>
      <c r="AY401" s="178" t="s">
        <v>241</v>
      </c>
    </row>
    <row r="402" spans="2:51" s="12" customFormat="1" ht="11.25">
      <c r="B402" s="170"/>
      <c r="D402" s="151" t="s">
        <v>1584</v>
      </c>
      <c r="E402" s="171" t="s">
        <v>1</v>
      </c>
      <c r="F402" s="172" t="s">
        <v>3417</v>
      </c>
      <c r="H402" s="173">
        <v>176.774</v>
      </c>
      <c r="I402" s="174"/>
      <c r="L402" s="170"/>
      <c r="M402" s="175"/>
      <c r="T402" s="176"/>
      <c r="AT402" s="171" t="s">
        <v>1584</v>
      </c>
      <c r="AU402" s="171" t="s">
        <v>81</v>
      </c>
      <c r="AV402" s="12" t="s">
        <v>83</v>
      </c>
      <c r="AW402" s="12" t="s">
        <v>30</v>
      </c>
      <c r="AX402" s="12" t="s">
        <v>73</v>
      </c>
      <c r="AY402" s="171" t="s">
        <v>241</v>
      </c>
    </row>
    <row r="403" spans="2:51" s="13" customFormat="1" ht="11.25">
      <c r="B403" s="177"/>
      <c r="D403" s="151" t="s">
        <v>1584</v>
      </c>
      <c r="E403" s="178" t="s">
        <v>1</v>
      </c>
      <c r="F403" s="179" t="s">
        <v>3410</v>
      </c>
      <c r="H403" s="178" t="s">
        <v>1</v>
      </c>
      <c r="I403" s="180"/>
      <c r="L403" s="177"/>
      <c r="M403" s="181"/>
      <c r="T403" s="182"/>
      <c r="AT403" s="178" t="s">
        <v>1584</v>
      </c>
      <c r="AU403" s="178" t="s">
        <v>81</v>
      </c>
      <c r="AV403" s="13" t="s">
        <v>81</v>
      </c>
      <c r="AW403" s="13" t="s">
        <v>30</v>
      </c>
      <c r="AX403" s="13" t="s">
        <v>73</v>
      </c>
      <c r="AY403" s="178" t="s">
        <v>241</v>
      </c>
    </row>
    <row r="404" spans="2:51" s="12" customFormat="1" ht="11.25">
      <c r="B404" s="170"/>
      <c r="D404" s="151" t="s">
        <v>1584</v>
      </c>
      <c r="E404" s="171" t="s">
        <v>1</v>
      </c>
      <c r="F404" s="172" t="s">
        <v>3418</v>
      </c>
      <c r="H404" s="173">
        <v>441.936</v>
      </c>
      <c r="I404" s="174"/>
      <c r="L404" s="170"/>
      <c r="M404" s="175"/>
      <c r="T404" s="176"/>
      <c r="AT404" s="171" t="s">
        <v>1584</v>
      </c>
      <c r="AU404" s="171" t="s">
        <v>81</v>
      </c>
      <c r="AV404" s="12" t="s">
        <v>83</v>
      </c>
      <c r="AW404" s="12" t="s">
        <v>30</v>
      </c>
      <c r="AX404" s="12" t="s">
        <v>73</v>
      </c>
      <c r="AY404" s="171" t="s">
        <v>241</v>
      </c>
    </row>
    <row r="405" spans="2:51" s="14" customFormat="1" ht="11.25">
      <c r="B405" s="186"/>
      <c r="D405" s="151" t="s">
        <v>1584</v>
      </c>
      <c r="E405" s="187" t="s">
        <v>1</v>
      </c>
      <c r="F405" s="188" t="s">
        <v>2061</v>
      </c>
      <c r="H405" s="189">
        <v>1027.668</v>
      </c>
      <c r="I405" s="190"/>
      <c r="L405" s="186"/>
      <c r="M405" s="191"/>
      <c r="T405" s="192"/>
      <c r="AT405" s="187" t="s">
        <v>1584</v>
      </c>
      <c r="AU405" s="187" t="s">
        <v>81</v>
      </c>
      <c r="AV405" s="14" t="s">
        <v>247</v>
      </c>
      <c r="AW405" s="14" t="s">
        <v>30</v>
      </c>
      <c r="AX405" s="14" t="s">
        <v>81</v>
      </c>
      <c r="AY405" s="187" t="s">
        <v>241</v>
      </c>
    </row>
    <row r="406" spans="2:65" s="1" customFormat="1" ht="21.75" customHeight="1">
      <c r="B406" s="32"/>
      <c r="C406" s="137" t="s">
        <v>391</v>
      </c>
      <c r="D406" s="137" t="s">
        <v>243</v>
      </c>
      <c r="E406" s="138" t="s">
        <v>2301</v>
      </c>
      <c r="F406" s="139" t="s">
        <v>2302</v>
      </c>
      <c r="G406" s="140" t="s">
        <v>563</v>
      </c>
      <c r="H406" s="141">
        <v>1614.578</v>
      </c>
      <c r="I406" s="142"/>
      <c r="J406" s="143">
        <f>ROUND(I406*H406,2)</f>
        <v>0</v>
      </c>
      <c r="K406" s="144"/>
      <c r="L406" s="32"/>
      <c r="M406" s="145" t="s">
        <v>1</v>
      </c>
      <c r="N406" s="146" t="s">
        <v>38</v>
      </c>
      <c r="P406" s="147">
        <f>O406*H406</f>
        <v>0</v>
      </c>
      <c r="Q406" s="147">
        <v>0</v>
      </c>
      <c r="R406" s="147">
        <f>Q406*H406</f>
        <v>0</v>
      </c>
      <c r="S406" s="147">
        <v>0</v>
      </c>
      <c r="T406" s="148">
        <f>S406*H406</f>
        <v>0</v>
      </c>
      <c r="AR406" s="149" t="s">
        <v>1164</v>
      </c>
      <c r="AT406" s="149" t="s">
        <v>243</v>
      </c>
      <c r="AU406" s="149" t="s">
        <v>81</v>
      </c>
      <c r="AY406" s="17" t="s">
        <v>241</v>
      </c>
      <c r="BE406" s="150">
        <f>IF(N406="základní",J406,0)</f>
        <v>0</v>
      </c>
      <c r="BF406" s="150">
        <f>IF(N406="snížená",J406,0)</f>
        <v>0</v>
      </c>
      <c r="BG406" s="150">
        <f>IF(N406="zákl. přenesená",J406,0)</f>
        <v>0</v>
      </c>
      <c r="BH406" s="150">
        <f>IF(N406="sníž. přenesená",J406,0)</f>
        <v>0</v>
      </c>
      <c r="BI406" s="150">
        <f>IF(N406="nulová",J406,0)</f>
        <v>0</v>
      </c>
      <c r="BJ406" s="17" t="s">
        <v>81</v>
      </c>
      <c r="BK406" s="150">
        <f>ROUND(I406*H406,2)</f>
        <v>0</v>
      </c>
      <c r="BL406" s="17" t="s">
        <v>1164</v>
      </c>
      <c r="BM406" s="149" t="s">
        <v>3419</v>
      </c>
    </row>
    <row r="407" spans="2:47" s="1" customFormat="1" ht="48.75">
      <c r="B407" s="32"/>
      <c r="D407" s="151" t="s">
        <v>248</v>
      </c>
      <c r="F407" s="152" t="s">
        <v>2304</v>
      </c>
      <c r="I407" s="153"/>
      <c r="L407" s="32"/>
      <c r="M407" s="154"/>
      <c r="T407" s="56"/>
      <c r="AT407" s="17" t="s">
        <v>248</v>
      </c>
      <c r="AU407" s="17" t="s">
        <v>81</v>
      </c>
    </row>
    <row r="408" spans="2:51" s="13" customFormat="1" ht="22.5">
      <c r="B408" s="177"/>
      <c r="D408" s="151" t="s">
        <v>1584</v>
      </c>
      <c r="E408" s="178" t="s">
        <v>1</v>
      </c>
      <c r="F408" s="179" t="s">
        <v>3420</v>
      </c>
      <c r="H408" s="178" t="s">
        <v>1</v>
      </c>
      <c r="I408" s="180"/>
      <c r="L408" s="177"/>
      <c r="M408" s="181"/>
      <c r="T408" s="182"/>
      <c r="AT408" s="178" t="s">
        <v>1584</v>
      </c>
      <c r="AU408" s="178" t="s">
        <v>81</v>
      </c>
      <c r="AV408" s="13" t="s">
        <v>81</v>
      </c>
      <c r="AW408" s="13" t="s">
        <v>30</v>
      </c>
      <c r="AX408" s="13" t="s">
        <v>73</v>
      </c>
      <c r="AY408" s="178" t="s">
        <v>241</v>
      </c>
    </row>
    <row r="409" spans="2:51" s="12" customFormat="1" ht="11.25">
      <c r="B409" s="170"/>
      <c r="D409" s="151" t="s">
        <v>1584</v>
      </c>
      <c r="E409" s="171" t="s">
        <v>1</v>
      </c>
      <c r="F409" s="172" t="s">
        <v>3351</v>
      </c>
      <c r="H409" s="173">
        <v>724</v>
      </c>
      <c r="I409" s="174"/>
      <c r="L409" s="170"/>
      <c r="M409" s="175"/>
      <c r="T409" s="176"/>
      <c r="AT409" s="171" t="s">
        <v>1584</v>
      </c>
      <c r="AU409" s="171" t="s">
        <v>81</v>
      </c>
      <c r="AV409" s="12" t="s">
        <v>83</v>
      </c>
      <c r="AW409" s="12" t="s">
        <v>30</v>
      </c>
      <c r="AX409" s="12" t="s">
        <v>73</v>
      </c>
      <c r="AY409" s="171" t="s">
        <v>241</v>
      </c>
    </row>
    <row r="410" spans="2:51" s="13" customFormat="1" ht="22.5">
      <c r="B410" s="177"/>
      <c r="D410" s="151" t="s">
        <v>1584</v>
      </c>
      <c r="E410" s="178" t="s">
        <v>1</v>
      </c>
      <c r="F410" s="179" t="s">
        <v>3421</v>
      </c>
      <c r="H410" s="178" t="s">
        <v>1</v>
      </c>
      <c r="I410" s="180"/>
      <c r="L410" s="177"/>
      <c r="M410" s="181"/>
      <c r="T410" s="182"/>
      <c r="AT410" s="178" t="s">
        <v>1584</v>
      </c>
      <c r="AU410" s="178" t="s">
        <v>81</v>
      </c>
      <c r="AV410" s="13" t="s">
        <v>81</v>
      </c>
      <c r="AW410" s="13" t="s">
        <v>30</v>
      </c>
      <c r="AX410" s="13" t="s">
        <v>73</v>
      </c>
      <c r="AY410" s="178" t="s">
        <v>241</v>
      </c>
    </row>
    <row r="411" spans="2:51" s="12" customFormat="1" ht="11.25">
      <c r="B411" s="170"/>
      <c r="D411" s="151" t="s">
        <v>1584</v>
      </c>
      <c r="E411" s="171" t="s">
        <v>1</v>
      </c>
      <c r="F411" s="172" t="s">
        <v>3348</v>
      </c>
      <c r="H411" s="173">
        <v>10.38</v>
      </c>
      <c r="I411" s="174"/>
      <c r="L411" s="170"/>
      <c r="M411" s="175"/>
      <c r="T411" s="176"/>
      <c r="AT411" s="171" t="s">
        <v>1584</v>
      </c>
      <c r="AU411" s="171" t="s">
        <v>81</v>
      </c>
      <c r="AV411" s="12" t="s">
        <v>83</v>
      </c>
      <c r="AW411" s="12" t="s">
        <v>30</v>
      </c>
      <c r="AX411" s="12" t="s">
        <v>73</v>
      </c>
      <c r="AY411" s="171" t="s">
        <v>241</v>
      </c>
    </row>
    <row r="412" spans="2:51" s="13" customFormat="1" ht="11.25">
      <c r="B412" s="177"/>
      <c r="D412" s="151" t="s">
        <v>1584</v>
      </c>
      <c r="E412" s="178" t="s">
        <v>1</v>
      </c>
      <c r="F412" s="179" t="s">
        <v>3422</v>
      </c>
      <c r="H412" s="178" t="s">
        <v>1</v>
      </c>
      <c r="I412" s="180"/>
      <c r="L412" s="177"/>
      <c r="M412" s="181"/>
      <c r="T412" s="182"/>
      <c r="AT412" s="178" t="s">
        <v>1584</v>
      </c>
      <c r="AU412" s="178" t="s">
        <v>81</v>
      </c>
      <c r="AV412" s="13" t="s">
        <v>81</v>
      </c>
      <c r="AW412" s="13" t="s">
        <v>30</v>
      </c>
      <c r="AX412" s="13" t="s">
        <v>73</v>
      </c>
      <c r="AY412" s="178" t="s">
        <v>241</v>
      </c>
    </row>
    <row r="413" spans="2:51" s="12" customFormat="1" ht="11.25">
      <c r="B413" s="170"/>
      <c r="D413" s="151" t="s">
        <v>1584</v>
      </c>
      <c r="E413" s="171" t="s">
        <v>1</v>
      </c>
      <c r="F413" s="172" t="s">
        <v>3423</v>
      </c>
      <c r="H413" s="173">
        <v>880.198</v>
      </c>
      <c r="I413" s="174"/>
      <c r="L413" s="170"/>
      <c r="M413" s="175"/>
      <c r="T413" s="176"/>
      <c r="AT413" s="171" t="s">
        <v>1584</v>
      </c>
      <c r="AU413" s="171" t="s">
        <v>81</v>
      </c>
      <c r="AV413" s="12" t="s">
        <v>83</v>
      </c>
      <c r="AW413" s="12" t="s">
        <v>30</v>
      </c>
      <c r="AX413" s="12" t="s">
        <v>73</v>
      </c>
      <c r="AY413" s="171" t="s">
        <v>241</v>
      </c>
    </row>
    <row r="414" spans="2:51" s="14" customFormat="1" ht="11.25">
      <c r="B414" s="186"/>
      <c r="D414" s="151" t="s">
        <v>1584</v>
      </c>
      <c r="E414" s="187" t="s">
        <v>1</v>
      </c>
      <c r="F414" s="188" t="s">
        <v>2061</v>
      </c>
      <c r="H414" s="189">
        <v>1614.578</v>
      </c>
      <c r="I414" s="190"/>
      <c r="L414" s="186"/>
      <c r="M414" s="191"/>
      <c r="T414" s="192"/>
      <c r="AT414" s="187" t="s">
        <v>1584</v>
      </c>
      <c r="AU414" s="187" t="s">
        <v>81</v>
      </c>
      <c r="AV414" s="14" t="s">
        <v>247</v>
      </c>
      <c r="AW414" s="14" t="s">
        <v>30</v>
      </c>
      <c r="AX414" s="14" t="s">
        <v>81</v>
      </c>
      <c r="AY414" s="187" t="s">
        <v>241</v>
      </c>
    </row>
    <row r="415" spans="2:65" s="1" customFormat="1" ht="24.2" customHeight="1">
      <c r="B415" s="32"/>
      <c r="C415" s="137" t="s">
        <v>322</v>
      </c>
      <c r="D415" s="137" t="s">
        <v>243</v>
      </c>
      <c r="E415" s="138" t="s">
        <v>2308</v>
      </c>
      <c r="F415" s="139" t="s">
        <v>2309</v>
      </c>
      <c r="G415" s="140" t="s">
        <v>563</v>
      </c>
      <c r="H415" s="141">
        <v>48.642</v>
      </c>
      <c r="I415" s="142"/>
      <c r="J415" s="143">
        <f>ROUND(I415*H415,2)</f>
        <v>0</v>
      </c>
      <c r="K415" s="144"/>
      <c r="L415" s="32"/>
      <c r="M415" s="145" t="s">
        <v>1</v>
      </c>
      <c r="N415" s="146" t="s">
        <v>38</v>
      </c>
      <c r="P415" s="147">
        <f>O415*H415</f>
        <v>0</v>
      </c>
      <c r="Q415" s="147">
        <v>0</v>
      </c>
      <c r="R415" s="147">
        <f>Q415*H415</f>
        <v>0</v>
      </c>
      <c r="S415" s="147">
        <v>0</v>
      </c>
      <c r="T415" s="148">
        <f>S415*H415</f>
        <v>0</v>
      </c>
      <c r="AR415" s="149" t="s">
        <v>1164</v>
      </c>
      <c r="AT415" s="149" t="s">
        <v>243</v>
      </c>
      <c r="AU415" s="149" t="s">
        <v>81</v>
      </c>
      <c r="AY415" s="17" t="s">
        <v>241</v>
      </c>
      <c r="BE415" s="150">
        <f>IF(N415="základní",J415,0)</f>
        <v>0</v>
      </c>
      <c r="BF415" s="150">
        <f>IF(N415="snížená",J415,0)</f>
        <v>0</v>
      </c>
      <c r="BG415" s="150">
        <f>IF(N415="zákl. přenesená",J415,0)</f>
        <v>0</v>
      </c>
      <c r="BH415" s="150">
        <f>IF(N415="sníž. přenesená",J415,0)</f>
        <v>0</v>
      </c>
      <c r="BI415" s="150">
        <f>IF(N415="nulová",J415,0)</f>
        <v>0</v>
      </c>
      <c r="BJ415" s="17" t="s">
        <v>81</v>
      </c>
      <c r="BK415" s="150">
        <f>ROUND(I415*H415,2)</f>
        <v>0</v>
      </c>
      <c r="BL415" s="17" t="s">
        <v>1164</v>
      </c>
      <c r="BM415" s="149" t="s">
        <v>3424</v>
      </c>
    </row>
    <row r="416" spans="2:47" s="1" customFormat="1" ht="48.75">
      <c r="B416" s="32"/>
      <c r="D416" s="151" t="s">
        <v>248</v>
      </c>
      <c r="F416" s="152" t="s">
        <v>2311</v>
      </c>
      <c r="I416" s="153"/>
      <c r="L416" s="32"/>
      <c r="M416" s="154"/>
      <c r="T416" s="56"/>
      <c r="AT416" s="17" t="s">
        <v>248</v>
      </c>
      <c r="AU416" s="17" t="s">
        <v>81</v>
      </c>
    </row>
    <row r="417" spans="2:51" s="13" customFormat="1" ht="33.75">
      <c r="B417" s="177"/>
      <c r="D417" s="151" t="s">
        <v>1584</v>
      </c>
      <c r="E417" s="178" t="s">
        <v>1</v>
      </c>
      <c r="F417" s="179" t="s">
        <v>3425</v>
      </c>
      <c r="H417" s="178" t="s">
        <v>1</v>
      </c>
      <c r="I417" s="180"/>
      <c r="L417" s="177"/>
      <c r="M417" s="181"/>
      <c r="T417" s="182"/>
      <c r="AT417" s="178" t="s">
        <v>1584</v>
      </c>
      <c r="AU417" s="178" t="s">
        <v>81</v>
      </c>
      <c r="AV417" s="13" t="s">
        <v>81</v>
      </c>
      <c r="AW417" s="13" t="s">
        <v>30</v>
      </c>
      <c r="AX417" s="13" t="s">
        <v>73</v>
      </c>
      <c r="AY417" s="178" t="s">
        <v>241</v>
      </c>
    </row>
    <row r="418" spans="2:51" s="12" customFormat="1" ht="11.25">
      <c r="B418" s="170"/>
      <c r="D418" s="151" t="s">
        <v>1584</v>
      </c>
      <c r="E418" s="171" t="s">
        <v>1</v>
      </c>
      <c r="F418" s="172" t="s">
        <v>3359</v>
      </c>
      <c r="H418" s="173">
        <v>39.6</v>
      </c>
      <c r="I418" s="174"/>
      <c r="L418" s="170"/>
      <c r="M418" s="175"/>
      <c r="T418" s="176"/>
      <c r="AT418" s="171" t="s">
        <v>1584</v>
      </c>
      <c r="AU418" s="171" t="s">
        <v>81</v>
      </c>
      <c r="AV418" s="12" t="s">
        <v>83</v>
      </c>
      <c r="AW418" s="12" t="s">
        <v>30</v>
      </c>
      <c r="AX418" s="12" t="s">
        <v>73</v>
      </c>
      <c r="AY418" s="171" t="s">
        <v>241</v>
      </c>
    </row>
    <row r="419" spans="2:51" s="13" customFormat="1" ht="33.75">
      <c r="B419" s="177"/>
      <c r="D419" s="151" t="s">
        <v>1584</v>
      </c>
      <c r="E419" s="178" t="s">
        <v>1</v>
      </c>
      <c r="F419" s="179" t="s">
        <v>3426</v>
      </c>
      <c r="H419" s="178" t="s">
        <v>1</v>
      </c>
      <c r="I419" s="180"/>
      <c r="L419" s="177"/>
      <c r="M419" s="181"/>
      <c r="T419" s="182"/>
      <c r="AT419" s="178" t="s">
        <v>1584</v>
      </c>
      <c r="AU419" s="178" t="s">
        <v>81</v>
      </c>
      <c r="AV419" s="13" t="s">
        <v>81</v>
      </c>
      <c r="AW419" s="13" t="s">
        <v>30</v>
      </c>
      <c r="AX419" s="13" t="s">
        <v>73</v>
      </c>
      <c r="AY419" s="178" t="s">
        <v>241</v>
      </c>
    </row>
    <row r="420" spans="2:51" s="12" customFormat="1" ht="11.25">
      <c r="B420" s="170"/>
      <c r="D420" s="151" t="s">
        <v>1584</v>
      </c>
      <c r="E420" s="171" t="s">
        <v>1</v>
      </c>
      <c r="F420" s="172" t="s">
        <v>3361</v>
      </c>
      <c r="H420" s="173">
        <v>2.97</v>
      </c>
      <c r="I420" s="174"/>
      <c r="L420" s="170"/>
      <c r="M420" s="175"/>
      <c r="T420" s="176"/>
      <c r="AT420" s="171" t="s">
        <v>1584</v>
      </c>
      <c r="AU420" s="171" t="s">
        <v>81</v>
      </c>
      <c r="AV420" s="12" t="s">
        <v>83</v>
      </c>
      <c r="AW420" s="12" t="s">
        <v>30</v>
      </c>
      <c r="AX420" s="12" t="s">
        <v>73</v>
      </c>
      <c r="AY420" s="171" t="s">
        <v>241</v>
      </c>
    </row>
    <row r="421" spans="2:51" s="13" customFormat="1" ht="33.75">
      <c r="B421" s="177"/>
      <c r="D421" s="151" t="s">
        <v>1584</v>
      </c>
      <c r="E421" s="178" t="s">
        <v>1</v>
      </c>
      <c r="F421" s="179" t="s">
        <v>3427</v>
      </c>
      <c r="H421" s="178" t="s">
        <v>1</v>
      </c>
      <c r="I421" s="180"/>
      <c r="L421" s="177"/>
      <c r="M421" s="181"/>
      <c r="T421" s="182"/>
      <c r="AT421" s="178" t="s">
        <v>1584</v>
      </c>
      <c r="AU421" s="178" t="s">
        <v>81</v>
      </c>
      <c r="AV421" s="13" t="s">
        <v>81</v>
      </c>
      <c r="AW421" s="13" t="s">
        <v>30</v>
      </c>
      <c r="AX421" s="13" t="s">
        <v>73</v>
      </c>
      <c r="AY421" s="178" t="s">
        <v>241</v>
      </c>
    </row>
    <row r="422" spans="2:51" s="12" customFormat="1" ht="11.25">
      <c r="B422" s="170"/>
      <c r="D422" s="151" t="s">
        <v>1584</v>
      </c>
      <c r="E422" s="171" t="s">
        <v>1</v>
      </c>
      <c r="F422" s="172" t="s">
        <v>3363</v>
      </c>
      <c r="H422" s="173">
        <v>3.96</v>
      </c>
      <c r="I422" s="174"/>
      <c r="L422" s="170"/>
      <c r="M422" s="175"/>
      <c r="T422" s="176"/>
      <c r="AT422" s="171" t="s">
        <v>1584</v>
      </c>
      <c r="AU422" s="171" t="s">
        <v>81</v>
      </c>
      <c r="AV422" s="12" t="s">
        <v>83</v>
      </c>
      <c r="AW422" s="12" t="s">
        <v>30</v>
      </c>
      <c r="AX422" s="12" t="s">
        <v>73</v>
      </c>
      <c r="AY422" s="171" t="s">
        <v>241</v>
      </c>
    </row>
    <row r="423" spans="2:51" s="13" customFormat="1" ht="22.5">
      <c r="B423" s="177"/>
      <c r="D423" s="151" t="s">
        <v>1584</v>
      </c>
      <c r="E423" s="178" t="s">
        <v>1</v>
      </c>
      <c r="F423" s="179" t="s">
        <v>3428</v>
      </c>
      <c r="H423" s="178" t="s">
        <v>1</v>
      </c>
      <c r="I423" s="180"/>
      <c r="L423" s="177"/>
      <c r="M423" s="181"/>
      <c r="T423" s="182"/>
      <c r="AT423" s="178" t="s">
        <v>1584</v>
      </c>
      <c r="AU423" s="178" t="s">
        <v>81</v>
      </c>
      <c r="AV423" s="13" t="s">
        <v>81</v>
      </c>
      <c r="AW423" s="13" t="s">
        <v>30</v>
      </c>
      <c r="AX423" s="13" t="s">
        <v>73</v>
      </c>
      <c r="AY423" s="178" t="s">
        <v>241</v>
      </c>
    </row>
    <row r="424" spans="2:51" s="13" customFormat="1" ht="11.25">
      <c r="B424" s="177"/>
      <c r="D424" s="151" t="s">
        <v>1584</v>
      </c>
      <c r="E424" s="178" t="s">
        <v>1</v>
      </c>
      <c r="F424" s="179" t="s">
        <v>3185</v>
      </c>
      <c r="H424" s="178" t="s">
        <v>1</v>
      </c>
      <c r="I424" s="180"/>
      <c r="L424" s="177"/>
      <c r="M424" s="181"/>
      <c r="T424" s="182"/>
      <c r="AT424" s="178" t="s">
        <v>1584</v>
      </c>
      <c r="AU424" s="178" t="s">
        <v>81</v>
      </c>
      <c r="AV424" s="13" t="s">
        <v>81</v>
      </c>
      <c r="AW424" s="13" t="s">
        <v>30</v>
      </c>
      <c r="AX424" s="13" t="s">
        <v>73</v>
      </c>
      <c r="AY424" s="178" t="s">
        <v>241</v>
      </c>
    </row>
    <row r="425" spans="2:51" s="13" customFormat="1" ht="11.25">
      <c r="B425" s="177"/>
      <c r="D425" s="151" t="s">
        <v>1584</v>
      </c>
      <c r="E425" s="178" t="s">
        <v>1</v>
      </c>
      <c r="F425" s="179" t="s">
        <v>3186</v>
      </c>
      <c r="H425" s="178" t="s">
        <v>1</v>
      </c>
      <c r="I425" s="180"/>
      <c r="L425" s="177"/>
      <c r="M425" s="181"/>
      <c r="T425" s="182"/>
      <c r="AT425" s="178" t="s">
        <v>1584</v>
      </c>
      <c r="AU425" s="178" t="s">
        <v>81</v>
      </c>
      <c r="AV425" s="13" t="s">
        <v>81</v>
      </c>
      <c r="AW425" s="13" t="s">
        <v>30</v>
      </c>
      <c r="AX425" s="13" t="s">
        <v>73</v>
      </c>
      <c r="AY425" s="178" t="s">
        <v>241</v>
      </c>
    </row>
    <row r="426" spans="2:51" s="12" customFormat="1" ht="11.25">
      <c r="B426" s="170"/>
      <c r="D426" s="151" t="s">
        <v>1584</v>
      </c>
      <c r="E426" s="171" t="s">
        <v>1</v>
      </c>
      <c r="F426" s="172" t="s">
        <v>3365</v>
      </c>
      <c r="H426" s="173">
        <v>0.858</v>
      </c>
      <c r="I426" s="174"/>
      <c r="L426" s="170"/>
      <c r="M426" s="175"/>
      <c r="T426" s="176"/>
      <c r="AT426" s="171" t="s">
        <v>1584</v>
      </c>
      <c r="AU426" s="171" t="s">
        <v>81</v>
      </c>
      <c r="AV426" s="12" t="s">
        <v>83</v>
      </c>
      <c r="AW426" s="12" t="s">
        <v>30</v>
      </c>
      <c r="AX426" s="12" t="s">
        <v>73</v>
      </c>
      <c r="AY426" s="171" t="s">
        <v>241</v>
      </c>
    </row>
    <row r="427" spans="2:51" s="13" customFormat="1" ht="33.75">
      <c r="B427" s="177"/>
      <c r="D427" s="151" t="s">
        <v>1584</v>
      </c>
      <c r="E427" s="178" t="s">
        <v>1</v>
      </c>
      <c r="F427" s="179" t="s">
        <v>3429</v>
      </c>
      <c r="H427" s="178" t="s">
        <v>1</v>
      </c>
      <c r="I427" s="180"/>
      <c r="L427" s="177"/>
      <c r="M427" s="181"/>
      <c r="T427" s="182"/>
      <c r="AT427" s="178" t="s">
        <v>1584</v>
      </c>
      <c r="AU427" s="178" t="s">
        <v>81</v>
      </c>
      <c r="AV427" s="13" t="s">
        <v>81</v>
      </c>
      <c r="AW427" s="13" t="s">
        <v>30</v>
      </c>
      <c r="AX427" s="13" t="s">
        <v>73</v>
      </c>
      <c r="AY427" s="178" t="s">
        <v>241</v>
      </c>
    </row>
    <row r="428" spans="2:51" s="12" customFormat="1" ht="11.25">
      <c r="B428" s="170"/>
      <c r="D428" s="151" t="s">
        <v>1584</v>
      </c>
      <c r="E428" s="171" t="s">
        <v>1</v>
      </c>
      <c r="F428" s="172" t="s">
        <v>3367</v>
      </c>
      <c r="H428" s="173">
        <v>0.792</v>
      </c>
      <c r="I428" s="174"/>
      <c r="L428" s="170"/>
      <c r="M428" s="175"/>
      <c r="T428" s="176"/>
      <c r="AT428" s="171" t="s">
        <v>1584</v>
      </c>
      <c r="AU428" s="171" t="s">
        <v>81</v>
      </c>
      <c r="AV428" s="12" t="s">
        <v>83</v>
      </c>
      <c r="AW428" s="12" t="s">
        <v>30</v>
      </c>
      <c r="AX428" s="12" t="s">
        <v>73</v>
      </c>
      <c r="AY428" s="171" t="s">
        <v>241</v>
      </c>
    </row>
    <row r="429" spans="2:51" s="13" customFormat="1" ht="33.75">
      <c r="B429" s="177"/>
      <c r="D429" s="151" t="s">
        <v>1584</v>
      </c>
      <c r="E429" s="178" t="s">
        <v>1</v>
      </c>
      <c r="F429" s="179" t="s">
        <v>3430</v>
      </c>
      <c r="H429" s="178" t="s">
        <v>1</v>
      </c>
      <c r="I429" s="180"/>
      <c r="L429" s="177"/>
      <c r="M429" s="181"/>
      <c r="T429" s="182"/>
      <c r="AT429" s="178" t="s">
        <v>1584</v>
      </c>
      <c r="AU429" s="178" t="s">
        <v>81</v>
      </c>
      <c r="AV429" s="13" t="s">
        <v>81</v>
      </c>
      <c r="AW429" s="13" t="s">
        <v>30</v>
      </c>
      <c r="AX429" s="13" t="s">
        <v>73</v>
      </c>
      <c r="AY429" s="178" t="s">
        <v>241</v>
      </c>
    </row>
    <row r="430" spans="2:51" s="12" customFormat="1" ht="11.25">
      <c r="B430" s="170"/>
      <c r="D430" s="151" t="s">
        <v>1584</v>
      </c>
      <c r="E430" s="171" t="s">
        <v>1</v>
      </c>
      <c r="F430" s="172" t="s">
        <v>3369</v>
      </c>
      <c r="H430" s="173">
        <v>0.462</v>
      </c>
      <c r="I430" s="174"/>
      <c r="L430" s="170"/>
      <c r="M430" s="175"/>
      <c r="T430" s="176"/>
      <c r="AT430" s="171" t="s">
        <v>1584</v>
      </c>
      <c r="AU430" s="171" t="s">
        <v>81</v>
      </c>
      <c r="AV430" s="12" t="s">
        <v>83</v>
      </c>
      <c r="AW430" s="12" t="s">
        <v>30</v>
      </c>
      <c r="AX430" s="12" t="s">
        <v>73</v>
      </c>
      <c r="AY430" s="171" t="s">
        <v>241</v>
      </c>
    </row>
    <row r="431" spans="2:51" s="14" customFormat="1" ht="11.25">
      <c r="B431" s="186"/>
      <c r="D431" s="151" t="s">
        <v>1584</v>
      </c>
      <c r="E431" s="187" t="s">
        <v>1</v>
      </c>
      <c r="F431" s="188" t="s">
        <v>2061</v>
      </c>
      <c r="H431" s="189">
        <v>48.642</v>
      </c>
      <c r="I431" s="190"/>
      <c r="L431" s="186"/>
      <c r="M431" s="191"/>
      <c r="T431" s="192"/>
      <c r="AT431" s="187" t="s">
        <v>1584</v>
      </c>
      <c r="AU431" s="187" t="s">
        <v>81</v>
      </c>
      <c r="AV431" s="14" t="s">
        <v>247</v>
      </c>
      <c r="AW431" s="14" t="s">
        <v>30</v>
      </c>
      <c r="AX431" s="14" t="s">
        <v>81</v>
      </c>
      <c r="AY431" s="187" t="s">
        <v>241</v>
      </c>
    </row>
    <row r="432" spans="2:65" s="1" customFormat="1" ht="33" customHeight="1">
      <c r="B432" s="32"/>
      <c r="C432" s="137" t="s">
        <v>396</v>
      </c>
      <c r="D432" s="137" t="s">
        <v>243</v>
      </c>
      <c r="E432" s="138" t="s">
        <v>2320</v>
      </c>
      <c r="F432" s="139" t="s">
        <v>2321</v>
      </c>
      <c r="G432" s="140" t="s">
        <v>263</v>
      </c>
      <c r="H432" s="141">
        <v>2</v>
      </c>
      <c r="I432" s="142"/>
      <c r="J432" s="143">
        <f>ROUND(I432*H432,2)</f>
        <v>0</v>
      </c>
      <c r="K432" s="144"/>
      <c r="L432" s="32"/>
      <c r="M432" s="145" t="s">
        <v>1</v>
      </c>
      <c r="N432" s="146" t="s">
        <v>38</v>
      </c>
      <c r="P432" s="147">
        <f>O432*H432</f>
        <v>0</v>
      </c>
      <c r="Q432" s="147">
        <v>0</v>
      </c>
      <c r="R432" s="147">
        <f>Q432*H432</f>
        <v>0</v>
      </c>
      <c r="S432" s="147">
        <v>0</v>
      </c>
      <c r="T432" s="148">
        <f>S432*H432</f>
        <v>0</v>
      </c>
      <c r="AR432" s="149" t="s">
        <v>1164</v>
      </c>
      <c r="AT432" s="149" t="s">
        <v>243</v>
      </c>
      <c r="AU432" s="149" t="s">
        <v>81</v>
      </c>
      <c r="AY432" s="17" t="s">
        <v>241</v>
      </c>
      <c r="BE432" s="150">
        <f>IF(N432="základní",J432,0)</f>
        <v>0</v>
      </c>
      <c r="BF432" s="150">
        <f>IF(N432="snížená",J432,0)</f>
        <v>0</v>
      </c>
      <c r="BG432" s="150">
        <f>IF(N432="zákl. přenesená",J432,0)</f>
        <v>0</v>
      </c>
      <c r="BH432" s="150">
        <f>IF(N432="sníž. přenesená",J432,0)</f>
        <v>0</v>
      </c>
      <c r="BI432" s="150">
        <f>IF(N432="nulová",J432,0)</f>
        <v>0</v>
      </c>
      <c r="BJ432" s="17" t="s">
        <v>81</v>
      </c>
      <c r="BK432" s="150">
        <f>ROUND(I432*H432,2)</f>
        <v>0</v>
      </c>
      <c r="BL432" s="17" t="s">
        <v>1164</v>
      </c>
      <c r="BM432" s="149" t="s">
        <v>3431</v>
      </c>
    </row>
    <row r="433" spans="2:47" s="1" customFormat="1" ht="58.5">
      <c r="B433" s="32"/>
      <c r="D433" s="151" t="s">
        <v>248</v>
      </c>
      <c r="F433" s="152" t="s">
        <v>2323</v>
      </c>
      <c r="I433" s="153"/>
      <c r="L433" s="32"/>
      <c r="M433" s="154"/>
      <c r="T433" s="56"/>
      <c r="AT433" s="17" t="s">
        <v>248</v>
      </c>
      <c r="AU433" s="17" t="s">
        <v>81</v>
      </c>
    </row>
    <row r="434" spans="2:51" s="13" customFormat="1" ht="11.25">
      <c r="B434" s="177"/>
      <c r="D434" s="151" t="s">
        <v>1584</v>
      </c>
      <c r="E434" s="178" t="s">
        <v>1</v>
      </c>
      <c r="F434" s="179" t="s">
        <v>2324</v>
      </c>
      <c r="H434" s="178" t="s">
        <v>1</v>
      </c>
      <c r="I434" s="180"/>
      <c r="L434" s="177"/>
      <c r="M434" s="181"/>
      <c r="T434" s="182"/>
      <c r="AT434" s="178" t="s">
        <v>1584</v>
      </c>
      <c r="AU434" s="178" t="s">
        <v>81</v>
      </c>
      <c r="AV434" s="13" t="s">
        <v>81</v>
      </c>
      <c r="AW434" s="13" t="s">
        <v>30</v>
      </c>
      <c r="AX434" s="13" t="s">
        <v>73</v>
      </c>
      <c r="AY434" s="178" t="s">
        <v>241</v>
      </c>
    </row>
    <row r="435" spans="2:51" s="12" customFormat="1" ht="11.25">
      <c r="B435" s="170"/>
      <c r="D435" s="151" t="s">
        <v>1584</v>
      </c>
      <c r="E435" s="171" t="s">
        <v>1</v>
      </c>
      <c r="F435" s="172" t="s">
        <v>83</v>
      </c>
      <c r="H435" s="173">
        <v>2</v>
      </c>
      <c r="I435" s="174"/>
      <c r="L435" s="170"/>
      <c r="M435" s="175"/>
      <c r="T435" s="176"/>
      <c r="AT435" s="171" t="s">
        <v>1584</v>
      </c>
      <c r="AU435" s="171" t="s">
        <v>81</v>
      </c>
      <c r="AV435" s="12" t="s">
        <v>83</v>
      </c>
      <c r="AW435" s="12" t="s">
        <v>30</v>
      </c>
      <c r="AX435" s="12" t="s">
        <v>81</v>
      </c>
      <c r="AY435" s="171" t="s">
        <v>241</v>
      </c>
    </row>
    <row r="436" spans="2:65" s="1" customFormat="1" ht="21.75" customHeight="1">
      <c r="B436" s="32"/>
      <c r="C436" s="137" t="s">
        <v>326</v>
      </c>
      <c r="D436" s="137" t="s">
        <v>243</v>
      </c>
      <c r="E436" s="138" t="s">
        <v>2333</v>
      </c>
      <c r="F436" s="139" t="s">
        <v>2334</v>
      </c>
      <c r="G436" s="140" t="s">
        <v>563</v>
      </c>
      <c r="H436" s="141">
        <v>735.238</v>
      </c>
      <c r="I436" s="142"/>
      <c r="J436" s="143">
        <f>ROUND(I436*H436,2)</f>
        <v>0</v>
      </c>
      <c r="K436" s="144"/>
      <c r="L436" s="32"/>
      <c r="M436" s="145" t="s">
        <v>1</v>
      </c>
      <c r="N436" s="146" t="s">
        <v>38</v>
      </c>
      <c r="P436" s="147">
        <f>O436*H436</f>
        <v>0</v>
      </c>
      <c r="Q436" s="147">
        <v>0</v>
      </c>
      <c r="R436" s="147">
        <f>Q436*H436</f>
        <v>0</v>
      </c>
      <c r="S436" s="147">
        <v>0</v>
      </c>
      <c r="T436" s="148">
        <f>S436*H436</f>
        <v>0</v>
      </c>
      <c r="AR436" s="149" t="s">
        <v>1164</v>
      </c>
      <c r="AT436" s="149" t="s">
        <v>243</v>
      </c>
      <c r="AU436" s="149" t="s">
        <v>81</v>
      </c>
      <c r="AY436" s="17" t="s">
        <v>241</v>
      </c>
      <c r="BE436" s="150">
        <f>IF(N436="základní",J436,0)</f>
        <v>0</v>
      </c>
      <c r="BF436" s="150">
        <f>IF(N436="snížená",J436,0)</f>
        <v>0</v>
      </c>
      <c r="BG436" s="150">
        <f>IF(N436="zákl. přenesená",J436,0)</f>
        <v>0</v>
      </c>
      <c r="BH436" s="150">
        <f>IF(N436="sníž. přenesená",J436,0)</f>
        <v>0</v>
      </c>
      <c r="BI436" s="150">
        <f>IF(N436="nulová",J436,0)</f>
        <v>0</v>
      </c>
      <c r="BJ436" s="17" t="s">
        <v>81</v>
      </c>
      <c r="BK436" s="150">
        <f>ROUND(I436*H436,2)</f>
        <v>0</v>
      </c>
      <c r="BL436" s="17" t="s">
        <v>1164</v>
      </c>
      <c r="BM436" s="149" t="s">
        <v>3432</v>
      </c>
    </row>
    <row r="437" spans="2:47" s="1" customFormat="1" ht="58.5">
      <c r="B437" s="32"/>
      <c r="D437" s="151" t="s">
        <v>248</v>
      </c>
      <c r="F437" s="152" t="s">
        <v>2336</v>
      </c>
      <c r="I437" s="153"/>
      <c r="L437" s="32"/>
      <c r="M437" s="154"/>
      <c r="T437" s="56"/>
      <c r="AT437" s="17" t="s">
        <v>248</v>
      </c>
      <c r="AU437" s="17" t="s">
        <v>81</v>
      </c>
    </row>
    <row r="438" spans="2:51" s="13" customFormat="1" ht="22.5">
      <c r="B438" s="177"/>
      <c r="D438" s="151" t="s">
        <v>1584</v>
      </c>
      <c r="E438" s="178" t="s">
        <v>1</v>
      </c>
      <c r="F438" s="179" t="s">
        <v>1806</v>
      </c>
      <c r="H438" s="178" t="s">
        <v>1</v>
      </c>
      <c r="I438" s="180"/>
      <c r="L438" s="177"/>
      <c r="M438" s="181"/>
      <c r="T438" s="182"/>
      <c r="AT438" s="178" t="s">
        <v>1584</v>
      </c>
      <c r="AU438" s="178" t="s">
        <v>81</v>
      </c>
      <c r="AV438" s="13" t="s">
        <v>81</v>
      </c>
      <c r="AW438" s="13" t="s">
        <v>30</v>
      </c>
      <c r="AX438" s="13" t="s">
        <v>73</v>
      </c>
      <c r="AY438" s="178" t="s">
        <v>241</v>
      </c>
    </row>
    <row r="439" spans="2:51" s="13" customFormat="1" ht="22.5">
      <c r="B439" s="177"/>
      <c r="D439" s="151" t="s">
        <v>1584</v>
      </c>
      <c r="E439" s="178" t="s">
        <v>1</v>
      </c>
      <c r="F439" s="179" t="s">
        <v>3433</v>
      </c>
      <c r="H439" s="178" t="s">
        <v>1</v>
      </c>
      <c r="I439" s="180"/>
      <c r="L439" s="177"/>
      <c r="M439" s="181"/>
      <c r="T439" s="182"/>
      <c r="AT439" s="178" t="s">
        <v>1584</v>
      </c>
      <c r="AU439" s="178" t="s">
        <v>81</v>
      </c>
      <c r="AV439" s="13" t="s">
        <v>81</v>
      </c>
      <c r="AW439" s="13" t="s">
        <v>30</v>
      </c>
      <c r="AX439" s="13" t="s">
        <v>73</v>
      </c>
      <c r="AY439" s="178" t="s">
        <v>241</v>
      </c>
    </row>
    <row r="440" spans="2:51" s="12" customFormat="1" ht="11.25">
      <c r="B440" s="170"/>
      <c r="D440" s="151" t="s">
        <v>1584</v>
      </c>
      <c r="E440" s="171" t="s">
        <v>1</v>
      </c>
      <c r="F440" s="172" t="s">
        <v>3351</v>
      </c>
      <c r="H440" s="173">
        <v>724</v>
      </c>
      <c r="I440" s="174"/>
      <c r="L440" s="170"/>
      <c r="M440" s="175"/>
      <c r="T440" s="176"/>
      <c r="AT440" s="171" t="s">
        <v>1584</v>
      </c>
      <c r="AU440" s="171" t="s">
        <v>81</v>
      </c>
      <c r="AV440" s="12" t="s">
        <v>83</v>
      </c>
      <c r="AW440" s="12" t="s">
        <v>30</v>
      </c>
      <c r="AX440" s="12" t="s">
        <v>73</v>
      </c>
      <c r="AY440" s="171" t="s">
        <v>241</v>
      </c>
    </row>
    <row r="441" spans="2:51" s="13" customFormat="1" ht="22.5">
      <c r="B441" s="177"/>
      <c r="D441" s="151" t="s">
        <v>1584</v>
      </c>
      <c r="E441" s="178" t="s">
        <v>1</v>
      </c>
      <c r="F441" s="179" t="s">
        <v>3434</v>
      </c>
      <c r="H441" s="178" t="s">
        <v>1</v>
      </c>
      <c r="I441" s="180"/>
      <c r="L441" s="177"/>
      <c r="M441" s="181"/>
      <c r="T441" s="182"/>
      <c r="AT441" s="178" t="s">
        <v>1584</v>
      </c>
      <c r="AU441" s="178" t="s">
        <v>81</v>
      </c>
      <c r="AV441" s="13" t="s">
        <v>81</v>
      </c>
      <c r="AW441" s="13" t="s">
        <v>30</v>
      </c>
      <c r="AX441" s="13" t="s">
        <v>73</v>
      </c>
      <c r="AY441" s="178" t="s">
        <v>241</v>
      </c>
    </row>
    <row r="442" spans="2:51" s="12" customFormat="1" ht="11.25">
      <c r="B442" s="170"/>
      <c r="D442" s="151" t="s">
        <v>1584</v>
      </c>
      <c r="E442" s="171" t="s">
        <v>1</v>
      </c>
      <c r="F442" s="172" t="s">
        <v>3348</v>
      </c>
      <c r="H442" s="173">
        <v>10.38</v>
      </c>
      <c r="I442" s="174"/>
      <c r="L442" s="170"/>
      <c r="M442" s="175"/>
      <c r="T442" s="176"/>
      <c r="AT442" s="171" t="s">
        <v>1584</v>
      </c>
      <c r="AU442" s="171" t="s">
        <v>81</v>
      </c>
      <c r="AV442" s="12" t="s">
        <v>83</v>
      </c>
      <c r="AW442" s="12" t="s">
        <v>30</v>
      </c>
      <c r="AX442" s="12" t="s">
        <v>73</v>
      </c>
      <c r="AY442" s="171" t="s">
        <v>241</v>
      </c>
    </row>
    <row r="443" spans="2:51" s="13" customFormat="1" ht="22.5">
      <c r="B443" s="177"/>
      <c r="D443" s="151" t="s">
        <v>1584</v>
      </c>
      <c r="E443" s="178" t="s">
        <v>1</v>
      </c>
      <c r="F443" s="179" t="s">
        <v>3435</v>
      </c>
      <c r="H443" s="178" t="s">
        <v>1</v>
      </c>
      <c r="I443" s="180"/>
      <c r="L443" s="177"/>
      <c r="M443" s="181"/>
      <c r="T443" s="182"/>
      <c r="AT443" s="178" t="s">
        <v>1584</v>
      </c>
      <c r="AU443" s="178" t="s">
        <v>81</v>
      </c>
      <c r="AV443" s="13" t="s">
        <v>81</v>
      </c>
      <c r="AW443" s="13" t="s">
        <v>30</v>
      </c>
      <c r="AX443" s="13" t="s">
        <v>73</v>
      </c>
      <c r="AY443" s="178" t="s">
        <v>241</v>
      </c>
    </row>
    <row r="444" spans="2:51" s="13" customFormat="1" ht="11.25">
      <c r="B444" s="177"/>
      <c r="D444" s="151" t="s">
        <v>1584</v>
      </c>
      <c r="E444" s="178" t="s">
        <v>1</v>
      </c>
      <c r="F444" s="179" t="s">
        <v>3185</v>
      </c>
      <c r="H444" s="178" t="s">
        <v>1</v>
      </c>
      <c r="I444" s="180"/>
      <c r="L444" s="177"/>
      <c r="M444" s="181"/>
      <c r="T444" s="182"/>
      <c r="AT444" s="178" t="s">
        <v>1584</v>
      </c>
      <c r="AU444" s="178" t="s">
        <v>81</v>
      </c>
      <c r="AV444" s="13" t="s">
        <v>81</v>
      </c>
      <c r="AW444" s="13" t="s">
        <v>30</v>
      </c>
      <c r="AX444" s="13" t="s">
        <v>73</v>
      </c>
      <c r="AY444" s="178" t="s">
        <v>241</v>
      </c>
    </row>
    <row r="445" spans="2:51" s="13" customFormat="1" ht="11.25">
      <c r="B445" s="177"/>
      <c r="D445" s="151" t="s">
        <v>1584</v>
      </c>
      <c r="E445" s="178" t="s">
        <v>1</v>
      </c>
      <c r="F445" s="179" t="s">
        <v>3186</v>
      </c>
      <c r="H445" s="178" t="s">
        <v>1</v>
      </c>
      <c r="I445" s="180"/>
      <c r="L445" s="177"/>
      <c r="M445" s="181"/>
      <c r="T445" s="182"/>
      <c r="AT445" s="178" t="s">
        <v>1584</v>
      </c>
      <c r="AU445" s="178" t="s">
        <v>81</v>
      </c>
      <c r="AV445" s="13" t="s">
        <v>81</v>
      </c>
      <c r="AW445" s="13" t="s">
        <v>30</v>
      </c>
      <c r="AX445" s="13" t="s">
        <v>73</v>
      </c>
      <c r="AY445" s="178" t="s">
        <v>241</v>
      </c>
    </row>
    <row r="446" spans="2:51" s="12" customFormat="1" ht="11.25">
      <c r="B446" s="170"/>
      <c r="D446" s="151" t="s">
        <v>1584</v>
      </c>
      <c r="E446" s="171" t="s">
        <v>1</v>
      </c>
      <c r="F446" s="172" t="s">
        <v>3365</v>
      </c>
      <c r="H446" s="173">
        <v>0.858</v>
      </c>
      <c r="I446" s="174"/>
      <c r="L446" s="170"/>
      <c r="M446" s="175"/>
      <c r="T446" s="176"/>
      <c r="AT446" s="171" t="s">
        <v>1584</v>
      </c>
      <c r="AU446" s="171" t="s">
        <v>81</v>
      </c>
      <c r="AV446" s="12" t="s">
        <v>83</v>
      </c>
      <c r="AW446" s="12" t="s">
        <v>30</v>
      </c>
      <c r="AX446" s="12" t="s">
        <v>73</v>
      </c>
      <c r="AY446" s="171" t="s">
        <v>241</v>
      </c>
    </row>
    <row r="447" spans="2:51" s="14" customFormat="1" ht="11.25">
      <c r="B447" s="186"/>
      <c r="D447" s="151" t="s">
        <v>1584</v>
      </c>
      <c r="E447" s="187" t="s">
        <v>1</v>
      </c>
      <c r="F447" s="188" t="s">
        <v>2061</v>
      </c>
      <c r="H447" s="189">
        <v>735.238</v>
      </c>
      <c r="I447" s="190"/>
      <c r="L447" s="186"/>
      <c r="M447" s="191"/>
      <c r="T447" s="192"/>
      <c r="AT447" s="187" t="s">
        <v>1584</v>
      </c>
      <c r="AU447" s="187" t="s">
        <v>81</v>
      </c>
      <c r="AV447" s="14" t="s">
        <v>247</v>
      </c>
      <c r="AW447" s="14" t="s">
        <v>30</v>
      </c>
      <c r="AX447" s="14" t="s">
        <v>81</v>
      </c>
      <c r="AY447" s="187" t="s">
        <v>241</v>
      </c>
    </row>
    <row r="448" spans="2:65" s="1" customFormat="1" ht="16.5" customHeight="1">
      <c r="B448" s="32"/>
      <c r="C448" s="137" t="s">
        <v>402</v>
      </c>
      <c r="D448" s="137" t="s">
        <v>243</v>
      </c>
      <c r="E448" s="138" t="s">
        <v>2353</v>
      </c>
      <c r="F448" s="139" t="s">
        <v>2354</v>
      </c>
      <c r="G448" s="140" t="s">
        <v>563</v>
      </c>
      <c r="H448" s="141">
        <v>47.784</v>
      </c>
      <c r="I448" s="142"/>
      <c r="J448" s="143">
        <f>ROUND(I448*H448,2)</f>
        <v>0</v>
      </c>
      <c r="K448" s="144"/>
      <c r="L448" s="32"/>
      <c r="M448" s="145" t="s">
        <v>1</v>
      </c>
      <c r="N448" s="146" t="s">
        <v>38</v>
      </c>
      <c r="P448" s="147">
        <f>O448*H448</f>
        <v>0</v>
      </c>
      <c r="Q448" s="147">
        <v>0</v>
      </c>
      <c r="R448" s="147">
        <f>Q448*H448</f>
        <v>0</v>
      </c>
      <c r="S448" s="147">
        <v>0</v>
      </c>
      <c r="T448" s="148">
        <f>S448*H448</f>
        <v>0</v>
      </c>
      <c r="AR448" s="149" t="s">
        <v>1164</v>
      </c>
      <c r="AT448" s="149" t="s">
        <v>243</v>
      </c>
      <c r="AU448" s="149" t="s">
        <v>81</v>
      </c>
      <c r="AY448" s="17" t="s">
        <v>241</v>
      </c>
      <c r="BE448" s="150">
        <f>IF(N448="základní",J448,0)</f>
        <v>0</v>
      </c>
      <c r="BF448" s="150">
        <f>IF(N448="snížená",J448,0)</f>
        <v>0</v>
      </c>
      <c r="BG448" s="150">
        <f>IF(N448="zákl. přenesená",J448,0)</f>
        <v>0</v>
      </c>
      <c r="BH448" s="150">
        <f>IF(N448="sníž. přenesená",J448,0)</f>
        <v>0</v>
      </c>
      <c r="BI448" s="150">
        <f>IF(N448="nulová",J448,0)</f>
        <v>0</v>
      </c>
      <c r="BJ448" s="17" t="s">
        <v>81</v>
      </c>
      <c r="BK448" s="150">
        <f>ROUND(I448*H448,2)</f>
        <v>0</v>
      </c>
      <c r="BL448" s="17" t="s">
        <v>1164</v>
      </c>
      <c r="BM448" s="149" t="s">
        <v>3436</v>
      </c>
    </row>
    <row r="449" spans="2:47" s="1" customFormat="1" ht="58.5">
      <c r="B449" s="32"/>
      <c r="D449" s="151" t="s">
        <v>248</v>
      </c>
      <c r="F449" s="152" t="s">
        <v>2356</v>
      </c>
      <c r="I449" s="153"/>
      <c r="L449" s="32"/>
      <c r="M449" s="154"/>
      <c r="T449" s="56"/>
      <c r="AT449" s="17" t="s">
        <v>248</v>
      </c>
      <c r="AU449" s="17" t="s">
        <v>81</v>
      </c>
    </row>
    <row r="450" spans="2:51" s="13" customFormat="1" ht="22.5">
      <c r="B450" s="177"/>
      <c r="D450" s="151" t="s">
        <v>1584</v>
      </c>
      <c r="E450" s="178" t="s">
        <v>1</v>
      </c>
      <c r="F450" s="179" t="s">
        <v>1806</v>
      </c>
      <c r="H450" s="178" t="s">
        <v>1</v>
      </c>
      <c r="I450" s="180"/>
      <c r="L450" s="177"/>
      <c r="M450" s="181"/>
      <c r="T450" s="182"/>
      <c r="AT450" s="178" t="s">
        <v>1584</v>
      </c>
      <c r="AU450" s="178" t="s">
        <v>81</v>
      </c>
      <c r="AV450" s="13" t="s">
        <v>81</v>
      </c>
      <c r="AW450" s="13" t="s">
        <v>30</v>
      </c>
      <c r="AX450" s="13" t="s">
        <v>73</v>
      </c>
      <c r="AY450" s="178" t="s">
        <v>241</v>
      </c>
    </row>
    <row r="451" spans="2:51" s="13" customFormat="1" ht="22.5">
      <c r="B451" s="177"/>
      <c r="D451" s="151" t="s">
        <v>1584</v>
      </c>
      <c r="E451" s="178" t="s">
        <v>1</v>
      </c>
      <c r="F451" s="179" t="s">
        <v>3437</v>
      </c>
      <c r="H451" s="178" t="s">
        <v>1</v>
      </c>
      <c r="I451" s="180"/>
      <c r="L451" s="177"/>
      <c r="M451" s="181"/>
      <c r="T451" s="182"/>
      <c r="AT451" s="178" t="s">
        <v>1584</v>
      </c>
      <c r="AU451" s="178" t="s">
        <v>81</v>
      </c>
      <c r="AV451" s="13" t="s">
        <v>81</v>
      </c>
      <c r="AW451" s="13" t="s">
        <v>30</v>
      </c>
      <c r="AX451" s="13" t="s">
        <v>73</v>
      </c>
      <c r="AY451" s="178" t="s">
        <v>241</v>
      </c>
    </row>
    <row r="452" spans="2:51" s="12" customFormat="1" ht="11.25">
      <c r="B452" s="170"/>
      <c r="D452" s="151" t="s">
        <v>1584</v>
      </c>
      <c r="E452" s="171" t="s">
        <v>1</v>
      </c>
      <c r="F452" s="172" t="s">
        <v>3359</v>
      </c>
      <c r="H452" s="173">
        <v>39.6</v>
      </c>
      <c r="I452" s="174"/>
      <c r="L452" s="170"/>
      <c r="M452" s="175"/>
      <c r="T452" s="176"/>
      <c r="AT452" s="171" t="s">
        <v>1584</v>
      </c>
      <c r="AU452" s="171" t="s">
        <v>81</v>
      </c>
      <c r="AV452" s="12" t="s">
        <v>83</v>
      </c>
      <c r="AW452" s="12" t="s">
        <v>30</v>
      </c>
      <c r="AX452" s="12" t="s">
        <v>73</v>
      </c>
      <c r="AY452" s="171" t="s">
        <v>241</v>
      </c>
    </row>
    <row r="453" spans="2:51" s="13" customFormat="1" ht="22.5">
      <c r="B453" s="177"/>
      <c r="D453" s="151" t="s">
        <v>1584</v>
      </c>
      <c r="E453" s="178" t="s">
        <v>1</v>
      </c>
      <c r="F453" s="179" t="s">
        <v>3438</v>
      </c>
      <c r="H453" s="178" t="s">
        <v>1</v>
      </c>
      <c r="I453" s="180"/>
      <c r="L453" s="177"/>
      <c r="M453" s="181"/>
      <c r="T453" s="182"/>
      <c r="AT453" s="178" t="s">
        <v>1584</v>
      </c>
      <c r="AU453" s="178" t="s">
        <v>81</v>
      </c>
      <c r="AV453" s="13" t="s">
        <v>81</v>
      </c>
      <c r="AW453" s="13" t="s">
        <v>30</v>
      </c>
      <c r="AX453" s="13" t="s">
        <v>73</v>
      </c>
      <c r="AY453" s="178" t="s">
        <v>241</v>
      </c>
    </row>
    <row r="454" spans="2:51" s="12" customFormat="1" ht="11.25">
      <c r="B454" s="170"/>
      <c r="D454" s="151" t="s">
        <v>1584</v>
      </c>
      <c r="E454" s="171" t="s">
        <v>1</v>
      </c>
      <c r="F454" s="172" t="s">
        <v>3361</v>
      </c>
      <c r="H454" s="173">
        <v>2.97</v>
      </c>
      <c r="I454" s="174"/>
      <c r="L454" s="170"/>
      <c r="M454" s="175"/>
      <c r="T454" s="176"/>
      <c r="AT454" s="171" t="s">
        <v>1584</v>
      </c>
      <c r="AU454" s="171" t="s">
        <v>81</v>
      </c>
      <c r="AV454" s="12" t="s">
        <v>83</v>
      </c>
      <c r="AW454" s="12" t="s">
        <v>30</v>
      </c>
      <c r="AX454" s="12" t="s">
        <v>73</v>
      </c>
      <c r="AY454" s="171" t="s">
        <v>241</v>
      </c>
    </row>
    <row r="455" spans="2:51" s="13" customFormat="1" ht="22.5">
      <c r="B455" s="177"/>
      <c r="D455" s="151" t="s">
        <v>1584</v>
      </c>
      <c r="E455" s="178" t="s">
        <v>1</v>
      </c>
      <c r="F455" s="179" t="s">
        <v>3439</v>
      </c>
      <c r="H455" s="178" t="s">
        <v>1</v>
      </c>
      <c r="I455" s="180"/>
      <c r="L455" s="177"/>
      <c r="M455" s="181"/>
      <c r="T455" s="182"/>
      <c r="AT455" s="178" t="s">
        <v>1584</v>
      </c>
      <c r="AU455" s="178" t="s">
        <v>81</v>
      </c>
      <c r="AV455" s="13" t="s">
        <v>81</v>
      </c>
      <c r="AW455" s="13" t="s">
        <v>30</v>
      </c>
      <c r="AX455" s="13" t="s">
        <v>73</v>
      </c>
      <c r="AY455" s="178" t="s">
        <v>241</v>
      </c>
    </row>
    <row r="456" spans="2:51" s="12" customFormat="1" ht="11.25">
      <c r="B456" s="170"/>
      <c r="D456" s="151" t="s">
        <v>1584</v>
      </c>
      <c r="E456" s="171" t="s">
        <v>1</v>
      </c>
      <c r="F456" s="172" t="s">
        <v>3363</v>
      </c>
      <c r="H456" s="173">
        <v>3.96</v>
      </c>
      <c r="I456" s="174"/>
      <c r="L456" s="170"/>
      <c r="M456" s="175"/>
      <c r="T456" s="176"/>
      <c r="AT456" s="171" t="s">
        <v>1584</v>
      </c>
      <c r="AU456" s="171" t="s">
        <v>81</v>
      </c>
      <c r="AV456" s="12" t="s">
        <v>83</v>
      </c>
      <c r="AW456" s="12" t="s">
        <v>30</v>
      </c>
      <c r="AX456" s="12" t="s">
        <v>73</v>
      </c>
      <c r="AY456" s="171" t="s">
        <v>241</v>
      </c>
    </row>
    <row r="457" spans="2:51" s="13" customFormat="1" ht="22.5">
      <c r="B457" s="177"/>
      <c r="D457" s="151" t="s">
        <v>1584</v>
      </c>
      <c r="E457" s="178" t="s">
        <v>1</v>
      </c>
      <c r="F457" s="179" t="s">
        <v>3440</v>
      </c>
      <c r="H457" s="178" t="s">
        <v>1</v>
      </c>
      <c r="I457" s="180"/>
      <c r="L457" s="177"/>
      <c r="M457" s="181"/>
      <c r="T457" s="182"/>
      <c r="AT457" s="178" t="s">
        <v>1584</v>
      </c>
      <c r="AU457" s="178" t="s">
        <v>81</v>
      </c>
      <c r="AV457" s="13" t="s">
        <v>81</v>
      </c>
      <c r="AW457" s="13" t="s">
        <v>30</v>
      </c>
      <c r="AX457" s="13" t="s">
        <v>73</v>
      </c>
      <c r="AY457" s="178" t="s">
        <v>241</v>
      </c>
    </row>
    <row r="458" spans="2:51" s="12" customFormat="1" ht="11.25">
      <c r="B458" s="170"/>
      <c r="D458" s="151" t="s">
        <v>1584</v>
      </c>
      <c r="E458" s="171" t="s">
        <v>1</v>
      </c>
      <c r="F458" s="172" t="s">
        <v>3367</v>
      </c>
      <c r="H458" s="173">
        <v>0.792</v>
      </c>
      <c r="I458" s="174"/>
      <c r="L458" s="170"/>
      <c r="M458" s="175"/>
      <c r="T458" s="176"/>
      <c r="AT458" s="171" t="s">
        <v>1584</v>
      </c>
      <c r="AU458" s="171" t="s">
        <v>81</v>
      </c>
      <c r="AV458" s="12" t="s">
        <v>83</v>
      </c>
      <c r="AW458" s="12" t="s">
        <v>30</v>
      </c>
      <c r="AX458" s="12" t="s">
        <v>73</v>
      </c>
      <c r="AY458" s="171" t="s">
        <v>241</v>
      </c>
    </row>
    <row r="459" spans="2:51" s="13" customFormat="1" ht="22.5">
      <c r="B459" s="177"/>
      <c r="D459" s="151" t="s">
        <v>1584</v>
      </c>
      <c r="E459" s="178" t="s">
        <v>1</v>
      </c>
      <c r="F459" s="179" t="s">
        <v>3441</v>
      </c>
      <c r="H459" s="178" t="s">
        <v>1</v>
      </c>
      <c r="I459" s="180"/>
      <c r="L459" s="177"/>
      <c r="M459" s="181"/>
      <c r="T459" s="182"/>
      <c r="AT459" s="178" t="s">
        <v>1584</v>
      </c>
      <c r="AU459" s="178" t="s">
        <v>81</v>
      </c>
      <c r="AV459" s="13" t="s">
        <v>81</v>
      </c>
      <c r="AW459" s="13" t="s">
        <v>30</v>
      </c>
      <c r="AX459" s="13" t="s">
        <v>73</v>
      </c>
      <c r="AY459" s="178" t="s">
        <v>241</v>
      </c>
    </row>
    <row r="460" spans="2:51" s="12" customFormat="1" ht="11.25">
      <c r="B460" s="170"/>
      <c r="D460" s="151" t="s">
        <v>1584</v>
      </c>
      <c r="E460" s="171" t="s">
        <v>1</v>
      </c>
      <c r="F460" s="172" t="s">
        <v>3369</v>
      </c>
      <c r="H460" s="173">
        <v>0.462</v>
      </c>
      <c r="I460" s="174"/>
      <c r="L460" s="170"/>
      <c r="M460" s="175"/>
      <c r="T460" s="176"/>
      <c r="AT460" s="171" t="s">
        <v>1584</v>
      </c>
      <c r="AU460" s="171" t="s">
        <v>81</v>
      </c>
      <c r="AV460" s="12" t="s">
        <v>83</v>
      </c>
      <c r="AW460" s="12" t="s">
        <v>30</v>
      </c>
      <c r="AX460" s="12" t="s">
        <v>73</v>
      </c>
      <c r="AY460" s="171" t="s">
        <v>241</v>
      </c>
    </row>
    <row r="461" spans="2:51" s="14" customFormat="1" ht="11.25">
      <c r="B461" s="186"/>
      <c r="D461" s="151" t="s">
        <v>1584</v>
      </c>
      <c r="E461" s="187" t="s">
        <v>1</v>
      </c>
      <c r="F461" s="188" t="s">
        <v>2061</v>
      </c>
      <c r="H461" s="189">
        <v>47.784</v>
      </c>
      <c r="I461" s="190"/>
      <c r="L461" s="186"/>
      <c r="M461" s="193"/>
      <c r="N461" s="194"/>
      <c r="O461" s="194"/>
      <c r="P461" s="194"/>
      <c r="Q461" s="194"/>
      <c r="R461" s="194"/>
      <c r="S461" s="194"/>
      <c r="T461" s="195"/>
      <c r="AT461" s="187" t="s">
        <v>1584</v>
      </c>
      <c r="AU461" s="187" t="s">
        <v>81</v>
      </c>
      <c r="AV461" s="14" t="s">
        <v>247</v>
      </c>
      <c r="AW461" s="14" t="s">
        <v>30</v>
      </c>
      <c r="AX461" s="14" t="s">
        <v>81</v>
      </c>
      <c r="AY461" s="187" t="s">
        <v>241</v>
      </c>
    </row>
    <row r="462" spans="2:12" s="1" customFormat="1" ht="6.95" customHeight="1">
      <c r="B462" s="44"/>
      <c r="C462" s="45"/>
      <c r="D462" s="45"/>
      <c r="E462" s="45"/>
      <c r="F462" s="45"/>
      <c r="G462" s="45"/>
      <c r="H462" s="45"/>
      <c r="I462" s="45"/>
      <c r="J462" s="45"/>
      <c r="K462" s="45"/>
      <c r="L462" s="32"/>
    </row>
  </sheetData>
  <sheetProtection algorithmName="SHA-512" hashValue="480NLnqZT9kpmC8nXyS1SmLRVO8GuJxyqANo3R7EK2FvjTWT6HX80y9HnHwGzWkPLaGOvOU4P88fWtdfYG8Psg==" saltValue="x6tBuZ3iRk/y4onCwi69bPnMZo2Fn7N0c00YF+bng4pofHrO2VFqXsUsBqtcp64JuyaBa5MJAltpIConZCoIUw==" spinCount="100000" sheet="1" objects="1" scenarios="1" formatColumns="0" formatRows="0" autoFilter="0"/>
  <autoFilter ref="C118:K461"/>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BM22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140</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3442</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ROUND((SUM(BE119:BE228)),2)</f>
        <v>0</v>
      </c>
      <c r="I33" s="96">
        <v>0.21</v>
      </c>
      <c r="J33" s="86">
        <f>ROUND(((SUM(BE119:BE228))*I33),2)</f>
        <v>0</v>
      </c>
      <c r="L33" s="32"/>
    </row>
    <row r="34" spans="2:12" s="1" customFormat="1" ht="14.45" customHeight="1">
      <c r="B34" s="32"/>
      <c r="E34" s="27" t="s">
        <v>39</v>
      </c>
      <c r="F34" s="86">
        <f>ROUND((SUM(BF119:BF228)),2)</f>
        <v>0</v>
      </c>
      <c r="I34" s="96">
        <v>0.15</v>
      </c>
      <c r="J34" s="86">
        <f>ROUND(((SUM(BF119:BF228))*I34),2)</f>
        <v>0</v>
      </c>
      <c r="L34" s="32"/>
    </row>
    <row r="35" spans="2:12" s="1" customFormat="1" ht="14.45" customHeight="1" hidden="1">
      <c r="B35" s="32"/>
      <c r="E35" s="27" t="s">
        <v>40</v>
      </c>
      <c r="F35" s="86">
        <f>ROUND((SUM(BG119:BG228)),2)</f>
        <v>0</v>
      </c>
      <c r="I35" s="96">
        <v>0.21</v>
      </c>
      <c r="J35" s="86">
        <f>0</f>
        <v>0</v>
      </c>
      <c r="L35" s="32"/>
    </row>
    <row r="36" spans="2:12" s="1" customFormat="1" ht="14.45" customHeight="1" hidden="1">
      <c r="B36" s="32"/>
      <c r="E36" s="27" t="s">
        <v>41</v>
      </c>
      <c r="F36" s="86">
        <f>ROUND((SUM(BH119:BH228)),2)</f>
        <v>0</v>
      </c>
      <c r="I36" s="96">
        <v>0.15</v>
      </c>
      <c r="J36" s="86">
        <f>0</f>
        <v>0</v>
      </c>
      <c r="L36" s="32"/>
    </row>
    <row r="37" spans="2:12" s="1" customFormat="1" ht="14.45" customHeight="1" hidden="1">
      <c r="B37" s="32"/>
      <c r="E37" s="27" t="s">
        <v>42</v>
      </c>
      <c r="F37" s="86">
        <f>ROUND((SUM(BI119:BI228)),2)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13-01 - Liberec – Mníšek u L., žel.přejezd v km 168,993</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J208</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30" customHeight="1">
      <c r="B111" s="32"/>
      <c r="E111" s="241" t="str">
        <f>E9</f>
        <v>SO 13-01 - Liberec – Mníšek u L., žel.přejezd v km 168,993</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P120+P208</f>
        <v>0</v>
      </c>
      <c r="Q119" s="53"/>
      <c r="R119" s="122">
        <f>R120+R208</f>
        <v>0</v>
      </c>
      <c r="S119" s="53"/>
      <c r="T119" s="123">
        <f>T120+T208</f>
        <v>0</v>
      </c>
      <c r="AT119" s="17" t="s">
        <v>72</v>
      </c>
      <c r="AU119" s="17" t="s">
        <v>212</v>
      </c>
      <c r="BK119" s="124">
        <f>BK120+BK208</f>
        <v>0</v>
      </c>
    </row>
    <row r="120" spans="2:63" s="11" customFormat="1" ht="25.9" customHeight="1">
      <c r="B120" s="125"/>
      <c r="D120" s="126" t="s">
        <v>72</v>
      </c>
      <c r="E120" s="127" t="s">
        <v>239</v>
      </c>
      <c r="F120" s="127" t="s">
        <v>2037</v>
      </c>
      <c r="I120" s="128"/>
      <c r="J120" s="129">
        <f>BK120</f>
        <v>0</v>
      </c>
      <c r="L120" s="125"/>
      <c r="M120" s="130"/>
      <c r="P120" s="131">
        <f>P121</f>
        <v>0</v>
      </c>
      <c r="R120" s="131">
        <f>R121</f>
        <v>0</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SUM(P122:P207)</f>
        <v>0</v>
      </c>
      <c r="R121" s="131">
        <f>SUM(R122:R207)</f>
        <v>0</v>
      </c>
      <c r="T121" s="132">
        <f>SUM(T122:T207)</f>
        <v>0</v>
      </c>
      <c r="AR121" s="126" t="s">
        <v>81</v>
      </c>
      <c r="AT121" s="133" t="s">
        <v>72</v>
      </c>
      <c r="AU121" s="133" t="s">
        <v>81</v>
      </c>
      <c r="AY121" s="126" t="s">
        <v>241</v>
      </c>
      <c r="BK121" s="134">
        <f>SUM(BK122:BK207)</f>
        <v>0</v>
      </c>
    </row>
    <row r="122" spans="2:65" s="1" customFormat="1" ht="37.9" customHeight="1">
      <c r="B122" s="32"/>
      <c r="C122" s="137" t="s">
        <v>81</v>
      </c>
      <c r="D122" s="137" t="s">
        <v>243</v>
      </c>
      <c r="E122" s="138" t="s">
        <v>3167</v>
      </c>
      <c r="F122" s="139" t="s">
        <v>3168</v>
      </c>
      <c r="G122" s="140" t="s">
        <v>267</v>
      </c>
      <c r="H122" s="141">
        <v>4.5</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3443</v>
      </c>
    </row>
    <row r="123" spans="2:47" s="1" customFormat="1" ht="19.5">
      <c r="B123" s="32"/>
      <c r="D123" s="151" t="s">
        <v>248</v>
      </c>
      <c r="F123" s="152" t="s">
        <v>3168</v>
      </c>
      <c r="I123" s="153"/>
      <c r="L123" s="32"/>
      <c r="M123" s="154"/>
      <c r="T123" s="56"/>
      <c r="AT123" s="17" t="s">
        <v>248</v>
      </c>
      <c r="AU123" s="17" t="s">
        <v>83</v>
      </c>
    </row>
    <row r="124" spans="2:65" s="1" customFormat="1" ht="24.2" customHeight="1">
      <c r="B124" s="32"/>
      <c r="C124" s="155" t="s">
        <v>83</v>
      </c>
      <c r="D124" s="155" t="s">
        <v>260</v>
      </c>
      <c r="E124" s="156" t="s">
        <v>3171</v>
      </c>
      <c r="F124" s="157" t="s">
        <v>3172</v>
      </c>
      <c r="G124" s="158" t="s">
        <v>267</v>
      </c>
      <c r="H124" s="159">
        <v>4.5</v>
      </c>
      <c r="I124" s="160"/>
      <c r="J124" s="161">
        <f>ROUND(I124*H124,2)</f>
        <v>0</v>
      </c>
      <c r="K124" s="162"/>
      <c r="L124" s="163"/>
      <c r="M124" s="164" t="s">
        <v>1</v>
      </c>
      <c r="N124" s="165" t="s">
        <v>38</v>
      </c>
      <c r="P124" s="147">
        <f>O124*H124</f>
        <v>0</v>
      </c>
      <c r="Q124" s="147">
        <v>0</v>
      </c>
      <c r="R124" s="147">
        <f>Q124*H124</f>
        <v>0</v>
      </c>
      <c r="S124" s="147">
        <v>0</v>
      </c>
      <c r="T124" s="148">
        <f>S124*H124</f>
        <v>0</v>
      </c>
      <c r="AR124" s="149" t="s">
        <v>258</v>
      </c>
      <c r="AT124" s="149" t="s">
        <v>260</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3444</v>
      </c>
    </row>
    <row r="125" spans="2:47" s="1" customFormat="1" ht="19.5">
      <c r="B125" s="32"/>
      <c r="D125" s="151" t="s">
        <v>248</v>
      </c>
      <c r="F125" s="152" t="s">
        <v>3172</v>
      </c>
      <c r="I125" s="153"/>
      <c r="L125" s="32"/>
      <c r="M125" s="154"/>
      <c r="T125" s="56"/>
      <c r="AT125" s="17" t="s">
        <v>248</v>
      </c>
      <c r="AU125" s="17" t="s">
        <v>83</v>
      </c>
    </row>
    <row r="126" spans="2:51" s="12" customFormat="1" ht="11.25">
      <c r="B126" s="170"/>
      <c r="D126" s="151" t="s">
        <v>1584</v>
      </c>
      <c r="E126" s="171" t="s">
        <v>1</v>
      </c>
      <c r="F126" s="172" t="s">
        <v>2373</v>
      </c>
      <c r="H126" s="173">
        <v>4.5</v>
      </c>
      <c r="I126" s="174"/>
      <c r="L126" s="170"/>
      <c r="M126" s="175"/>
      <c r="T126" s="176"/>
      <c r="AT126" s="171" t="s">
        <v>1584</v>
      </c>
      <c r="AU126" s="171" t="s">
        <v>83</v>
      </c>
      <c r="AV126" s="12" t="s">
        <v>83</v>
      </c>
      <c r="AW126" s="12" t="s">
        <v>30</v>
      </c>
      <c r="AX126" s="12" t="s">
        <v>73</v>
      </c>
      <c r="AY126" s="171" t="s">
        <v>241</v>
      </c>
    </row>
    <row r="127" spans="2:51" s="14" customFormat="1" ht="11.25">
      <c r="B127" s="186"/>
      <c r="D127" s="151" t="s">
        <v>1584</v>
      </c>
      <c r="E127" s="187" t="s">
        <v>1</v>
      </c>
      <c r="F127" s="188" t="s">
        <v>2061</v>
      </c>
      <c r="H127" s="189">
        <v>4.5</v>
      </c>
      <c r="I127" s="190"/>
      <c r="L127" s="186"/>
      <c r="M127" s="191"/>
      <c r="T127" s="192"/>
      <c r="AT127" s="187" t="s">
        <v>1584</v>
      </c>
      <c r="AU127" s="187" t="s">
        <v>83</v>
      </c>
      <c r="AV127" s="14" t="s">
        <v>247</v>
      </c>
      <c r="AW127" s="14" t="s">
        <v>30</v>
      </c>
      <c r="AX127" s="14" t="s">
        <v>81</v>
      </c>
      <c r="AY127" s="187" t="s">
        <v>241</v>
      </c>
    </row>
    <row r="128" spans="2:65" s="1" customFormat="1" ht="16.5" customHeight="1">
      <c r="B128" s="32"/>
      <c r="C128" s="137" t="s">
        <v>251</v>
      </c>
      <c r="D128" s="137" t="s">
        <v>243</v>
      </c>
      <c r="E128" s="138" t="s">
        <v>3445</v>
      </c>
      <c r="F128" s="139" t="s">
        <v>3446</v>
      </c>
      <c r="G128" s="140" t="s">
        <v>263</v>
      </c>
      <c r="H128" s="141">
        <v>2</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3447</v>
      </c>
    </row>
    <row r="129" spans="2:47" s="1" customFormat="1" ht="11.25">
      <c r="B129" s="32"/>
      <c r="D129" s="151" t="s">
        <v>248</v>
      </c>
      <c r="F129" s="152" t="s">
        <v>3446</v>
      </c>
      <c r="I129" s="153"/>
      <c r="L129" s="32"/>
      <c r="M129" s="154"/>
      <c r="T129" s="56"/>
      <c r="AT129" s="17" t="s">
        <v>248</v>
      </c>
      <c r="AU129" s="17" t="s">
        <v>83</v>
      </c>
    </row>
    <row r="130" spans="2:65" s="1" customFormat="1" ht="24.2" customHeight="1">
      <c r="B130" s="32"/>
      <c r="C130" s="137" t="s">
        <v>247</v>
      </c>
      <c r="D130" s="137" t="s">
        <v>243</v>
      </c>
      <c r="E130" s="138" t="s">
        <v>3448</v>
      </c>
      <c r="F130" s="139" t="s">
        <v>3449</v>
      </c>
      <c r="G130" s="140" t="s">
        <v>267</v>
      </c>
      <c r="H130" s="141">
        <v>8.2</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3450</v>
      </c>
    </row>
    <row r="131" spans="2:47" s="1" customFormat="1" ht="11.25">
      <c r="B131" s="32"/>
      <c r="D131" s="151" t="s">
        <v>248</v>
      </c>
      <c r="F131" s="152" t="s">
        <v>3449</v>
      </c>
      <c r="I131" s="153"/>
      <c r="L131" s="32"/>
      <c r="M131" s="154"/>
      <c r="T131" s="56"/>
      <c r="AT131" s="17" t="s">
        <v>248</v>
      </c>
      <c r="AU131" s="17" t="s">
        <v>83</v>
      </c>
    </row>
    <row r="132" spans="2:65" s="1" customFormat="1" ht="24.2" customHeight="1">
      <c r="B132" s="32"/>
      <c r="C132" s="137" t="s">
        <v>259</v>
      </c>
      <c r="D132" s="137" t="s">
        <v>243</v>
      </c>
      <c r="E132" s="138" t="s">
        <v>3451</v>
      </c>
      <c r="F132" s="139" t="s">
        <v>3452</v>
      </c>
      <c r="G132" s="140" t="s">
        <v>257</v>
      </c>
      <c r="H132" s="141">
        <v>10.94</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3453</v>
      </c>
    </row>
    <row r="133" spans="2:47" s="1" customFormat="1" ht="11.25">
      <c r="B133" s="32"/>
      <c r="D133" s="151" t="s">
        <v>248</v>
      </c>
      <c r="F133" s="152" t="s">
        <v>3452</v>
      </c>
      <c r="I133" s="153"/>
      <c r="L133" s="32"/>
      <c r="M133" s="154"/>
      <c r="T133" s="56"/>
      <c r="AT133" s="17" t="s">
        <v>248</v>
      </c>
      <c r="AU133" s="17" t="s">
        <v>83</v>
      </c>
    </row>
    <row r="134" spans="2:51" s="12" customFormat="1" ht="11.25">
      <c r="B134" s="170"/>
      <c r="D134" s="151" t="s">
        <v>1584</v>
      </c>
      <c r="E134" s="171" t="s">
        <v>1</v>
      </c>
      <c r="F134" s="172" t="s">
        <v>3454</v>
      </c>
      <c r="H134" s="173">
        <v>5.74</v>
      </c>
      <c r="I134" s="174"/>
      <c r="L134" s="170"/>
      <c r="M134" s="175"/>
      <c r="T134" s="176"/>
      <c r="AT134" s="171" t="s">
        <v>1584</v>
      </c>
      <c r="AU134" s="171" t="s">
        <v>83</v>
      </c>
      <c r="AV134" s="12" t="s">
        <v>83</v>
      </c>
      <c r="AW134" s="12" t="s">
        <v>30</v>
      </c>
      <c r="AX134" s="12" t="s">
        <v>73</v>
      </c>
      <c r="AY134" s="171" t="s">
        <v>241</v>
      </c>
    </row>
    <row r="135" spans="2:51" s="12" customFormat="1" ht="11.25">
      <c r="B135" s="170"/>
      <c r="D135" s="151" t="s">
        <v>1584</v>
      </c>
      <c r="E135" s="171" t="s">
        <v>1</v>
      </c>
      <c r="F135" s="172" t="s">
        <v>3455</v>
      </c>
      <c r="H135" s="173">
        <v>5.2</v>
      </c>
      <c r="I135" s="174"/>
      <c r="L135" s="170"/>
      <c r="M135" s="175"/>
      <c r="T135" s="176"/>
      <c r="AT135" s="171" t="s">
        <v>1584</v>
      </c>
      <c r="AU135" s="171" t="s">
        <v>83</v>
      </c>
      <c r="AV135" s="12" t="s">
        <v>83</v>
      </c>
      <c r="AW135" s="12" t="s">
        <v>30</v>
      </c>
      <c r="AX135" s="12" t="s">
        <v>73</v>
      </c>
      <c r="AY135" s="171" t="s">
        <v>241</v>
      </c>
    </row>
    <row r="136" spans="2:51" s="14" customFormat="1" ht="11.25">
      <c r="B136" s="186"/>
      <c r="D136" s="151" t="s">
        <v>1584</v>
      </c>
      <c r="E136" s="187" t="s">
        <v>1</v>
      </c>
      <c r="F136" s="188" t="s">
        <v>2061</v>
      </c>
      <c r="H136" s="189">
        <v>10.940000000000001</v>
      </c>
      <c r="I136" s="190"/>
      <c r="L136" s="186"/>
      <c r="M136" s="191"/>
      <c r="T136" s="192"/>
      <c r="AT136" s="187" t="s">
        <v>1584</v>
      </c>
      <c r="AU136" s="187" t="s">
        <v>83</v>
      </c>
      <c r="AV136" s="14" t="s">
        <v>247</v>
      </c>
      <c r="AW136" s="14" t="s">
        <v>30</v>
      </c>
      <c r="AX136" s="14" t="s">
        <v>81</v>
      </c>
      <c r="AY136" s="187" t="s">
        <v>241</v>
      </c>
    </row>
    <row r="137" spans="2:65" s="1" customFormat="1" ht="24.2" customHeight="1">
      <c r="B137" s="32"/>
      <c r="C137" s="137" t="s">
        <v>254</v>
      </c>
      <c r="D137" s="137" t="s">
        <v>243</v>
      </c>
      <c r="E137" s="138" t="s">
        <v>3456</v>
      </c>
      <c r="F137" s="139" t="s">
        <v>3457</v>
      </c>
      <c r="G137" s="140" t="s">
        <v>257</v>
      </c>
      <c r="H137" s="141">
        <v>49.1</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83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3458</v>
      </c>
    </row>
    <row r="138" spans="2:47" s="1" customFormat="1" ht="11.25">
      <c r="B138" s="32"/>
      <c r="D138" s="151" t="s">
        <v>248</v>
      </c>
      <c r="F138" s="152" t="s">
        <v>3457</v>
      </c>
      <c r="I138" s="153"/>
      <c r="L138" s="32"/>
      <c r="M138" s="154"/>
      <c r="T138" s="56"/>
      <c r="AT138" s="17" t="s">
        <v>248</v>
      </c>
      <c r="AU138" s="17" t="s">
        <v>83</v>
      </c>
    </row>
    <row r="139" spans="2:51" s="12" customFormat="1" ht="11.25">
      <c r="B139" s="170"/>
      <c r="D139" s="151" t="s">
        <v>1584</v>
      </c>
      <c r="E139" s="171" t="s">
        <v>1</v>
      </c>
      <c r="F139" s="172" t="s">
        <v>3459</v>
      </c>
      <c r="H139" s="173">
        <v>49.1</v>
      </c>
      <c r="I139" s="174"/>
      <c r="L139" s="170"/>
      <c r="M139" s="175"/>
      <c r="T139" s="176"/>
      <c r="AT139" s="171" t="s">
        <v>1584</v>
      </c>
      <c r="AU139" s="171" t="s">
        <v>83</v>
      </c>
      <c r="AV139" s="12" t="s">
        <v>83</v>
      </c>
      <c r="AW139" s="12" t="s">
        <v>30</v>
      </c>
      <c r="AX139" s="12" t="s">
        <v>73</v>
      </c>
      <c r="AY139" s="171" t="s">
        <v>241</v>
      </c>
    </row>
    <row r="140" spans="2:51" s="14" customFormat="1" ht="11.25">
      <c r="B140" s="186"/>
      <c r="D140" s="151" t="s">
        <v>1584</v>
      </c>
      <c r="E140" s="187" t="s">
        <v>1</v>
      </c>
      <c r="F140" s="188" t="s">
        <v>2061</v>
      </c>
      <c r="H140" s="189">
        <v>49.1</v>
      </c>
      <c r="I140" s="190"/>
      <c r="L140" s="186"/>
      <c r="M140" s="191"/>
      <c r="T140" s="192"/>
      <c r="AT140" s="187" t="s">
        <v>1584</v>
      </c>
      <c r="AU140" s="187" t="s">
        <v>83</v>
      </c>
      <c r="AV140" s="14" t="s">
        <v>247</v>
      </c>
      <c r="AW140" s="14" t="s">
        <v>30</v>
      </c>
      <c r="AX140" s="14" t="s">
        <v>81</v>
      </c>
      <c r="AY140" s="187" t="s">
        <v>241</v>
      </c>
    </row>
    <row r="141" spans="2:65" s="1" customFormat="1" ht="24.2" customHeight="1">
      <c r="B141" s="32"/>
      <c r="C141" s="137" t="s">
        <v>269</v>
      </c>
      <c r="D141" s="137" t="s">
        <v>243</v>
      </c>
      <c r="E141" s="138" t="s">
        <v>3460</v>
      </c>
      <c r="F141" s="139" t="s">
        <v>3461</v>
      </c>
      <c r="G141" s="140" t="s">
        <v>257</v>
      </c>
      <c r="H141" s="141">
        <v>49.8</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83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3462</v>
      </c>
    </row>
    <row r="142" spans="2:47" s="1" customFormat="1" ht="19.5">
      <c r="B142" s="32"/>
      <c r="D142" s="151" t="s">
        <v>248</v>
      </c>
      <c r="F142" s="152" t="s">
        <v>3461</v>
      </c>
      <c r="I142" s="153"/>
      <c r="L142" s="32"/>
      <c r="M142" s="154"/>
      <c r="T142" s="56"/>
      <c r="AT142" s="17" t="s">
        <v>248</v>
      </c>
      <c r="AU142" s="17" t="s">
        <v>83</v>
      </c>
    </row>
    <row r="143" spans="2:51" s="12" customFormat="1" ht="11.25">
      <c r="B143" s="170"/>
      <c r="D143" s="151" t="s">
        <v>1584</v>
      </c>
      <c r="E143" s="171" t="s">
        <v>1</v>
      </c>
      <c r="F143" s="172" t="s">
        <v>3463</v>
      </c>
      <c r="H143" s="173">
        <v>49.8</v>
      </c>
      <c r="I143" s="174"/>
      <c r="L143" s="170"/>
      <c r="M143" s="175"/>
      <c r="T143" s="176"/>
      <c r="AT143" s="171" t="s">
        <v>1584</v>
      </c>
      <c r="AU143" s="171" t="s">
        <v>83</v>
      </c>
      <c r="AV143" s="12" t="s">
        <v>83</v>
      </c>
      <c r="AW143" s="12" t="s">
        <v>30</v>
      </c>
      <c r="AX143" s="12" t="s">
        <v>73</v>
      </c>
      <c r="AY143" s="171" t="s">
        <v>241</v>
      </c>
    </row>
    <row r="144" spans="2:51" s="14" customFormat="1" ht="11.25">
      <c r="B144" s="186"/>
      <c r="D144" s="151" t="s">
        <v>1584</v>
      </c>
      <c r="E144" s="187" t="s">
        <v>1</v>
      </c>
      <c r="F144" s="188" t="s">
        <v>2061</v>
      </c>
      <c r="H144" s="189">
        <v>49.8</v>
      </c>
      <c r="I144" s="190"/>
      <c r="L144" s="186"/>
      <c r="M144" s="191"/>
      <c r="T144" s="192"/>
      <c r="AT144" s="187" t="s">
        <v>1584</v>
      </c>
      <c r="AU144" s="187" t="s">
        <v>83</v>
      </c>
      <c r="AV144" s="14" t="s">
        <v>247</v>
      </c>
      <c r="AW144" s="14" t="s">
        <v>30</v>
      </c>
      <c r="AX144" s="14" t="s">
        <v>81</v>
      </c>
      <c r="AY144" s="187" t="s">
        <v>241</v>
      </c>
    </row>
    <row r="145" spans="2:65" s="1" customFormat="1" ht="21.75" customHeight="1">
      <c r="B145" s="32"/>
      <c r="C145" s="155" t="s">
        <v>258</v>
      </c>
      <c r="D145" s="155" t="s">
        <v>260</v>
      </c>
      <c r="E145" s="156" t="s">
        <v>3306</v>
      </c>
      <c r="F145" s="157" t="s">
        <v>3464</v>
      </c>
      <c r="G145" s="158" t="s">
        <v>563</v>
      </c>
      <c r="H145" s="159">
        <v>12.95</v>
      </c>
      <c r="I145" s="160"/>
      <c r="J145" s="161">
        <f>ROUND(I145*H145,2)</f>
        <v>0</v>
      </c>
      <c r="K145" s="162"/>
      <c r="L145" s="163"/>
      <c r="M145" s="164" t="s">
        <v>1</v>
      </c>
      <c r="N145" s="165" t="s">
        <v>38</v>
      </c>
      <c r="P145" s="147">
        <f>O145*H145</f>
        <v>0</v>
      </c>
      <c r="Q145" s="147">
        <v>0</v>
      </c>
      <c r="R145" s="147">
        <f>Q145*H145</f>
        <v>0</v>
      </c>
      <c r="S145" s="147">
        <v>0</v>
      </c>
      <c r="T145" s="148">
        <f>S145*H145</f>
        <v>0</v>
      </c>
      <c r="AR145" s="149" t="s">
        <v>258</v>
      </c>
      <c r="AT145" s="149" t="s">
        <v>260</v>
      </c>
      <c r="AU145" s="149" t="s">
        <v>83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3465</v>
      </c>
    </row>
    <row r="146" spans="2:47" s="1" customFormat="1" ht="11.25">
      <c r="B146" s="32"/>
      <c r="D146" s="151" t="s">
        <v>248</v>
      </c>
      <c r="F146" s="152" t="s">
        <v>3464</v>
      </c>
      <c r="I146" s="153"/>
      <c r="L146" s="32"/>
      <c r="M146" s="154"/>
      <c r="T146" s="56"/>
      <c r="AT146" s="17" t="s">
        <v>248</v>
      </c>
      <c r="AU146" s="17" t="s">
        <v>83</v>
      </c>
    </row>
    <row r="147" spans="2:65" s="1" customFormat="1" ht="21.75" customHeight="1">
      <c r="B147" s="32"/>
      <c r="C147" s="155" t="s">
        <v>276</v>
      </c>
      <c r="D147" s="155" t="s">
        <v>260</v>
      </c>
      <c r="E147" s="156" t="s">
        <v>3466</v>
      </c>
      <c r="F147" s="157" t="s">
        <v>3467</v>
      </c>
      <c r="G147" s="158" t="s">
        <v>257</v>
      </c>
      <c r="H147" s="159">
        <v>49.8</v>
      </c>
      <c r="I147" s="160"/>
      <c r="J147" s="161">
        <f>ROUND(I147*H147,2)</f>
        <v>0</v>
      </c>
      <c r="K147" s="162"/>
      <c r="L147" s="163"/>
      <c r="M147" s="164" t="s">
        <v>1</v>
      </c>
      <c r="N147" s="165" t="s">
        <v>38</v>
      </c>
      <c r="P147" s="147">
        <f>O147*H147</f>
        <v>0</v>
      </c>
      <c r="Q147" s="147">
        <v>0</v>
      </c>
      <c r="R147" s="147">
        <f>Q147*H147</f>
        <v>0</v>
      </c>
      <c r="S147" s="147">
        <v>0</v>
      </c>
      <c r="T147" s="148">
        <f>S147*H147</f>
        <v>0</v>
      </c>
      <c r="AR147" s="149" t="s">
        <v>258</v>
      </c>
      <c r="AT147" s="149" t="s">
        <v>260</v>
      </c>
      <c r="AU147" s="149" t="s">
        <v>83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3468</v>
      </c>
    </row>
    <row r="148" spans="2:47" s="1" customFormat="1" ht="11.25">
      <c r="B148" s="32"/>
      <c r="D148" s="151" t="s">
        <v>248</v>
      </c>
      <c r="F148" s="152" t="s">
        <v>3467</v>
      </c>
      <c r="I148" s="153"/>
      <c r="L148" s="32"/>
      <c r="M148" s="154"/>
      <c r="T148" s="56"/>
      <c r="AT148" s="17" t="s">
        <v>248</v>
      </c>
      <c r="AU148" s="17" t="s">
        <v>83</v>
      </c>
    </row>
    <row r="149" spans="2:65" s="1" customFormat="1" ht="24.2" customHeight="1">
      <c r="B149" s="32"/>
      <c r="C149" s="137" t="s">
        <v>264</v>
      </c>
      <c r="D149" s="137" t="s">
        <v>243</v>
      </c>
      <c r="E149" s="138" t="s">
        <v>3469</v>
      </c>
      <c r="F149" s="139" t="s">
        <v>3470</v>
      </c>
      <c r="G149" s="140" t="s">
        <v>257</v>
      </c>
      <c r="H149" s="141">
        <v>10</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83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3471</v>
      </c>
    </row>
    <row r="150" spans="2:47" s="1" customFormat="1" ht="19.5">
      <c r="B150" s="32"/>
      <c r="D150" s="151" t="s">
        <v>248</v>
      </c>
      <c r="F150" s="152" t="s">
        <v>3470</v>
      </c>
      <c r="I150" s="153"/>
      <c r="L150" s="32"/>
      <c r="M150" s="154"/>
      <c r="T150" s="56"/>
      <c r="AT150" s="17" t="s">
        <v>248</v>
      </c>
      <c r="AU150" s="17" t="s">
        <v>83</v>
      </c>
    </row>
    <row r="151" spans="2:51" s="12" customFormat="1" ht="11.25">
      <c r="B151" s="170"/>
      <c r="D151" s="151" t="s">
        <v>1584</v>
      </c>
      <c r="E151" s="171" t="s">
        <v>1</v>
      </c>
      <c r="F151" s="172" t="s">
        <v>3472</v>
      </c>
      <c r="H151" s="173">
        <v>10</v>
      </c>
      <c r="I151" s="174"/>
      <c r="L151" s="170"/>
      <c r="M151" s="175"/>
      <c r="T151" s="176"/>
      <c r="AT151" s="171" t="s">
        <v>1584</v>
      </c>
      <c r="AU151" s="171" t="s">
        <v>83</v>
      </c>
      <c r="AV151" s="12" t="s">
        <v>83</v>
      </c>
      <c r="AW151" s="12" t="s">
        <v>30</v>
      </c>
      <c r="AX151" s="12" t="s">
        <v>73</v>
      </c>
      <c r="AY151" s="171" t="s">
        <v>241</v>
      </c>
    </row>
    <row r="152" spans="2:51" s="14" customFormat="1" ht="11.25">
      <c r="B152" s="186"/>
      <c r="D152" s="151" t="s">
        <v>1584</v>
      </c>
      <c r="E152" s="187" t="s">
        <v>1</v>
      </c>
      <c r="F152" s="188" t="s">
        <v>2061</v>
      </c>
      <c r="H152" s="189">
        <v>10</v>
      </c>
      <c r="I152" s="190"/>
      <c r="L152" s="186"/>
      <c r="M152" s="191"/>
      <c r="T152" s="192"/>
      <c r="AT152" s="187" t="s">
        <v>1584</v>
      </c>
      <c r="AU152" s="187" t="s">
        <v>83</v>
      </c>
      <c r="AV152" s="14" t="s">
        <v>247</v>
      </c>
      <c r="AW152" s="14" t="s">
        <v>30</v>
      </c>
      <c r="AX152" s="14" t="s">
        <v>81</v>
      </c>
      <c r="AY152" s="187" t="s">
        <v>241</v>
      </c>
    </row>
    <row r="153" spans="2:65" s="1" customFormat="1" ht="16.5" customHeight="1">
      <c r="B153" s="32"/>
      <c r="C153" s="155" t="s">
        <v>283</v>
      </c>
      <c r="D153" s="155" t="s">
        <v>260</v>
      </c>
      <c r="E153" s="156" t="s">
        <v>2997</v>
      </c>
      <c r="F153" s="157" t="s">
        <v>2998</v>
      </c>
      <c r="G153" s="158" t="s">
        <v>563</v>
      </c>
      <c r="H153" s="159">
        <v>4.4</v>
      </c>
      <c r="I153" s="160"/>
      <c r="J153" s="161">
        <f>ROUND(I153*H153,2)</f>
        <v>0</v>
      </c>
      <c r="K153" s="162"/>
      <c r="L153" s="163"/>
      <c r="M153" s="164" t="s">
        <v>1</v>
      </c>
      <c r="N153" s="165" t="s">
        <v>38</v>
      </c>
      <c r="P153" s="147">
        <f>O153*H153</f>
        <v>0</v>
      </c>
      <c r="Q153" s="147">
        <v>0</v>
      </c>
      <c r="R153" s="147">
        <f>Q153*H153</f>
        <v>0</v>
      </c>
      <c r="S153" s="147">
        <v>0</v>
      </c>
      <c r="T153" s="148">
        <f>S153*H153</f>
        <v>0</v>
      </c>
      <c r="AR153" s="149" t="s">
        <v>258</v>
      </c>
      <c r="AT153" s="149" t="s">
        <v>260</v>
      </c>
      <c r="AU153" s="149" t="s">
        <v>83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3473</v>
      </c>
    </row>
    <row r="154" spans="2:47" s="1" customFormat="1" ht="11.25">
      <c r="B154" s="32"/>
      <c r="D154" s="151" t="s">
        <v>248</v>
      </c>
      <c r="F154" s="152" t="s">
        <v>2998</v>
      </c>
      <c r="I154" s="153"/>
      <c r="L154" s="32"/>
      <c r="M154" s="154"/>
      <c r="T154" s="56"/>
      <c r="AT154" s="17" t="s">
        <v>248</v>
      </c>
      <c r="AU154" s="17" t="s">
        <v>83</v>
      </c>
    </row>
    <row r="155" spans="2:51" s="12" customFormat="1" ht="11.25">
      <c r="B155" s="170"/>
      <c r="D155" s="151" t="s">
        <v>1584</v>
      </c>
      <c r="E155" s="171" t="s">
        <v>1</v>
      </c>
      <c r="F155" s="172" t="s">
        <v>3474</v>
      </c>
      <c r="H155" s="173">
        <v>4.4</v>
      </c>
      <c r="I155" s="174"/>
      <c r="L155" s="170"/>
      <c r="M155" s="175"/>
      <c r="T155" s="176"/>
      <c r="AT155" s="171" t="s">
        <v>1584</v>
      </c>
      <c r="AU155" s="171" t="s">
        <v>83</v>
      </c>
      <c r="AV155" s="12" t="s">
        <v>83</v>
      </c>
      <c r="AW155" s="12" t="s">
        <v>30</v>
      </c>
      <c r="AX155" s="12" t="s">
        <v>73</v>
      </c>
      <c r="AY155" s="171" t="s">
        <v>241</v>
      </c>
    </row>
    <row r="156" spans="2:51" s="14" customFormat="1" ht="11.25">
      <c r="B156" s="186"/>
      <c r="D156" s="151" t="s">
        <v>1584</v>
      </c>
      <c r="E156" s="187" t="s">
        <v>1</v>
      </c>
      <c r="F156" s="188" t="s">
        <v>2061</v>
      </c>
      <c r="H156" s="189">
        <v>4.4</v>
      </c>
      <c r="I156" s="190"/>
      <c r="L156" s="186"/>
      <c r="M156" s="191"/>
      <c r="T156" s="192"/>
      <c r="AT156" s="187" t="s">
        <v>1584</v>
      </c>
      <c r="AU156" s="187" t="s">
        <v>83</v>
      </c>
      <c r="AV156" s="14" t="s">
        <v>247</v>
      </c>
      <c r="AW156" s="14" t="s">
        <v>30</v>
      </c>
      <c r="AX156" s="14" t="s">
        <v>81</v>
      </c>
      <c r="AY156" s="187" t="s">
        <v>241</v>
      </c>
    </row>
    <row r="157" spans="2:65" s="1" customFormat="1" ht="21.75" customHeight="1">
      <c r="B157" s="32"/>
      <c r="C157" s="155" t="s">
        <v>268</v>
      </c>
      <c r="D157" s="155" t="s">
        <v>260</v>
      </c>
      <c r="E157" s="156" t="s">
        <v>1567</v>
      </c>
      <c r="F157" s="157" t="s">
        <v>1568</v>
      </c>
      <c r="G157" s="158" t="s">
        <v>246</v>
      </c>
      <c r="H157" s="159">
        <v>1</v>
      </c>
      <c r="I157" s="160"/>
      <c r="J157" s="161">
        <f>ROUND(I157*H157,2)</f>
        <v>0</v>
      </c>
      <c r="K157" s="162"/>
      <c r="L157" s="163"/>
      <c r="M157" s="164" t="s">
        <v>1</v>
      </c>
      <c r="N157" s="165" t="s">
        <v>38</v>
      </c>
      <c r="P157" s="147">
        <f>O157*H157</f>
        <v>0</v>
      </c>
      <c r="Q157" s="147">
        <v>0</v>
      </c>
      <c r="R157" s="147">
        <f>Q157*H157</f>
        <v>0</v>
      </c>
      <c r="S157" s="147">
        <v>0</v>
      </c>
      <c r="T157" s="148">
        <f>S157*H157</f>
        <v>0</v>
      </c>
      <c r="AR157" s="149" t="s">
        <v>258</v>
      </c>
      <c r="AT157" s="149" t="s">
        <v>260</v>
      </c>
      <c r="AU157" s="149" t="s">
        <v>83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3475</v>
      </c>
    </row>
    <row r="158" spans="2:47" s="1" customFormat="1" ht="11.25">
      <c r="B158" s="32"/>
      <c r="D158" s="151" t="s">
        <v>248</v>
      </c>
      <c r="F158" s="152" t="s">
        <v>1568</v>
      </c>
      <c r="I158" s="153"/>
      <c r="L158" s="32"/>
      <c r="M158" s="154"/>
      <c r="T158" s="56"/>
      <c r="AT158" s="17" t="s">
        <v>248</v>
      </c>
      <c r="AU158" s="17" t="s">
        <v>83</v>
      </c>
    </row>
    <row r="159" spans="2:65" s="1" customFormat="1" ht="24.2" customHeight="1">
      <c r="B159" s="32"/>
      <c r="C159" s="137" t="s">
        <v>290</v>
      </c>
      <c r="D159" s="137" t="s">
        <v>243</v>
      </c>
      <c r="E159" s="138" t="s">
        <v>3080</v>
      </c>
      <c r="F159" s="139" t="s">
        <v>3081</v>
      </c>
      <c r="G159" s="140" t="s">
        <v>267</v>
      </c>
      <c r="H159" s="141">
        <v>18</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83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3476</v>
      </c>
    </row>
    <row r="160" spans="2:47" s="1" customFormat="1" ht="11.25">
      <c r="B160" s="32"/>
      <c r="D160" s="151" t="s">
        <v>248</v>
      </c>
      <c r="F160" s="152" t="s">
        <v>3081</v>
      </c>
      <c r="I160" s="153"/>
      <c r="L160" s="32"/>
      <c r="M160" s="154"/>
      <c r="T160" s="56"/>
      <c r="AT160" s="17" t="s">
        <v>248</v>
      </c>
      <c r="AU160" s="17" t="s">
        <v>83</v>
      </c>
    </row>
    <row r="161" spans="2:65" s="1" customFormat="1" ht="24.2" customHeight="1">
      <c r="B161" s="32"/>
      <c r="C161" s="155" t="s">
        <v>272</v>
      </c>
      <c r="D161" s="155" t="s">
        <v>260</v>
      </c>
      <c r="E161" s="156" t="s">
        <v>3477</v>
      </c>
      <c r="F161" s="157" t="s">
        <v>3478</v>
      </c>
      <c r="G161" s="158" t="s">
        <v>267</v>
      </c>
      <c r="H161" s="159">
        <v>18</v>
      </c>
      <c r="I161" s="160"/>
      <c r="J161" s="161">
        <f>ROUND(I161*H161,2)</f>
        <v>0</v>
      </c>
      <c r="K161" s="162"/>
      <c r="L161" s="163"/>
      <c r="M161" s="164" t="s">
        <v>1</v>
      </c>
      <c r="N161" s="165" t="s">
        <v>38</v>
      </c>
      <c r="P161" s="147">
        <f>O161*H161</f>
        <v>0</v>
      </c>
      <c r="Q161" s="147">
        <v>0</v>
      </c>
      <c r="R161" s="147">
        <f>Q161*H161</f>
        <v>0</v>
      </c>
      <c r="S161" s="147">
        <v>0</v>
      </c>
      <c r="T161" s="148">
        <f>S161*H161</f>
        <v>0</v>
      </c>
      <c r="AR161" s="149" t="s">
        <v>258</v>
      </c>
      <c r="AT161" s="149" t="s">
        <v>260</v>
      </c>
      <c r="AU161" s="149" t="s">
        <v>83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3479</v>
      </c>
    </row>
    <row r="162" spans="2:47" s="1" customFormat="1" ht="11.25">
      <c r="B162" s="32"/>
      <c r="D162" s="151" t="s">
        <v>248</v>
      </c>
      <c r="F162" s="152" t="s">
        <v>3478</v>
      </c>
      <c r="I162" s="153"/>
      <c r="L162" s="32"/>
      <c r="M162" s="154"/>
      <c r="T162" s="56"/>
      <c r="AT162" s="17" t="s">
        <v>248</v>
      </c>
      <c r="AU162" s="17" t="s">
        <v>83</v>
      </c>
    </row>
    <row r="163" spans="2:65" s="1" customFormat="1" ht="21.75" customHeight="1">
      <c r="B163" s="32"/>
      <c r="C163" s="155" t="s">
        <v>8</v>
      </c>
      <c r="D163" s="155" t="s">
        <v>260</v>
      </c>
      <c r="E163" s="156" t="s">
        <v>1567</v>
      </c>
      <c r="F163" s="157" t="s">
        <v>1568</v>
      </c>
      <c r="G163" s="158" t="s">
        <v>246</v>
      </c>
      <c r="H163" s="159">
        <v>1.5</v>
      </c>
      <c r="I163" s="160"/>
      <c r="J163" s="161">
        <f>ROUND(I163*H163,2)</f>
        <v>0</v>
      </c>
      <c r="K163" s="162"/>
      <c r="L163" s="163"/>
      <c r="M163" s="164" t="s">
        <v>1</v>
      </c>
      <c r="N163" s="165" t="s">
        <v>38</v>
      </c>
      <c r="P163" s="147">
        <f>O163*H163</f>
        <v>0</v>
      </c>
      <c r="Q163" s="147">
        <v>0</v>
      </c>
      <c r="R163" s="147">
        <f>Q163*H163</f>
        <v>0</v>
      </c>
      <c r="S163" s="147">
        <v>0</v>
      </c>
      <c r="T163" s="148">
        <f>S163*H163</f>
        <v>0</v>
      </c>
      <c r="AR163" s="149" t="s">
        <v>258</v>
      </c>
      <c r="AT163" s="149" t="s">
        <v>260</v>
      </c>
      <c r="AU163" s="149" t="s">
        <v>83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3480</v>
      </c>
    </row>
    <row r="164" spans="2:47" s="1" customFormat="1" ht="11.25">
      <c r="B164" s="32"/>
      <c r="D164" s="151" t="s">
        <v>248</v>
      </c>
      <c r="F164" s="152" t="s">
        <v>1568</v>
      </c>
      <c r="I164" s="153"/>
      <c r="L164" s="32"/>
      <c r="M164" s="154"/>
      <c r="T164" s="56"/>
      <c r="AT164" s="17" t="s">
        <v>248</v>
      </c>
      <c r="AU164" s="17" t="s">
        <v>83</v>
      </c>
    </row>
    <row r="165" spans="2:65" s="1" customFormat="1" ht="24.2" customHeight="1">
      <c r="B165" s="32"/>
      <c r="C165" s="137" t="s">
        <v>275</v>
      </c>
      <c r="D165" s="137" t="s">
        <v>243</v>
      </c>
      <c r="E165" s="138" t="s">
        <v>3481</v>
      </c>
      <c r="F165" s="139" t="s">
        <v>3482</v>
      </c>
      <c r="G165" s="140" t="s">
        <v>257</v>
      </c>
      <c r="H165" s="141">
        <v>81.2</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83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3483</v>
      </c>
    </row>
    <row r="166" spans="2:47" s="1" customFormat="1" ht="19.5">
      <c r="B166" s="32"/>
      <c r="D166" s="151" t="s">
        <v>248</v>
      </c>
      <c r="F166" s="152" t="s">
        <v>3482</v>
      </c>
      <c r="I166" s="153"/>
      <c r="L166" s="32"/>
      <c r="M166" s="154"/>
      <c r="T166" s="56"/>
      <c r="AT166" s="17" t="s">
        <v>248</v>
      </c>
      <c r="AU166" s="17" t="s">
        <v>83</v>
      </c>
    </row>
    <row r="167" spans="2:51" s="12" customFormat="1" ht="11.25">
      <c r="B167" s="170"/>
      <c r="D167" s="151" t="s">
        <v>1584</v>
      </c>
      <c r="E167" s="171" t="s">
        <v>1</v>
      </c>
      <c r="F167" s="172" t="s">
        <v>3484</v>
      </c>
      <c r="H167" s="173">
        <v>81.2</v>
      </c>
      <c r="I167" s="174"/>
      <c r="L167" s="170"/>
      <c r="M167" s="175"/>
      <c r="T167" s="176"/>
      <c r="AT167" s="171" t="s">
        <v>1584</v>
      </c>
      <c r="AU167" s="171" t="s">
        <v>83</v>
      </c>
      <c r="AV167" s="12" t="s">
        <v>83</v>
      </c>
      <c r="AW167" s="12" t="s">
        <v>30</v>
      </c>
      <c r="AX167" s="12" t="s">
        <v>73</v>
      </c>
      <c r="AY167" s="171" t="s">
        <v>241</v>
      </c>
    </row>
    <row r="168" spans="2:51" s="14" customFormat="1" ht="11.25">
      <c r="B168" s="186"/>
      <c r="D168" s="151" t="s">
        <v>1584</v>
      </c>
      <c r="E168" s="187" t="s">
        <v>1</v>
      </c>
      <c r="F168" s="188" t="s">
        <v>2061</v>
      </c>
      <c r="H168" s="189">
        <v>81.2</v>
      </c>
      <c r="I168" s="190"/>
      <c r="L168" s="186"/>
      <c r="M168" s="191"/>
      <c r="T168" s="192"/>
      <c r="AT168" s="187" t="s">
        <v>1584</v>
      </c>
      <c r="AU168" s="187" t="s">
        <v>83</v>
      </c>
      <c r="AV168" s="14" t="s">
        <v>247</v>
      </c>
      <c r="AW168" s="14" t="s">
        <v>30</v>
      </c>
      <c r="AX168" s="14" t="s">
        <v>81</v>
      </c>
      <c r="AY168" s="187" t="s">
        <v>241</v>
      </c>
    </row>
    <row r="169" spans="2:65" s="1" customFormat="1" ht="16.5" customHeight="1">
      <c r="B169" s="32"/>
      <c r="C169" s="155" t="s">
        <v>303</v>
      </c>
      <c r="D169" s="155" t="s">
        <v>260</v>
      </c>
      <c r="E169" s="156" t="s">
        <v>3485</v>
      </c>
      <c r="F169" s="157" t="s">
        <v>3102</v>
      </c>
      <c r="G169" s="158" t="s">
        <v>563</v>
      </c>
      <c r="H169" s="159">
        <v>32.48</v>
      </c>
      <c r="I169" s="160"/>
      <c r="J169" s="161">
        <f>ROUND(I169*H169,2)</f>
        <v>0</v>
      </c>
      <c r="K169" s="162"/>
      <c r="L169" s="163"/>
      <c r="M169" s="164" t="s">
        <v>1</v>
      </c>
      <c r="N169" s="165" t="s">
        <v>38</v>
      </c>
      <c r="P169" s="147">
        <f>O169*H169</f>
        <v>0</v>
      </c>
      <c r="Q169" s="147">
        <v>0</v>
      </c>
      <c r="R169" s="147">
        <f>Q169*H169</f>
        <v>0</v>
      </c>
      <c r="S169" s="147">
        <v>0</v>
      </c>
      <c r="T169" s="148">
        <f>S169*H169</f>
        <v>0</v>
      </c>
      <c r="AR169" s="149" t="s">
        <v>258</v>
      </c>
      <c r="AT169" s="149" t="s">
        <v>260</v>
      </c>
      <c r="AU169" s="149" t="s">
        <v>83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3486</v>
      </c>
    </row>
    <row r="170" spans="2:47" s="1" customFormat="1" ht="11.25">
      <c r="B170" s="32"/>
      <c r="D170" s="151" t="s">
        <v>248</v>
      </c>
      <c r="F170" s="152" t="s">
        <v>3102</v>
      </c>
      <c r="I170" s="153"/>
      <c r="L170" s="32"/>
      <c r="M170" s="154"/>
      <c r="T170" s="56"/>
      <c r="AT170" s="17" t="s">
        <v>248</v>
      </c>
      <c r="AU170" s="17" t="s">
        <v>83</v>
      </c>
    </row>
    <row r="171" spans="2:51" s="12" customFormat="1" ht="11.25">
      <c r="B171" s="170"/>
      <c r="D171" s="151" t="s">
        <v>1584</v>
      </c>
      <c r="E171" s="171" t="s">
        <v>1</v>
      </c>
      <c r="F171" s="172" t="s">
        <v>3487</v>
      </c>
      <c r="H171" s="173">
        <v>32.48</v>
      </c>
      <c r="I171" s="174"/>
      <c r="L171" s="170"/>
      <c r="M171" s="175"/>
      <c r="T171" s="176"/>
      <c r="AT171" s="171" t="s">
        <v>1584</v>
      </c>
      <c r="AU171" s="171" t="s">
        <v>83</v>
      </c>
      <c r="AV171" s="12" t="s">
        <v>83</v>
      </c>
      <c r="AW171" s="12" t="s">
        <v>30</v>
      </c>
      <c r="AX171" s="12" t="s">
        <v>73</v>
      </c>
      <c r="AY171" s="171" t="s">
        <v>241</v>
      </c>
    </row>
    <row r="172" spans="2:51" s="14" customFormat="1" ht="11.25">
      <c r="B172" s="186"/>
      <c r="D172" s="151" t="s">
        <v>1584</v>
      </c>
      <c r="E172" s="187" t="s">
        <v>1</v>
      </c>
      <c r="F172" s="188" t="s">
        <v>2061</v>
      </c>
      <c r="H172" s="189">
        <v>32.48</v>
      </c>
      <c r="I172" s="190"/>
      <c r="L172" s="186"/>
      <c r="M172" s="191"/>
      <c r="T172" s="192"/>
      <c r="AT172" s="187" t="s">
        <v>1584</v>
      </c>
      <c r="AU172" s="187" t="s">
        <v>83</v>
      </c>
      <c r="AV172" s="14" t="s">
        <v>247</v>
      </c>
      <c r="AW172" s="14" t="s">
        <v>30</v>
      </c>
      <c r="AX172" s="14" t="s">
        <v>81</v>
      </c>
      <c r="AY172" s="187" t="s">
        <v>241</v>
      </c>
    </row>
    <row r="173" spans="2:65" s="1" customFormat="1" ht="24.2" customHeight="1">
      <c r="B173" s="32"/>
      <c r="C173" s="137" t="s">
        <v>279</v>
      </c>
      <c r="D173" s="137" t="s">
        <v>243</v>
      </c>
      <c r="E173" s="138" t="s">
        <v>3095</v>
      </c>
      <c r="F173" s="139" t="s">
        <v>3488</v>
      </c>
      <c r="G173" s="140" t="s">
        <v>257</v>
      </c>
      <c r="H173" s="141">
        <v>44.6</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83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3489</v>
      </c>
    </row>
    <row r="174" spans="2:47" s="1" customFormat="1" ht="19.5">
      <c r="B174" s="32"/>
      <c r="D174" s="151" t="s">
        <v>248</v>
      </c>
      <c r="F174" s="152" t="s">
        <v>3488</v>
      </c>
      <c r="I174" s="153"/>
      <c r="L174" s="32"/>
      <c r="M174" s="154"/>
      <c r="T174" s="56"/>
      <c r="AT174" s="17" t="s">
        <v>248</v>
      </c>
      <c r="AU174" s="17" t="s">
        <v>83</v>
      </c>
    </row>
    <row r="175" spans="2:51" s="12" customFormat="1" ht="11.25">
      <c r="B175" s="170"/>
      <c r="D175" s="151" t="s">
        <v>1584</v>
      </c>
      <c r="E175" s="171" t="s">
        <v>1</v>
      </c>
      <c r="F175" s="172" t="s">
        <v>3490</v>
      </c>
      <c r="H175" s="173">
        <v>44.6</v>
      </c>
      <c r="I175" s="174"/>
      <c r="L175" s="170"/>
      <c r="M175" s="175"/>
      <c r="T175" s="176"/>
      <c r="AT175" s="171" t="s">
        <v>1584</v>
      </c>
      <c r="AU175" s="171" t="s">
        <v>83</v>
      </c>
      <c r="AV175" s="12" t="s">
        <v>83</v>
      </c>
      <c r="AW175" s="12" t="s">
        <v>30</v>
      </c>
      <c r="AX175" s="12" t="s">
        <v>73</v>
      </c>
      <c r="AY175" s="171" t="s">
        <v>241</v>
      </c>
    </row>
    <row r="176" spans="2:51" s="14" customFormat="1" ht="11.25">
      <c r="B176" s="186"/>
      <c r="D176" s="151" t="s">
        <v>1584</v>
      </c>
      <c r="E176" s="187" t="s">
        <v>1</v>
      </c>
      <c r="F176" s="188" t="s">
        <v>2061</v>
      </c>
      <c r="H176" s="189">
        <v>44.6</v>
      </c>
      <c r="I176" s="190"/>
      <c r="L176" s="186"/>
      <c r="M176" s="191"/>
      <c r="T176" s="192"/>
      <c r="AT176" s="187" t="s">
        <v>1584</v>
      </c>
      <c r="AU176" s="187" t="s">
        <v>83</v>
      </c>
      <c r="AV176" s="14" t="s">
        <v>247</v>
      </c>
      <c r="AW176" s="14" t="s">
        <v>30</v>
      </c>
      <c r="AX176" s="14" t="s">
        <v>81</v>
      </c>
      <c r="AY176" s="187" t="s">
        <v>241</v>
      </c>
    </row>
    <row r="177" spans="2:65" s="1" customFormat="1" ht="16.5" customHeight="1">
      <c r="B177" s="32"/>
      <c r="C177" s="155" t="s">
        <v>310</v>
      </c>
      <c r="D177" s="155" t="s">
        <v>260</v>
      </c>
      <c r="E177" s="156" t="s">
        <v>3485</v>
      </c>
      <c r="F177" s="157" t="s">
        <v>3102</v>
      </c>
      <c r="G177" s="158" t="s">
        <v>563</v>
      </c>
      <c r="H177" s="159">
        <v>22.3</v>
      </c>
      <c r="I177" s="160"/>
      <c r="J177" s="161">
        <f>ROUND(I177*H177,2)</f>
        <v>0</v>
      </c>
      <c r="K177" s="162"/>
      <c r="L177" s="163"/>
      <c r="M177" s="164" t="s">
        <v>1</v>
      </c>
      <c r="N177" s="165" t="s">
        <v>38</v>
      </c>
      <c r="P177" s="147">
        <f>O177*H177</f>
        <v>0</v>
      </c>
      <c r="Q177" s="147">
        <v>0</v>
      </c>
      <c r="R177" s="147">
        <f>Q177*H177</f>
        <v>0</v>
      </c>
      <c r="S177" s="147">
        <v>0</v>
      </c>
      <c r="T177" s="148">
        <f>S177*H177</f>
        <v>0</v>
      </c>
      <c r="AR177" s="149" t="s">
        <v>258</v>
      </c>
      <c r="AT177" s="149" t="s">
        <v>260</v>
      </c>
      <c r="AU177" s="149" t="s">
        <v>83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3491</v>
      </c>
    </row>
    <row r="178" spans="2:47" s="1" customFormat="1" ht="11.25">
      <c r="B178" s="32"/>
      <c r="D178" s="151" t="s">
        <v>248</v>
      </c>
      <c r="F178" s="152" t="s">
        <v>3102</v>
      </c>
      <c r="I178" s="153"/>
      <c r="L178" s="32"/>
      <c r="M178" s="154"/>
      <c r="T178" s="56"/>
      <c r="AT178" s="17" t="s">
        <v>248</v>
      </c>
      <c r="AU178" s="17" t="s">
        <v>83</v>
      </c>
    </row>
    <row r="179" spans="2:51" s="12" customFormat="1" ht="11.25">
      <c r="B179" s="170"/>
      <c r="D179" s="151" t="s">
        <v>1584</v>
      </c>
      <c r="E179" s="171" t="s">
        <v>1</v>
      </c>
      <c r="F179" s="172" t="s">
        <v>3492</v>
      </c>
      <c r="H179" s="173">
        <v>22.3</v>
      </c>
      <c r="I179" s="174"/>
      <c r="L179" s="170"/>
      <c r="M179" s="175"/>
      <c r="T179" s="176"/>
      <c r="AT179" s="171" t="s">
        <v>1584</v>
      </c>
      <c r="AU179" s="171" t="s">
        <v>83</v>
      </c>
      <c r="AV179" s="12" t="s">
        <v>83</v>
      </c>
      <c r="AW179" s="12" t="s">
        <v>30</v>
      </c>
      <c r="AX179" s="12" t="s">
        <v>73</v>
      </c>
      <c r="AY179" s="171" t="s">
        <v>241</v>
      </c>
    </row>
    <row r="180" spans="2:51" s="14" customFormat="1" ht="11.25">
      <c r="B180" s="186"/>
      <c r="D180" s="151" t="s">
        <v>1584</v>
      </c>
      <c r="E180" s="187" t="s">
        <v>1</v>
      </c>
      <c r="F180" s="188" t="s">
        <v>2061</v>
      </c>
      <c r="H180" s="189">
        <v>22.3</v>
      </c>
      <c r="I180" s="190"/>
      <c r="L180" s="186"/>
      <c r="M180" s="191"/>
      <c r="T180" s="192"/>
      <c r="AT180" s="187" t="s">
        <v>1584</v>
      </c>
      <c r="AU180" s="187" t="s">
        <v>83</v>
      </c>
      <c r="AV180" s="14" t="s">
        <v>247</v>
      </c>
      <c r="AW180" s="14" t="s">
        <v>30</v>
      </c>
      <c r="AX180" s="14" t="s">
        <v>81</v>
      </c>
      <c r="AY180" s="187" t="s">
        <v>241</v>
      </c>
    </row>
    <row r="181" spans="2:65" s="1" customFormat="1" ht="24.2" customHeight="1">
      <c r="B181" s="32"/>
      <c r="C181" s="137" t="s">
        <v>282</v>
      </c>
      <c r="D181" s="137" t="s">
        <v>243</v>
      </c>
      <c r="E181" s="138" t="s">
        <v>3106</v>
      </c>
      <c r="F181" s="139" t="s">
        <v>3107</v>
      </c>
      <c r="G181" s="140" t="s">
        <v>257</v>
      </c>
      <c r="H181" s="141">
        <v>81.2</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83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3493</v>
      </c>
    </row>
    <row r="182" spans="2:47" s="1" customFormat="1" ht="19.5">
      <c r="B182" s="32"/>
      <c r="D182" s="151" t="s">
        <v>248</v>
      </c>
      <c r="F182" s="152" t="s">
        <v>3107</v>
      </c>
      <c r="I182" s="153"/>
      <c r="L182" s="32"/>
      <c r="M182" s="154"/>
      <c r="T182" s="56"/>
      <c r="AT182" s="17" t="s">
        <v>248</v>
      </c>
      <c r="AU182" s="17" t="s">
        <v>83</v>
      </c>
    </row>
    <row r="183" spans="2:51" s="12" customFormat="1" ht="11.25">
      <c r="B183" s="170"/>
      <c r="D183" s="151" t="s">
        <v>1584</v>
      </c>
      <c r="E183" s="171" t="s">
        <v>1</v>
      </c>
      <c r="F183" s="172" t="s">
        <v>3494</v>
      </c>
      <c r="H183" s="173">
        <v>81.2</v>
      </c>
      <c r="I183" s="174"/>
      <c r="L183" s="170"/>
      <c r="M183" s="175"/>
      <c r="T183" s="176"/>
      <c r="AT183" s="171" t="s">
        <v>1584</v>
      </c>
      <c r="AU183" s="171" t="s">
        <v>83</v>
      </c>
      <c r="AV183" s="12" t="s">
        <v>83</v>
      </c>
      <c r="AW183" s="12" t="s">
        <v>30</v>
      </c>
      <c r="AX183" s="12" t="s">
        <v>73</v>
      </c>
      <c r="AY183" s="171" t="s">
        <v>241</v>
      </c>
    </row>
    <row r="184" spans="2:51" s="14" customFormat="1" ht="11.25">
      <c r="B184" s="186"/>
      <c r="D184" s="151" t="s">
        <v>1584</v>
      </c>
      <c r="E184" s="187" t="s">
        <v>1</v>
      </c>
      <c r="F184" s="188" t="s">
        <v>2061</v>
      </c>
      <c r="H184" s="189">
        <v>81.2</v>
      </c>
      <c r="I184" s="190"/>
      <c r="L184" s="186"/>
      <c r="M184" s="191"/>
      <c r="T184" s="192"/>
      <c r="AT184" s="187" t="s">
        <v>1584</v>
      </c>
      <c r="AU184" s="187" t="s">
        <v>83</v>
      </c>
      <c r="AV184" s="14" t="s">
        <v>247</v>
      </c>
      <c r="AW184" s="14" t="s">
        <v>30</v>
      </c>
      <c r="AX184" s="14" t="s">
        <v>81</v>
      </c>
      <c r="AY184" s="187" t="s">
        <v>241</v>
      </c>
    </row>
    <row r="185" spans="2:65" s="1" customFormat="1" ht="16.5" customHeight="1">
      <c r="B185" s="32"/>
      <c r="C185" s="155" t="s">
        <v>7</v>
      </c>
      <c r="D185" s="155" t="s">
        <v>260</v>
      </c>
      <c r="E185" s="156" t="s">
        <v>3213</v>
      </c>
      <c r="F185" s="157" t="s">
        <v>3214</v>
      </c>
      <c r="G185" s="158" t="s">
        <v>563</v>
      </c>
      <c r="H185" s="159">
        <v>48.72</v>
      </c>
      <c r="I185" s="160"/>
      <c r="J185" s="161">
        <f>ROUND(I185*H185,2)</f>
        <v>0</v>
      </c>
      <c r="K185" s="162"/>
      <c r="L185" s="163"/>
      <c r="M185" s="164" t="s">
        <v>1</v>
      </c>
      <c r="N185" s="165" t="s">
        <v>38</v>
      </c>
      <c r="P185" s="147">
        <f>O185*H185</f>
        <v>0</v>
      </c>
      <c r="Q185" s="147">
        <v>0</v>
      </c>
      <c r="R185" s="147">
        <f>Q185*H185</f>
        <v>0</v>
      </c>
      <c r="S185" s="147">
        <v>0</v>
      </c>
      <c r="T185" s="148">
        <f>S185*H185</f>
        <v>0</v>
      </c>
      <c r="AR185" s="149" t="s">
        <v>258</v>
      </c>
      <c r="AT185" s="149" t="s">
        <v>260</v>
      </c>
      <c r="AU185" s="149" t="s">
        <v>83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3495</v>
      </c>
    </row>
    <row r="186" spans="2:47" s="1" customFormat="1" ht="11.25">
      <c r="B186" s="32"/>
      <c r="D186" s="151" t="s">
        <v>248</v>
      </c>
      <c r="F186" s="152" t="s">
        <v>3214</v>
      </c>
      <c r="I186" s="153"/>
      <c r="L186" s="32"/>
      <c r="M186" s="154"/>
      <c r="T186" s="56"/>
      <c r="AT186" s="17" t="s">
        <v>248</v>
      </c>
      <c r="AU186" s="17" t="s">
        <v>83</v>
      </c>
    </row>
    <row r="187" spans="2:51" s="12" customFormat="1" ht="11.25">
      <c r="B187" s="170"/>
      <c r="D187" s="151" t="s">
        <v>1584</v>
      </c>
      <c r="E187" s="171" t="s">
        <v>1</v>
      </c>
      <c r="F187" s="172" t="s">
        <v>3496</v>
      </c>
      <c r="H187" s="173">
        <v>48.72</v>
      </c>
      <c r="I187" s="174"/>
      <c r="L187" s="170"/>
      <c r="M187" s="175"/>
      <c r="T187" s="176"/>
      <c r="AT187" s="171" t="s">
        <v>1584</v>
      </c>
      <c r="AU187" s="171" t="s">
        <v>83</v>
      </c>
      <c r="AV187" s="12" t="s">
        <v>83</v>
      </c>
      <c r="AW187" s="12" t="s">
        <v>30</v>
      </c>
      <c r="AX187" s="12" t="s">
        <v>73</v>
      </c>
      <c r="AY187" s="171" t="s">
        <v>241</v>
      </c>
    </row>
    <row r="188" spans="2:51" s="14" customFormat="1" ht="11.25">
      <c r="B188" s="186"/>
      <c r="D188" s="151" t="s">
        <v>1584</v>
      </c>
      <c r="E188" s="187" t="s">
        <v>1</v>
      </c>
      <c r="F188" s="188" t="s">
        <v>2061</v>
      </c>
      <c r="H188" s="189">
        <v>48.72</v>
      </c>
      <c r="I188" s="190"/>
      <c r="L188" s="186"/>
      <c r="M188" s="191"/>
      <c r="T188" s="192"/>
      <c r="AT188" s="187" t="s">
        <v>1584</v>
      </c>
      <c r="AU188" s="187" t="s">
        <v>83</v>
      </c>
      <c r="AV188" s="14" t="s">
        <v>247</v>
      </c>
      <c r="AW188" s="14" t="s">
        <v>30</v>
      </c>
      <c r="AX188" s="14" t="s">
        <v>81</v>
      </c>
      <c r="AY188" s="187" t="s">
        <v>241</v>
      </c>
    </row>
    <row r="189" spans="2:65" s="1" customFormat="1" ht="24.2" customHeight="1">
      <c r="B189" s="32"/>
      <c r="C189" s="137" t="s">
        <v>286</v>
      </c>
      <c r="D189" s="137" t="s">
        <v>243</v>
      </c>
      <c r="E189" s="138" t="s">
        <v>3497</v>
      </c>
      <c r="F189" s="139" t="s">
        <v>3498</v>
      </c>
      <c r="G189" s="140" t="s">
        <v>246</v>
      </c>
      <c r="H189" s="141">
        <v>32.4</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83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3499</v>
      </c>
    </row>
    <row r="190" spans="2:47" s="1" customFormat="1" ht="19.5">
      <c r="B190" s="32"/>
      <c r="D190" s="151" t="s">
        <v>248</v>
      </c>
      <c r="F190" s="152" t="s">
        <v>3498</v>
      </c>
      <c r="I190" s="153"/>
      <c r="L190" s="32"/>
      <c r="M190" s="154"/>
      <c r="T190" s="56"/>
      <c r="AT190" s="17" t="s">
        <v>248</v>
      </c>
      <c r="AU190" s="17" t="s">
        <v>83</v>
      </c>
    </row>
    <row r="191" spans="2:51" s="12" customFormat="1" ht="11.25">
      <c r="B191" s="170"/>
      <c r="D191" s="151" t="s">
        <v>1584</v>
      </c>
      <c r="E191" s="171" t="s">
        <v>1</v>
      </c>
      <c r="F191" s="172" t="s">
        <v>3500</v>
      </c>
      <c r="H191" s="173">
        <v>32.4</v>
      </c>
      <c r="I191" s="174"/>
      <c r="L191" s="170"/>
      <c r="M191" s="175"/>
      <c r="T191" s="176"/>
      <c r="AT191" s="171" t="s">
        <v>1584</v>
      </c>
      <c r="AU191" s="171" t="s">
        <v>83</v>
      </c>
      <c r="AV191" s="12" t="s">
        <v>83</v>
      </c>
      <c r="AW191" s="12" t="s">
        <v>30</v>
      </c>
      <c r="AX191" s="12" t="s">
        <v>73</v>
      </c>
      <c r="AY191" s="171" t="s">
        <v>241</v>
      </c>
    </row>
    <row r="192" spans="2:51" s="14" customFormat="1" ht="11.25">
      <c r="B192" s="186"/>
      <c r="D192" s="151" t="s">
        <v>1584</v>
      </c>
      <c r="E192" s="187" t="s">
        <v>1</v>
      </c>
      <c r="F192" s="188" t="s">
        <v>2061</v>
      </c>
      <c r="H192" s="189">
        <v>32.4</v>
      </c>
      <c r="I192" s="190"/>
      <c r="L192" s="186"/>
      <c r="M192" s="191"/>
      <c r="T192" s="192"/>
      <c r="AT192" s="187" t="s">
        <v>1584</v>
      </c>
      <c r="AU192" s="187" t="s">
        <v>83</v>
      </c>
      <c r="AV192" s="14" t="s">
        <v>247</v>
      </c>
      <c r="AW192" s="14" t="s">
        <v>30</v>
      </c>
      <c r="AX192" s="14" t="s">
        <v>81</v>
      </c>
      <c r="AY192" s="187" t="s">
        <v>241</v>
      </c>
    </row>
    <row r="193" spans="2:65" s="1" customFormat="1" ht="24.2" customHeight="1">
      <c r="B193" s="32"/>
      <c r="C193" s="137" t="s">
        <v>323</v>
      </c>
      <c r="D193" s="137" t="s">
        <v>243</v>
      </c>
      <c r="E193" s="138" t="s">
        <v>1565</v>
      </c>
      <c r="F193" s="139" t="s">
        <v>1566</v>
      </c>
      <c r="G193" s="140" t="s">
        <v>246</v>
      </c>
      <c r="H193" s="141">
        <v>18.9</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83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3501</v>
      </c>
    </row>
    <row r="194" spans="2:47" s="1" customFormat="1" ht="11.25">
      <c r="B194" s="32"/>
      <c r="D194" s="151" t="s">
        <v>248</v>
      </c>
      <c r="F194" s="152" t="s">
        <v>1566</v>
      </c>
      <c r="I194" s="153"/>
      <c r="L194" s="32"/>
      <c r="M194" s="154"/>
      <c r="T194" s="56"/>
      <c r="AT194" s="17" t="s">
        <v>248</v>
      </c>
      <c r="AU194" s="17" t="s">
        <v>83</v>
      </c>
    </row>
    <row r="195" spans="2:51" s="12" customFormat="1" ht="11.25">
      <c r="B195" s="170"/>
      <c r="D195" s="151" t="s">
        <v>1584</v>
      </c>
      <c r="E195" s="171" t="s">
        <v>1</v>
      </c>
      <c r="F195" s="172" t="s">
        <v>3502</v>
      </c>
      <c r="H195" s="173">
        <v>16.2</v>
      </c>
      <c r="I195" s="174"/>
      <c r="L195" s="170"/>
      <c r="M195" s="175"/>
      <c r="T195" s="176"/>
      <c r="AT195" s="171" t="s">
        <v>1584</v>
      </c>
      <c r="AU195" s="171" t="s">
        <v>83</v>
      </c>
      <c r="AV195" s="12" t="s">
        <v>83</v>
      </c>
      <c r="AW195" s="12" t="s">
        <v>30</v>
      </c>
      <c r="AX195" s="12" t="s">
        <v>73</v>
      </c>
      <c r="AY195" s="171" t="s">
        <v>241</v>
      </c>
    </row>
    <row r="196" spans="2:51" s="12" customFormat="1" ht="11.25">
      <c r="B196" s="170"/>
      <c r="D196" s="151" t="s">
        <v>1584</v>
      </c>
      <c r="E196" s="171" t="s">
        <v>1</v>
      </c>
      <c r="F196" s="172" t="s">
        <v>3503</v>
      </c>
      <c r="H196" s="173">
        <v>2.7</v>
      </c>
      <c r="I196" s="174"/>
      <c r="L196" s="170"/>
      <c r="M196" s="175"/>
      <c r="T196" s="176"/>
      <c r="AT196" s="171" t="s">
        <v>1584</v>
      </c>
      <c r="AU196" s="171" t="s">
        <v>83</v>
      </c>
      <c r="AV196" s="12" t="s">
        <v>83</v>
      </c>
      <c r="AW196" s="12" t="s">
        <v>30</v>
      </c>
      <c r="AX196" s="12" t="s">
        <v>73</v>
      </c>
      <c r="AY196" s="171" t="s">
        <v>241</v>
      </c>
    </row>
    <row r="197" spans="2:51" s="14" customFormat="1" ht="11.25">
      <c r="B197" s="186"/>
      <c r="D197" s="151" t="s">
        <v>1584</v>
      </c>
      <c r="E197" s="187" t="s">
        <v>1</v>
      </c>
      <c r="F197" s="188" t="s">
        <v>2061</v>
      </c>
      <c r="H197" s="189">
        <v>18.9</v>
      </c>
      <c r="I197" s="190"/>
      <c r="L197" s="186"/>
      <c r="M197" s="191"/>
      <c r="T197" s="192"/>
      <c r="AT197" s="187" t="s">
        <v>1584</v>
      </c>
      <c r="AU197" s="187" t="s">
        <v>83</v>
      </c>
      <c r="AV197" s="14" t="s">
        <v>247</v>
      </c>
      <c r="AW197" s="14" t="s">
        <v>30</v>
      </c>
      <c r="AX197" s="14" t="s">
        <v>81</v>
      </c>
      <c r="AY197" s="187" t="s">
        <v>241</v>
      </c>
    </row>
    <row r="198" spans="2:65" s="1" customFormat="1" ht="16.5" customHeight="1">
      <c r="B198" s="32"/>
      <c r="C198" s="155" t="s">
        <v>289</v>
      </c>
      <c r="D198" s="155" t="s">
        <v>260</v>
      </c>
      <c r="E198" s="156" t="s">
        <v>1417</v>
      </c>
      <c r="F198" s="157" t="s">
        <v>1418</v>
      </c>
      <c r="G198" s="158" t="s">
        <v>563</v>
      </c>
      <c r="H198" s="159">
        <v>37.8</v>
      </c>
      <c r="I198" s="160"/>
      <c r="J198" s="161">
        <f>ROUND(I198*H198,2)</f>
        <v>0</v>
      </c>
      <c r="K198" s="162"/>
      <c r="L198" s="163"/>
      <c r="M198" s="164" t="s">
        <v>1</v>
      </c>
      <c r="N198" s="165" t="s">
        <v>38</v>
      </c>
      <c r="P198" s="147">
        <f>O198*H198</f>
        <v>0</v>
      </c>
      <c r="Q198" s="147">
        <v>0</v>
      </c>
      <c r="R198" s="147">
        <f>Q198*H198</f>
        <v>0</v>
      </c>
      <c r="S198" s="147">
        <v>0</v>
      </c>
      <c r="T198" s="148">
        <f>S198*H198</f>
        <v>0</v>
      </c>
      <c r="AR198" s="149" t="s">
        <v>258</v>
      </c>
      <c r="AT198" s="149" t="s">
        <v>260</v>
      </c>
      <c r="AU198" s="149" t="s">
        <v>83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3504</v>
      </c>
    </row>
    <row r="199" spans="2:47" s="1" customFormat="1" ht="11.25">
      <c r="B199" s="32"/>
      <c r="D199" s="151" t="s">
        <v>248</v>
      </c>
      <c r="F199" s="152" t="s">
        <v>1418</v>
      </c>
      <c r="I199" s="153"/>
      <c r="L199" s="32"/>
      <c r="M199" s="154"/>
      <c r="T199" s="56"/>
      <c r="AT199" s="17" t="s">
        <v>248</v>
      </c>
      <c r="AU199" s="17" t="s">
        <v>83</v>
      </c>
    </row>
    <row r="200" spans="2:65" s="1" customFormat="1" ht="24.2" customHeight="1">
      <c r="B200" s="32"/>
      <c r="C200" s="137" t="s">
        <v>330</v>
      </c>
      <c r="D200" s="137" t="s">
        <v>243</v>
      </c>
      <c r="E200" s="138" t="s">
        <v>3259</v>
      </c>
      <c r="F200" s="139" t="s">
        <v>3260</v>
      </c>
      <c r="G200" s="140" t="s">
        <v>246</v>
      </c>
      <c r="H200" s="141">
        <v>43.5</v>
      </c>
      <c r="I200" s="142"/>
      <c r="J200" s="143">
        <f>ROUND(I200*H200,2)</f>
        <v>0</v>
      </c>
      <c r="K200" s="144"/>
      <c r="L200" s="32"/>
      <c r="M200" s="145" t="s">
        <v>1</v>
      </c>
      <c r="N200" s="146" t="s">
        <v>38</v>
      </c>
      <c r="P200" s="147">
        <f>O200*H200</f>
        <v>0</v>
      </c>
      <c r="Q200" s="147">
        <v>0</v>
      </c>
      <c r="R200" s="147">
        <f>Q200*H200</f>
        <v>0</v>
      </c>
      <c r="S200" s="147">
        <v>0</v>
      </c>
      <c r="T200" s="148">
        <f>S200*H200</f>
        <v>0</v>
      </c>
      <c r="AR200" s="149" t="s">
        <v>247</v>
      </c>
      <c r="AT200" s="149" t="s">
        <v>243</v>
      </c>
      <c r="AU200" s="149" t="s">
        <v>83</v>
      </c>
      <c r="AY200" s="17" t="s">
        <v>241</v>
      </c>
      <c r="BE200" s="150">
        <f>IF(N200="základní",J200,0)</f>
        <v>0</v>
      </c>
      <c r="BF200" s="150">
        <f>IF(N200="snížená",J200,0)</f>
        <v>0</v>
      </c>
      <c r="BG200" s="150">
        <f>IF(N200="zákl. přenesená",J200,0)</f>
        <v>0</v>
      </c>
      <c r="BH200" s="150">
        <f>IF(N200="sníž. přenesená",J200,0)</f>
        <v>0</v>
      </c>
      <c r="BI200" s="150">
        <f>IF(N200="nulová",J200,0)</f>
        <v>0</v>
      </c>
      <c r="BJ200" s="17" t="s">
        <v>81</v>
      </c>
      <c r="BK200" s="150">
        <f>ROUND(I200*H200,2)</f>
        <v>0</v>
      </c>
      <c r="BL200" s="17" t="s">
        <v>247</v>
      </c>
      <c r="BM200" s="149" t="s">
        <v>3505</v>
      </c>
    </row>
    <row r="201" spans="2:47" s="1" customFormat="1" ht="19.5">
      <c r="B201" s="32"/>
      <c r="D201" s="151" t="s">
        <v>248</v>
      </c>
      <c r="F201" s="152" t="s">
        <v>3260</v>
      </c>
      <c r="I201" s="153"/>
      <c r="L201" s="32"/>
      <c r="M201" s="154"/>
      <c r="T201" s="56"/>
      <c r="AT201" s="17" t="s">
        <v>248</v>
      </c>
      <c r="AU201" s="17" t="s">
        <v>83</v>
      </c>
    </row>
    <row r="202" spans="2:51" s="12" customFormat="1" ht="11.25">
      <c r="B202" s="170"/>
      <c r="D202" s="151" t="s">
        <v>1584</v>
      </c>
      <c r="E202" s="171" t="s">
        <v>1</v>
      </c>
      <c r="F202" s="172" t="s">
        <v>3506</v>
      </c>
      <c r="H202" s="173">
        <v>43.5</v>
      </c>
      <c r="I202" s="174"/>
      <c r="L202" s="170"/>
      <c r="M202" s="175"/>
      <c r="T202" s="176"/>
      <c r="AT202" s="171" t="s">
        <v>1584</v>
      </c>
      <c r="AU202" s="171" t="s">
        <v>83</v>
      </c>
      <c r="AV202" s="12" t="s">
        <v>83</v>
      </c>
      <c r="AW202" s="12" t="s">
        <v>30</v>
      </c>
      <c r="AX202" s="12" t="s">
        <v>73</v>
      </c>
      <c r="AY202" s="171" t="s">
        <v>241</v>
      </c>
    </row>
    <row r="203" spans="2:51" s="14" customFormat="1" ht="11.25">
      <c r="B203" s="186"/>
      <c r="D203" s="151" t="s">
        <v>1584</v>
      </c>
      <c r="E203" s="187" t="s">
        <v>1</v>
      </c>
      <c r="F203" s="188" t="s">
        <v>2061</v>
      </c>
      <c r="H203" s="189">
        <v>43.5</v>
      </c>
      <c r="I203" s="190"/>
      <c r="L203" s="186"/>
      <c r="M203" s="191"/>
      <c r="T203" s="192"/>
      <c r="AT203" s="187" t="s">
        <v>1584</v>
      </c>
      <c r="AU203" s="187" t="s">
        <v>83</v>
      </c>
      <c r="AV203" s="14" t="s">
        <v>247</v>
      </c>
      <c r="AW203" s="14" t="s">
        <v>30</v>
      </c>
      <c r="AX203" s="14" t="s">
        <v>81</v>
      </c>
      <c r="AY203" s="187" t="s">
        <v>241</v>
      </c>
    </row>
    <row r="204" spans="2:65" s="1" customFormat="1" ht="16.5" customHeight="1">
      <c r="B204" s="32"/>
      <c r="C204" s="137" t="s">
        <v>293</v>
      </c>
      <c r="D204" s="137" t="s">
        <v>243</v>
      </c>
      <c r="E204" s="138" t="s">
        <v>3271</v>
      </c>
      <c r="F204" s="139" t="s">
        <v>3272</v>
      </c>
      <c r="G204" s="140" t="s">
        <v>257</v>
      </c>
      <c r="H204" s="141">
        <v>81.2</v>
      </c>
      <c r="I204" s="142"/>
      <c r="J204" s="143">
        <f>ROUND(I204*H204,2)</f>
        <v>0</v>
      </c>
      <c r="K204" s="144"/>
      <c r="L204" s="32"/>
      <c r="M204" s="145" t="s">
        <v>1</v>
      </c>
      <c r="N204" s="146" t="s">
        <v>38</v>
      </c>
      <c r="P204" s="147">
        <f>O204*H204</f>
        <v>0</v>
      </c>
      <c r="Q204" s="147">
        <v>0</v>
      </c>
      <c r="R204" s="147">
        <f>Q204*H204</f>
        <v>0</v>
      </c>
      <c r="S204" s="147">
        <v>0</v>
      </c>
      <c r="T204" s="148">
        <f>S204*H204</f>
        <v>0</v>
      </c>
      <c r="AR204" s="149" t="s">
        <v>247</v>
      </c>
      <c r="AT204" s="149" t="s">
        <v>243</v>
      </c>
      <c r="AU204" s="149" t="s">
        <v>83</v>
      </c>
      <c r="AY204" s="17" t="s">
        <v>241</v>
      </c>
      <c r="BE204" s="150">
        <f>IF(N204="základní",J204,0)</f>
        <v>0</v>
      </c>
      <c r="BF204" s="150">
        <f>IF(N204="snížená",J204,0)</f>
        <v>0</v>
      </c>
      <c r="BG204" s="150">
        <f>IF(N204="zákl. přenesená",J204,0)</f>
        <v>0</v>
      </c>
      <c r="BH204" s="150">
        <f>IF(N204="sníž. přenesená",J204,0)</f>
        <v>0</v>
      </c>
      <c r="BI204" s="150">
        <f>IF(N204="nulová",J204,0)</f>
        <v>0</v>
      </c>
      <c r="BJ204" s="17" t="s">
        <v>81</v>
      </c>
      <c r="BK204" s="150">
        <f>ROUND(I204*H204,2)</f>
        <v>0</v>
      </c>
      <c r="BL204" s="17" t="s">
        <v>247</v>
      </c>
      <c r="BM204" s="149" t="s">
        <v>3507</v>
      </c>
    </row>
    <row r="205" spans="2:47" s="1" customFormat="1" ht="11.25">
      <c r="B205" s="32"/>
      <c r="D205" s="151" t="s">
        <v>248</v>
      </c>
      <c r="F205" s="152" t="s">
        <v>3272</v>
      </c>
      <c r="I205" s="153"/>
      <c r="L205" s="32"/>
      <c r="M205" s="154"/>
      <c r="T205" s="56"/>
      <c r="AT205" s="17" t="s">
        <v>248</v>
      </c>
      <c r="AU205" s="17" t="s">
        <v>83</v>
      </c>
    </row>
    <row r="206" spans="2:51" s="12" customFormat="1" ht="11.25">
      <c r="B206" s="170"/>
      <c r="D206" s="151" t="s">
        <v>1584</v>
      </c>
      <c r="E206" s="171" t="s">
        <v>1</v>
      </c>
      <c r="F206" s="172" t="s">
        <v>3508</v>
      </c>
      <c r="H206" s="173">
        <v>81.2</v>
      </c>
      <c r="I206" s="174"/>
      <c r="L206" s="170"/>
      <c r="M206" s="175"/>
      <c r="T206" s="176"/>
      <c r="AT206" s="171" t="s">
        <v>1584</v>
      </c>
      <c r="AU206" s="171" t="s">
        <v>83</v>
      </c>
      <c r="AV206" s="12" t="s">
        <v>83</v>
      </c>
      <c r="AW206" s="12" t="s">
        <v>30</v>
      </c>
      <c r="AX206" s="12" t="s">
        <v>73</v>
      </c>
      <c r="AY206" s="171" t="s">
        <v>241</v>
      </c>
    </row>
    <row r="207" spans="2:51" s="14" customFormat="1" ht="11.25">
      <c r="B207" s="186"/>
      <c r="D207" s="151" t="s">
        <v>1584</v>
      </c>
      <c r="E207" s="187" t="s">
        <v>1</v>
      </c>
      <c r="F207" s="188" t="s">
        <v>2061</v>
      </c>
      <c r="H207" s="189">
        <v>81.2</v>
      </c>
      <c r="I207" s="190"/>
      <c r="L207" s="186"/>
      <c r="M207" s="191"/>
      <c r="T207" s="192"/>
      <c r="AT207" s="187" t="s">
        <v>1584</v>
      </c>
      <c r="AU207" s="187" t="s">
        <v>83</v>
      </c>
      <c r="AV207" s="14" t="s">
        <v>247</v>
      </c>
      <c r="AW207" s="14" t="s">
        <v>30</v>
      </c>
      <c r="AX207" s="14" t="s">
        <v>81</v>
      </c>
      <c r="AY207" s="187" t="s">
        <v>241</v>
      </c>
    </row>
    <row r="208" spans="2:63" s="11" customFormat="1" ht="25.9" customHeight="1">
      <c r="B208" s="125"/>
      <c r="D208" s="126" t="s">
        <v>72</v>
      </c>
      <c r="E208" s="127" t="s">
        <v>636</v>
      </c>
      <c r="F208" s="127" t="s">
        <v>637</v>
      </c>
      <c r="I208" s="128"/>
      <c r="J208" s="129">
        <f>BK208</f>
        <v>0</v>
      </c>
      <c r="L208" s="125"/>
      <c r="M208" s="130"/>
      <c r="P208" s="131">
        <f>SUM(P209:P228)</f>
        <v>0</v>
      </c>
      <c r="R208" s="131">
        <f>SUM(R209:R228)</f>
        <v>0</v>
      </c>
      <c r="T208" s="132">
        <f>SUM(T209:T228)</f>
        <v>0</v>
      </c>
      <c r="AR208" s="126" t="s">
        <v>247</v>
      </c>
      <c r="AT208" s="133" t="s">
        <v>72</v>
      </c>
      <c r="AU208" s="133" t="s">
        <v>73</v>
      </c>
      <c r="AY208" s="126" t="s">
        <v>241</v>
      </c>
      <c r="BK208" s="134">
        <f>SUM(BK209:BK228)</f>
        <v>0</v>
      </c>
    </row>
    <row r="209" spans="2:65" s="1" customFormat="1" ht="62.65" customHeight="1">
      <c r="B209" s="32"/>
      <c r="C209" s="137" t="s">
        <v>337</v>
      </c>
      <c r="D209" s="137" t="s">
        <v>243</v>
      </c>
      <c r="E209" s="138" t="s">
        <v>3509</v>
      </c>
      <c r="F209" s="139" t="s">
        <v>3510</v>
      </c>
      <c r="G209" s="140" t="s">
        <v>263</v>
      </c>
      <c r="H209" s="141">
        <v>1</v>
      </c>
      <c r="I209" s="142"/>
      <c r="J209" s="143">
        <f>ROUND(I209*H209,2)</f>
        <v>0</v>
      </c>
      <c r="K209" s="144"/>
      <c r="L209" s="32"/>
      <c r="M209" s="145" t="s">
        <v>1</v>
      </c>
      <c r="N209" s="146" t="s">
        <v>38</v>
      </c>
      <c r="P209" s="147">
        <f>O209*H209</f>
        <v>0</v>
      </c>
      <c r="Q209" s="147">
        <v>0</v>
      </c>
      <c r="R209" s="147">
        <f>Q209*H209</f>
        <v>0</v>
      </c>
      <c r="S209" s="147">
        <v>0</v>
      </c>
      <c r="T209" s="148">
        <f>S209*H209</f>
        <v>0</v>
      </c>
      <c r="AR209" s="149" t="s">
        <v>641</v>
      </c>
      <c r="AT209" s="149" t="s">
        <v>243</v>
      </c>
      <c r="AU209" s="149" t="s">
        <v>81</v>
      </c>
      <c r="AY209" s="17" t="s">
        <v>241</v>
      </c>
      <c r="BE209" s="150">
        <f>IF(N209="základní",J209,0)</f>
        <v>0</v>
      </c>
      <c r="BF209" s="150">
        <f>IF(N209="snížená",J209,0)</f>
        <v>0</v>
      </c>
      <c r="BG209" s="150">
        <f>IF(N209="zákl. přenesená",J209,0)</f>
        <v>0</v>
      </c>
      <c r="BH209" s="150">
        <f>IF(N209="sníž. přenesená",J209,0)</f>
        <v>0</v>
      </c>
      <c r="BI209" s="150">
        <f>IF(N209="nulová",J209,0)</f>
        <v>0</v>
      </c>
      <c r="BJ209" s="17" t="s">
        <v>81</v>
      </c>
      <c r="BK209" s="150">
        <f>ROUND(I209*H209,2)</f>
        <v>0</v>
      </c>
      <c r="BL209" s="17" t="s">
        <v>641</v>
      </c>
      <c r="BM209" s="149" t="s">
        <v>3511</v>
      </c>
    </row>
    <row r="210" spans="2:47" s="1" customFormat="1" ht="39">
      <c r="B210" s="32"/>
      <c r="D210" s="151" t="s">
        <v>248</v>
      </c>
      <c r="F210" s="152" t="s">
        <v>3510</v>
      </c>
      <c r="I210" s="153"/>
      <c r="L210" s="32"/>
      <c r="M210" s="154"/>
      <c r="T210" s="56"/>
      <c r="AT210" s="17" t="s">
        <v>248</v>
      </c>
      <c r="AU210" s="17" t="s">
        <v>81</v>
      </c>
    </row>
    <row r="211" spans="2:51" s="12" customFormat="1" ht="11.25">
      <c r="B211" s="170"/>
      <c r="D211" s="151" t="s">
        <v>1584</v>
      </c>
      <c r="E211" s="171" t="s">
        <v>1</v>
      </c>
      <c r="F211" s="172" t="s">
        <v>3512</v>
      </c>
      <c r="H211" s="173">
        <v>1</v>
      </c>
      <c r="I211" s="174"/>
      <c r="L211" s="170"/>
      <c r="M211" s="175"/>
      <c r="T211" s="176"/>
      <c r="AT211" s="171" t="s">
        <v>1584</v>
      </c>
      <c r="AU211" s="171" t="s">
        <v>81</v>
      </c>
      <c r="AV211" s="12" t="s">
        <v>83</v>
      </c>
      <c r="AW211" s="12" t="s">
        <v>30</v>
      </c>
      <c r="AX211" s="12" t="s">
        <v>73</v>
      </c>
      <c r="AY211" s="171" t="s">
        <v>241</v>
      </c>
    </row>
    <row r="212" spans="2:51" s="14" customFormat="1" ht="11.25">
      <c r="B212" s="186"/>
      <c r="D212" s="151" t="s">
        <v>1584</v>
      </c>
      <c r="E212" s="187" t="s">
        <v>1</v>
      </c>
      <c r="F212" s="188" t="s">
        <v>2061</v>
      </c>
      <c r="H212" s="189">
        <v>1</v>
      </c>
      <c r="I212" s="190"/>
      <c r="L212" s="186"/>
      <c r="M212" s="191"/>
      <c r="T212" s="192"/>
      <c r="AT212" s="187" t="s">
        <v>1584</v>
      </c>
      <c r="AU212" s="187" t="s">
        <v>81</v>
      </c>
      <c r="AV212" s="14" t="s">
        <v>247</v>
      </c>
      <c r="AW212" s="14" t="s">
        <v>30</v>
      </c>
      <c r="AX212" s="14" t="s">
        <v>81</v>
      </c>
      <c r="AY212" s="187" t="s">
        <v>241</v>
      </c>
    </row>
    <row r="213" spans="2:65" s="1" customFormat="1" ht="62.65" customHeight="1">
      <c r="B213" s="32"/>
      <c r="C213" s="137" t="s">
        <v>296</v>
      </c>
      <c r="D213" s="137" t="s">
        <v>243</v>
      </c>
      <c r="E213" s="138" t="s">
        <v>2243</v>
      </c>
      <c r="F213" s="139" t="s">
        <v>2244</v>
      </c>
      <c r="G213" s="140" t="s">
        <v>263</v>
      </c>
      <c r="H213" s="141">
        <v>1</v>
      </c>
      <c r="I213" s="142"/>
      <c r="J213" s="143">
        <f>ROUND(I213*H213,2)</f>
        <v>0</v>
      </c>
      <c r="K213" s="144"/>
      <c r="L213" s="32"/>
      <c r="M213" s="145" t="s">
        <v>1</v>
      </c>
      <c r="N213" s="146" t="s">
        <v>38</v>
      </c>
      <c r="P213" s="147">
        <f>O213*H213</f>
        <v>0</v>
      </c>
      <c r="Q213" s="147">
        <v>0</v>
      </c>
      <c r="R213" s="147">
        <f>Q213*H213</f>
        <v>0</v>
      </c>
      <c r="S213" s="147">
        <v>0</v>
      </c>
      <c r="T213" s="148">
        <f>S213*H213</f>
        <v>0</v>
      </c>
      <c r="AR213" s="149" t="s">
        <v>641</v>
      </c>
      <c r="AT213" s="149" t="s">
        <v>243</v>
      </c>
      <c r="AU213" s="149" t="s">
        <v>81</v>
      </c>
      <c r="AY213" s="17" t="s">
        <v>241</v>
      </c>
      <c r="BE213" s="150">
        <f>IF(N213="základní",J213,0)</f>
        <v>0</v>
      </c>
      <c r="BF213" s="150">
        <f>IF(N213="snížená",J213,0)</f>
        <v>0</v>
      </c>
      <c r="BG213" s="150">
        <f>IF(N213="zákl. přenesená",J213,0)</f>
        <v>0</v>
      </c>
      <c r="BH213" s="150">
        <f>IF(N213="sníž. přenesená",J213,0)</f>
        <v>0</v>
      </c>
      <c r="BI213" s="150">
        <f>IF(N213="nulová",J213,0)</f>
        <v>0</v>
      </c>
      <c r="BJ213" s="17" t="s">
        <v>81</v>
      </c>
      <c r="BK213" s="150">
        <f>ROUND(I213*H213,2)</f>
        <v>0</v>
      </c>
      <c r="BL213" s="17" t="s">
        <v>641</v>
      </c>
      <c r="BM213" s="149" t="s">
        <v>3513</v>
      </c>
    </row>
    <row r="214" spans="2:47" s="1" customFormat="1" ht="39">
      <c r="B214" s="32"/>
      <c r="D214" s="151" t="s">
        <v>248</v>
      </c>
      <c r="F214" s="152" t="s">
        <v>2244</v>
      </c>
      <c r="I214" s="153"/>
      <c r="L214" s="32"/>
      <c r="M214" s="154"/>
      <c r="T214" s="56"/>
      <c r="AT214" s="17" t="s">
        <v>248</v>
      </c>
      <c r="AU214" s="17" t="s">
        <v>81</v>
      </c>
    </row>
    <row r="215" spans="2:51" s="12" customFormat="1" ht="11.25">
      <c r="B215" s="170"/>
      <c r="D215" s="151" t="s">
        <v>1584</v>
      </c>
      <c r="E215" s="171" t="s">
        <v>1</v>
      </c>
      <c r="F215" s="172" t="s">
        <v>3514</v>
      </c>
      <c r="H215" s="173">
        <v>1</v>
      </c>
      <c r="I215" s="174"/>
      <c r="L215" s="170"/>
      <c r="M215" s="175"/>
      <c r="T215" s="176"/>
      <c r="AT215" s="171" t="s">
        <v>1584</v>
      </c>
      <c r="AU215" s="171" t="s">
        <v>81</v>
      </c>
      <c r="AV215" s="12" t="s">
        <v>83</v>
      </c>
      <c r="AW215" s="12" t="s">
        <v>30</v>
      </c>
      <c r="AX215" s="12" t="s">
        <v>73</v>
      </c>
      <c r="AY215" s="171" t="s">
        <v>241</v>
      </c>
    </row>
    <row r="216" spans="2:51" s="14" customFormat="1" ht="11.25">
      <c r="B216" s="186"/>
      <c r="D216" s="151" t="s">
        <v>1584</v>
      </c>
      <c r="E216" s="187" t="s">
        <v>1</v>
      </c>
      <c r="F216" s="188" t="s">
        <v>2061</v>
      </c>
      <c r="H216" s="189">
        <v>1</v>
      </c>
      <c r="I216" s="190"/>
      <c r="L216" s="186"/>
      <c r="M216" s="191"/>
      <c r="T216" s="192"/>
      <c r="AT216" s="187" t="s">
        <v>1584</v>
      </c>
      <c r="AU216" s="187" t="s">
        <v>81</v>
      </c>
      <c r="AV216" s="14" t="s">
        <v>247</v>
      </c>
      <c r="AW216" s="14" t="s">
        <v>30</v>
      </c>
      <c r="AX216" s="14" t="s">
        <v>81</v>
      </c>
      <c r="AY216" s="187" t="s">
        <v>241</v>
      </c>
    </row>
    <row r="217" spans="2:65" s="1" customFormat="1" ht="55.5" customHeight="1">
      <c r="B217" s="32"/>
      <c r="C217" s="137" t="s">
        <v>344</v>
      </c>
      <c r="D217" s="137" t="s">
        <v>243</v>
      </c>
      <c r="E217" s="138" t="s">
        <v>2263</v>
      </c>
      <c r="F217" s="139" t="s">
        <v>2264</v>
      </c>
      <c r="G217" s="140" t="s">
        <v>563</v>
      </c>
      <c r="H217" s="141">
        <v>369.05</v>
      </c>
      <c r="I217" s="142"/>
      <c r="J217" s="143">
        <f>ROUND(I217*H217,2)</f>
        <v>0</v>
      </c>
      <c r="K217" s="144"/>
      <c r="L217" s="32"/>
      <c r="M217" s="145" t="s">
        <v>1</v>
      </c>
      <c r="N217" s="146" t="s">
        <v>38</v>
      </c>
      <c r="P217" s="147">
        <f>O217*H217</f>
        <v>0</v>
      </c>
      <c r="Q217" s="147">
        <v>0</v>
      </c>
      <c r="R217" s="147">
        <f>Q217*H217</f>
        <v>0</v>
      </c>
      <c r="S217" s="147">
        <v>0</v>
      </c>
      <c r="T217" s="148">
        <f>S217*H217</f>
        <v>0</v>
      </c>
      <c r="AR217" s="149" t="s">
        <v>641</v>
      </c>
      <c r="AT217" s="149" t="s">
        <v>243</v>
      </c>
      <c r="AU217" s="149" t="s">
        <v>81</v>
      </c>
      <c r="AY217" s="17" t="s">
        <v>241</v>
      </c>
      <c r="BE217" s="150">
        <f>IF(N217="základní",J217,0)</f>
        <v>0</v>
      </c>
      <c r="BF217" s="150">
        <f>IF(N217="snížená",J217,0)</f>
        <v>0</v>
      </c>
      <c r="BG217" s="150">
        <f>IF(N217="zákl. přenesená",J217,0)</f>
        <v>0</v>
      </c>
      <c r="BH217" s="150">
        <f>IF(N217="sníž. přenesená",J217,0)</f>
        <v>0</v>
      </c>
      <c r="BI217" s="150">
        <f>IF(N217="nulová",J217,0)</f>
        <v>0</v>
      </c>
      <c r="BJ217" s="17" t="s">
        <v>81</v>
      </c>
      <c r="BK217" s="150">
        <f>ROUND(I217*H217,2)</f>
        <v>0</v>
      </c>
      <c r="BL217" s="17" t="s">
        <v>641</v>
      </c>
      <c r="BM217" s="149" t="s">
        <v>3515</v>
      </c>
    </row>
    <row r="218" spans="2:47" s="1" customFormat="1" ht="29.25">
      <c r="B218" s="32"/>
      <c r="D218" s="151" t="s">
        <v>248</v>
      </c>
      <c r="F218" s="152" t="s">
        <v>2264</v>
      </c>
      <c r="I218" s="153"/>
      <c r="L218" s="32"/>
      <c r="M218" s="154"/>
      <c r="T218" s="56"/>
      <c r="AT218" s="17" t="s">
        <v>248</v>
      </c>
      <c r="AU218" s="17" t="s">
        <v>81</v>
      </c>
    </row>
    <row r="219" spans="2:65" s="1" customFormat="1" ht="21.75" customHeight="1">
      <c r="B219" s="32"/>
      <c r="C219" s="137" t="s">
        <v>299</v>
      </c>
      <c r="D219" s="137" t="s">
        <v>243</v>
      </c>
      <c r="E219" s="138" t="s">
        <v>2333</v>
      </c>
      <c r="F219" s="139" t="s">
        <v>2334</v>
      </c>
      <c r="G219" s="140" t="s">
        <v>563</v>
      </c>
      <c r="H219" s="141">
        <v>204.7</v>
      </c>
      <c r="I219" s="142"/>
      <c r="J219" s="143">
        <f>ROUND(I219*H219,2)</f>
        <v>0</v>
      </c>
      <c r="K219" s="144"/>
      <c r="L219" s="32"/>
      <c r="M219" s="145" t="s">
        <v>1</v>
      </c>
      <c r="N219" s="146" t="s">
        <v>38</v>
      </c>
      <c r="P219" s="147">
        <f>O219*H219</f>
        <v>0</v>
      </c>
      <c r="Q219" s="147">
        <v>0</v>
      </c>
      <c r="R219" s="147">
        <f>Q219*H219</f>
        <v>0</v>
      </c>
      <c r="S219" s="147">
        <v>0</v>
      </c>
      <c r="T219" s="148">
        <f>S219*H219</f>
        <v>0</v>
      </c>
      <c r="AR219" s="149" t="s">
        <v>641</v>
      </c>
      <c r="AT219" s="149" t="s">
        <v>243</v>
      </c>
      <c r="AU219" s="149" t="s">
        <v>81</v>
      </c>
      <c r="AY219" s="17" t="s">
        <v>241</v>
      </c>
      <c r="BE219" s="150">
        <f>IF(N219="základní",J219,0)</f>
        <v>0</v>
      </c>
      <c r="BF219" s="150">
        <f>IF(N219="snížená",J219,0)</f>
        <v>0</v>
      </c>
      <c r="BG219" s="150">
        <f>IF(N219="zákl. přenesená",J219,0)</f>
        <v>0</v>
      </c>
      <c r="BH219" s="150">
        <f>IF(N219="sníž. přenesená",J219,0)</f>
        <v>0</v>
      </c>
      <c r="BI219" s="150">
        <f>IF(N219="nulová",J219,0)</f>
        <v>0</v>
      </c>
      <c r="BJ219" s="17" t="s">
        <v>81</v>
      </c>
      <c r="BK219" s="150">
        <f>ROUND(I219*H219,2)</f>
        <v>0</v>
      </c>
      <c r="BL219" s="17" t="s">
        <v>641</v>
      </c>
      <c r="BM219" s="149" t="s">
        <v>3516</v>
      </c>
    </row>
    <row r="220" spans="2:47" s="1" customFormat="1" ht="11.25">
      <c r="B220" s="32"/>
      <c r="D220" s="151" t="s">
        <v>248</v>
      </c>
      <c r="F220" s="152" t="s">
        <v>2334</v>
      </c>
      <c r="I220" s="153"/>
      <c r="L220" s="32"/>
      <c r="M220" s="154"/>
      <c r="T220" s="56"/>
      <c r="AT220" s="17" t="s">
        <v>248</v>
      </c>
      <c r="AU220" s="17" t="s">
        <v>81</v>
      </c>
    </row>
    <row r="221" spans="2:51" s="13" customFormat="1" ht="22.5">
      <c r="B221" s="177"/>
      <c r="D221" s="151" t="s">
        <v>1584</v>
      </c>
      <c r="E221" s="178" t="s">
        <v>1</v>
      </c>
      <c r="F221" s="179" t="s">
        <v>1806</v>
      </c>
      <c r="H221" s="178" t="s">
        <v>1</v>
      </c>
      <c r="I221" s="180"/>
      <c r="L221" s="177"/>
      <c r="M221" s="181"/>
      <c r="T221" s="182"/>
      <c r="AT221" s="178" t="s">
        <v>1584</v>
      </c>
      <c r="AU221" s="178" t="s">
        <v>81</v>
      </c>
      <c r="AV221" s="13" t="s">
        <v>81</v>
      </c>
      <c r="AW221" s="13" t="s">
        <v>30</v>
      </c>
      <c r="AX221" s="13" t="s">
        <v>73</v>
      </c>
      <c r="AY221" s="178" t="s">
        <v>241</v>
      </c>
    </row>
    <row r="222" spans="2:51" s="12" customFormat="1" ht="11.25">
      <c r="B222" s="170"/>
      <c r="D222" s="151" t="s">
        <v>1584</v>
      </c>
      <c r="E222" s="171" t="s">
        <v>1</v>
      </c>
      <c r="F222" s="172" t="s">
        <v>3517</v>
      </c>
      <c r="H222" s="173">
        <v>204.7</v>
      </c>
      <c r="I222" s="174"/>
      <c r="L222" s="170"/>
      <c r="M222" s="175"/>
      <c r="T222" s="176"/>
      <c r="AT222" s="171" t="s">
        <v>1584</v>
      </c>
      <c r="AU222" s="171" t="s">
        <v>81</v>
      </c>
      <c r="AV222" s="12" t="s">
        <v>83</v>
      </c>
      <c r="AW222" s="12" t="s">
        <v>30</v>
      </c>
      <c r="AX222" s="12" t="s">
        <v>73</v>
      </c>
      <c r="AY222" s="171" t="s">
        <v>241</v>
      </c>
    </row>
    <row r="223" spans="2:51" s="14" customFormat="1" ht="11.25">
      <c r="B223" s="186"/>
      <c r="D223" s="151" t="s">
        <v>1584</v>
      </c>
      <c r="E223" s="187" t="s">
        <v>1</v>
      </c>
      <c r="F223" s="188" t="s">
        <v>2061</v>
      </c>
      <c r="H223" s="189">
        <v>204.7</v>
      </c>
      <c r="I223" s="190"/>
      <c r="L223" s="186"/>
      <c r="M223" s="191"/>
      <c r="T223" s="192"/>
      <c r="AT223" s="187" t="s">
        <v>1584</v>
      </c>
      <c r="AU223" s="187" t="s">
        <v>81</v>
      </c>
      <c r="AV223" s="14" t="s">
        <v>247</v>
      </c>
      <c r="AW223" s="14" t="s">
        <v>30</v>
      </c>
      <c r="AX223" s="14" t="s">
        <v>81</v>
      </c>
      <c r="AY223" s="187" t="s">
        <v>241</v>
      </c>
    </row>
    <row r="224" spans="2:65" s="1" customFormat="1" ht="24.2" customHeight="1">
      <c r="B224" s="32"/>
      <c r="C224" s="137" t="s">
        <v>351</v>
      </c>
      <c r="D224" s="137" t="s">
        <v>243</v>
      </c>
      <c r="E224" s="138" t="s">
        <v>3518</v>
      </c>
      <c r="F224" s="139" t="s">
        <v>3519</v>
      </c>
      <c r="G224" s="140" t="s">
        <v>3520</v>
      </c>
      <c r="H224" s="141">
        <v>1</v>
      </c>
      <c r="I224" s="142"/>
      <c r="J224" s="143">
        <f>ROUND(I224*H224,2)</f>
        <v>0</v>
      </c>
      <c r="K224" s="144"/>
      <c r="L224" s="32"/>
      <c r="M224" s="145" t="s">
        <v>1</v>
      </c>
      <c r="N224" s="146" t="s">
        <v>38</v>
      </c>
      <c r="P224" s="147">
        <f>O224*H224</f>
        <v>0</v>
      </c>
      <c r="Q224" s="147">
        <v>0</v>
      </c>
      <c r="R224" s="147">
        <f>Q224*H224</f>
        <v>0</v>
      </c>
      <c r="S224" s="147">
        <v>0</v>
      </c>
      <c r="T224" s="148">
        <f>S224*H224</f>
        <v>0</v>
      </c>
      <c r="AR224" s="149" t="s">
        <v>247</v>
      </c>
      <c r="AT224" s="149" t="s">
        <v>243</v>
      </c>
      <c r="AU224" s="149" t="s">
        <v>81</v>
      </c>
      <c r="AY224" s="17" t="s">
        <v>241</v>
      </c>
      <c r="BE224" s="150">
        <f>IF(N224="základní",J224,0)</f>
        <v>0</v>
      </c>
      <c r="BF224" s="150">
        <f>IF(N224="snížená",J224,0)</f>
        <v>0</v>
      </c>
      <c r="BG224" s="150">
        <f>IF(N224="zákl. přenesená",J224,0)</f>
        <v>0</v>
      </c>
      <c r="BH224" s="150">
        <f>IF(N224="sníž. přenesená",J224,0)</f>
        <v>0</v>
      </c>
      <c r="BI224" s="150">
        <f>IF(N224="nulová",J224,0)</f>
        <v>0</v>
      </c>
      <c r="BJ224" s="17" t="s">
        <v>81</v>
      </c>
      <c r="BK224" s="150">
        <f>ROUND(I224*H224,2)</f>
        <v>0</v>
      </c>
      <c r="BL224" s="17" t="s">
        <v>247</v>
      </c>
      <c r="BM224" s="149" t="s">
        <v>3521</v>
      </c>
    </row>
    <row r="225" spans="2:47" s="1" customFormat="1" ht="11.25">
      <c r="B225" s="32"/>
      <c r="D225" s="151" t="s">
        <v>248</v>
      </c>
      <c r="F225" s="152" t="s">
        <v>3519</v>
      </c>
      <c r="I225" s="153"/>
      <c r="L225" s="32"/>
      <c r="M225" s="154"/>
      <c r="T225" s="56"/>
      <c r="AT225" s="17" t="s">
        <v>248</v>
      </c>
      <c r="AU225" s="17" t="s">
        <v>81</v>
      </c>
    </row>
    <row r="226" spans="2:51" s="12" customFormat="1" ht="11.25">
      <c r="B226" s="170"/>
      <c r="D226" s="151" t="s">
        <v>1584</v>
      </c>
      <c r="E226" s="171" t="s">
        <v>1</v>
      </c>
      <c r="F226" s="172" t="s">
        <v>81</v>
      </c>
      <c r="H226" s="173">
        <v>1</v>
      </c>
      <c r="I226" s="174"/>
      <c r="L226" s="170"/>
      <c r="M226" s="175"/>
      <c r="T226" s="176"/>
      <c r="AT226" s="171" t="s">
        <v>1584</v>
      </c>
      <c r="AU226" s="171" t="s">
        <v>81</v>
      </c>
      <c r="AV226" s="12" t="s">
        <v>83</v>
      </c>
      <c r="AW226" s="12" t="s">
        <v>30</v>
      </c>
      <c r="AX226" s="12" t="s">
        <v>73</v>
      </c>
      <c r="AY226" s="171" t="s">
        <v>241</v>
      </c>
    </row>
    <row r="227" spans="2:51" s="13" customFormat="1" ht="11.25">
      <c r="B227" s="177"/>
      <c r="D227" s="151" t="s">
        <v>1584</v>
      </c>
      <c r="E227" s="178" t="s">
        <v>1</v>
      </c>
      <c r="F227" s="179" t="s">
        <v>3522</v>
      </c>
      <c r="H227" s="178" t="s">
        <v>1</v>
      </c>
      <c r="I227" s="180"/>
      <c r="L227" s="177"/>
      <c r="M227" s="181"/>
      <c r="T227" s="182"/>
      <c r="AT227" s="178" t="s">
        <v>1584</v>
      </c>
      <c r="AU227" s="178" t="s">
        <v>81</v>
      </c>
      <c r="AV227" s="13" t="s">
        <v>81</v>
      </c>
      <c r="AW227" s="13" t="s">
        <v>30</v>
      </c>
      <c r="AX227" s="13" t="s">
        <v>73</v>
      </c>
      <c r="AY227" s="178" t="s">
        <v>241</v>
      </c>
    </row>
    <row r="228" spans="2:51" s="14" customFormat="1" ht="11.25">
      <c r="B228" s="186"/>
      <c r="D228" s="151" t="s">
        <v>1584</v>
      </c>
      <c r="E228" s="187" t="s">
        <v>1</v>
      </c>
      <c r="F228" s="188" t="s">
        <v>2061</v>
      </c>
      <c r="H228" s="189">
        <v>1</v>
      </c>
      <c r="I228" s="190"/>
      <c r="L228" s="186"/>
      <c r="M228" s="193"/>
      <c r="N228" s="194"/>
      <c r="O228" s="194"/>
      <c r="P228" s="194"/>
      <c r="Q228" s="194"/>
      <c r="R228" s="194"/>
      <c r="S228" s="194"/>
      <c r="T228" s="195"/>
      <c r="AT228" s="187" t="s">
        <v>1584</v>
      </c>
      <c r="AU228" s="187" t="s">
        <v>81</v>
      </c>
      <c r="AV228" s="14" t="s">
        <v>247</v>
      </c>
      <c r="AW228" s="14" t="s">
        <v>30</v>
      </c>
      <c r="AX228" s="14" t="s">
        <v>81</v>
      </c>
      <c r="AY228" s="187" t="s">
        <v>241</v>
      </c>
    </row>
    <row r="229" spans="2:12" s="1" customFormat="1" ht="6.95" customHeight="1">
      <c r="B229" s="44"/>
      <c r="C229" s="45"/>
      <c r="D229" s="45"/>
      <c r="E229" s="45"/>
      <c r="F229" s="45"/>
      <c r="G229" s="45"/>
      <c r="H229" s="45"/>
      <c r="I229" s="45"/>
      <c r="J229" s="45"/>
      <c r="K229" s="45"/>
      <c r="L229" s="32"/>
    </row>
  </sheetData>
  <sheetProtection algorithmName="SHA-512" hashValue="trs+7FV6i77wvwKK2h7EOsGLqL+TSgnYJXcfbgbHmvBC0a9W1mQMjeRkgNtGjtp5U/jcqLpdbieeQm4FbJkO3w==" saltValue="fEL9iOt+wn6pMXc4o/lu9afu6/MOIg5FNex6CN6iQ+6ymA84Ubztidt+u1NhyAE/62ItTJpI+87ZVEg+kyjLMw==" spinCount="100000" sheet="1" objects="1" scenarios="1" formatColumns="0" formatRows="0" autoFilter="0"/>
  <autoFilter ref="C118:K22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BM26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143</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3523</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ROUND((SUM(BE119:BE261)),2)</f>
        <v>0</v>
      </c>
      <c r="I33" s="96">
        <v>0.21</v>
      </c>
      <c r="J33" s="86">
        <f>ROUND(((SUM(BE119:BE261))*I33),2)</f>
        <v>0</v>
      </c>
      <c r="L33" s="32"/>
    </row>
    <row r="34" spans="2:12" s="1" customFormat="1" ht="14.45" customHeight="1">
      <c r="B34" s="32"/>
      <c r="E34" s="27" t="s">
        <v>39</v>
      </c>
      <c r="F34" s="86">
        <f>ROUND((SUM(BF119:BF261)),2)</f>
        <v>0</v>
      </c>
      <c r="I34" s="96">
        <v>0.15</v>
      </c>
      <c r="J34" s="86">
        <f>ROUND(((SUM(BF119:BF261))*I34),2)</f>
        <v>0</v>
      </c>
      <c r="L34" s="32"/>
    </row>
    <row r="35" spans="2:12" s="1" customFormat="1" ht="14.45" customHeight="1" hidden="1">
      <c r="B35" s="32"/>
      <c r="E35" s="27" t="s">
        <v>40</v>
      </c>
      <c r="F35" s="86">
        <f>ROUND((SUM(BG119:BG261)),2)</f>
        <v>0</v>
      </c>
      <c r="I35" s="96">
        <v>0.21</v>
      </c>
      <c r="J35" s="86">
        <f>0</f>
        <v>0</v>
      </c>
      <c r="L35" s="32"/>
    </row>
    <row r="36" spans="2:12" s="1" customFormat="1" ht="14.45" customHeight="1" hidden="1">
      <c r="B36" s="32"/>
      <c r="E36" s="27" t="s">
        <v>41</v>
      </c>
      <c r="F36" s="86">
        <f>ROUND((SUM(BH119:BH261)),2)</f>
        <v>0</v>
      </c>
      <c r="I36" s="96">
        <v>0.15</v>
      </c>
      <c r="J36" s="86">
        <f>0</f>
        <v>0</v>
      </c>
      <c r="L36" s="32"/>
    </row>
    <row r="37" spans="2:12" s="1" customFormat="1" ht="14.45" customHeight="1" hidden="1">
      <c r="B37" s="32"/>
      <c r="E37" s="27" t="s">
        <v>42</v>
      </c>
      <c r="F37" s="86">
        <f>ROUND((SUM(BI119:BI261)),2)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13-02 - Liberec – Mníšek u L., žel. přejezd v km 169,674</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J240</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30" customHeight="1">
      <c r="B111" s="32"/>
      <c r="E111" s="241" t="str">
        <f>E9</f>
        <v>SO 13-02 - Liberec – Mníšek u L., žel. přejezd v km 169,674</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P120+P240</f>
        <v>0</v>
      </c>
      <c r="Q119" s="53"/>
      <c r="R119" s="122">
        <f>R120+R240</f>
        <v>0</v>
      </c>
      <c r="S119" s="53"/>
      <c r="T119" s="123">
        <f>T120+T240</f>
        <v>0</v>
      </c>
      <c r="AT119" s="17" t="s">
        <v>72</v>
      </c>
      <c r="AU119" s="17" t="s">
        <v>212</v>
      </c>
      <c r="BK119" s="124">
        <f>BK120+BK240</f>
        <v>0</v>
      </c>
    </row>
    <row r="120" spans="2:63" s="11" customFormat="1" ht="25.9" customHeight="1">
      <c r="B120" s="125"/>
      <c r="D120" s="126" t="s">
        <v>72</v>
      </c>
      <c r="E120" s="127" t="s">
        <v>239</v>
      </c>
      <c r="F120" s="127" t="s">
        <v>2037</v>
      </c>
      <c r="I120" s="128"/>
      <c r="J120" s="129">
        <f>BK120</f>
        <v>0</v>
      </c>
      <c r="L120" s="125"/>
      <c r="M120" s="130"/>
      <c r="P120" s="131">
        <f>P121</f>
        <v>0</v>
      </c>
      <c r="R120" s="131">
        <f>R121</f>
        <v>0</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SUM(P122:P239)</f>
        <v>0</v>
      </c>
      <c r="R121" s="131">
        <f>SUM(R122:R239)</f>
        <v>0</v>
      </c>
      <c r="T121" s="132">
        <f>SUM(T122:T239)</f>
        <v>0</v>
      </c>
      <c r="AR121" s="126" t="s">
        <v>81</v>
      </c>
      <c r="AT121" s="133" t="s">
        <v>72</v>
      </c>
      <c r="AU121" s="133" t="s">
        <v>81</v>
      </c>
      <c r="AY121" s="126" t="s">
        <v>241</v>
      </c>
      <c r="BK121" s="134">
        <f>SUM(BK122:BK239)</f>
        <v>0</v>
      </c>
    </row>
    <row r="122" spans="2:65" s="1" customFormat="1" ht="37.9" customHeight="1">
      <c r="B122" s="32"/>
      <c r="C122" s="137" t="s">
        <v>81</v>
      </c>
      <c r="D122" s="137" t="s">
        <v>243</v>
      </c>
      <c r="E122" s="138" t="s">
        <v>3167</v>
      </c>
      <c r="F122" s="139" t="s">
        <v>3168</v>
      </c>
      <c r="G122" s="140" t="s">
        <v>267</v>
      </c>
      <c r="H122" s="141">
        <v>5.4</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3524</v>
      </c>
    </row>
    <row r="123" spans="2:47" s="1" customFormat="1" ht="19.5">
      <c r="B123" s="32"/>
      <c r="D123" s="151" t="s">
        <v>248</v>
      </c>
      <c r="F123" s="152" t="s">
        <v>3168</v>
      </c>
      <c r="I123" s="153"/>
      <c r="L123" s="32"/>
      <c r="M123" s="154"/>
      <c r="T123" s="56"/>
      <c r="AT123" s="17" t="s">
        <v>248</v>
      </c>
      <c r="AU123" s="17" t="s">
        <v>83</v>
      </c>
    </row>
    <row r="124" spans="2:65" s="1" customFormat="1" ht="24.2" customHeight="1">
      <c r="B124" s="32"/>
      <c r="C124" s="155" t="s">
        <v>83</v>
      </c>
      <c r="D124" s="155" t="s">
        <v>260</v>
      </c>
      <c r="E124" s="156" t="s">
        <v>3171</v>
      </c>
      <c r="F124" s="157" t="s">
        <v>3172</v>
      </c>
      <c r="G124" s="158" t="s">
        <v>267</v>
      </c>
      <c r="H124" s="159">
        <v>5.4</v>
      </c>
      <c r="I124" s="160"/>
      <c r="J124" s="161">
        <f>ROUND(I124*H124,2)</f>
        <v>0</v>
      </c>
      <c r="K124" s="162"/>
      <c r="L124" s="163"/>
      <c r="M124" s="164" t="s">
        <v>1</v>
      </c>
      <c r="N124" s="165" t="s">
        <v>38</v>
      </c>
      <c r="P124" s="147">
        <f>O124*H124</f>
        <v>0</v>
      </c>
      <c r="Q124" s="147">
        <v>0</v>
      </c>
      <c r="R124" s="147">
        <f>Q124*H124</f>
        <v>0</v>
      </c>
      <c r="S124" s="147">
        <v>0</v>
      </c>
      <c r="T124" s="148">
        <f>S124*H124</f>
        <v>0</v>
      </c>
      <c r="AR124" s="149" t="s">
        <v>258</v>
      </c>
      <c r="AT124" s="149" t="s">
        <v>260</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3525</v>
      </c>
    </row>
    <row r="125" spans="2:47" s="1" customFormat="1" ht="19.5">
      <c r="B125" s="32"/>
      <c r="D125" s="151" t="s">
        <v>248</v>
      </c>
      <c r="F125" s="152" t="s">
        <v>3172</v>
      </c>
      <c r="I125" s="153"/>
      <c r="L125" s="32"/>
      <c r="M125" s="154"/>
      <c r="T125" s="56"/>
      <c r="AT125" s="17" t="s">
        <v>248</v>
      </c>
      <c r="AU125" s="17" t="s">
        <v>83</v>
      </c>
    </row>
    <row r="126" spans="2:51" s="12" customFormat="1" ht="11.25">
      <c r="B126" s="170"/>
      <c r="D126" s="151" t="s">
        <v>1584</v>
      </c>
      <c r="E126" s="171" t="s">
        <v>1</v>
      </c>
      <c r="F126" s="172" t="s">
        <v>2374</v>
      </c>
      <c r="H126" s="173">
        <v>5.4</v>
      </c>
      <c r="I126" s="174"/>
      <c r="L126" s="170"/>
      <c r="M126" s="175"/>
      <c r="T126" s="176"/>
      <c r="AT126" s="171" t="s">
        <v>1584</v>
      </c>
      <c r="AU126" s="171" t="s">
        <v>83</v>
      </c>
      <c r="AV126" s="12" t="s">
        <v>83</v>
      </c>
      <c r="AW126" s="12" t="s">
        <v>30</v>
      </c>
      <c r="AX126" s="12" t="s">
        <v>73</v>
      </c>
      <c r="AY126" s="171" t="s">
        <v>241</v>
      </c>
    </row>
    <row r="127" spans="2:51" s="14" customFormat="1" ht="11.25">
      <c r="B127" s="186"/>
      <c r="D127" s="151" t="s">
        <v>1584</v>
      </c>
      <c r="E127" s="187" t="s">
        <v>1</v>
      </c>
      <c r="F127" s="188" t="s">
        <v>2061</v>
      </c>
      <c r="H127" s="189">
        <v>5.4</v>
      </c>
      <c r="I127" s="190"/>
      <c r="L127" s="186"/>
      <c r="M127" s="191"/>
      <c r="T127" s="192"/>
      <c r="AT127" s="187" t="s">
        <v>1584</v>
      </c>
      <c r="AU127" s="187" t="s">
        <v>83</v>
      </c>
      <c r="AV127" s="14" t="s">
        <v>247</v>
      </c>
      <c r="AW127" s="14" t="s">
        <v>30</v>
      </c>
      <c r="AX127" s="14" t="s">
        <v>81</v>
      </c>
      <c r="AY127" s="187" t="s">
        <v>241</v>
      </c>
    </row>
    <row r="128" spans="2:65" s="1" customFormat="1" ht="16.5" customHeight="1">
      <c r="B128" s="32"/>
      <c r="C128" s="137" t="s">
        <v>251</v>
      </c>
      <c r="D128" s="137" t="s">
        <v>243</v>
      </c>
      <c r="E128" s="138" t="s">
        <v>3445</v>
      </c>
      <c r="F128" s="139" t="s">
        <v>3446</v>
      </c>
      <c r="G128" s="140" t="s">
        <v>263</v>
      </c>
      <c r="H128" s="141">
        <v>2</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3526</v>
      </c>
    </row>
    <row r="129" spans="2:47" s="1" customFormat="1" ht="11.25">
      <c r="B129" s="32"/>
      <c r="D129" s="151" t="s">
        <v>248</v>
      </c>
      <c r="F129" s="152" t="s">
        <v>3446</v>
      </c>
      <c r="I129" s="153"/>
      <c r="L129" s="32"/>
      <c r="M129" s="154"/>
      <c r="T129" s="56"/>
      <c r="AT129" s="17" t="s">
        <v>248</v>
      </c>
      <c r="AU129" s="17" t="s">
        <v>83</v>
      </c>
    </row>
    <row r="130" spans="2:65" s="1" customFormat="1" ht="24.2" customHeight="1">
      <c r="B130" s="32"/>
      <c r="C130" s="137" t="s">
        <v>247</v>
      </c>
      <c r="D130" s="137" t="s">
        <v>243</v>
      </c>
      <c r="E130" s="138" t="s">
        <v>3448</v>
      </c>
      <c r="F130" s="139" t="s">
        <v>3449</v>
      </c>
      <c r="G130" s="140" t="s">
        <v>267</v>
      </c>
      <c r="H130" s="141">
        <v>9.8</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3527</v>
      </c>
    </row>
    <row r="131" spans="2:47" s="1" customFormat="1" ht="11.25">
      <c r="B131" s="32"/>
      <c r="D131" s="151" t="s">
        <v>248</v>
      </c>
      <c r="F131" s="152" t="s">
        <v>3449</v>
      </c>
      <c r="I131" s="153"/>
      <c r="L131" s="32"/>
      <c r="M131" s="154"/>
      <c r="T131" s="56"/>
      <c r="AT131" s="17" t="s">
        <v>248</v>
      </c>
      <c r="AU131" s="17" t="s">
        <v>83</v>
      </c>
    </row>
    <row r="132" spans="2:65" s="1" customFormat="1" ht="21.75" customHeight="1">
      <c r="B132" s="32"/>
      <c r="C132" s="137" t="s">
        <v>259</v>
      </c>
      <c r="D132" s="137" t="s">
        <v>243</v>
      </c>
      <c r="E132" s="138" t="s">
        <v>3528</v>
      </c>
      <c r="F132" s="139" t="s">
        <v>3529</v>
      </c>
      <c r="G132" s="140" t="s">
        <v>267</v>
      </c>
      <c r="H132" s="141">
        <v>5.6</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3530</v>
      </c>
    </row>
    <row r="133" spans="2:47" s="1" customFormat="1" ht="11.25">
      <c r="B133" s="32"/>
      <c r="D133" s="151" t="s">
        <v>248</v>
      </c>
      <c r="F133" s="152" t="s">
        <v>3529</v>
      </c>
      <c r="I133" s="153"/>
      <c r="L133" s="32"/>
      <c r="M133" s="154"/>
      <c r="T133" s="56"/>
      <c r="AT133" s="17" t="s">
        <v>248</v>
      </c>
      <c r="AU133" s="17" t="s">
        <v>83</v>
      </c>
    </row>
    <row r="134" spans="2:65" s="1" customFormat="1" ht="24.2" customHeight="1">
      <c r="B134" s="32"/>
      <c r="C134" s="137" t="s">
        <v>254</v>
      </c>
      <c r="D134" s="137" t="s">
        <v>243</v>
      </c>
      <c r="E134" s="138" t="s">
        <v>3531</v>
      </c>
      <c r="F134" s="139" t="s">
        <v>3532</v>
      </c>
      <c r="G134" s="140" t="s">
        <v>257</v>
      </c>
      <c r="H134" s="141">
        <v>78.8</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3533</v>
      </c>
    </row>
    <row r="135" spans="2:47" s="1" customFormat="1" ht="19.5">
      <c r="B135" s="32"/>
      <c r="D135" s="151" t="s">
        <v>248</v>
      </c>
      <c r="F135" s="152" t="s">
        <v>3532</v>
      </c>
      <c r="I135" s="153"/>
      <c r="L135" s="32"/>
      <c r="M135" s="154"/>
      <c r="T135" s="56"/>
      <c r="AT135" s="17" t="s">
        <v>248</v>
      </c>
      <c r="AU135" s="17" t="s">
        <v>83</v>
      </c>
    </row>
    <row r="136" spans="2:51" s="12" customFormat="1" ht="11.25">
      <c r="B136" s="170"/>
      <c r="D136" s="151" t="s">
        <v>1584</v>
      </c>
      <c r="E136" s="171" t="s">
        <v>1</v>
      </c>
      <c r="F136" s="172" t="s">
        <v>3534</v>
      </c>
      <c r="H136" s="173">
        <v>78.8</v>
      </c>
      <c r="I136" s="174"/>
      <c r="L136" s="170"/>
      <c r="M136" s="175"/>
      <c r="T136" s="176"/>
      <c r="AT136" s="171" t="s">
        <v>1584</v>
      </c>
      <c r="AU136" s="171" t="s">
        <v>83</v>
      </c>
      <c r="AV136" s="12" t="s">
        <v>83</v>
      </c>
      <c r="AW136" s="12" t="s">
        <v>30</v>
      </c>
      <c r="AX136" s="12" t="s">
        <v>73</v>
      </c>
      <c r="AY136" s="171" t="s">
        <v>241</v>
      </c>
    </row>
    <row r="137" spans="2:51" s="14" customFormat="1" ht="11.25">
      <c r="B137" s="186"/>
      <c r="D137" s="151" t="s">
        <v>1584</v>
      </c>
      <c r="E137" s="187" t="s">
        <v>1</v>
      </c>
      <c r="F137" s="188" t="s">
        <v>2061</v>
      </c>
      <c r="H137" s="189">
        <v>78.8</v>
      </c>
      <c r="I137" s="190"/>
      <c r="L137" s="186"/>
      <c r="M137" s="191"/>
      <c r="T137" s="192"/>
      <c r="AT137" s="187" t="s">
        <v>1584</v>
      </c>
      <c r="AU137" s="187" t="s">
        <v>83</v>
      </c>
      <c r="AV137" s="14" t="s">
        <v>247</v>
      </c>
      <c r="AW137" s="14" t="s">
        <v>30</v>
      </c>
      <c r="AX137" s="14" t="s">
        <v>81</v>
      </c>
      <c r="AY137" s="187" t="s">
        <v>241</v>
      </c>
    </row>
    <row r="138" spans="2:65" s="1" customFormat="1" ht="24.2" customHeight="1">
      <c r="B138" s="32"/>
      <c r="C138" s="137" t="s">
        <v>269</v>
      </c>
      <c r="D138" s="137" t="s">
        <v>243</v>
      </c>
      <c r="E138" s="138" t="s">
        <v>3535</v>
      </c>
      <c r="F138" s="139" t="s">
        <v>3536</v>
      </c>
      <c r="G138" s="140" t="s">
        <v>257</v>
      </c>
      <c r="H138" s="141">
        <v>6.86</v>
      </c>
      <c r="I138" s="142"/>
      <c r="J138" s="143">
        <f>ROUND(I138*H138,2)</f>
        <v>0</v>
      </c>
      <c r="K138" s="144"/>
      <c r="L138" s="32"/>
      <c r="M138" s="145" t="s">
        <v>1</v>
      </c>
      <c r="N138" s="146" t="s">
        <v>38</v>
      </c>
      <c r="P138" s="147">
        <f>O138*H138</f>
        <v>0</v>
      </c>
      <c r="Q138" s="147">
        <v>0</v>
      </c>
      <c r="R138" s="147">
        <f>Q138*H138</f>
        <v>0</v>
      </c>
      <c r="S138" s="147">
        <v>0</v>
      </c>
      <c r="T138" s="148">
        <f>S138*H138</f>
        <v>0</v>
      </c>
      <c r="AR138" s="149" t="s">
        <v>247</v>
      </c>
      <c r="AT138" s="149" t="s">
        <v>243</v>
      </c>
      <c r="AU138" s="149" t="s">
        <v>83</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3537</v>
      </c>
    </row>
    <row r="139" spans="2:47" s="1" customFormat="1" ht="19.5">
      <c r="B139" s="32"/>
      <c r="D139" s="151" t="s">
        <v>248</v>
      </c>
      <c r="F139" s="152" t="s">
        <v>3536</v>
      </c>
      <c r="I139" s="153"/>
      <c r="L139" s="32"/>
      <c r="M139" s="154"/>
      <c r="T139" s="56"/>
      <c r="AT139" s="17" t="s">
        <v>248</v>
      </c>
      <c r="AU139" s="17" t="s">
        <v>83</v>
      </c>
    </row>
    <row r="140" spans="2:51" s="12" customFormat="1" ht="11.25">
      <c r="B140" s="170"/>
      <c r="D140" s="151" t="s">
        <v>1584</v>
      </c>
      <c r="E140" s="171" t="s">
        <v>1</v>
      </c>
      <c r="F140" s="172" t="s">
        <v>3538</v>
      </c>
      <c r="H140" s="173">
        <v>6.86</v>
      </c>
      <c r="I140" s="174"/>
      <c r="L140" s="170"/>
      <c r="M140" s="175"/>
      <c r="T140" s="176"/>
      <c r="AT140" s="171" t="s">
        <v>1584</v>
      </c>
      <c r="AU140" s="171" t="s">
        <v>83</v>
      </c>
      <c r="AV140" s="12" t="s">
        <v>83</v>
      </c>
      <c r="AW140" s="12" t="s">
        <v>30</v>
      </c>
      <c r="AX140" s="12" t="s">
        <v>73</v>
      </c>
      <c r="AY140" s="171" t="s">
        <v>241</v>
      </c>
    </row>
    <row r="141" spans="2:51" s="14" customFormat="1" ht="11.25">
      <c r="B141" s="186"/>
      <c r="D141" s="151" t="s">
        <v>1584</v>
      </c>
      <c r="E141" s="187" t="s">
        <v>1</v>
      </c>
      <c r="F141" s="188" t="s">
        <v>2061</v>
      </c>
      <c r="H141" s="189">
        <v>6.86</v>
      </c>
      <c r="I141" s="190"/>
      <c r="L141" s="186"/>
      <c r="M141" s="191"/>
      <c r="T141" s="192"/>
      <c r="AT141" s="187" t="s">
        <v>1584</v>
      </c>
      <c r="AU141" s="187" t="s">
        <v>83</v>
      </c>
      <c r="AV141" s="14" t="s">
        <v>247</v>
      </c>
      <c r="AW141" s="14" t="s">
        <v>30</v>
      </c>
      <c r="AX141" s="14" t="s">
        <v>81</v>
      </c>
      <c r="AY141" s="187" t="s">
        <v>241</v>
      </c>
    </row>
    <row r="142" spans="2:65" s="1" customFormat="1" ht="24.2" customHeight="1">
      <c r="B142" s="32"/>
      <c r="C142" s="137" t="s">
        <v>258</v>
      </c>
      <c r="D142" s="137" t="s">
        <v>243</v>
      </c>
      <c r="E142" s="138" t="s">
        <v>3539</v>
      </c>
      <c r="F142" s="139" t="s">
        <v>3540</v>
      </c>
      <c r="G142" s="140" t="s">
        <v>267</v>
      </c>
      <c r="H142" s="141">
        <v>25.6</v>
      </c>
      <c r="I142" s="142"/>
      <c r="J142" s="143">
        <f>ROUND(I142*H142,2)</f>
        <v>0</v>
      </c>
      <c r="K142" s="144"/>
      <c r="L142" s="32"/>
      <c r="M142" s="145" t="s">
        <v>1</v>
      </c>
      <c r="N142" s="146" t="s">
        <v>38</v>
      </c>
      <c r="P142" s="147">
        <f>O142*H142</f>
        <v>0</v>
      </c>
      <c r="Q142" s="147">
        <v>0</v>
      </c>
      <c r="R142" s="147">
        <f>Q142*H142</f>
        <v>0</v>
      </c>
      <c r="S142" s="147">
        <v>0</v>
      </c>
      <c r="T142" s="148">
        <f>S142*H142</f>
        <v>0</v>
      </c>
      <c r="AR142" s="149" t="s">
        <v>247</v>
      </c>
      <c r="AT142" s="149" t="s">
        <v>243</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3541</v>
      </c>
    </row>
    <row r="143" spans="2:47" s="1" customFormat="1" ht="11.25">
      <c r="B143" s="32"/>
      <c r="D143" s="151" t="s">
        <v>248</v>
      </c>
      <c r="F143" s="152" t="s">
        <v>3540</v>
      </c>
      <c r="I143" s="153"/>
      <c r="L143" s="32"/>
      <c r="M143" s="154"/>
      <c r="T143" s="56"/>
      <c r="AT143" s="17" t="s">
        <v>248</v>
      </c>
      <c r="AU143" s="17" t="s">
        <v>83</v>
      </c>
    </row>
    <row r="144" spans="2:51" s="12" customFormat="1" ht="11.25">
      <c r="B144" s="170"/>
      <c r="D144" s="151" t="s">
        <v>1584</v>
      </c>
      <c r="E144" s="171" t="s">
        <v>1</v>
      </c>
      <c r="F144" s="172" t="s">
        <v>3542</v>
      </c>
      <c r="H144" s="173">
        <v>25.6</v>
      </c>
      <c r="I144" s="174"/>
      <c r="L144" s="170"/>
      <c r="M144" s="175"/>
      <c r="T144" s="176"/>
      <c r="AT144" s="171" t="s">
        <v>1584</v>
      </c>
      <c r="AU144" s="171" t="s">
        <v>83</v>
      </c>
      <c r="AV144" s="12" t="s">
        <v>83</v>
      </c>
      <c r="AW144" s="12" t="s">
        <v>30</v>
      </c>
      <c r="AX144" s="12" t="s">
        <v>73</v>
      </c>
      <c r="AY144" s="171" t="s">
        <v>241</v>
      </c>
    </row>
    <row r="145" spans="2:51" s="14" customFormat="1" ht="11.25">
      <c r="B145" s="186"/>
      <c r="D145" s="151" t="s">
        <v>1584</v>
      </c>
      <c r="E145" s="187" t="s">
        <v>1</v>
      </c>
      <c r="F145" s="188" t="s">
        <v>2061</v>
      </c>
      <c r="H145" s="189">
        <v>25.6</v>
      </c>
      <c r="I145" s="190"/>
      <c r="L145" s="186"/>
      <c r="M145" s="191"/>
      <c r="T145" s="192"/>
      <c r="AT145" s="187" t="s">
        <v>1584</v>
      </c>
      <c r="AU145" s="187" t="s">
        <v>83</v>
      </c>
      <c r="AV145" s="14" t="s">
        <v>247</v>
      </c>
      <c r="AW145" s="14" t="s">
        <v>30</v>
      </c>
      <c r="AX145" s="14" t="s">
        <v>81</v>
      </c>
      <c r="AY145" s="187" t="s">
        <v>241</v>
      </c>
    </row>
    <row r="146" spans="2:65" s="1" customFormat="1" ht="16.5" customHeight="1">
      <c r="B146" s="32"/>
      <c r="C146" s="155" t="s">
        <v>276</v>
      </c>
      <c r="D146" s="155" t="s">
        <v>260</v>
      </c>
      <c r="E146" s="156" t="s">
        <v>3543</v>
      </c>
      <c r="F146" s="157" t="s">
        <v>3544</v>
      </c>
      <c r="G146" s="158" t="s">
        <v>1097</v>
      </c>
      <c r="H146" s="159">
        <v>15.36</v>
      </c>
      <c r="I146" s="160"/>
      <c r="J146" s="161">
        <f>ROUND(I146*H146,2)</f>
        <v>0</v>
      </c>
      <c r="K146" s="162"/>
      <c r="L146" s="163"/>
      <c r="M146" s="164" t="s">
        <v>1</v>
      </c>
      <c r="N146" s="165" t="s">
        <v>38</v>
      </c>
      <c r="P146" s="147">
        <f>O146*H146</f>
        <v>0</v>
      </c>
      <c r="Q146" s="147">
        <v>0</v>
      </c>
      <c r="R146" s="147">
        <f>Q146*H146</f>
        <v>0</v>
      </c>
      <c r="S146" s="147">
        <v>0</v>
      </c>
      <c r="T146" s="148">
        <f>S146*H146</f>
        <v>0</v>
      </c>
      <c r="AR146" s="149" t="s">
        <v>258</v>
      </c>
      <c r="AT146" s="149" t="s">
        <v>260</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3545</v>
      </c>
    </row>
    <row r="147" spans="2:47" s="1" customFormat="1" ht="11.25">
      <c r="B147" s="32"/>
      <c r="D147" s="151" t="s">
        <v>248</v>
      </c>
      <c r="F147" s="152" t="s">
        <v>3544</v>
      </c>
      <c r="I147" s="153"/>
      <c r="L147" s="32"/>
      <c r="M147" s="154"/>
      <c r="T147" s="56"/>
      <c r="AT147" s="17" t="s">
        <v>248</v>
      </c>
      <c r="AU147" s="17" t="s">
        <v>83</v>
      </c>
    </row>
    <row r="148" spans="2:65" s="1" customFormat="1" ht="37.9" customHeight="1">
      <c r="B148" s="32"/>
      <c r="C148" s="137" t="s">
        <v>264</v>
      </c>
      <c r="D148" s="137" t="s">
        <v>243</v>
      </c>
      <c r="E148" s="138" t="s">
        <v>3546</v>
      </c>
      <c r="F148" s="139" t="s">
        <v>3547</v>
      </c>
      <c r="G148" s="140" t="s">
        <v>257</v>
      </c>
      <c r="H148" s="141">
        <v>94.6</v>
      </c>
      <c r="I148" s="142"/>
      <c r="J148" s="143">
        <f>ROUND(I148*H148,2)</f>
        <v>0</v>
      </c>
      <c r="K148" s="144"/>
      <c r="L148" s="32"/>
      <c r="M148" s="145" t="s">
        <v>1</v>
      </c>
      <c r="N148" s="146" t="s">
        <v>38</v>
      </c>
      <c r="P148" s="147">
        <f>O148*H148</f>
        <v>0</v>
      </c>
      <c r="Q148" s="147">
        <v>0</v>
      </c>
      <c r="R148" s="147">
        <f>Q148*H148</f>
        <v>0</v>
      </c>
      <c r="S148" s="147">
        <v>0</v>
      </c>
      <c r="T148" s="148">
        <f>S148*H148</f>
        <v>0</v>
      </c>
      <c r="AR148" s="149" t="s">
        <v>247</v>
      </c>
      <c r="AT148" s="149" t="s">
        <v>243</v>
      </c>
      <c r="AU148" s="149" t="s">
        <v>83</v>
      </c>
      <c r="AY148" s="17" t="s">
        <v>241</v>
      </c>
      <c r="BE148" s="150">
        <f>IF(N148="základní",J148,0)</f>
        <v>0</v>
      </c>
      <c r="BF148" s="150">
        <f>IF(N148="snížená",J148,0)</f>
        <v>0</v>
      </c>
      <c r="BG148" s="150">
        <f>IF(N148="zákl. přenesená",J148,0)</f>
        <v>0</v>
      </c>
      <c r="BH148" s="150">
        <f>IF(N148="sníž. přenesená",J148,0)</f>
        <v>0</v>
      </c>
      <c r="BI148" s="150">
        <f>IF(N148="nulová",J148,0)</f>
        <v>0</v>
      </c>
      <c r="BJ148" s="17" t="s">
        <v>81</v>
      </c>
      <c r="BK148" s="150">
        <f>ROUND(I148*H148,2)</f>
        <v>0</v>
      </c>
      <c r="BL148" s="17" t="s">
        <v>247</v>
      </c>
      <c r="BM148" s="149" t="s">
        <v>3548</v>
      </c>
    </row>
    <row r="149" spans="2:47" s="1" customFormat="1" ht="19.5">
      <c r="B149" s="32"/>
      <c r="D149" s="151" t="s">
        <v>248</v>
      </c>
      <c r="F149" s="152" t="s">
        <v>3547</v>
      </c>
      <c r="I149" s="153"/>
      <c r="L149" s="32"/>
      <c r="M149" s="154"/>
      <c r="T149" s="56"/>
      <c r="AT149" s="17" t="s">
        <v>248</v>
      </c>
      <c r="AU149" s="17" t="s">
        <v>83</v>
      </c>
    </row>
    <row r="150" spans="2:51" s="12" customFormat="1" ht="11.25">
      <c r="B150" s="170"/>
      <c r="D150" s="151" t="s">
        <v>1584</v>
      </c>
      <c r="E150" s="171" t="s">
        <v>1</v>
      </c>
      <c r="F150" s="172" t="s">
        <v>3549</v>
      </c>
      <c r="H150" s="173">
        <v>94.6</v>
      </c>
      <c r="I150" s="174"/>
      <c r="L150" s="170"/>
      <c r="M150" s="175"/>
      <c r="T150" s="176"/>
      <c r="AT150" s="171" t="s">
        <v>1584</v>
      </c>
      <c r="AU150" s="171" t="s">
        <v>83</v>
      </c>
      <c r="AV150" s="12" t="s">
        <v>83</v>
      </c>
      <c r="AW150" s="12" t="s">
        <v>30</v>
      </c>
      <c r="AX150" s="12" t="s">
        <v>73</v>
      </c>
      <c r="AY150" s="171" t="s">
        <v>241</v>
      </c>
    </row>
    <row r="151" spans="2:51" s="14" customFormat="1" ht="11.25">
      <c r="B151" s="186"/>
      <c r="D151" s="151" t="s">
        <v>1584</v>
      </c>
      <c r="E151" s="187" t="s">
        <v>1</v>
      </c>
      <c r="F151" s="188" t="s">
        <v>2061</v>
      </c>
      <c r="H151" s="189">
        <v>94.6</v>
      </c>
      <c r="I151" s="190"/>
      <c r="L151" s="186"/>
      <c r="M151" s="191"/>
      <c r="T151" s="192"/>
      <c r="AT151" s="187" t="s">
        <v>1584</v>
      </c>
      <c r="AU151" s="187" t="s">
        <v>83</v>
      </c>
      <c r="AV151" s="14" t="s">
        <v>247</v>
      </c>
      <c r="AW151" s="14" t="s">
        <v>30</v>
      </c>
      <c r="AX151" s="14" t="s">
        <v>81</v>
      </c>
      <c r="AY151" s="187" t="s">
        <v>241</v>
      </c>
    </row>
    <row r="152" spans="2:65" s="1" customFormat="1" ht="24.2" customHeight="1">
      <c r="B152" s="32"/>
      <c r="C152" s="155" t="s">
        <v>283</v>
      </c>
      <c r="D152" s="155" t="s">
        <v>260</v>
      </c>
      <c r="E152" s="156" t="s">
        <v>3550</v>
      </c>
      <c r="F152" s="157" t="s">
        <v>3551</v>
      </c>
      <c r="G152" s="158" t="s">
        <v>563</v>
      </c>
      <c r="H152" s="159">
        <v>9.46</v>
      </c>
      <c r="I152" s="160"/>
      <c r="J152" s="161">
        <f>ROUND(I152*H152,2)</f>
        <v>0</v>
      </c>
      <c r="K152" s="162"/>
      <c r="L152" s="163"/>
      <c r="M152" s="164" t="s">
        <v>1</v>
      </c>
      <c r="N152" s="165" t="s">
        <v>38</v>
      </c>
      <c r="P152" s="147">
        <f>O152*H152</f>
        <v>0</v>
      </c>
      <c r="Q152" s="147">
        <v>0</v>
      </c>
      <c r="R152" s="147">
        <f>Q152*H152</f>
        <v>0</v>
      </c>
      <c r="S152" s="147">
        <v>0</v>
      </c>
      <c r="T152" s="148">
        <f>S152*H152</f>
        <v>0</v>
      </c>
      <c r="AR152" s="149" t="s">
        <v>258</v>
      </c>
      <c r="AT152" s="149" t="s">
        <v>260</v>
      </c>
      <c r="AU152" s="149" t="s">
        <v>83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3552</v>
      </c>
    </row>
    <row r="153" spans="2:47" s="1" customFormat="1" ht="11.25">
      <c r="B153" s="32"/>
      <c r="D153" s="151" t="s">
        <v>248</v>
      </c>
      <c r="F153" s="152" t="s">
        <v>3551</v>
      </c>
      <c r="I153" s="153"/>
      <c r="L153" s="32"/>
      <c r="M153" s="154"/>
      <c r="T153" s="56"/>
      <c r="AT153" s="17" t="s">
        <v>248</v>
      </c>
      <c r="AU153" s="17" t="s">
        <v>83</v>
      </c>
    </row>
    <row r="154" spans="2:51" s="12" customFormat="1" ht="11.25">
      <c r="B154" s="170"/>
      <c r="D154" s="151" t="s">
        <v>1584</v>
      </c>
      <c r="E154" s="171" t="s">
        <v>1</v>
      </c>
      <c r="F154" s="172" t="s">
        <v>3553</v>
      </c>
      <c r="H154" s="173">
        <v>9.46</v>
      </c>
      <c r="I154" s="174"/>
      <c r="L154" s="170"/>
      <c r="M154" s="175"/>
      <c r="T154" s="176"/>
      <c r="AT154" s="171" t="s">
        <v>1584</v>
      </c>
      <c r="AU154" s="171" t="s">
        <v>83</v>
      </c>
      <c r="AV154" s="12" t="s">
        <v>83</v>
      </c>
      <c r="AW154" s="12" t="s">
        <v>30</v>
      </c>
      <c r="AX154" s="12" t="s">
        <v>73</v>
      </c>
      <c r="AY154" s="171" t="s">
        <v>241</v>
      </c>
    </row>
    <row r="155" spans="2:51" s="14" customFormat="1" ht="11.25">
      <c r="B155" s="186"/>
      <c r="D155" s="151" t="s">
        <v>1584</v>
      </c>
      <c r="E155" s="187" t="s">
        <v>1</v>
      </c>
      <c r="F155" s="188" t="s">
        <v>2061</v>
      </c>
      <c r="H155" s="189">
        <v>9.46</v>
      </c>
      <c r="I155" s="190"/>
      <c r="L155" s="186"/>
      <c r="M155" s="191"/>
      <c r="T155" s="192"/>
      <c r="AT155" s="187" t="s">
        <v>1584</v>
      </c>
      <c r="AU155" s="187" t="s">
        <v>83</v>
      </c>
      <c r="AV155" s="14" t="s">
        <v>247</v>
      </c>
      <c r="AW155" s="14" t="s">
        <v>30</v>
      </c>
      <c r="AX155" s="14" t="s">
        <v>81</v>
      </c>
      <c r="AY155" s="187" t="s">
        <v>241</v>
      </c>
    </row>
    <row r="156" spans="2:65" s="1" customFormat="1" ht="24.2" customHeight="1">
      <c r="B156" s="32"/>
      <c r="C156" s="155" t="s">
        <v>268</v>
      </c>
      <c r="D156" s="155" t="s">
        <v>260</v>
      </c>
      <c r="E156" s="156" t="s">
        <v>3554</v>
      </c>
      <c r="F156" s="157" t="s">
        <v>3555</v>
      </c>
      <c r="G156" s="158" t="s">
        <v>563</v>
      </c>
      <c r="H156" s="159">
        <v>16.555</v>
      </c>
      <c r="I156" s="160"/>
      <c r="J156" s="161">
        <f>ROUND(I156*H156,2)</f>
        <v>0</v>
      </c>
      <c r="K156" s="162"/>
      <c r="L156" s="163"/>
      <c r="M156" s="164" t="s">
        <v>1</v>
      </c>
      <c r="N156" s="165" t="s">
        <v>38</v>
      </c>
      <c r="P156" s="147">
        <f>O156*H156</f>
        <v>0</v>
      </c>
      <c r="Q156" s="147">
        <v>0</v>
      </c>
      <c r="R156" s="147">
        <f>Q156*H156</f>
        <v>0</v>
      </c>
      <c r="S156" s="147">
        <v>0</v>
      </c>
      <c r="T156" s="148">
        <f>S156*H156</f>
        <v>0</v>
      </c>
      <c r="AR156" s="149" t="s">
        <v>258</v>
      </c>
      <c r="AT156" s="149" t="s">
        <v>260</v>
      </c>
      <c r="AU156" s="149" t="s">
        <v>83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3556</v>
      </c>
    </row>
    <row r="157" spans="2:47" s="1" customFormat="1" ht="11.25">
      <c r="B157" s="32"/>
      <c r="D157" s="151" t="s">
        <v>248</v>
      </c>
      <c r="F157" s="152" t="s">
        <v>3555</v>
      </c>
      <c r="I157" s="153"/>
      <c r="L157" s="32"/>
      <c r="M157" s="154"/>
      <c r="T157" s="56"/>
      <c r="AT157" s="17" t="s">
        <v>248</v>
      </c>
      <c r="AU157" s="17" t="s">
        <v>83</v>
      </c>
    </row>
    <row r="158" spans="2:51" s="12" customFormat="1" ht="11.25">
      <c r="B158" s="170"/>
      <c r="D158" s="151" t="s">
        <v>1584</v>
      </c>
      <c r="E158" s="171" t="s">
        <v>1</v>
      </c>
      <c r="F158" s="172" t="s">
        <v>3557</v>
      </c>
      <c r="H158" s="173">
        <v>16.555</v>
      </c>
      <c r="I158" s="174"/>
      <c r="L158" s="170"/>
      <c r="M158" s="175"/>
      <c r="T158" s="176"/>
      <c r="AT158" s="171" t="s">
        <v>1584</v>
      </c>
      <c r="AU158" s="171" t="s">
        <v>83</v>
      </c>
      <c r="AV158" s="12" t="s">
        <v>83</v>
      </c>
      <c r="AW158" s="12" t="s">
        <v>30</v>
      </c>
      <c r="AX158" s="12" t="s">
        <v>73</v>
      </c>
      <c r="AY158" s="171" t="s">
        <v>241</v>
      </c>
    </row>
    <row r="159" spans="2:51" s="14" customFormat="1" ht="11.25">
      <c r="B159" s="186"/>
      <c r="D159" s="151" t="s">
        <v>1584</v>
      </c>
      <c r="E159" s="187" t="s">
        <v>1</v>
      </c>
      <c r="F159" s="188" t="s">
        <v>2061</v>
      </c>
      <c r="H159" s="189">
        <v>16.555</v>
      </c>
      <c r="I159" s="190"/>
      <c r="L159" s="186"/>
      <c r="M159" s="191"/>
      <c r="T159" s="192"/>
      <c r="AT159" s="187" t="s">
        <v>1584</v>
      </c>
      <c r="AU159" s="187" t="s">
        <v>83</v>
      </c>
      <c r="AV159" s="14" t="s">
        <v>247</v>
      </c>
      <c r="AW159" s="14" t="s">
        <v>30</v>
      </c>
      <c r="AX159" s="14" t="s">
        <v>81</v>
      </c>
      <c r="AY159" s="187" t="s">
        <v>241</v>
      </c>
    </row>
    <row r="160" spans="2:65" s="1" customFormat="1" ht="24.2" customHeight="1">
      <c r="B160" s="32"/>
      <c r="C160" s="137" t="s">
        <v>290</v>
      </c>
      <c r="D160" s="137" t="s">
        <v>243</v>
      </c>
      <c r="E160" s="138" t="s">
        <v>3558</v>
      </c>
      <c r="F160" s="139" t="s">
        <v>3559</v>
      </c>
      <c r="G160" s="140" t="s">
        <v>267</v>
      </c>
      <c r="H160" s="141">
        <v>2</v>
      </c>
      <c r="I160" s="142"/>
      <c r="J160" s="143">
        <f>ROUND(I160*H160,2)</f>
        <v>0</v>
      </c>
      <c r="K160" s="144"/>
      <c r="L160" s="32"/>
      <c r="M160" s="145" t="s">
        <v>1</v>
      </c>
      <c r="N160" s="146" t="s">
        <v>38</v>
      </c>
      <c r="P160" s="147">
        <f>O160*H160</f>
        <v>0</v>
      </c>
      <c r="Q160" s="147">
        <v>0</v>
      </c>
      <c r="R160" s="147">
        <f>Q160*H160</f>
        <v>0</v>
      </c>
      <c r="S160" s="147">
        <v>0</v>
      </c>
      <c r="T160" s="148">
        <f>S160*H160</f>
        <v>0</v>
      </c>
      <c r="AR160" s="149" t="s">
        <v>247</v>
      </c>
      <c r="AT160" s="149" t="s">
        <v>243</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3560</v>
      </c>
    </row>
    <row r="161" spans="2:47" s="1" customFormat="1" ht="19.5">
      <c r="B161" s="32"/>
      <c r="D161" s="151" t="s">
        <v>248</v>
      </c>
      <c r="F161" s="152" t="s">
        <v>3559</v>
      </c>
      <c r="I161" s="153"/>
      <c r="L161" s="32"/>
      <c r="M161" s="154"/>
      <c r="T161" s="56"/>
      <c r="AT161" s="17" t="s">
        <v>248</v>
      </c>
      <c r="AU161" s="17" t="s">
        <v>83</v>
      </c>
    </row>
    <row r="162" spans="2:51" s="12" customFormat="1" ht="11.25">
      <c r="B162" s="170"/>
      <c r="D162" s="151" t="s">
        <v>1584</v>
      </c>
      <c r="E162" s="171" t="s">
        <v>1</v>
      </c>
      <c r="F162" s="172" t="s">
        <v>3561</v>
      </c>
      <c r="H162" s="173">
        <v>2</v>
      </c>
      <c r="I162" s="174"/>
      <c r="L162" s="170"/>
      <c r="M162" s="175"/>
      <c r="T162" s="176"/>
      <c r="AT162" s="171" t="s">
        <v>1584</v>
      </c>
      <c r="AU162" s="171" t="s">
        <v>83</v>
      </c>
      <c r="AV162" s="12" t="s">
        <v>83</v>
      </c>
      <c r="AW162" s="12" t="s">
        <v>30</v>
      </c>
      <c r="AX162" s="12" t="s">
        <v>73</v>
      </c>
      <c r="AY162" s="171" t="s">
        <v>241</v>
      </c>
    </row>
    <row r="163" spans="2:51" s="14" customFormat="1" ht="11.25">
      <c r="B163" s="186"/>
      <c r="D163" s="151" t="s">
        <v>1584</v>
      </c>
      <c r="E163" s="187" t="s">
        <v>1</v>
      </c>
      <c r="F163" s="188" t="s">
        <v>2061</v>
      </c>
      <c r="H163" s="189">
        <v>2</v>
      </c>
      <c r="I163" s="190"/>
      <c r="L163" s="186"/>
      <c r="M163" s="191"/>
      <c r="T163" s="192"/>
      <c r="AT163" s="187" t="s">
        <v>1584</v>
      </c>
      <c r="AU163" s="187" t="s">
        <v>83</v>
      </c>
      <c r="AV163" s="14" t="s">
        <v>247</v>
      </c>
      <c r="AW163" s="14" t="s">
        <v>30</v>
      </c>
      <c r="AX163" s="14" t="s">
        <v>81</v>
      </c>
      <c r="AY163" s="187" t="s">
        <v>241</v>
      </c>
    </row>
    <row r="164" spans="2:65" s="1" customFormat="1" ht="24.2" customHeight="1">
      <c r="B164" s="32"/>
      <c r="C164" s="137" t="s">
        <v>272</v>
      </c>
      <c r="D164" s="137" t="s">
        <v>243</v>
      </c>
      <c r="E164" s="138" t="s">
        <v>3562</v>
      </c>
      <c r="F164" s="139" t="s">
        <v>3563</v>
      </c>
      <c r="G164" s="140" t="s">
        <v>267</v>
      </c>
      <c r="H164" s="141">
        <v>6</v>
      </c>
      <c r="I164" s="142"/>
      <c r="J164" s="143">
        <f>ROUND(I164*H164,2)</f>
        <v>0</v>
      </c>
      <c r="K164" s="144"/>
      <c r="L164" s="32"/>
      <c r="M164" s="145" t="s">
        <v>1</v>
      </c>
      <c r="N164" s="146" t="s">
        <v>38</v>
      </c>
      <c r="P164" s="147">
        <f>O164*H164</f>
        <v>0</v>
      </c>
      <c r="Q164" s="147">
        <v>0</v>
      </c>
      <c r="R164" s="147">
        <f>Q164*H164</f>
        <v>0</v>
      </c>
      <c r="S164" s="147">
        <v>0</v>
      </c>
      <c r="T164" s="148">
        <f>S164*H164</f>
        <v>0</v>
      </c>
      <c r="AR164" s="149" t="s">
        <v>247</v>
      </c>
      <c r="AT164" s="149" t="s">
        <v>243</v>
      </c>
      <c r="AU164" s="149" t="s">
        <v>83</v>
      </c>
      <c r="AY164" s="17" t="s">
        <v>241</v>
      </c>
      <c r="BE164" s="150">
        <f>IF(N164="základní",J164,0)</f>
        <v>0</v>
      </c>
      <c r="BF164" s="150">
        <f>IF(N164="snížená",J164,0)</f>
        <v>0</v>
      </c>
      <c r="BG164" s="150">
        <f>IF(N164="zákl. přenesená",J164,0)</f>
        <v>0</v>
      </c>
      <c r="BH164" s="150">
        <f>IF(N164="sníž. přenesená",J164,0)</f>
        <v>0</v>
      </c>
      <c r="BI164" s="150">
        <f>IF(N164="nulová",J164,0)</f>
        <v>0</v>
      </c>
      <c r="BJ164" s="17" t="s">
        <v>81</v>
      </c>
      <c r="BK164" s="150">
        <f>ROUND(I164*H164,2)</f>
        <v>0</v>
      </c>
      <c r="BL164" s="17" t="s">
        <v>247</v>
      </c>
      <c r="BM164" s="149" t="s">
        <v>3564</v>
      </c>
    </row>
    <row r="165" spans="2:47" s="1" customFormat="1" ht="11.25">
      <c r="B165" s="32"/>
      <c r="D165" s="151" t="s">
        <v>248</v>
      </c>
      <c r="F165" s="152" t="s">
        <v>3563</v>
      </c>
      <c r="I165" s="153"/>
      <c r="L165" s="32"/>
      <c r="M165" s="154"/>
      <c r="T165" s="56"/>
      <c r="AT165" s="17" t="s">
        <v>248</v>
      </c>
      <c r="AU165" s="17" t="s">
        <v>83</v>
      </c>
    </row>
    <row r="166" spans="2:65" s="1" customFormat="1" ht="24.2" customHeight="1">
      <c r="B166" s="32"/>
      <c r="C166" s="137" t="s">
        <v>8</v>
      </c>
      <c r="D166" s="137" t="s">
        <v>243</v>
      </c>
      <c r="E166" s="138" t="s">
        <v>3469</v>
      </c>
      <c r="F166" s="139" t="s">
        <v>3470</v>
      </c>
      <c r="G166" s="140" t="s">
        <v>257</v>
      </c>
      <c r="H166" s="141">
        <v>20</v>
      </c>
      <c r="I166" s="142"/>
      <c r="J166" s="143">
        <f>ROUND(I166*H166,2)</f>
        <v>0</v>
      </c>
      <c r="K166" s="144"/>
      <c r="L166" s="32"/>
      <c r="M166" s="145" t="s">
        <v>1</v>
      </c>
      <c r="N166" s="146" t="s">
        <v>38</v>
      </c>
      <c r="P166" s="147">
        <f>O166*H166</f>
        <v>0</v>
      </c>
      <c r="Q166" s="147">
        <v>0</v>
      </c>
      <c r="R166" s="147">
        <f>Q166*H166</f>
        <v>0</v>
      </c>
      <c r="S166" s="147">
        <v>0</v>
      </c>
      <c r="T166" s="148">
        <f>S166*H166</f>
        <v>0</v>
      </c>
      <c r="AR166" s="149" t="s">
        <v>247</v>
      </c>
      <c r="AT166" s="149" t="s">
        <v>243</v>
      </c>
      <c r="AU166" s="149" t="s">
        <v>83</v>
      </c>
      <c r="AY166" s="17" t="s">
        <v>241</v>
      </c>
      <c r="BE166" s="150">
        <f>IF(N166="základní",J166,0)</f>
        <v>0</v>
      </c>
      <c r="BF166" s="150">
        <f>IF(N166="snížená",J166,0)</f>
        <v>0</v>
      </c>
      <c r="BG166" s="150">
        <f>IF(N166="zákl. přenesená",J166,0)</f>
        <v>0</v>
      </c>
      <c r="BH166" s="150">
        <f>IF(N166="sníž. přenesená",J166,0)</f>
        <v>0</v>
      </c>
      <c r="BI166" s="150">
        <f>IF(N166="nulová",J166,0)</f>
        <v>0</v>
      </c>
      <c r="BJ166" s="17" t="s">
        <v>81</v>
      </c>
      <c r="BK166" s="150">
        <f>ROUND(I166*H166,2)</f>
        <v>0</v>
      </c>
      <c r="BL166" s="17" t="s">
        <v>247</v>
      </c>
      <c r="BM166" s="149" t="s">
        <v>3565</v>
      </c>
    </row>
    <row r="167" spans="2:47" s="1" customFormat="1" ht="19.5">
      <c r="B167" s="32"/>
      <c r="D167" s="151" t="s">
        <v>248</v>
      </c>
      <c r="F167" s="152" t="s">
        <v>3470</v>
      </c>
      <c r="I167" s="153"/>
      <c r="L167" s="32"/>
      <c r="M167" s="154"/>
      <c r="T167" s="56"/>
      <c r="AT167" s="17" t="s">
        <v>248</v>
      </c>
      <c r="AU167" s="17" t="s">
        <v>83</v>
      </c>
    </row>
    <row r="168" spans="2:51" s="12" customFormat="1" ht="11.25">
      <c r="B168" s="170"/>
      <c r="D168" s="151" t="s">
        <v>1584</v>
      </c>
      <c r="E168" s="171" t="s">
        <v>1</v>
      </c>
      <c r="F168" s="172" t="s">
        <v>3566</v>
      </c>
      <c r="H168" s="173">
        <v>20</v>
      </c>
      <c r="I168" s="174"/>
      <c r="L168" s="170"/>
      <c r="M168" s="175"/>
      <c r="T168" s="176"/>
      <c r="AT168" s="171" t="s">
        <v>1584</v>
      </c>
      <c r="AU168" s="171" t="s">
        <v>83</v>
      </c>
      <c r="AV168" s="12" t="s">
        <v>83</v>
      </c>
      <c r="AW168" s="12" t="s">
        <v>30</v>
      </c>
      <c r="AX168" s="12" t="s">
        <v>73</v>
      </c>
      <c r="AY168" s="171" t="s">
        <v>241</v>
      </c>
    </row>
    <row r="169" spans="2:51" s="14" customFormat="1" ht="11.25">
      <c r="B169" s="186"/>
      <c r="D169" s="151" t="s">
        <v>1584</v>
      </c>
      <c r="E169" s="187" t="s">
        <v>1</v>
      </c>
      <c r="F169" s="188" t="s">
        <v>2061</v>
      </c>
      <c r="H169" s="189">
        <v>20</v>
      </c>
      <c r="I169" s="190"/>
      <c r="L169" s="186"/>
      <c r="M169" s="191"/>
      <c r="T169" s="192"/>
      <c r="AT169" s="187" t="s">
        <v>1584</v>
      </c>
      <c r="AU169" s="187" t="s">
        <v>83</v>
      </c>
      <c r="AV169" s="14" t="s">
        <v>247</v>
      </c>
      <c r="AW169" s="14" t="s">
        <v>30</v>
      </c>
      <c r="AX169" s="14" t="s">
        <v>81</v>
      </c>
      <c r="AY169" s="187" t="s">
        <v>241</v>
      </c>
    </row>
    <row r="170" spans="2:65" s="1" customFormat="1" ht="16.5" customHeight="1">
      <c r="B170" s="32"/>
      <c r="C170" s="155" t="s">
        <v>275</v>
      </c>
      <c r="D170" s="155" t="s">
        <v>260</v>
      </c>
      <c r="E170" s="156" t="s">
        <v>2997</v>
      </c>
      <c r="F170" s="157" t="s">
        <v>2998</v>
      </c>
      <c r="G170" s="158" t="s">
        <v>563</v>
      </c>
      <c r="H170" s="159">
        <v>8.8</v>
      </c>
      <c r="I170" s="160"/>
      <c r="J170" s="161">
        <f>ROUND(I170*H170,2)</f>
        <v>0</v>
      </c>
      <c r="K170" s="162"/>
      <c r="L170" s="163"/>
      <c r="M170" s="164" t="s">
        <v>1</v>
      </c>
      <c r="N170" s="165" t="s">
        <v>38</v>
      </c>
      <c r="P170" s="147">
        <f>O170*H170</f>
        <v>0</v>
      </c>
      <c r="Q170" s="147">
        <v>0</v>
      </c>
      <c r="R170" s="147">
        <f>Q170*H170</f>
        <v>0</v>
      </c>
      <c r="S170" s="147">
        <v>0</v>
      </c>
      <c r="T170" s="148">
        <f>S170*H170</f>
        <v>0</v>
      </c>
      <c r="AR170" s="149" t="s">
        <v>258</v>
      </c>
      <c r="AT170" s="149" t="s">
        <v>260</v>
      </c>
      <c r="AU170" s="149" t="s">
        <v>83</v>
      </c>
      <c r="AY170" s="17" t="s">
        <v>241</v>
      </c>
      <c r="BE170" s="150">
        <f>IF(N170="základní",J170,0)</f>
        <v>0</v>
      </c>
      <c r="BF170" s="150">
        <f>IF(N170="snížená",J170,0)</f>
        <v>0</v>
      </c>
      <c r="BG170" s="150">
        <f>IF(N170="zákl. přenesená",J170,0)</f>
        <v>0</v>
      </c>
      <c r="BH170" s="150">
        <f>IF(N170="sníž. přenesená",J170,0)</f>
        <v>0</v>
      </c>
      <c r="BI170" s="150">
        <f>IF(N170="nulová",J170,0)</f>
        <v>0</v>
      </c>
      <c r="BJ170" s="17" t="s">
        <v>81</v>
      </c>
      <c r="BK170" s="150">
        <f>ROUND(I170*H170,2)</f>
        <v>0</v>
      </c>
      <c r="BL170" s="17" t="s">
        <v>247</v>
      </c>
      <c r="BM170" s="149" t="s">
        <v>3567</v>
      </c>
    </row>
    <row r="171" spans="2:47" s="1" customFormat="1" ht="11.25">
      <c r="B171" s="32"/>
      <c r="D171" s="151" t="s">
        <v>248</v>
      </c>
      <c r="F171" s="152" t="s">
        <v>2998</v>
      </c>
      <c r="I171" s="153"/>
      <c r="L171" s="32"/>
      <c r="M171" s="154"/>
      <c r="T171" s="56"/>
      <c r="AT171" s="17" t="s">
        <v>248</v>
      </c>
      <c r="AU171" s="17" t="s">
        <v>83</v>
      </c>
    </row>
    <row r="172" spans="2:51" s="12" customFormat="1" ht="11.25">
      <c r="B172" s="170"/>
      <c r="D172" s="151" t="s">
        <v>1584</v>
      </c>
      <c r="E172" s="171" t="s">
        <v>1</v>
      </c>
      <c r="F172" s="172" t="s">
        <v>3568</v>
      </c>
      <c r="H172" s="173">
        <v>8.8</v>
      </c>
      <c r="I172" s="174"/>
      <c r="L172" s="170"/>
      <c r="M172" s="175"/>
      <c r="T172" s="176"/>
      <c r="AT172" s="171" t="s">
        <v>1584</v>
      </c>
      <c r="AU172" s="171" t="s">
        <v>83</v>
      </c>
      <c r="AV172" s="12" t="s">
        <v>83</v>
      </c>
      <c r="AW172" s="12" t="s">
        <v>30</v>
      </c>
      <c r="AX172" s="12" t="s">
        <v>73</v>
      </c>
      <c r="AY172" s="171" t="s">
        <v>241</v>
      </c>
    </row>
    <row r="173" spans="2:51" s="14" customFormat="1" ht="11.25">
      <c r="B173" s="186"/>
      <c r="D173" s="151" t="s">
        <v>1584</v>
      </c>
      <c r="E173" s="187" t="s">
        <v>1</v>
      </c>
      <c r="F173" s="188" t="s">
        <v>2061</v>
      </c>
      <c r="H173" s="189">
        <v>8.8</v>
      </c>
      <c r="I173" s="190"/>
      <c r="L173" s="186"/>
      <c r="M173" s="191"/>
      <c r="T173" s="192"/>
      <c r="AT173" s="187" t="s">
        <v>1584</v>
      </c>
      <c r="AU173" s="187" t="s">
        <v>83</v>
      </c>
      <c r="AV173" s="14" t="s">
        <v>247</v>
      </c>
      <c r="AW173" s="14" t="s">
        <v>30</v>
      </c>
      <c r="AX173" s="14" t="s">
        <v>81</v>
      </c>
      <c r="AY173" s="187" t="s">
        <v>241</v>
      </c>
    </row>
    <row r="174" spans="2:65" s="1" customFormat="1" ht="21.75" customHeight="1">
      <c r="B174" s="32"/>
      <c r="C174" s="155" t="s">
        <v>303</v>
      </c>
      <c r="D174" s="155" t="s">
        <v>260</v>
      </c>
      <c r="E174" s="156" t="s">
        <v>1567</v>
      </c>
      <c r="F174" s="157" t="s">
        <v>1568</v>
      </c>
      <c r="G174" s="158" t="s">
        <v>246</v>
      </c>
      <c r="H174" s="159">
        <v>2</v>
      </c>
      <c r="I174" s="160"/>
      <c r="J174" s="161">
        <f>ROUND(I174*H174,2)</f>
        <v>0</v>
      </c>
      <c r="K174" s="162"/>
      <c r="L174" s="163"/>
      <c r="M174" s="164" t="s">
        <v>1</v>
      </c>
      <c r="N174" s="165" t="s">
        <v>38</v>
      </c>
      <c r="P174" s="147">
        <f>O174*H174</f>
        <v>0</v>
      </c>
      <c r="Q174" s="147">
        <v>0</v>
      </c>
      <c r="R174" s="147">
        <f>Q174*H174</f>
        <v>0</v>
      </c>
      <c r="S174" s="147">
        <v>0</v>
      </c>
      <c r="T174" s="148">
        <f>S174*H174</f>
        <v>0</v>
      </c>
      <c r="AR174" s="149" t="s">
        <v>258</v>
      </c>
      <c r="AT174" s="149" t="s">
        <v>260</v>
      </c>
      <c r="AU174" s="149" t="s">
        <v>83</v>
      </c>
      <c r="AY174" s="17" t="s">
        <v>241</v>
      </c>
      <c r="BE174" s="150">
        <f>IF(N174="základní",J174,0)</f>
        <v>0</v>
      </c>
      <c r="BF174" s="150">
        <f>IF(N174="snížená",J174,0)</f>
        <v>0</v>
      </c>
      <c r="BG174" s="150">
        <f>IF(N174="zákl. přenesená",J174,0)</f>
        <v>0</v>
      </c>
      <c r="BH174" s="150">
        <f>IF(N174="sníž. přenesená",J174,0)</f>
        <v>0</v>
      </c>
      <c r="BI174" s="150">
        <f>IF(N174="nulová",J174,0)</f>
        <v>0</v>
      </c>
      <c r="BJ174" s="17" t="s">
        <v>81</v>
      </c>
      <c r="BK174" s="150">
        <f>ROUND(I174*H174,2)</f>
        <v>0</v>
      </c>
      <c r="BL174" s="17" t="s">
        <v>247</v>
      </c>
      <c r="BM174" s="149" t="s">
        <v>3569</v>
      </c>
    </row>
    <row r="175" spans="2:47" s="1" customFormat="1" ht="11.25">
      <c r="B175" s="32"/>
      <c r="D175" s="151" t="s">
        <v>248</v>
      </c>
      <c r="F175" s="152" t="s">
        <v>1568</v>
      </c>
      <c r="I175" s="153"/>
      <c r="L175" s="32"/>
      <c r="M175" s="154"/>
      <c r="T175" s="56"/>
      <c r="AT175" s="17" t="s">
        <v>248</v>
      </c>
      <c r="AU175" s="17" t="s">
        <v>83</v>
      </c>
    </row>
    <row r="176" spans="2:65" s="1" customFormat="1" ht="24.2" customHeight="1">
      <c r="B176" s="32"/>
      <c r="C176" s="137" t="s">
        <v>279</v>
      </c>
      <c r="D176" s="137" t="s">
        <v>243</v>
      </c>
      <c r="E176" s="138" t="s">
        <v>3570</v>
      </c>
      <c r="F176" s="139" t="s">
        <v>3571</v>
      </c>
      <c r="G176" s="140" t="s">
        <v>267</v>
      </c>
      <c r="H176" s="141">
        <v>6</v>
      </c>
      <c r="I176" s="142"/>
      <c r="J176" s="143">
        <f>ROUND(I176*H176,2)</f>
        <v>0</v>
      </c>
      <c r="K176" s="144"/>
      <c r="L176" s="32"/>
      <c r="M176" s="145" t="s">
        <v>1</v>
      </c>
      <c r="N176" s="146" t="s">
        <v>38</v>
      </c>
      <c r="P176" s="147">
        <f>O176*H176</f>
        <v>0</v>
      </c>
      <c r="Q176" s="147">
        <v>0</v>
      </c>
      <c r="R176" s="147">
        <f>Q176*H176</f>
        <v>0</v>
      </c>
      <c r="S176" s="147">
        <v>0</v>
      </c>
      <c r="T176" s="148">
        <f>S176*H176</f>
        <v>0</v>
      </c>
      <c r="AR176" s="149" t="s">
        <v>247</v>
      </c>
      <c r="AT176" s="149" t="s">
        <v>243</v>
      </c>
      <c r="AU176" s="149" t="s">
        <v>83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3572</v>
      </c>
    </row>
    <row r="177" spans="2:47" s="1" customFormat="1" ht="19.5">
      <c r="B177" s="32"/>
      <c r="D177" s="151" t="s">
        <v>248</v>
      </c>
      <c r="F177" s="152" t="s">
        <v>3571</v>
      </c>
      <c r="I177" s="153"/>
      <c r="L177" s="32"/>
      <c r="M177" s="154"/>
      <c r="T177" s="56"/>
      <c r="AT177" s="17" t="s">
        <v>248</v>
      </c>
      <c r="AU177" s="17" t="s">
        <v>83</v>
      </c>
    </row>
    <row r="178" spans="2:65" s="1" customFormat="1" ht="16.5" customHeight="1">
      <c r="B178" s="32"/>
      <c r="C178" s="155" t="s">
        <v>310</v>
      </c>
      <c r="D178" s="155" t="s">
        <v>260</v>
      </c>
      <c r="E178" s="156" t="s">
        <v>3573</v>
      </c>
      <c r="F178" s="157" t="s">
        <v>3574</v>
      </c>
      <c r="G178" s="158" t="s">
        <v>263</v>
      </c>
      <c r="H178" s="159">
        <v>2</v>
      </c>
      <c r="I178" s="160"/>
      <c r="J178" s="161">
        <f>ROUND(I178*H178,2)</f>
        <v>0</v>
      </c>
      <c r="K178" s="162"/>
      <c r="L178" s="163"/>
      <c r="M178" s="164" t="s">
        <v>1</v>
      </c>
      <c r="N178" s="165" t="s">
        <v>38</v>
      </c>
      <c r="P178" s="147">
        <f>O178*H178</f>
        <v>0</v>
      </c>
      <c r="Q178" s="147">
        <v>0</v>
      </c>
      <c r="R178" s="147">
        <f>Q178*H178</f>
        <v>0</v>
      </c>
      <c r="S178" s="147">
        <v>0</v>
      </c>
      <c r="T178" s="148">
        <f>S178*H178</f>
        <v>0</v>
      </c>
      <c r="AR178" s="149" t="s">
        <v>258</v>
      </c>
      <c r="AT178" s="149" t="s">
        <v>260</v>
      </c>
      <c r="AU178" s="149" t="s">
        <v>83</v>
      </c>
      <c r="AY178" s="17" t="s">
        <v>241</v>
      </c>
      <c r="BE178" s="150">
        <f>IF(N178="základní",J178,0)</f>
        <v>0</v>
      </c>
      <c r="BF178" s="150">
        <f>IF(N178="snížená",J178,0)</f>
        <v>0</v>
      </c>
      <c r="BG178" s="150">
        <f>IF(N178="zákl. přenesená",J178,0)</f>
        <v>0</v>
      </c>
      <c r="BH178" s="150">
        <f>IF(N178="sníž. přenesená",J178,0)</f>
        <v>0</v>
      </c>
      <c r="BI178" s="150">
        <f>IF(N178="nulová",J178,0)</f>
        <v>0</v>
      </c>
      <c r="BJ178" s="17" t="s">
        <v>81</v>
      </c>
      <c r="BK178" s="150">
        <f>ROUND(I178*H178,2)</f>
        <v>0</v>
      </c>
      <c r="BL178" s="17" t="s">
        <v>247</v>
      </c>
      <c r="BM178" s="149" t="s">
        <v>3575</v>
      </c>
    </row>
    <row r="179" spans="2:47" s="1" customFormat="1" ht="11.25">
      <c r="B179" s="32"/>
      <c r="D179" s="151" t="s">
        <v>248</v>
      </c>
      <c r="F179" s="152" t="s">
        <v>3574</v>
      </c>
      <c r="I179" s="153"/>
      <c r="L179" s="32"/>
      <c r="M179" s="154"/>
      <c r="T179" s="56"/>
      <c r="AT179" s="17" t="s">
        <v>248</v>
      </c>
      <c r="AU179" s="17" t="s">
        <v>83</v>
      </c>
    </row>
    <row r="180" spans="2:65" s="1" customFormat="1" ht="16.5" customHeight="1">
      <c r="B180" s="32"/>
      <c r="C180" s="155" t="s">
        <v>282</v>
      </c>
      <c r="D180" s="155" t="s">
        <v>260</v>
      </c>
      <c r="E180" s="156" t="s">
        <v>3576</v>
      </c>
      <c r="F180" s="157" t="s">
        <v>3577</v>
      </c>
      <c r="G180" s="158" t="s">
        <v>263</v>
      </c>
      <c r="H180" s="159">
        <v>1</v>
      </c>
      <c r="I180" s="160"/>
      <c r="J180" s="161">
        <f>ROUND(I180*H180,2)</f>
        <v>0</v>
      </c>
      <c r="K180" s="162"/>
      <c r="L180" s="163"/>
      <c r="M180" s="164" t="s">
        <v>1</v>
      </c>
      <c r="N180" s="165" t="s">
        <v>38</v>
      </c>
      <c r="P180" s="147">
        <f>O180*H180</f>
        <v>0</v>
      </c>
      <c r="Q180" s="147">
        <v>0</v>
      </c>
      <c r="R180" s="147">
        <f>Q180*H180</f>
        <v>0</v>
      </c>
      <c r="S180" s="147">
        <v>0</v>
      </c>
      <c r="T180" s="148">
        <f>S180*H180</f>
        <v>0</v>
      </c>
      <c r="AR180" s="149" t="s">
        <v>258</v>
      </c>
      <c r="AT180" s="149" t="s">
        <v>260</v>
      </c>
      <c r="AU180" s="149" t="s">
        <v>83</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247</v>
      </c>
      <c r="BM180" s="149" t="s">
        <v>3578</v>
      </c>
    </row>
    <row r="181" spans="2:47" s="1" customFormat="1" ht="11.25">
      <c r="B181" s="32"/>
      <c r="D181" s="151" t="s">
        <v>248</v>
      </c>
      <c r="F181" s="152" t="s">
        <v>3577</v>
      </c>
      <c r="I181" s="153"/>
      <c r="L181" s="32"/>
      <c r="M181" s="154"/>
      <c r="T181" s="56"/>
      <c r="AT181" s="17" t="s">
        <v>248</v>
      </c>
      <c r="AU181" s="17" t="s">
        <v>83</v>
      </c>
    </row>
    <row r="182" spans="2:65" s="1" customFormat="1" ht="16.5" customHeight="1">
      <c r="B182" s="32"/>
      <c r="C182" s="155" t="s">
        <v>7</v>
      </c>
      <c r="D182" s="155" t="s">
        <v>260</v>
      </c>
      <c r="E182" s="156" t="s">
        <v>3579</v>
      </c>
      <c r="F182" s="157" t="s">
        <v>2996</v>
      </c>
      <c r="G182" s="158" t="s">
        <v>263</v>
      </c>
      <c r="H182" s="159">
        <v>1</v>
      </c>
      <c r="I182" s="160"/>
      <c r="J182" s="161">
        <f>ROUND(I182*H182,2)</f>
        <v>0</v>
      </c>
      <c r="K182" s="162"/>
      <c r="L182" s="163"/>
      <c r="M182" s="164" t="s">
        <v>1</v>
      </c>
      <c r="N182" s="165" t="s">
        <v>38</v>
      </c>
      <c r="P182" s="147">
        <f>O182*H182</f>
        <v>0</v>
      </c>
      <c r="Q182" s="147">
        <v>0</v>
      </c>
      <c r="R182" s="147">
        <f>Q182*H182</f>
        <v>0</v>
      </c>
      <c r="S182" s="147">
        <v>0</v>
      </c>
      <c r="T182" s="148">
        <f>S182*H182</f>
        <v>0</v>
      </c>
      <c r="AR182" s="149" t="s">
        <v>258</v>
      </c>
      <c r="AT182" s="149" t="s">
        <v>260</v>
      </c>
      <c r="AU182" s="149" t="s">
        <v>83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247</v>
      </c>
      <c r="BM182" s="149" t="s">
        <v>3580</v>
      </c>
    </row>
    <row r="183" spans="2:47" s="1" customFormat="1" ht="11.25">
      <c r="B183" s="32"/>
      <c r="D183" s="151" t="s">
        <v>248</v>
      </c>
      <c r="F183" s="152" t="s">
        <v>2996</v>
      </c>
      <c r="I183" s="153"/>
      <c r="L183" s="32"/>
      <c r="M183" s="154"/>
      <c r="T183" s="56"/>
      <c r="AT183" s="17" t="s">
        <v>248</v>
      </c>
      <c r="AU183" s="17" t="s">
        <v>83</v>
      </c>
    </row>
    <row r="184" spans="2:65" s="1" customFormat="1" ht="21.75" customHeight="1">
      <c r="B184" s="32"/>
      <c r="C184" s="155" t="s">
        <v>286</v>
      </c>
      <c r="D184" s="155" t="s">
        <v>260</v>
      </c>
      <c r="E184" s="156" t="s">
        <v>1567</v>
      </c>
      <c r="F184" s="157" t="s">
        <v>1568</v>
      </c>
      <c r="G184" s="158" t="s">
        <v>246</v>
      </c>
      <c r="H184" s="159">
        <v>1</v>
      </c>
      <c r="I184" s="160"/>
      <c r="J184" s="161">
        <f>ROUND(I184*H184,2)</f>
        <v>0</v>
      </c>
      <c r="K184" s="162"/>
      <c r="L184" s="163"/>
      <c r="M184" s="164" t="s">
        <v>1</v>
      </c>
      <c r="N184" s="165" t="s">
        <v>38</v>
      </c>
      <c r="P184" s="147">
        <f>O184*H184</f>
        <v>0</v>
      </c>
      <c r="Q184" s="147">
        <v>0</v>
      </c>
      <c r="R184" s="147">
        <f>Q184*H184</f>
        <v>0</v>
      </c>
      <c r="S184" s="147">
        <v>0</v>
      </c>
      <c r="T184" s="148">
        <f>S184*H184</f>
        <v>0</v>
      </c>
      <c r="AR184" s="149" t="s">
        <v>258</v>
      </c>
      <c r="AT184" s="149" t="s">
        <v>260</v>
      </c>
      <c r="AU184" s="149" t="s">
        <v>83</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247</v>
      </c>
      <c r="BM184" s="149" t="s">
        <v>3581</v>
      </c>
    </row>
    <row r="185" spans="2:47" s="1" customFormat="1" ht="11.25">
      <c r="B185" s="32"/>
      <c r="D185" s="151" t="s">
        <v>248</v>
      </c>
      <c r="F185" s="152" t="s">
        <v>1568</v>
      </c>
      <c r="I185" s="153"/>
      <c r="L185" s="32"/>
      <c r="M185" s="154"/>
      <c r="T185" s="56"/>
      <c r="AT185" s="17" t="s">
        <v>248</v>
      </c>
      <c r="AU185" s="17" t="s">
        <v>83</v>
      </c>
    </row>
    <row r="186" spans="2:65" s="1" customFormat="1" ht="24.2" customHeight="1">
      <c r="B186" s="32"/>
      <c r="C186" s="137" t="s">
        <v>323</v>
      </c>
      <c r="D186" s="137" t="s">
        <v>243</v>
      </c>
      <c r="E186" s="138" t="s">
        <v>3582</v>
      </c>
      <c r="F186" s="139" t="s">
        <v>3583</v>
      </c>
      <c r="G186" s="140" t="s">
        <v>267</v>
      </c>
      <c r="H186" s="141">
        <v>6</v>
      </c>
      <c r="I186" s="142"/>
      <c r="J186" s="143">
        <f>ROUND(I186*H186,2)</f>
        <v>0</v>
      </c>
      <c r="K186" s="144"/>
      <c r="L186" s="32"/>
      <c r="M186" s="145" t="s">
        <v>1</v>
      </c>
      <c r="N186" s="146" t="s">
        <v>38</v>
      </c>
      <c r="P186" s="147">
        <f>O186*H186</f>
        <v>0</v>
      </c>
      <c r="Q186" s="147">
        <v>0</v>
      </c>
      <c r="R186" s="147">
        <f>Q186*H186</f>
        <v>0</v>
      </c>
      <c r="S186" s="147">
        <v>0</v>
      </c>
      <c r="T186" s="148">
        <f>S186*H186</f>
        <v>0</v>
      </c>
      <c r="AR186" s="149" t="s">
        <v>247</v>
      </c>
      <c r="AT186" s="149" t="s">
        <v>243</v>
      </c>
      <c r="AU186" s="149" t="s">
        <v>83</v>
      </c>
      <c r="AY186" s="17" t="s">
        <v>241</v>
      </c>
      <c r="BE186" s="150">
        <f>IF(N186="základní",J186,0)</f>
        <v>0</v>
      </c>
      <c r="BF186" s="150">
        <f>IF(N186="snížená",J186,0)</f>
        <v>0</v>
      </c>
      <c r="BG186" s="150">
        <f>IF(N186="zákl. přenesená",J186,0)</f>
        <v>0</v>
      </c>
      <c r="BH186" s="150">
        <f>IF(N186="sníž. přenesená",J186,0)</f>
        <v>0</v>
      </c>
      <c r="BI186" s="150">
        <f>IF(N186="nulová",J186,0)</f>
        <v>0</v>
      </c>
      <c r="BJ186" s="17" t="s">
        <v>81</v>
      </c>
      <c r="BK186" s="150">
        <f>ROUND(I186*H186,2)</f>
        <v>0</v>
      </c>
      <c r="BL186" s="17" t="s">
        <v>247</v>
      </c>
      <c r="BM186" s="149" t="s">
        <v>3584</v>
      </c>
    </row>
    <row r="187" spans="2:47" s="1" customFormat="1" ht="11.25">
      <c r="B187" s="32"/>
      <c r="D187" s="151" t="s">
        <v>248</v>
      </c>
      <c r="F187" s="152" t="s">
        <v>3583</v>
      </c>
      <c r="I187" s="153"/>
      <c r="L187" s="32"/>
      <c r="M187" s="154"/>
      <c r="T187" s="56"/>
      <c r="AT187" s="17" t="s">
        <v>248</v>
      </c>
      <c r="AU187" s="17" t="s">
        <v>83</v>
      </c>
    </row>
    <row r="188" spans="2:65" s="1" customFormat="1" ht="24.2" customHeight="1">
      <c r="B188" s="32"/>
      <c r="C188" s="137" t="s">
        <v>289</v>
      </c>
      <c r="D188" s="137" t="s">
        <v>243</v>
      </c>
      <c r="E188" s="138" t="s">
        <v>3080</v>
      </c>
      <c r="F188" s="139" t="s">
        <v>3081</v>
      </c>
      <c r="G188" s="140" t="s">
        <v>267</v>
      </c>
      <c r="H188" s="141">
        <v>30</v>
      </c>
      <c r="I188" s="142"/>
      <c r="J188" s="143">
        <f>ROUND(I188*H188,2)</f>
        <v>0</v>
      </c>
      <c r="K188" s="144"/>
      <c r="L188" s="32"/>
      <c r="M188" s="145" t="s">
        <v>1</v>
      </c>
      <c r="N188" s="146" t="s">
        <v>38</v>
      </c>
      <c r="P188" s="147">
        <f>O188*H188</f>
        <v>0</v>
      </c>
      <c r="Q188" s="147">
        <v>0</v>
      </c>
      <c r="R188" s="147">
        <f>Q188*H188</f>
        <v>0</v>
      </c>
      <c r="S188" s="147">
        <v>0</v>
      </c>
      <c r="T188" s="148">
        <f>S188*H188</f>
        <v>0</v>
      </c>
      <c r="AR188" s="149" t="s">
        <v>247</v>
      </c>
      <c r="AT188" s="149" t="s">
        <v>243</v>
      </c>
      <c r="AU188" s="149" t="s">
        <v>83</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247</v>
      </c>
      <c r="BM188" s="149" t="s">
        <v>3585</v>
      </c>
    </row>
    <row r="189" spans="2:47" s="1" customFormat="1" ht="11.25">
      <c r="B189" s="32"/>
      <c r="D189" s="151" t="s">
        <v>248</v>
      </c>
      <c r="F189" s="152" t="s">
        <v>3081</v>
      </c>
      <c r="I189" s="153"/>
      <c r="L189" s="32"/>
      <c r="M189" s="154"/>
      <c r="T189" s="56"/>
      <c r="AT189" s="17" t="s">
        <v>248</v>
      </c>
      <c r="AU189" s="17" t="s">
        <v>83</v>
      </c>
    </row>
    <row r="190" spans="2:65" s="1" customFormat="1" ht="24.2" customHeight="1">
      <c r="B190" s="32"/>
      <c r="C190" s="155" t="s">
        <v>330</v>
      </c>
      <c r="D190" s="155" t="s">
        <v>260</v>
      </c>
      <c r="E190" s="156" t="s">
        <v>3477</v>
      </c>
      <c r="F190" s="157" t="s">
        <v>3478</v>
      </c>
      <c r="G190" s="158" t="s">
        <v>267</v>
      </c>
      <c r="H190" s="159">
        <v>30</v>
      </c>
      <c r="I190" s="160"/>
      <c r="J190" s="161">
        <f>ROUND(I190*H190,2)</f>
        <v>0</v>
      </c>
      <c r="K190" s="162"/>
      <c r="L190" s="163"/>
      <c r="M190" s="164" t="s">
        <v>1</v>
      </c>
      <c r="N190" s="165" t="s">
        <v>38</v>
      </c>
      <c r="P190" s="147">
        <f>O190*H190</f>
        <v>0</v>
      </c>
      <c r="Q190" s="147">
        <v>0</v>
      </c>
      <c r="R190" s="147">
        <f>Q190*H190</f>
        <v>0</v>
      </c>
      <c r="S190" s="147">
        <v>0</v>
      </c>
      <c r="T190" s="148">
        <f>S190*H190</f>
        <v>0</v>
      </c>
      <c r="AR190" s="149" t="s">
        <v>258</v>
      </c>
      <c r="AT190" s="149" t="s">
        <v>260</v>
      </c>
      <c r="AU190" s="149" t="s">
        <v>83</v>
      </c>
      <c r="AY190" s="17" t="s">
        <v>241</v>
      </c>
      <c r="BE190" s="150">
        <f>IF(N190="základní",J190,0)</f>
        <v>0</v>
      </c>
      <c r="BF190" s="150">
        <f>IF(N190="snížená",J190,0)</f>
        <v>0</v>
      </c>
      <c r="BG190" s="150">
        <f>IF(N190="zákl. přenesená",J190,0)</f>
        <v>0</v>
      </c>
      <c r="BH190" s="150">
        <f>IF(N190="sníž. přenesená",J190,0)</f>
        <v>0</v>
      </c>
      <c r="BI190" s="150">
        <f>IF(N190="nulová",J190,0)</f>
        <v>0</v>
      </c>
      <c r="BJ190" s="17" t="s">
        <v>81</v>
      </c>
      <c r="BK190" s="150">
        <f>ROUND(I190*H190,2)</f>
        <v>0</v>
      </c>
      <c r="BL190" s="17" t="s">
        <v>247</v>
      </c>
      <c r="BM190" s="149" t="s">
        <v>3586</v>
      </c>
    </row>
    <row r="191" spans="2:47" s="1" customFormat="1" ht="11.25">
      <c r="B191" s="32"/>
      <c r="D191" s="151" t="s">
        <v>248</v>
      </c>
      <c r="F191" s="152" t="s">
        <v>3478</v>
      </c>
      <c r="I191" s="153"/>
      <c r="L191" s="32"/>
      <c r="M191" s="154"/>
      <c r="T191" s="56"/>
      <c r="AT191" s="17" t="s">
        <v>248</v>
      </c>
      <c r="AU191" s="17" t="s">
        <v>83</v>
      </c>
    </row>
    <row r="192" spans="2:65" s="1" customFormat="1" ht="21.75" customHeight="1">
      <c r="B192" s="32"/>
      <c r="C192" s="155" t="s">
        <v>293</v>
      </c>
      <c r="D192" s="155" t="s">
        <v>260</v>
      </c>
      <c r="E192" s="156" t="s">
        <v>1567</v>
      </c>
      <c r="F192" s="157" t="s">
        <v>1568</v>
      </c>
      <c r="G192" s="158" t="s">
        <v>246</v>
      </c>
      <c r="H192" s="159">
        <v>9</v>
      </c>
      <c r="I192" s="160"/>
      <c r="J192" s="161">
        <f>ROUND(I192*H192,2)</f>
        <v>0</v>
      </c>
      <c r="K192" s="162"/>
      <c r="L192" s="163"/>
      <c r="M192" s="164" t="s">
        <v>1</v>
      </c>
      <c r="N192" s="165" t="s">
        <v>38</v>
      </c>
      <c r="P192" s="147">
        <f>O192*H192</f>
        <v>0</v>
      </c>
      <c r="Q192" s="147">
        <v>0</v>
      </c>
      <c r="R192" s="147">
        <f>Q192*H192</f>
        <v>0</v>
      </c>
      <c r="S192" s="147">
        <v>0</v>
      </c>
      <c r="T192" s="148">
        <f>S192*H192</f>
        <v>0</v>
      </c>
      <c r="AR192" s="149" t="s">
        <v>258</v>
      </c>
      <c r="AT192" s="149" t="s">
        <v>260</v>
      </c>
      <c r="AU192" s="149" t="s">
        <v>83</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247</v>
      </c>
      <c r="BM192" s="149" t="s">
        <v>3587</v>
      </c>
    </row>
    <row r="193" spans="2:47" s="1" customFormat="1" ht="11.25">
      <c r="B193" s="32"/>
      <c r="D193" s="151" t="s">
        <v>248</v>
      </c>
      <c r="F193" s="152" t="s">
        <v>1568</v>
      </c>
      <c r="I193" s="153"/>
      <c r="L193" s="32"/>
      <c r="M193" s="154"/>
      <c r="T193" s="56"/>
      <c r="AT193" s="17" t="s">
        <v>248</v>
      </c>
      <c r="AU193" s="17" t="s">
        <v>83</v>
      </c>
    </row>
    <row r="194" spans="2:65" s="1" customFormat="1" ht="24.2" customHeight="1">
      <c r="B194" s="32"/>
      <c r="C194" s="137" t="s">
        <v>337</v>
      </c>
      <c r="D194" s="137" t="s">
        <v>243</v>
      </c>
      <c r="E194" s="138" t="s">
        <v>3588</v>
      </c>
      <c r="F194" s="139" t="s">
        <v>3235</v>
      </c>
      <c r="G194" s="140" t="s">
        <v>257</v>
      </c>
      <c r="H194" s="141">
        <v>86.2</v>
      </c>
      <c r="I194" s="142"/>
      <c r="J194" s="143">
        <f>ROUND(I194*H194,2)</f>
        <v>0</v>
      </c>
      <c r="K194" s="144"/>
      <c r="L194" s="32"/>
      <c r="M194" s="145" t="s">
        <v>1</v>
      </c>
      <c r="N194" s="146" t="s">
        <v>38</v>
      </c>
      <c r="P194" s="147">
        <f>O194*H194</f>
        <v>0</v>
      </c>
      <c r="Q194" s="147">
        <v>0</v>
      </c>
      <c r="R194" s="147">
        <f>Q194*H194</f>
        <v>0</v>
      </c>
      <c r="S194" s="147">
        <v>0</v>
      </c>
      <c r="T194" s="148">
        <f>S194*H194</f>
        <v>0</v>
      </c>
      <c r="AR194" s="149" t="s">
        <v>247</v>
      </c>
      <c r="AT194" s="149" t="s">
        <v>243</v>
      </c>
      <c r="AU194" s="149" t="s">
        <v>83</v>
      </c>
      <c r="AY194" s="17" t="s">
        <v>241</v>
      </c>
      <c r="BE194" s="150">
        <f>IF(N194="základní",J194,0)</f>
        <v>0</v>
      </c>
      <c r="BF194" s="150">
        <f>IF(N194="snížená",J194,0)</f>
        <v>0</v>
      </c>
      <c r="BG194" s="150">
        <f>IF(N194="zákl. přenesená",J194,0)</f>
        <v>0</v>
      </c>
      <c r="BH194" s="150">
        <f>IF(N194="sníž. přenesená",J194,0)</f>
        <v>0</v>
      </c>
      <c r="BI194" s="150">
        <f>IF(N194="nulová",J194,0)</f>
        <v>0</v>
      </c>
      <c r="BJ194" s="17" t="s">
        <v>81</v>
      </c>
      <c r="BK194" s="150">
        <f>ROUND(I194*H194,2)</f>
        <v>0</v>
      </c>
      <c r="BL194" s="17" t="s">
        <v>247</v>
      </c>
      <c r="BM194" s="149" t="s">
        <v>3589</v>
      </c>
    </row>
    <row r="195" spans="2:47" s="1" customFormat="1" ht="19.5">
      <c r="B195" s="32"/>
      <c r="D195" s="151" t="s">
        <v>248</v>
      </c>
      <c r="F195" s="152" t="s">
        <v>3235</v>
      </c>
      <c r="I195" s="153"/>
      <c r="L195" s="32"/>
      <c r="M195" s="154"/>
      <c r="T195" s="56"/>
      <c r="AT195" s="17" t="s">
        <v>248</v>
      </c>
      <c r="AU195" s="17" t="s">
        <v>83</v>
      </c>
    </row>
    <row r="196" spans="2:51" s="12" customFormat="1" ht="11.25">
      <c r="B196" s="170"/>
      <c r="D196" s="151" t="s">
        <v>1584</v>
      </c>
      <c r="E196" s="171" t="s">
        <v>1</v>
      </c>
      <c r="F196" s="172" t="s">
        <v>3590</v>
      </c>
      <c r="H196" s="173">
        <v>86.2</v>
      </c>
      <c r="I196" s="174"/>
      <c r="L196" s="170"/>
      <c r="M196" s="175"/>
      <c r="T196" s="176"/>
      <c r="AT196" s="171" t="s">
        <v>1584</v>
      </c>
      <c r="AU196" s="171" t="s">
        <v>83</v>
      </c>
      <c r="AV196" s="12" t="s">
        <v>83</v>
      </c>
      <c r="AW196" s="12" t="s">
        <v>30</v>
      </c>
      <c r="AX196" s="12" t="s">
        <v>73</v>
      </c>
      <c r="AY196" s="171" t="s">
        <v>241</v>
      </c>
    </row>
    <row r="197" spans="2:51" s="14" customFormat="1" ht="11.25">
      <c r="B197" s="186"/>
      <c r="D197" s="151" t="s">
        <v>1584</v>
      </c>
      <c r="E197" s="187" t="s">
        <v>1</v>
      </c>
      <c r="F197" s="188" t="s">
        <v>2061</v>
      </c>
      <c r="H197" s="189">
        <v>86.2</v>
      </c>
      <c r="I197" s="190"/>
      <c r="L197" s="186"/>
      <c r="M197" s="191"/>
      <c r="T197" s="192"/>
      <c r="AT197" s="187" t="s">
        <v>1584</v>
      </c>
      <c r="AU197" s="187" t="s">
        <v>83</v>
      </c>
      <c r="AV197" s="14" t="s">
        <v>247</v>
      </c>
      <c r="AW197" s="14" t="s">
        <v>30</v>
      </c>
      <c r="AX197" s="14" t="s">
        <v>81</v>
      </c>
      <c r="AY197" s="187" t="s">
        <v>241</v>
      </c>
    </row>
    <row r="198" spans="2:65" s="1" customFormat="1" ht="16.5" customHeight="1">
      <c r="B198" s="32"/>
      <c r="C198" s="155" t="s">
        <v>296</v>
      </c>
      <c r="D198" s="155" t="s">
        <v>260</v>
      </c>
      <c r="E198" s="156" t="s">
        <v>3485</v>
      </c>
      <c r="F198" s="157" t="s">
        <v>3102</v>
      </c>
      <c r="G198" s="158" t="s">
        <v>563</v>
      </c>
      <c r="H198" s="159">
        <v>25.86</v>
      </c>
      <c r="I198" s="160"/>
      <c r="J198" s="161">
        <f>ROUND(I198*H198,2)</f>
        <v>0</v>
      </c>
      <c r="K198" s="162"/>
      <c r="L198" s="163"/>
      <c r="M198" s="164" t="s">
        <v>1</v>
      </c>
      <c r="N198" s="165" t="s">
        <v>38</v>
      </c>
      <c r="P198" s="147">
        <f>O198*H198</f>
        <v>0</v>
      </c>
      <c r="Q198" s="147">
        <v>0</v>
      </c>
      <c r="R198" s="147">
        <f>Q198*H198</f>
        <v>0</v>
      </c>
      <c r="S198" s="147">
        <v>0</v>
      </c>
      <c r="T198" s="148">
        <f>S198*H198</f>
        <v>0</v>
      </c>
      <c r="AR198" s="149" t="s">
        <v>258</v>
      </c>
      <c r="AT198" s="149" t="s">
        <v>260</v>
      </c>
      <c r="AU198" s="149" t="s">
        <v>83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3591</v>
      </c>
    </row>
    <row r="199" spans="2:47" s="1" customFormat="1" ht="11.25">
      <c r="B199" s="32"/>
      <c r="D199" s="151" t="s">
        <v>248</v>
      </c>
      <c r="F199" s="152" t="s">
        <v>3102</v>
      </c>
      <c r="I199" s="153"/>
      <c r="L199" s="32"/>
      <c r="M199" s="154"/>
      <c r="T199" s="56"/>
      <c r="AT199" s="17" t="s">
        <v>248</v>
      </c>
      <c r="AU199" s="17" t="s">
        <v>83</v>
      </c>
    </row>
    <row r="200" spans="2:51" s="12" customFormat="1" ht="11.25">
      <c r="B200" s="170"/>
      <c r="D200" s="151" t="s">
        <v>1584</v>
      </c>
      <c r="E200" s="171" t="s">
        <v>1</v>
      </c>
      <c r="F200" s="172" t="s">
        <v>3592</v>
      </c>
      <c r="H200" s="173">
        <v>25.86</v>
      </c>
      <c r="I200" s="174"/>
      <c r="L200" s="170"/>
      <c r="M200" s="175"/>
      <c r="T200" s="176"/>
      <c r="AT200" s="171" t="s">
        <v>1584</v>
      </c>
      <c r="AU200" s="171" t="s">
        <v>83</v>
      </c>
      <c r="AV200" s="12" t="s">
        <v>83</v>
      </c>
      <c r="AW200" s="12" t="s">
        <v>30</v>
      </c>
      <c r="AX200" s="12" t="s">
        <v>73</v>
      </c>
      <c r="AY200" s="171" t="s">
        <v>241</v>
      </c>
    </row>
    <row r="201" spans="2:51" s="14" customFormat="1" ht="11.25">
      <c r="B201" s="186"/>
      <c r="D201" s="151" t="s">
        <v>1584</v>
      </c>
      <c r="E201" s="187" t="s">
        <v>1</v>
      </c>
      <c r="F201" s="188" t="s">
        <v>2061</v>
      </c>
      <c r="H201" s="189">
        <v>25.86</v>
      </c>
      <c r="I201" s="190"/>
      <c r="L201" s="186"/>
      <c r="M201" s="191"/>
      <c r="T201" s="192"/>
      <c r="AT201" s="187" t="s">
        <v>1584</v>
      </c>
      <c r="AU201" s="187" t="s">
        <v>83</v>
      </c>
      <c r="AV201" s="14" t="s">
        <v>247</v>
      </c>
      <c r="AW201" s="14" t="s">
        <v>30</v>
      </c>
      <c r="AX201" s="14" t="s">
        <v>81</v>
      </c>
      <c r="AY201" s="187" t="s">
        <v>241</v>
      </c>
    </row>
    <row r="202" spans="2:65" s="1" customFormat="1" ht="24.2" customHeight="1">
      <c r="B202" s="32"/>
      <c r="C202" s="137" t="s">
        <v>344</v>
      </c>
      <c r="D202" s="137" t="s">
        <v>243</v>
      </c>
      <c r="E202" s="138" t="s">
        <v>3095</v>
      </c>
      <c r="F202" s="139" t="s">
        <v>3096</v>
      </c>
      <c r="G202" s="140" t="s">
        <v>257</v>
      </c>
      <c r="H202" s="141">
        <v>180.68</v>
      </c>
      <c r="I202" s="142"/>
      <c r="J202" s="143">
        <f>ROUND(I202*H202,2)</f>
        <v>0</v>
      </c>
      <c r="K202" s="144"/>
      <c r="L202" s="32"/>
      <c r="M202" s="145" t="s">
        <v>1</v>
      </c>
      <c r="N202" s="146" t="s">
        <v>38</v>
      </c>
      <c r="P202" s="147">
        <f>O202*H202</f>
        <v>0</v>
      </c>
      <c r="Q202" s="147">
        <v>0</v>
      </c>
      <c r="R202" s="147">
        <f>Q202*H202</f>
        <v>0</v>
      </c>
      <c r="S202" s="147">
        <v>0</v>
      </c>
      <c r="T202" s="148">
        <f>S202*H202</f>
        <v>0</v>
      </c>
      <c r="AR202" s="149" t="s">
        <v>247</v>
      </c>
      <c r="AT202" s="149" t="s">
        <v>243</v>
      </c>
      <c r="AU202" s="149" t="s">
        <v>83</v>
      </c>
      <c r="AY202" s="17" t="s">
        <v>241</v>
      </c>
      <c r="BE202" s="150">
        <f>IF(N202="základní",J202,0)</f>
        <v>0</v>
      </c>
      <c r="BF202" s="150">
        <f>IF(N202="snížená",J202,0)</f>
        <v>0</v>
      </c>
      <c r="BG202" s="150">
        <f>IF(N202="zákl. přenesená",J202,0)</f>
        <v>0</v>
      </c>
      <c r="BH202" s="150">
        <f>IF(N202="sníž. přenesená",J202,0)</f>
        <v>0</v>
      </c>
      <c r="BI202" s="150">
        <f>IF(N202="nulová",J202,0)</f>
        <v>0</v>
      </c>
      <c r="BJ202" s="17" t="s">
        <v>81</v>
      </c>
      <c r="BK202" s="150">
        <f>ROUND(I202*H202,2)</f>
        <v>0</v>
      </c>
      <c r="BL202" s="17" t="s">
        <v>247</v>
      </c>
      <c r="BM202" s="149" t="s">
        <v>3593</v>
      </c>
    </row>
    <row r="203" spans="2:47" s="1" customFormat="1" ht="19.5">
      <c r="B203" s="32"/>
      <c r="D203" s="151" t="s">
        <v>248</v>
      </c>
      <c r="F203" s="152" t="s">
        <v>3096</v>
      </c>
      <c r="I203" s="153"/>
      <c r="L203" s="32"/>
      <c r="M203" s="154"/>
      <c r="T203" s="56"/>
      <c r="AT203" s="17" t="s">
        <v>248</v>
      </c>
      <c r="AU203" s="17" t="s">
        <v>83</v>
      </c>
    </row>
    <row r="204" spans="2:65" s="1" customFormat="1" ht="16.5" customHeight="1">
      <c r="B204" s="32"/>
      <c r="C204" s="155" t="s">
        <v>299</v>
      </c>
      <c r="D204" s="155" t="s">
        <v>260</v>
      </c>
      <c r="E204" s="156" t="s">
        <v>3485</v>
      </c>
      <c r="F204" s="157" t="s">
        <v>3102</v>
      </c>
      <c r="G204" s="158" t="s">
        <v>563</v>
      </c>
      <c r="H204" s="159">
        <v>47.74</v>
      </c>
      <c r="I204" s="160"/>
      <c r="J204" s="161">
        <f>ROUND(I204*H204,2)</f>
        <v>0</v>
      </c>
      <c r="K204" s="162"/>
      <c r="L204" s="163"/>
      <c r="M204" s="164" t="s">
        <v>1</v>
      </c>
      <c r="N204" s="165" t="s">
        <v>38</v>
      </c>
      <c r="P204" s="147">
        <f>O204*H204</f>
        <v>0</v>
      </c>
      <c r="Q204" s="147">
        <v>0</v>
      </c>
      <c r="R204" s="147">
        <f>Q204*H204</f>
        <v>0</v>
      </c>
      <c r="S204" s="147">
        <v>0</v>
      </c>
      <c r="T204" s="148">
        <f>S204*H204</f>
        <v>0</v>
      </c>
      <c r="AR204" s="149" t="s">
        <v>258</v>
      </c>
      <c r="AT204" s="149" t="s">
        <v>260</v>
      </c>
      <c r="AU204" s="149" t="s">
        <v>83</v>
      </c>
      <c r="AY204" s="17" t="s">
        <v>241</v>
      </c>
      <c r="BE204" s="150">
        <f>IF(N204="základní",J204,0)</f>
        <v>0</v>
      </c>
      <c r="BF204" s="150">
        <f>IF(N204="snížená",J204,0)</f>
        <v>0</v>
      </c>
      <c r="BG204" s="150">
        <f>IF(N204="zákl. přenesená",J204,0)</f>
        <v>0</v>
      </c>
      <c r="BH204" s="150">
        <f>IF(N204="sníž. přenesená",J204,0)</f>
        <v>0</v>
      </c>
      <c r="BI204" s="150">
        <f>IF(N204="nulová",J204,0)</f>
        <v>0</v>
      </c>
      <c r="BJ204" s="17" t="s">
        <v>81</v>
      </c>
      <c r="BK204" s="150">
        <f>ROUND(I204*H204,2)</f>
        <v>0</v>
      </c>
      <c r="BL204" s="17" t="s">
        <v>247</v>
      </c>
      <c r="BM204" s="149" t="s">
        <v>3594</v>
      </c>
    </row>
    <row r="205" spans="2:47" s="1" customFormat="1" ht="11.25">
      <c r="B205" s="32"/>
      <c r="D205" s="151" t="s">
        <v>248</v>
      </c>
      <c r="F205" s="152" t="s">
        <v>3102</v>
      </c>
      <c r="I205" s="153"/>
      <c r="L205" s="32"/>
      <c r="M205" s="154"/>
      <c r="T205" s="56"/>
      <c r="AT205" s="17" t="s">
        <v>248</v>
      </c>
      <c r="AU205" s="17" t="s">
        <v>83</v>
      </c>
    </row>
    <row r="206" spans="2:51" s="12" customFormat="1" ht="11.25">
      <c r="B206" s="170"/>
      <c r="D206" s="151" t="s">
        <v>1584</v>
      </c>
      <c r="E206" s="171" t="s">
        <v>1</v>
      </c>
      <c r="F206" s="172" t="s">
        <v>3595</v>
      </c>
      <c r="H206" s="173">
        <v>47.74</v>
      </c>
      <c r="I206" s="174"/>
      <c r="L206" s="170"/>
      <c r="M206" s="175"/>
      <c r="T206" s="176"/>
      <c r="AT206" s="171" t="s">
        <v>1584</v>
      </c>
      <c r="AU206" s="171" t="s">
        <v>83</v>
      </c>
      <c r="AV206" s="12" t="s">
        <v>83</v>
      </c>
      <c r="AW206" s="12" t="s">
        <v>30</v>
      </c>
      <c r="AX206" s="12" t="s">
        <v>73</v>
      </c>
      <c r="AY206" s="171" t="s">
        <v>241</v>
      </c>
    </row>
    <row r="207" spans="2:51" s="14" customFormat="1" ht="11.25">
      <c r="B207" s="186"/>
      <c r="D207" s="151" t="s">
        <v>1584</v>
      </c>
      <c r="E207" s="187" t="s">
        <v>1</v>
      </c>
      <c r="F207" s="188" t="s">
        <v>2061</v>
      </c>
      <c r="H207" s="189">
        <v>47.74</v>
      </c>
      <c r="I207" s="190"/>
      <c r="L207" s="186"/>
      <c r="M207" s="191"/>
      <c r="T207" s="192"/>
      <c r="AT207" s="187" t="s">
        <v>1584</v>
      </c>
      <c r="AU207" s="187" t="s">
        <v>83</v>
      </c>
      <c r="AV207" s="14" t="s">
        <v>247</v>
      </c>
      <c r="AW207" s="14" t="s">
        <v>30</v>
      </c>
      <c r="AX207" s="14" t="s">
        <v>81</v>
      </c>
      <c r="AY207" s="187" t="s">
        <v>241</v>
      </c>
    </row>
    <row r="208" spans="2:65" s="1" customFormat="1" ht="21.75" customHeight="1">
      <c r="B208" s="32"/>
      <c r="C208" s="155" t="s">
        <v>351</v>
      </c>
      <c r="D208" s="155" t="s">
        <v>260</v>
      </c>
      <c r="E208" s="156" t="s">
        <v>3306</v>
      </c>
      <c r="F208" s="157" t="s">
        <v>3464</v>
      </c>
      <c r="G208" s="158" t="s">
        <v>563</v>
      </c>
      <c r="H208" s="159">
        <v>43.1</v>
      </c>
      <c r="I208" s="160"/>
      <c r="J208" s="161">
        <f>ROUND(I208*H208,2)</f>
        <v>0</v>
      </c>
      <c r="K208" s="162"/>
      <c r="L208" s="163"/>
      <c r="M208" s="164" t="s">
        <v>1</v>
      </c>
      <c r="N208" s="165" t="s">
        <v>38</v>
      </c>
      <c r="P208" s="147">
        <f>O208*H208</f>
        <v>0</v>
      </c>
      <c r="Q208" s="147">
        <v>0</v>
      </c>
      <c r="R208" s="147">
        <f>Q208*H208</f>
        <v>0</v>
      </c>
      <c r="S208" s="147">
        <v>0</v>
      </c>
      <c r="T208" s="148">
        <f>S208*H208</f>
        <v>0</v>
      </c>
      <c r="AR208" s="149" t="s">
        <v>258</v>
      </c>
      <c r="AT208" s="149" t="s">
        <v>260</v>
      </c>
      <c r="AU208" s="149" t="s">
        <v>83</v>
      </c>
      <c r="AY208" s="17" t="s">
        <v>241</v>
      </c>
      <c r="BE208" s="150">
        <f>IF(N208="základní",J208,0)</f>
        <v>0</v>
      </c>
      <c r="BF208" s="150">
        <f>IF(N208="snížená",J208,0)</f>
        <v>0</v>
      </c>
      <c r="BG208" s="150">
        <f>IF(N208="zákl. přenesená",J208,0)</f>
        <v>0</v>
      </c>
      <c r="BH208" s="150">
        <f>IF(N208="sníž. přenesená",J208,0)</f>
        <v>0</v>
      </c>
      <c r="BI208" s="150">
        <f>IF(N208="nulová",J208,0)</f>
        <v>0</v>
      </c>
      <c r="BJ208" s="17" t="s">
        <v>81</v>
      </c>
      <c r="BK208" s="150">
        <f>ROUND(I208*H208,2)</f>
        <v>0</v>
      </c>
      <c r="BL208" s="17" t="s">
        <v>247</v>
      </c>
      <c r="BM208" s="149" t="s">
        <v>3596</v>
      </c>
    </row>
    <row r="209" spans="2:47" s="1" customFormat="1" ht="11.25">
      <c r="B209" s="32"/>
      <c r="D209" s="151" t="s">
        <v>248</v>
      </c>
      <c r="F209" s="152" t="s">
        <v>3464</v>
      </c>
      <c r="I209" s="153"/>
      <c r="L209" s="32"/>
      <c r="M209" s="154"/>
      <c r="T209" s="56"/>
      <c r="AT209" s="17" t="s">
        <v>248</v>
      </c>
      <c r="AU209" s="17" t="s">
        <v>83</v>
      </c>
    </row>
    <row r="210" spans="2:51" s="12" customFormat="1" ht="11.25">
      <c r="B210" s="170"/>
      <c r="D210" s="151" t="s">
        <v>1584</v>
      </c>
      <c r="E210" s="171" t="s">
        <v>1</v>
      </c>
      <c r="F210" s="172" t="s">
        <v>3597</v>
      </c>
      <c r="H210" s="173">
        <v>43.1</v>
      </c>
      <c r="I210" s="174"/>
      <c r="L210" s="170"/>
      <c r="M210" s="175"/>
      <c r="T210" s="176"/>
      <c r="AT210" s="171" t="s">
        <v>1584</v>
      </c>
      <c r="AU210" s="171" t="s">
        <v>83</v>
      </c>
      <c r="AV210" s="12" t="s">
        <v>83</v>
      </c>
      <c r="AW210" s="12" t="s">
        <v>30</v>
      </c>
      <c r="AX210" s="12" t="s">
        <v>73</v>
      </c>
      <c r="AY210" s="171" t="s">
        <v>241</v>
      </c>
    </row>
    <row r="211" spans="2:51" s="14" customFormat="1" ht="11.25">
      <c r="B211" s="186"/>
      <c r="D211" s="151" t="s">
        <v>1584</v>
      </c>
      <c r="E211" s="187" t="s">
        <v>1</v>
      </c>
      <c r="F211" s="188" t="s">
        <v>2061</v>
      </c>
      <c r="H211" s="189">
        <v>43.1</v>
      </c>
      <c r="I211" s="190"/>
      <c r="L211" s="186"/>
      <c r="M211" s="191"/>
      <c r="T211" s="192"/>
      <c r="AT211" s="187" t="s">
        <v>1584</v>
      </c>
      <c r="AU211" s="187" t="s">
        <v>83</v>
      </c>
      <c r="AV211" s="14" t="s">
        <v>247</v>
      </c>
      <c r="AW211" s="14" t="s">
        <v>30</v>
      </c>
      <c r="AX211" s="14" t="s">
        <v>81</v>
      </c>
      <c r="AY211" s="187" t="s">
        <v>241</v>
      </c>
    </row>
    <row r="212" spans="2:65" s="1" customFormat="1" ht="24.2" customHeight="1">
      <c r="B212" s="32"/>
      <c r="C212" s="137" t="s">
        <v>302</v>
      </c>
      <c r="D212" s="137" t="s">
        <v>243</v>
      </c>
      <c r="E212" s="138" t="s">
        <v>3106</v>
      </c>
      <c r="F212" s="139" t="s">
        <v>3107</v>
      </c>
      <c r="G212" s="140" t="s">
        <v>257</v>
      </c>
      <c r="H212" s="141">
        <v>95.48</v>
      </c>
      <c r="I212" s="142"/>
      <c r="J212" s="143">
        <f>ROUND(I212*H212,2)</f>
        <v>0</v>
      </c>
      <c r="K212" s="144"/>
      <c r="L212" s="32"/>
      <c r="M212" s="145" t="s">
        <v>1</v>
      </c>
      <c r="N212" s="146" t="s">
        <v>38</v>
      </c>
      <c r="P212" s="147">
        <f>O212*H212</f>
        <v>0</v>
      </c>
      <c r="Q212" s="147">
        <v>0</v>
      </c>
      <c r="R212" s="147">
        <f>Q212*H212</f>
        <v>0</v>
      </c>
      <c r="S212" s="147">
        <v>0</v>
      </c>
      <c r="T212" s="148">
        <f>S212*H212</f>
        <v>0</v>
      </c>
      <c r="AR212" s="149" t="s">
        <v>247</v>
      </c>
      <c r="AT212" s="149" t="s">
        <v>243</v>
      </c>
      <c r="AU212" s="149" t="s">
        <v>83</v>
      </c>
      <c r="AY212" s="17" t="s">
        <v>241</v>
      </c>
      <c r="BE212" s="150">
        <f>IF(N212="základní",J212,0)</f>
        <v>0</v>
      </c>
      <c r="BF212" s="150">
        <f>IF(N212="snížená",J212,0)</f>
        <v>0</v>
      </c>
      <c r="BG212" s="150">
        <f>IF(N212="zákl. přenesená",J212,0)</f>
        <v>0</v>
      </c>
      <c r="BH212" s="150">
        <f>IF(N212="sníž. přenesená",J212,0)</f>
        <v>0</v>
      </c>
      <c r="BI212" s="150">
        <f>IF(N212="nulová",J212,0)</f>
        <v>0</v>
      </c>
      <c r="BJ212" s="17" t="s">
        <v>81</v>
      </c>
      <c r="BK212" s="150">
        <f>ROUND(I212*H212,2)</f>
        <v>0</v>
      </c>
      <c r="BL212" s="17" t="s">
        <v>247</v>
      </c>
      <c r="BM212" s="149" t="s">
        <v>3598</v>
      </c>
    </row>
    <row r="213" spans="2:47" s="1" customFormat="1" ht="19.5">
      <c r="B213" s="32"/>
      <c r="D213" s="151" t="s">
        <v>248</v>
      </c>
      <c r="F213" s="152" t="s">
        <v>3107</v>
      </c>
      <c r="I213" s="153"/>
      <c r="L213" s="32"/>
      <c r="M213" s="154"/>
      <c r="T213" s="56"/>
      <c r="AT213" s="17" t="s">
        <v>248</v>
      </c>
      <c r="AU213" s="17" t="s">
        <v>83</v>
      </c>
    </row>
    <row r="214" spans="2:51" s="12" customFormat="1" ht="11.25">
      <c r="B214" s="170"/>
      <c r="D214" s="151" t="s">
        <v>1584</v>
      </c>
      <c r="E214" s="171" t="s">
        <v>1</v>
      </c>
      <c r="F214" s="172" t="s">
        <v>3599</v>
      </c>
      <c r="H214" s="173">
        <v>95.48</v>
      </c>
      <c r="I214" s="174"/>
      <c r="L214" s="170"/>
      <c r="M214" s="175"/>
      <c r="T214" s="176"/>
      <c r="AT214" s="171" t="s">
        <v>1584</v>
      </c>
      <c r="AU214" s="171" t="s">
        <v>83</v>
      </c>
      <c r="AV214" s="12" t="s">
        <v>83</v>
      </c>
      <c r="AW214" s="12" t="s">
        <v>30</v>
      </c>
      <c r="AX214" s="12" t="s">
        <v>73</v>
      </c>
      <c r="AY214" s="171" t="s">
        <v>241</v>
      </c>
    </row>
    <row r="215" spans="2:51" s="14" customFormat="1" ht="11.25">
      <c r="B215" s="186"/>
      <c r="D215" s="151" t="s">
        <v>1584</v>
      </c>
      <c r="E215" s="187" t="s">
        <v>1</v>
      </c>
      <c r="F215" s="188" t="s">
        <v>2061</v>
      </c>
      <c r="H215" s="189">
        <v>95.48</v>
      </c>
      <c r="I215" s="190"/>
      <c r="L215" s="186"/>
      <c r="M215" s="191"/>
      <c r="T215" s="192"/>
      <c r="AT215" s="187" t="s">
        <v>1584</v>
      </c>
      <c r="AU215" s="187" t="s">
        <v>83</v>
      </c>
      <c r="AV215" s="14" t="s">
        <v>247</v>
      </c>
      <c r="AW215" s="14" t="s">
        <v>30</v>
      </c>
      <c r="AX215" s="14" t="s">
        <v>81</v>
      </c>
      <c r="AY215" s="187" t="s">
        <v>241</v>
      </c>
    </row>
    <row r="216" spans="2:65" s="1" customFormat="1" ht="16.5" customHeight="1">
      <c r="B216" s="32"/>
      <c r="C216" s="155" t="s">
        <v>358</v>
      </c>
      <c r="D216" s="155" t="s">
        <v>260</v>
      </c>
      <c r="E216" s="156" t="s">
        <v>3213</v>
      </c>
      <c r="F216" s="157" t="s">
        <v>3214</v>
      </c>
      <c r="G216" s="158" t="s">
        <v>563</v>
      </c>
      <c r="H216" s="159">
        <v>57.288</v>
      </c>
      <c r="I216" s="160"/>
      <c r="J216" s="161">
        <f>ROUND(I216*H216,2)</f>
        <v>0</v>
      </c>
      <c r="K216" s="162"/>
      <c r="L216" s="163"/>
      <c r="M216" s="164" t="s">
        <v>1</v>
      </c>
      <c r="N216" s="165" t="s">
        <v>38</v>
      </c>
      <c r="P216" s="147">
        <f>O216*H216</f>
        <v>0</v>
      </c>
      <c r="Q216" s="147">
        <v>0</v>
      </c>
      <c r="R216" s="147">
        <f>Q216*H216</f>
        <v>0</v>
      </c>
      <c r="S216" s="147">
        <v>0</v>
      </c>
      <c r="T216" s="148">
        <f>S216*H216</f>
        <v>0</v>
      </c>
      <c r="AR216" s="149" t="s">
        <v>258</v>
      </c>
      <c r="AT216" s="149" t="s">
        <v>260</v>
      </c>
      <c r="AU216" s="149" t="s">
        <v>83</v>
      </c>
      <c r="AY216" s="17" t="s">
        <v>241</v>
      </c>
      <c r="BE216" s="150">
        <f>IF(N216="základní",J216,0)</f>
        <v>0</v>
      </c>
      <c r="BF216" s="150">
        <f>IF(N216="snížená",J216,0)</f>
        <v>0</v>
      </c>
      <c r="BG216" s="150">
        <f>IF(N216="zákl. přenesená",J216,0)</f>
        <v>0</v>
      </c>
      <c r="BH216" s="150">
        <f>IF(N216="sníž. přenesená",J216,0)</f>
        <v>0</v>
      </c>
      <c r="BI216" s="150">
        <f>IF(N216="nulová",J216,0)</f>
        <v>0</v>
      </c>
      <c r="BJ216" s="17" t="s">
        <v>81</v>
      </c>
      <c r="BK216" s="150">
        <f>ROUND(I216*H216,2)</f>
        <v>0</v>
      </c>
      <c r="BL216" s="17" t="s">
        <v>247</v>
      </c>
      <c r="BM216" s="149" t="s">
        <v>3600</v>
      </c>
    </row>
    <row r="217" spans="2:47" s="1" customFormat="1" ht="11.25">
      <c r="B217" s="32"/>
      <c r="D217" s="151" t="s">
        <v>248</v>
      </c>
      <c r="F217" s="152" t="s">
        <v>3214</v>
      </c>
      <c r="I217" s="153"/>
      <c r="L217" s="32"/>
      <c r="M217" s="154"/>
      <c r="T217" s="56"/>
      <c r="AT217" s="17" t="s">
        <v>248</v>
      </c>
      <c r="AU217" s="17" t="s">
        <v>83</v>
      </c>
    </row>
    <row r="218" spans="2:51" s="12" customFormat="1" ht="11.25">
      <c r="B218" s="170"/>
      <c r="D218" s="151" t="s">
        <v>1584</v>
      </c>
      <c r="E218" s="171" t="s">
        <v>1</v>
      </c>
      <c r="F218" s="172" t="s">
        <v>3601</v>
      </c>
      <c r="H218" s="173">
        <v>57.288</v>
      </c>
      <c r="I218" s="174"/>
      <c r="L218" s="170"/>
      <c r="M218" s="175"/>
      <c r="T218" s="176"/>
      <c r="AT218" s="171" t="s">
        <v>1584</v>
      </c>
      <c r="AU218" s="171" t="s">
        <v>83</v>
      </c>
      <c r="AV218" s="12" t="s">
        <v>83</v>
      </c>
      <c r="AW218" s="12" t="s">
        <v>30</v>
      </c>
      <c r="AX218" s="12" t="s">
        <v>73</v>
      </c>
      <c r="AY218" s="171" t="s">
        <v>241</v>
      </c>
    </row>
    <row r="219" spans="2:51" s="14" customFormat="1" ht="11.25">
      <c r="B219" s="186"/>
      <c r="D219" s="151" t="s">
        <v>1584</v>
      </c>
      <c r="E219" s="187" t="s">
        <v>1</v>
      </c>
      <c r="F219" s="188" t="s">
        <v>2061</v>
      </c>
      <c r="H219" s="189">
        <v>57.288</v>
      </c>
      <c r="I219" s="190"/>
      <c r="L219" s="186"/>
      <c r="M219" s="191"/>
      <c r="T219" s="192"/>
      <c r="AT219" s="187" t="s">
        <v>1584</v>
      </c>
      <c r="AU219" s="187" t="s">
        <v>83</v>
      </c>
      <c r="AV219" s="14" t="s">
        <v>247</v>
      </c>
      <c r="AW219" s="14" t="s">
        <v>30</v>
      </c>
      <c r="AX219" s="14" t="s">
        <v>81</v>
      </c>
      <c r="AY219" s="187" t="s">
        <v>241</v>
      </c>
    </row>
    <row r="220" spans="2:65" s="1" customFormat="1" ht="24.2" customHeight="1">
      <c r="B220" s="32"/>
      <c r="C220" s="137" t="s">
        <v>306</v>
      </c>
      <c r="D220" s="137" t="s">
        <v>243</v>
      </c>
      <c r="E220" s="138" t="s">
        <v>3497</v>
      </c>
      <c r="F220" s="139" t="s">
        <v>3498</v>
      </c>
      <c r="G220" s="140" t="s">
        <v>246</v>
      </c>
      <c r="H220" s="141">
        <v>42.6</v>
      </c>
      <c r="I220" s="142"/>
      <c r="J220" s="143">
        <f>ROUND(I220*H220,2)</f>
        <v>0</v>
      </c>
      <c r="K220" s="144"/>
      <c r="L220" s="32"/>
      <c r="M220" s="145" t="s">
        <v>1</v>
      </c>
      <c r="N220" s="146" t="s">
        <v>38</v>
      </c>
      <c r="P220" s="147">
        <f>O220*H220</f>
        <v>0</v>
      </c>
      <c r="Q220" s="147">
        <v>0</v>
      </c>
      <c r="R220" s="147">
        <f>Q220*H220</f>
        <v>0</v>
      </c>
      <c r="S220" s="147">
        <v>0</v>
      </c>
      <c r="T220" s="148">
        <f>S220*H220</f>
        <v>0</v>
      </c>
      <c r="AR220" s="149" t="s">
        <v>247</v>
      </c>
      <c r="AT220" s="149" t="s">
        <v>243</v>
      </c>
      <c r="AU220" s="149" t="s">
        <v>83</v>
      </c>
      <c r="AY220" s="17" t="s">
        <v>241</v>
      </c>
      <c r="BE220" s="150">
        <f>IF(N220="základní",J220,0)</f>
        <v>0</v>
      </c>
      <c r="BF220" s="150">
        <f>IF(N220="snížená",J220,0)</f>
        <v>0</v>
      </c>
      <c r="BG220" s="150">
        <f>IF(N220="zákl. přenesená",J220,0)</f>
        <v>0</v>
      </c>
      <c r="BH220" s="150">
        <f>IF(N220="sníž. přenesená",J220,0)</f>
        <v>0</v>
      </c>
      <c r="BI220" s="150">
        <f>IF(N220="nulová",J220,0)</f>
        <v>0</v>
      </c>
      <c r="BJ220" s="17" t="s">
        <v>81</v>
      </c>
      <c r="BK220" s="150">
        <f>ROUND(I220*H220,2)</f>
        <v>0</v>
      </c>
      <c r="BL220" s="17" t="s">
        <v>247</v>
      </c>
      <c r="BM220" s="149" t="s">
        <v>3602</v>
      </c>
    </row>
    <row r="221" spans="2:47" s="1" customFormat="1" ht="19.5">
      <c r="B221" s="32"/>
      <c r="D221" s="151" t="s">
        <v>248</v>
      </c>
      <c r="F221" s="152" t="s">
        <v>3498</v>
      </c>
      <c r="I221" s="153"/>
      <c r="L221" s="32"/>
      <c r="M221" s="154"/>
      <c r="T221" s="56"/>
      <c r="AT221" s="17" t="s">
        <v>248</v>
      </c>
      <c r="AU221" s="17" t="s">
        <v>83</v>
      </c>
    </row>
    <row r="222" spans="2:51" s="12" customFormat="1" ht="11.25">
      <c r="B222" s="170"/>
      <c r="D222" s="151" t="s">
        <v>1584</v>
      </c>
      <c r="E222" s="171" t="s">
        <v>1</v>
      </c>
      <c r="F222" s="172" t="s">
        <v>3603</v>
      </c>
      <c r="H222" s="173">
        <v>42.6</v>
      </c>
      <c r="I222" s="174"/>
      <c r="L222" s="170"/>
      <c r="M222" s="175"/>
      <c r="T222" s="176"/>
      <c r="AT222" s="171" t="s">
        <v>1584</v>
      </c>
      <c r="AU222" s="171" t="s">
        <v>83</v>
      </c>
      <c r="AV222" s="12" t="s">
        <v>83</v>
      </c>
      <c r="AW222" s="12" t="s">
        <v>30</v>
      </c>
      <c r="AX222" s="12" t="s">
        <v>73</v>
      </c>
      <c r="AY222" s="171" t="s">
        <v>241</v>
      </c>
    </row>
    <row r="223" spans="2:51" s="14" customFormat="1" ht="11.25">
      <c r="B223" s="186"/>
      <c r="D223" s="151" t="s">
        <v>1584</v>
      </c>
      <c r="E223" s="187" t="s">
        <v>1</v>
      </c>
      <c r="F223" s="188" t="s">
        <v>2061</v>
      </c>
      <c r="H223" s="189">
        <v>42.6</v>
      </c>
      <c r="I223" s="190"/>
      <c r="L223" s="186"/>
      <c r="M223" s="191"/>
      <c r="T223" s="192"/>
      <c r="AT223" s="187" t="s">
        <v>1584</v>
      </c>
      <c r="AU223" s="187" t="s">
        <v>83</v>
      </c>
      <c r="AV223" s="14" t="s">
        <v>247</v>
      </c>
      <c r="AW223" s="14" t="s">
        <v>30</v>
      </c>
      <c r="AX223" s="14" t="s">
        <v>81</v>
      </c>
      <c r="AY223" s="187" t="s">
        <v>241</v>
      </c>
    </row>
    <row r="224" spans="2:65" s="1" customFormat="1" ht="24.2" customHeight="1">
      <c r="B224" s="32"/>
      <c r="C224" s="137" t="s">
        <v>365</v>
      </c>
      <c r="D224" s="137" t="s">
        <v>243</v>
      </c>
      <c r="E224" s="138" t="s">
        <v>1565</v>
      </c>
      <c r="F224" s="139" t="s">
        <v>1566</v>
      </c>
      <c r="G224" s="140" t="s">
        <v>246</v>
      </c>
      <c r="H224" s="141">
        <v>21.24</v>
      </c>
      <c r="I224" s="142"/>
      <c r="J224" s="143">
        <f>ROUND(I224*H224,2)</f>
        <v>0</v>
      </c>
      <c r="K224" s="144"/>
      <c r="L224" s="32"/>
      <c r="M224" s="145" t="s">
        <v>1</v>
      </c>
      <c r="N224" s="146" t="s">
        <v>38</v>
      </c>
      <c r="P224" s="147">
        <f>O224*H224</f>
        <v>0</v>
      </c>
      <c r="Q224" s="147">
        <v>0</v>
      </c>
      <c r="R224" s="147">
        <f>Q224*H224</f>
        <v>0</v>
      </c>
      <c r="S224" s="147">
        <v>0</v>
      </c>
      <c r="T224" s="148">
        <f>S224*H224</f>
        <v>0</v>
      </c>
      <c r="AR224" s="149" t="s">
        <v>247</v>
      </c>
      <c r="AT224" s="149" t="s">
        <v>243</v>
      </c>
      <c r="AU224" s="149" t="s">
        <v>83</v>
      </c>
      <c r="AY224" s="17" t="s">
        <v>241</v>
      </c>
      <c r="BE224" s="150">
        <f>IF(N224="základní",J224,0)</f>
        <v>0</v>
      </c>
      <c r="BF224" s="150">
        <f>IF(N224="snížená",J224,0)</f>
        <v>0</v>
      </c>
      <c r="BG224" s="150">
        <f>IF(N224="zákl. přenesená",J224,0)</f>
        <v>0</v>
      </c>
      <c r="BH224" s="150">
        <f>IF(N224="sníž. přenesená",J224,0)</f>
        <v>0</v>
      </c>
      <c r="BI224" s="150">
        <f>IF(N224="nulová",J224,0)</f>
        <v>0</v>
      </c>
      <c r="BJ224" s="17" t="s">
        <v>81</v>
      </c>
      <c r="BK224" s="150">
        <f>ROUND(I224*H224,2)</f>
        <v>0</v>
      </c>
      <c r="BL224" s="17" t="s">
        <v>247</v>
      </c>
      <c r="BM224" s="149" t="s">
        <v>3604</v>
      </c>
    </row>
    <row r="225" spans="2:47" s="1" customFormat="1" ht="11.25">
      <c r="B225" s="32"/>
      <c r="D225" s="151" t="s">
        <v>248</v>
      </c>
      <c r="F225" s="152" t="s">
        <v>1566</v>
      </c>
      <c r="I225" s="153"/>
      <c r="L225" s="32"/>
      <c r="M225" s="154"/>
      <c r="T225" s="56"/>
      <c r="AT225" s="17" t="s">
        <v>248</v>
      </c>
      <c r="AU225" s="17" t="s">
        <v>83</v>
      </c>
    </row>
    <row r="226" spans="2:51" s="12" customFormat="1" ht="11.25">
      <c r="B226" s="170"/>
      <c r="D226" s="151" t="s">
        <v>1584</v>
      </c>
      <c r="E226" s="171" t="s">
        <v>1</v>
      </c>
      <c r="F226" s="172" t="s">
        <v>3605</v>
      </c>
      <c r="H226" s="173">
        <v>18</v>
      </c>
      <c r="I226" s="174"/>
      <c r="L226" s="170"/>
      <c r="M226" s="175"/>
      <c r="T226" s="176"/>
      <c r="AT226" s="171" t="s">
        <v>1584</v>
      </c>
      <c r="AU226" s="171" t="s">
        <v>83</v>
      </c>
      <c r="AV226" s="12" t="s">
        <v>83</v>
      </c>
      <c r="AW226" s="12" t="s">
        <v>30</v>
      </c>
      <c r="AX226" s="12" t="s">
        <v>73</v>
      </c>
      <c r="AY226" s="171" t="s">
        <v>241</v>
      </c>
    </row>
    <row r="227" spans="2:51" s="12" customFormat="1" ht="11.25">
      <c r="B227" s="170"/>
      <c r="D227" s="151" t="s">
        <v>1584</v>
      </c>
      <c r="E227" s="171" t="s">
        <v>1</v>
      </c>
      <c r="F227" s="172" t="s">
        <v>3606</v>
      </c>
      <c r="H227" s="173">
        <v>3.24</v>
      </c>
      <c r="I227" s="174"/>
      <c r="L227" s="170"/>
      <c r="M227" s="175"/>
      <c r="T227" s="176"/>
      <c r="AT227" s="171" t="s">
        <v>1584</v>
      </c>
      <c r="AU227" s="171" t="s">
        <v>83</v>
      </c>
      <c r="AV227" s="12" t="s">
        <v>83</v>
      </c>
      <c r="AW227" s="12" t="s">
        <v>30</v>
      </c>
      <c r="AX227" s="12" t="s">
        <v>73</v>
      </c>
      <c r="AY227" s="171" t="s">
        <v>241</v>
      </c>
    </row>
    <row r="228" spans="2:51" s="14" customFormat="1" ht="11.25">
      <c r="B228" s="186"/>
      <c r="D228" s="151" t="s">
        <v>1584</v>
      </c>
      <c r="E228" s="187" t="s">
        <v>1</v>
      </c>
      <c r="F228" s="188" t="s">
        <v>2061</v>
      </c>
      <c r="H228" s="189">
        <v>21.240000000000002</v>
      </c>
      <c r="I228" s="190"/>
      <c r="L228" s="186"/>
      <c r="M228" s="191"/>
      <c r="T228" s="192"/>
      <c r="AT228" s="187" t="s">
        <v>1584</v>
      </c>
      <c r="AU228" s="187" t="s">
        <v>83</v>
      </c>
      <c r="AV228" s="14" t="s">
        <v>247</v>
      </c>
      <c r="AW228" s="14" t="s">
        <v>30</v>
      </c>
      <c r="AX228" s="14" t="s">
        <v>81</v>
      </c>
      <c r="AY228" s="187" t="s">
        <v>241</v>
      </c>
    </row>
    <row r="229" spans="2:65" s="1" customFormat="1" ht="16.5" customHeight="1">
      <c r="B229" s="32"/>
      <c r="C229" s="155" t="s">
        <v>309</v>
      </c>
      <c r="D229" s="155" t="s">
        <v>260</v>
      </c>
      <c r="E229" s="156" t="s">
        <v>1417</v>
      </c>
      <c r="F229" s="157" t="s">
        <v>1418</v>
      </c>
      <c r="G229" s="158" t="s">
        <v>563</v>
      </c>
      <c r="H229" s="159">
        <v>42.48</v>
      </c>
      <c r="I229" s="160"/>
      <c r="J229" s="161">
        <f>ROUND(I229*H229,2)</f>
        <v>0</v>
      </c>
      <c r="K229" s="162"/>
      <c r="L229" s="163"/>
      <c r="M229" s="164" t="s">
        <v>1</v>
      </c>
      <c r="N229" s="165" t="s">
        <v>38</v>
      </c>
      <c r="P229" s="147">
        <f>O229*H229</f>
        <v>0</v>
      </c>
      <c r="Q229" s="147">
        <v>0</v>
      </c>
      <c r="R229" s="147">
        <f>Q229*H229</f>
        <v>0</v>
      </c>
      <c r="S229" s="147">
        <v>0</v>
      </c>
      <c r="T229" s="148">
        <f>S229*H229</f>
        <v>0</v>
      </c>
      <c r="AR229" s="149" t="s">
        <v>258</v>
      </c>
      <c r="AT229" s="149" t="s">
        <v>260</v>
      </c>
      <c r="AU229" s="149" t="s">
        <v>83</v>
      </c>
      <c r="AY229" s="17" t="s">
        <v>241</v>
      </c>
      <c r="BE229" s="150">
        <f>IF(N229="základní",J229,0)</f>
        <v>0</v>
      </c>
      <c r="BF229" s="150">
        <f>IF(N229="snížená",J229,0)</f>
        <v>0</v>
      </c>
      <c r="BG229" s="150">
        <f>IF(N229="zákl. přenesená",J229,0)</f>
        <v>0</v>
      </c>
      <c r="BH229" s="150">
        <f>IF(N229="sníž. přenesená",J229,0)</f>
        <v>0</v>
      </c>
      <c r="BI229" s="150">
        <f>IF(N229="nulová",J229,0)</f>
        <v>0</v>
      </c>
      <c r="BJ229" s="17" t="s">
        <v>81</v>
      </c>
      <c r="BK229" s="150">
        <f>ROUND(I229*H229,2)</f>
        <v>0</v>
      </c>
      <c r="BL229" s="17" t="s">
        <v>247</v>
      </c>
      <c r="BM229" s="149" t="s">
        <v>3607</v>
      </c>
    </row>
    <row r="230" spans="2:47" s="1" customFormat="1" ht="11.25">
      <c r="B230" s="32"/>
      <c r="D230" s="151" t="s">
        <v>248</v>
      </c>
      <c r="F230" s="152" t="s">
        <v>1418</v>
      </c>
      <c r="I230" s="153"/>
      <c r="L230" s="32"/>
      <c r="M230" s="154"/>
      <c r="T230" s="56"/>
      <c r="AT230" s="17" t="s">
        <v>248</v>
      </c>
      <c r="AU230" s="17" t="s">
        <v>83</v>
      </c>
    </row>
    <row r="231" spans="2:65" s="1" customFormat="1" ht="24.2" customHeight="1">
      <c r="B231" s="32"/>
      <c r="C231" s="137" t="s">
        <v>372</v>
      </c>
      <c r="D231" s="137" t="s">
        <v>243</v>
      </c>
      <c r="E231" s="138" t="s">
        <v>3259</v>
      </c>
      <c r="F231" s="139" t="s">
        <v>3260</v>
      </c>
      <c r="G231" s="140" t="s">
        <v>246</v>
      </c>
      <c r="H231" s="141">
        <v>90.46</v>
      </c>
      <c r="I231" s="142"/>
      <c r="J231" s="143">
        <f>ROUND(I231*H231,2)</f>
        <v>0</v>
      </c>
      <c r="K231" s="144"/>
      <c r="L231" s="32"/>
      <c r="M231" s="145" t="s">
        <v>1</v>
      </c>
      <c r="N231" s="146" t="s">
        <v>38</v>
      </c>
      <c r="P231" s="147">
        <f>O231*H231</f>
        <v>0</v>
      </c>
      <c r="Q231" s="147">
        <v>0</v>
      </c>
      <c r="R231" s="147">
        <f>Q231*H231</f>
        <v>0</v>
      </c>
      <c r="S231" s="147">
        <v>0</v>
      </c>
      <c r="T231" s="148">
        <f>S231*H231</f>
        <v>0</v>
      </c>
      <c r="AR231" s="149" t="s">
        <v>247</v>
      </c>
      <c r="AT231" s="149" t="s">
        <v>243</v>
      </c>
      <c r="AU231" s="149" t="s">
        <v>83</v>
      </c>
      <c r="AY231" s="17" t="s">
        <v>241</v>
      </c>
      <c r="BE231" s="150">
        <f>IF(N231="základní",J231,0)</f>
        <v>0</v>
      </c>
      <c r="BF231" s="150">
        <f>IF(N231="snížená",J231,0)</f>
        <v>0</v>
      </c>
      <c r="BG231" s="150">
        <f>IF(N231="zákl. přenesená",J231,0)</f>
        <v>0</v>
      </c>
      <c r="BH231" s="150">
        <f>IF(N231="sníž. přenesená",J231,0)</f>
        <v>0</v>
      </c>
      <c r="BI231" s="150">
        <f>IF(N231="nulová",J231,0)</f>
        <v>0</v>
      </c>
      <c r="BJ231" s="17" t="s">
        <v>81</v>
      </c>
      <c r="BK231" s="150">
        <f>ROUND(I231*H231,2)</f>
        <v>0</v>
      </c>
      <c r="BL231" s="17" t="s">
        <v>247</v>
      </c>
      <c r="BM231" s="149" t="s">
        <v>3608</v>
      </c>
    </row>
    <row r="232" spans="2:47" s="1" customFormat="1" ht="19.5">
      <c r="B232" s="32"/>
      <c r="D232" s="151" t="s">
        <v>248</v>
      </c>
      <c r="F232" s="152" t="s">
        <v>3260</v>
      </c>
      <c r="I232" s="153"/>
      <c r="L232" s="32"/>
      <c r="M232" s="154"/>
      <c r="T232" s="56"/>
      <c r="AT232" s="17" t="s">
        <v>248</v>
      </c>
      <c r="AU232" s="17" t="s">
        <v>83</v>
      </c>
    </row>
    <row r="233" spans="2:51" s="12" customFormat="1" ht="11.25">
      <c r="B233" s="170"/>
      <c r="D233" s="151" t="s">
        <v>1584</v>
      </c>
      <c r="E233" s="171" t="s">
        <v>1</v>
      </c>
      <c r="F233" s="172" t="s">
        <v>3609</v>
      </c>
      <c r="H233" s="173">
        <v>41.18</v>
      </c>
      <c r="I233" s="174"/>
      <c r="L233" s="170"/>
      <c r="M233" s="175"/>
      <c r="T233" s="176"/>
      <c r="AT233" s="171" t="s">
        <v>1584</v>
      </c>
      <c r="AU233" s="171" t="s">
        <v>83</v>
      </c>
      <c r="AV233" s="12" t="s">
        <v>83</v>
      </c>
      <c r="AW233" s="12" t="s">
        <v>30</v>
      </c>
      <c r="AX233" s="12" t="s">
        <v>73</v>
      </c>
      <c r="AY233" s="171" t="s">
        <v>241</v>
      </c>
    </row>
    <row r="234" spans="2:51" s="12" customFormat="1" ht="11.25">
      <c r="B234" s="170"/>
      <c r="D234" s="151" t="s">
        <v>1584</v>
      </c>
      <c r="E234" s="171" t="s">
        <v>1</v>
      </c>
      <c r="F234" s="172" t="s">
        <v>3610</v>
      </c>
      <c r="H234" s="173">
        <v>49.28</v>
      </c>
      <c r="I234" s="174"/>
      <c r="L234" s="170"/>
      <c r="M234" s="175"/>
      <c r="T234" s="176"/>
      <c r="AT234" s="171" t="s">
        <v>1584</v>
      </c>
      <c r="AU234" s="171" t="s">
        <v>83</v>
      </c>
      <c r="AV234" s="12" t="s">
        <v>83</v>
      </c>
      <c r="AW234" s="12" t="s">
        <v>30</v>
      </c>
      <c r="AX234" s="12" t="s">
        <v>73</v>
      </c>
      <c r="AY234" s="171" t="s">
        <v>241</v>
      </c>
    </row>
    <row r="235" spans="2:51" s="14" customFormat="1" ht="11.25">
      <c r="B235" s="186"/>
      <c r="D235" s="151" t="s">
        <v>1584</v>
      </c>
      <c r="E235" s="187" t="s">
        <v>1</v>
      </c>
      <c r="F235" s="188" t="s">
        <v>2061</v>
      </c>
      <c r="H235" s="189">
        <v>90.46000000000001</v>
      </c>
      <c r="I235" s="190"/>
      <c r="L235" s="186"/>
      <c r="M235" s="191"/>
      <c r="T235" s="192"/>
      <c r="AT235" s="187" t="s">
        <v>1584</v>
      </c>
      <c r="AU235" s="187" t="s">
        <v>83</v>
      </c>
      <c r="AV235" s="14" t="s">
        <v>247</v>
      </c>
      <c r="AW235" s="14" t="s">
        <v>30</v>
      </c>
      <c r="AX235" s="14" t="s">
        <v>81</v>
      </c>
      <c r="AY235" s="187" t="s">
        <v>241</v>
      </c>
    </row>
    <row r="236" spans="2:65" s="1" customFormat="1" ht="16.5" customHeight="1">
      <c r="B236" s="32"/>
      <c r="C236" s="137" t="s">
        <v>313</v>
      </c>
      <c r="D236" s="137" t="s">
        <v>243</v>
      </c>
      <c r="E236" s="138" t="s">
        <v>3271</v>
      </c>
      <c r="F236" s="139" t="s">
        <v>3272</v>
      </c>
      <c r="G236" s="140" t="s">
        <v>257</v>
      </c>
      <c r="H236" s="141">
        <v>95.48</v>
      </c>
      <c r="I236" s="142"/>
      <c r="J236" s="143">
        <f>ROUND(I236*H236,2)</f>
        <v>0</v>
      </c>
      <c r="K236" s="144"/>
      <c r="L236" s="32"/>
      <c r="M236" s="145" t="s">
        <v>1</v>
      </c>
      <c r="N236" s="146" t="s">
        <v>38</v>
      </c>
      <c r="P236" s="147">
        <f>O236*H236</f>
        <v>0</v>
      </c>
      <c r="Q236" s="147">
        <v>0</v>
      </c>
      <c r="R236" s="147">
        <f>Q236*H236</f>
        <v>0</v>
      </c>
      <c r="S236" s="147">
        <v>0</v>
      </c>
      <c r="T236" s="148">
        <f>S236*H236</f>
        <v>0</v>
      </c>
      <c r="AR236" s="149" t="s">
        <v>247</v>
      </c>
      <c r="AT236" s="149" t="s">
        <v>243</v>
      </c>
      <c r="AU236" s="149" t="s">
        <v>83</v>
      </c>
      <c r="AY236" s="17" t="s">
        <v>241</v>
      </c>
      <c r="BE236" s="150">
        <f>IF(N236="základní",J236,0)</f>
        <v>0</v>
      </c>
      <c r="BF236" s="150">
        <f>IF(N236="snížená",J236,0)</f>
        <v>0</v>
      </c>
      <c r="BG236" s="150">
        <f>IF(N236="zákl. přenesená",J236,0)</f>
        <v>0</v>
      </c>
      <c r="BH236" s="150">
        <f>IF(N236="sníž. přenesená",J236,0)</f>
        <v>0</v>
      </c>
      <c r="BI236" s="150">
        <f>IF(N236="nulová",J236,0)</f>
        <v>0</v>
      </c>
      <c r="BJ236" s="17" t="s">
        <v>81</v>
      </c>
      <c r="BK236" s="150">
        <f>ROUND(I236*H236,2)</f>
        <v>0</v>
      </c>
      <c r="BL236" s="17" t="s">
        <v>247</v>
      </c>
      <c r="BM236" s="149" t="s">
        <v>3611</v>
      </c>
    </row>
    <row r="237" spans="2:47" s="1" customFormat="1" ht="11.25">
      <c r="B237" s="32"/>
      <c r="D237" s="151" t="s">
        <v>248</v>
      </c>
      <c r="F237" s="152" t="s">
        <v>3272</v>
      </c>
      <c r="I237" s="153"/>
      <c r="L237" s="32"/>
      <c r="M237" s="154"/>
      <c r="T237" s="56"/>
      <c r="AT237" s="17" t="s">
        <v>248</v>
      </c>
      <c r="AU237" s="17" t="s">
        <v>83</v>
      </c>
    </row>
    <row r="238" spans="2:51" s="12" customFormat="1" ht="11.25">
      <c r="B238" s="170"/>
      <c r="D238" s="151" t="s">
        <v>1584</v>
      </c>
      <c r="E238" s="171" t="s">
        <v>1</v>
      </c>
      <c r="F238" s="172" t="s">
        <v>3612</v>
      </c>
      <c r="H238" s="173">
        <v>95.48</v>
      </c>
      <c r="I238" s="174"/>
      <c r="L238" s="170"/>
      <c r="M238" s="175"/>
      <c r="T238" s="176"/>
      <c r="AT238" s="171" t="s">
        <v>1584</v>
      </c>
      <c r="AU238" s="171" t="s">
        <v>83</v>
      </c>
      <c r="AV238" s="12" t="s">
        <v>83</v>
      </c>
      <c r="AW238" s="12" t="s">
        <v>30</v>
      </c>
      <c r="AX238" s="12" t="s">
        <v>73</v>
      </c>
      <c r="AY238" s="171" t="s">
        <v>241</v>
      </c>
    </row>
    <row r="239" spans="2:51" s="14" customFormat="1" ht="11.25">
      <c r="B239" s="186"/>
      <c r="D239" s="151" t="s">
        <v>1584</v>
      </c>
      <c r="E239" s="187" t="s">
        <v>1</v>
      </c>
      <c r="F239" s="188" t="s">
        <v>2061</v>
      </c>
      <c r="H239" s="189">
        <v>95.48</v>
      </c>
      <c r="I239" s="190"/>
      <c r="L239" s="186"/>
      <c r="M239" s="191"/>
      <c r="T239" s="192"/>
      <c r="AT239" s="187" t="s">
        <v>1584</v>
      </c>
      <c r="AU239" s="187" t="s">
        <v>83</v>
      </c>
      <c r="AV239" s="14" t="s">
        <v>247</v>
      </c>
      <c r="AW239" s="14" t="s">
        <v>30</v>
      </c>
      <c r="AX239" s="14" t="s">
        <v>81</v>
      </c>
      <c r="AY239" s="187" t="s">
        <v>241</v>
      </c>
    </row>
    <row r="240" spans="2:63" s="11" customFormat="1" ht="25.9" customHeight="1">
      <c r="B240" s="125"/>
      <c r="D240" s="126" t="s">
        <v>72</v>
      </c>
      <c r="E240" s="127" t="s">
        <v>636</v>
      </c>
      <c r="F240" s="127" t="s">
        <v>637</v>
      </c>
      <c r="I240" s="128"/>
      <c r="J240" s="129">
        <f>BK240</f>
        <v>0</v>
      </c>
      <c r="L240" s="125"/>
      <c r="M240" s="130"/>
      <c r="P240" s="131">
        <f>SUM(P241:P261)</f>
        <v>0</v>
      </c>
      <c r="R240" s="131">
        <f>SUM(R241:R261)</f>
        <v>0</v>
      </c>
      <c r="T240" s="132">
        <f>SUM(T241:T261)</f>
        <v>0</v>
      </c>
      <c r="AR240" s="126" t="s">
        <v>247</v>
      </c>
      <c r="AT240" s="133" t="s">
        <v>72</v>
      </c>
      <c r="AU240" s="133" t="s">
        <v>73</v>
      </c>
      <c r="AY240" s="126" t="s">
        <v>241</v>
      </c>
      <c r="BK240" s="134">
        <f>SUM(BK241:BK261)</f>
        <v>0</v>
      </c>
    </row>
    <row r="241" spans="2:65" s="1" customFormat="1" ht="62.65" customHeight="1">
      <c r="B241" s="32"/>
      <c r="C241" s="137" t="s">
        <v>379</v>
      </c>
      <c r="D241" s="137" t="s">
        <v>243</v>
      </c>
      <c r="E241" s="138" t="s">
        <v>3509</v>
      </c>
      <c r="F241" s="139" t="s">
        <v>3510</v>
      </c>
      <c r="G241" s="140" t="s">
        <v>263</v>
      </c>
      <c r="H241" s="141">
        <v>1</v>
      </c>
      <c r="I241" s="142"/>
      <c r="J241" s="143">
        <f>ROUND(I241*H241,2)</f>
        <v>0</v>
      </c>
      <c r="K241" s="144"/>
      <c r="L241" s="32"/>
      <c r="M241" s="145" t="s">
        <v>1</v>
      </c>
      <c r="N241" s="146" t="s">
        <v>38</v>
      </c>
      <c r="P241" s="147">
        <f>O241*H241</f>
        <v>0</v>
      </c>
      <c r="Q241" s="147">
        <v>0</v>
      </c>
      <c r="R241" s="147">
        <f>Q241*H241</f>
        <v>0</v>
      </c>
      <c r="S241" s="147">
        <v>0</v>
      </c>
      <c r="T241" s="148">
        <f>S241*H241</f>
        <v>0</v>
      </c>
      <c r="AR241" s="149" t="s">
        <v>641</v>
      </c>
      <c r="AT241" s="149" t="s">
        <v>243</v>
      </c>
      <c r="AU241" s="149" t="s">
        <v>81</v>
      </c>
      <c r="AY241" s="17" t="s">
        <v>241</v>
      </c>
      <c r="BE241" s="150">
        <f>IF(N241="základní",J241,0)</f>
        <v>0</v>
      </c>
      <c r="BF241" s="150">
        <f>IF(N241="snížená",J241,0)</f>
        <v>0</v>
      </c>
      <c r="BG241" s="150">
        <f>IF(N241="zákl. přenesená",J241,0)</f>
        <v>0</v>
      </c>
      <c r="BH241" s="150">
        <f>IF(N241="sníž. přenesená",J241,0)</f>
        <v>0</v>
      </c>
      <c r="BI241" s="150">
        <f>IF(N241="nulová",J241,0)</f>
        <v>0</v>
      </c>
      <c r="BJ241" s="17" t="s">
        <v>81</v>
      </c>
      <c r="BK241" s="150">
        <f>ROUND(I241*H241,2)</f>
        <v>0</v>
      </c>
      <c r="BL241" s="17" t="s">
        <v>641</v>
      </c>
      <c r="BM241" s="149" t="s">
        <v>3613</v>
      </c>
    </row>
    <row r="242" spans="2:47" s="1" customFormat="1" ht="39">
      <c r="B242" s="32"/>
      <c r="D242" s="151" t="s">
        <v>248</v>
      </c>
      <c r="F242" s="152" t="s">
        <v>3510</v>
      </c>
      <c r="I242" s="153"/>
      <c r="L242" s="32"/>
      <c r="M242" s="154"/>
      <c r="T242" s="56"/>
      <c r="AT242" s="17" t="s">
        <v>248</v>
      </c>
      <c r="AU242" s="17" t="s">
        <v>81</v>
      </c>
    </row>
    <row r="243" spans="2:51" s="12" customFormat="1" ht="11.25">
      <c r="B243" s="170"/>
      <c r="D243" s="151" t="s">
        <v>1584</v>
      </c>
      <c r="E243" s="171" t="s">
        <v>1</v>
      </c>
      <c r="F243" s="172" t="s">
        <v>3512</v>
      </c>
      <c r="H243" s="173">
        <v>1</v>
      </c>
      <c r="I243" s="174"/>
      <c r="L243" s="170"/>
      <c r="M243" s="175"/>
      <c r="T243" s="176"/>
      <c r="AT243" s="171" t="s">
        <v>1584</v>
      </c>
      <c r="AU243" s="171" t="s">
        <v>81</v>
      </c>
      <c r="AV243" s="12" t="s">
        <v>83</v>
      </c>
      <c r="AW243" s="12" t="s">
        <v>30</v>
      </c>
      <c r="AX243" s="12" t="s">
        <v>73</v>
      </c>
      <c r="AY243" s="171" t="s">
        <v>241</v>
      </c>
    </row>
    <row r="244" spans="2:51" s="14" customFormat="1" ht="11.25">
      <c r="B244" s="186"/>
      <c r="D244" s="151" t="s">
        <v>1584</v>
      </c>
      <c r="E244" s="187" t="s">
        <v>1</v>
      </c>
      <c r="F244" s="188" t="s">
        <v>2061</v>
      </c>
      <c r="H244" s="189">
        <v>1</v>
      </c>
      <c r="I244" s="190"/>
      <c r="L244" s="186"/>
      <c r="M244" s="191"/>
      <c r="T244" s="192"/>
      <c r="AT244" s="187" t="s">
        <v>1584</v>
      </c>
      <c r="AU244" s="187" t="s">
        <v>81</v>
      </c>
      <c r="AV244" s="14" t="s">
        <v>247</v>
      </c>
      <c r="AW244" s="14" t="s">
        <v>30</v>
      </c>
      <c r="AX244" s="14" t="s">
        <v>81</v>
      </c>
      <c r="AY244" s="187" t="s">
        <v>241</v>
      </c>
    </row>
    <row r="245" spans="2:65" s="1" customFormat="1" ht="62.65" customHeight="1">
      <c r="B245" s="32"/>
      <c r="C245" s="137" t="s">
        <v>316</v>
      </c>
      <c r="D245" s="137" t="s">
        <v>243</v>
      </c>
      <c r="E245" s="138" t="s">
        <v>2243</v>
      </c>
      <c r="F245" s="139" t="s">
        <v>2244</v>
      </c>
      <c r="G245" s="140" t="s">
        <v>263</v>
      </c>
      <c r="H245" s="141">
        <v>1</v>
      </c>
      <c r="I245" s="142"/>
      <c r="J245" s="143">
        <f>ROUND(I245*H245,2)</f>
        <v>0</v>
      </c>
      <c r="K245" s="144"/>
      <c r="L245" s="32"/>
      <c r="M245" s="145" t="s">
        <v>1</v>
      </c>
      <c r="N245" s="146" t="s">
        <v>38</v>
      </c>
      <c r="P245" s="147">
        <f>O245*H245</f>
        <v>0</v>
      </c>
      <c r="Q245" s="147">
        <v>0</v>
      </c>
      <c r="R245" s="147">
        <f>Q245*H245</f>
        <v>0</v>
      </c>
      <c r="S245" s="147">
        <v>0</v>
      </c>
      <c r="T245" s="148">
        <f>S245*H245</f>
        <v>0</v>
      </c>
      <c r="AR245" s="149" t="s">
        <v>641</v>
      </c>
      <c r="AT245" s="149" t="s">
        <v>243</v>
      </c>
      <c r="AU245" s="149" t="s">
        <v>81</v>
      </c>
      <c r="AY245" s="17" t="s">
        <v>241</v>
      </c>
      <c r="BE245" s="150">
        <f>IF(N245="základní",J245,0)</f>
        <v>0</v>
      </c>
      <c r="BF245" s="150">
        <f>IF(N245="snížená",J245,0)</f>
        <v>0</v>
      </c>
      <c r="BG245" s="150">
        <f>IF(N245="zákl. přenesená",J245,0)</f>
        <v>0</v>
      </c>
      <c r="BH245" s="150">
        <f>IF(N245="sníž. přenesená",J245,0)</f>
        <v>0</v>
      </c>
      <c r="BI245" s="150">
        <f>IF(N245="nulová",J245,0)</f>
        <v>0</v>
      </c>
      <c r="BJ245" s="17" t="s">
        <v>81</v>
      </c>
      <c r="BK245" s="150">
        <f>ROUND(I245*H245,2)</f>
        <v>0</v>
      </c>
      <c r="BL245" s="17" t="s">
        <v>641</v>
      </c>
      <c r="BM245" s="149" t="s">
        <v>3614</v>
      </c>
    </row>
    <row r="246" spans="2:47" s="1" customFormat="1" ht="39">
      <c r="B246" s="32"/>
      <c r="D246" s="151" t="s">
        <v>248</v>
      </c>
      <c r="F246" s="152" t="s">
        <v>2244</v>
      </c>
      <c r="I246" s="153"/>
      <c r="L246" s="32"/>
      <c r="M246" s="154"/>
      <c r="T246" s="56"/>
      <c r="AT246" s="17" t="s">
        <v>248</v>
      </c>
      <c r="AU246" s="17" t="s">
        <v>81</v>
      </c>
    </row>
    <row r="247" spans="2:51" s="12" customFormat="1" ht="11.25">
      <c r="B247" s="170"/>
      <c r="D247" s="151" t="s">
        <v>1584</v>
      </c>
      <c r="E247" s="171" t="s">
        <v>1</v>
      </c>
      <c r="F247" s="172" t="s">
        <v>3514</v>
      </c>
      <c r="H247" s="173">
        <v>1</v>
      </c>
      <c r="I247" s="174"/>
      <c r="L247" s="170"/>
      <c r="M247" s="175"/>
      <c r="T247" s="176"/>
      <c r="AT247" s="171" t="s">
        <v>1584</v>
      </c>
      <c r="AU247" s="171" t="s">
        <v>81</v>
      </c>
      <c r="AV247" s="12" t="s">
        <v>83</v>
      </c>
      <c r="AW247" s="12" t="s">
        <v>30</v>
      </c>
      <c r="AX247" s="12" t="s">
        <v>73</v>
      </c>
      <c r="AY247" s="171" t="s">
        <v>241</v>
      </c>
    </row>
    <row r="248" spans="2:51" s="14" customFormat="1" ht="11.25">
      <c r="B248" s="186"/>
      <c r="D248" s="151" t="s">
        <v>1584</v>
      </c>
      <c r="E248" s="187" t="s">
        <v>1</v>
      </c>
      <c r="F248" s="188" t="s">
        <v>2061</v>
      </c>
      <c r="H248" s="189">
        <v>1</v>
      </c>
      <c r="I248" s="190"/>
      <c r="L248" s="186"/>
      <c r="M248" s="191"/>
      <c r="T248" s="192"/>
      <c r="AT248" s="187" t="s">
        <v>1584</v>
      </c>
      <c r="AU248" s="187" t="s">
        <v>81</v>
      </c>
      <c r="AV248" s="14" t="s">
        <v>247</v>
      </c>
      <c r="AW248" s="14" t="s">
        <v>30</v>
      </c>
      <c r="AX248" s="14" t="s">
        <v>81</v>
      </c>
      <c r="AY248" s="187" t="s">
        <v>241</v>
      </c>
    </row>
    <row r="249" spans="2:65" s="1" customFormat="1" ht="55.5" customHeight="1">
      <c r="B249" s="32"/>
      <c r="C249" s="137" t="s">
        <v>386</v>
      </c>
      <c r="D249" s="137" t="s">
        <v>243</v>
      </c>
      <c r="E249" s="138" t="s">
        <v>2263</v>
      </c>
      <c r="F249" s="139" t="s">
        <v>2264</v>
      </c>
      <c r="G249" s="140" t="s">
        <v>563</v>
      </c>
      <c r="H249" s="141">
        <v>588.643</v>
      </c>
      <c r="I249" s="142"/>
      <c r="J249" s="143">
        <f>ROUND(I249*H249,2)</f>
        <v>0</v>
      </c>
      <c r="K249" s="144"/>
      <c r="L249" s="32"/>
      <c r="M249" s="145" t="s">
        <v>1</v>
      </c>
      <c r="N249" s="146" t="s">
        <v>38</v>
      </c>
      <c r="P249" s="147">
        <f>O249*H249</f>
        <v>0</v>
      </c>
      <c r="Q249" s="147">
        <v>0</v>
      </c>
      <c r="R249" s="147">
        <f>Q249*H249</f>
        <v>0</v>
      </c>
      <c r="S249" s="147">
        <v>0</v>
      </c>
      <c r="T249" s="148">
        <f>S249*H249</f>
        <v>0</v>
      </c>
      <c r="AR249" s="149" t="s">
        <v>641</v>
      </c>
      <c r="AT249" s="149" t="s">
        <v>243</v>
      </c>
      <c r="AU249" s="149" t="s">
        <v>81</v>
      </c>
      <c r="AY249" s="17" t="s">
        <v>241</v>
      </c>
      <c r="BE249" s="150">
        <f>IF(N249="základní",J249,0)</f>
        <v>0</v>
      </c>
      <c r="BF249" s="150">
        <f>IF(N249="snížená",J249,0)</f>
        <v>0</v>
      </c>
      <c r="BG249" s="150">
        <f>IF(N249="zákl. přenesená",J249,0)</f>
        <v>0</v>
      </c>
      <c r="BH249" s="150">
        <f>IF(N249="sníž. přenesená",J249,0)</f>
        <v>0</v>
      </c>
      <c r="BI249" s="150">
        <f>IF(N249="nulová",J249,0)</f>
        <v>0</v>
      </c>
      <c r="BJ249" s="17" t="s">
        <v>81</v>
      </c>
      <c r="BK249" s="150">
        <f>ROUND(I249*H249,2)</f>
        <v>0</v>
      </c>
      <c r="BL249" s="17" t="s">
        <v>641</v>
      </c>
      <c r="BM249" s="149" t="s">
        <v>3615</v>
      </c>
    </row>
    <row r="250" spans="2:47" s="1" customFormat="1" ht="29.25">
      <c r="B250" s="32"/>
      <c r="D250" s="151" t="s">
        <v>248</v>
      </c>
      <c r="F250" s="152" t="s">
        <v>2264</v>
      </c>
      <c r="I250" s="153"/>
      <c r="L250" s="32"/>
      <c r="M250" s="154"/>
      <c r="T250" s="56"/>
      <c r="AT250" s="17" t="s">
        <v>248</v>
      </c>
      <c r="AU250" s="17" t="s">
        <v>81</v>
      </c>
    </row>
    <row r="251" spans="2:65" s="1" customFormat="1" ht="21.75" customHeight="1">
      <c r="B251" s="32"/>
      <c r="C251" s="137" t="s">
        <v>319</v>
      </c>
      <c r="D251" s="137" t="s">
        <v>243</v>
      </c>
      <c r="E251" s="138" t="s">
        <v>2333</v>
      </c>
      <c r="F251" s="139" t="s">
        <v>2334</v>
      </c>
      <c r="G251" s="140" t="s">
        <v>563</v>
      </c>
      <c r="H251" s="141">
        <v>310.96</v>
      </c>
      <c r="I251" s="142"/>
      <c r="J251" s="143">
        <f>ROUND(I251*H251,2)</f>
        <v>0</v>
      </c>
      <c r="K251" s="144"/>
      <c r="L251" s="32"/>
      <c r="M251" s="145" t="s">
        <v>1</v>
      </c>
      <c r="N251" s="146" t="s">
        <v>38</v>
      </c>
      <c r="P251" s="147">
        <f>O251*H251</f>
        <v>0</v>
      </c>
      <c r="Q251" s="147">
        <v>0</v>
      </c>
      <c r="R251" s="147">
        <f>Q251*H251</f>
        <v>0</v>
      </c>
      <c r="S251" s="147">
        <v>0</v>
      </c>
      <c r="T251" s="148">
        <f>S251*H251</f>
        <v>0</v>
      </c>
      <c r="AR251" s="149" t="s">
        <v>641</v>
      </c>
      <c r="AT251" s="149" t="s">
        <v>243</v>
      </c>
      <c r="AU251" s="149" t="s">
        <v>81</v>
      </c>
      <c r="AY251" s="17" t="s">
        <v>241</v>
      </c>
      <c r="BE251" s="150">
        <f>IF(N251="základní",J251,0)</f>
        <v>0</v>
      </c>
      <c r="BF251" s="150">
        <f>IF(N251="snížená",J251,0)</f>
        <v>0</v>
      </c>
      <c r="BG251" s="150">
        <f>IF(N251="zákl. přenesená",J251,0)</f>
        <v>0</v>
      </c>
      <c r="BH251" s="150">
        <f>IF(N251="sníž. přenesená",J251,0)</f>
        <v>0</v>
      </c>
      <c r="BI251" s="150">
        <f>IF(N251="nulová",J251,0)</f>
        <v>0</v>
      </c>
      <c r="BJ251" s="17" t="s">
        <v>81</v>
      </c>
      <c r="BK251" s="150">
        <f>ROUND(I251*H251,2)</f>
        <v>0</v>
      </c>
      <c r="BL251" s="17" t="s">
        <v>641</v>
      </c>
      <c r="BM251" s="149" t="s">
        <v>3616</v>
      </c>
    </row>
    <row r="252" spans="2:47" s="1" customFormat="1" ht="11.25">
      <c r="B252" s="32"/>
      <c r="D252" s="151" t="s">
        <v>248</v>
      </c>
      <c r="F252" s="152" t="s">
        <v>2334</v>
      </c>
      <c r="I252" s="153"/>
      <c r="L252" s="32"/>
      <c r="M252" s="154"/>
      <c r="T252" s="56"/>
      <c r="AT252" s="17" t="s">
        <v>248</v>
      </c>
      <c r="AU252" s="17" t="s">
        <v>81</v>
      </c>
    </row>
    <row r="253" spans="2:51" s="13" customFormat="1" ht="22.5">
      <c r="B253" s="177"/>
      <c r="D253" s="151" t="s">
        <v>1584</v>
      </c>
      <c r="E253" s="178" t="s">
        <v>1</v>
      </c>
      <c r="F253" s="179" t="s">
        <v>1806</v>
      </c>
      <c r="H253" s="178" t="s">
        <v>1</v>
      </c>
      <c r="I253" s="180"/>
      <c r="L253" s="177"/>
      <c r="M253" s="181"/>
      <c r="T253" s="182"/>
      <c r="AT253" s="178" t="s">
        <v>1584</v>
      </c>
      <c r="AU253" s="178" t="s">
        <v>81</v>
      </c>
      <c r="AV253" s="13" t="s">
        <v>81</v>
      </c>
      <c r="AW253" s="13" t="s">
        <v>30</v>
      </c>
      <c r="AX253" s="13" t="s">
        <v>73</v>
      </c>
      <c r="AY253" s="178" t="s">
        <v>241</v>
      </c>
    </row>
    <row r="254" spans="2:51" s="12" customFormat="1" ht="11.25">
      <c r="B254" s="170"/>
      <c r="D254" s="151" t="s">
        <v>1584</v>
      </c>
      <c r="E254" s="171" t="s">
        <v>1</v>
      </c>
      <c r="F254" s="172" t="s">
        <v>3617</v>
      </c>
      <c r="H254" s="173">
        <v>0.06</v>
      </c>
      <c r="I254" s="174"/>
      <c r="L254" s="170"/>
      <c r="M254" s="175"/>
      <c r="T254" s="176"/>
      <c r="AT254" s="171" t="s">
        <v>1584</v>
      </c>
      <c r="AU254" s="171" t="s">
        <v>81</v>
      </c>
      <c r="AV254" s="12" t="s">
        <v>83</v>
      </c>
      <c r="AW254" s="12" t="s">
        <v>30</v>
      </c>
      <c r="AX254" s="12" t="s">
        <v>73</v>
      </c>
      <c r="AY254" s="171" t="s">
        <v>241</v>
      </c>
    </row>
    <row r="255" spans="2:51" s="12" customFormat="1" ht="11.25">
      <c r="B255" s="170"/>
      <c r="D255" s="151" t="s">
        <v>1584</v>
      </c>
      <c r="E255" s="171" t="s">
        <v>1</v>
      </c>
      <c r="F255" s="172" t="s">
        <v>3618</v>
      </c>
      <c r="H255" s="173">
        <v>9.24</v>
      </c>
      <c r="I255" s="174"/>
      <c r="L255" s="170"/>
      <c r="M255" s="175"/>
      <c r="T255" s="176"/>
      <c r="AT255" s="171" t="s">
        <v>1584</v>
      </c>
      <c r="AU255" s="171" t="s">
        <v>81</v>
      </c>
      <c r="AV255" s="12" t="s">
        <v>83</v>
      </c>
      <c r="AW255" s="12" t="s">
        <v>30</v>
      </c>
      <c r="AX255" s="12" t="s">
        <v>73</v>
      </c>
      <c r="AY255" s="171" t="s">
        <v>241</v>
      </c>
    </row>
    <row r="256" spans="2:51" s="12" customFormat="1" ht="11.25">
      <c r="B256" s="170"/>
      <c r="D256" s="151" t="s">
        <v>1584</v>
      </c>
      <c r="E256" s="171" t="s">
        <v>1</v>
      </c>
      <c r="F256" s="172" t="s">
        <v>3619</v>
      </c>
      <c r="H256" s="173">
        <v>20.84</v>
      </c>
      <c r="I256" s="174"/>
      <c r="L256" s="170"/>
      <c r="M256" s="175"/>
      <c r="T256" s="176"/>
      <c r="AT256" s="171" t="s">
        <v>1584</v>
      </c>
      <c r="AU256" s="171" t="s">
        <v>81</v>
      </c>
      <c r="AV256" s="12" t="s">
        <v>83</v>
      </c>
      <c r="AW256" s="12" t="s">
        <v>30</v>
      </c>
      <c r="AX256" s="12" t="s">
        <v>73</v>
      </c>
      <c r="AY256" s="171" t="s">
        <v>241</v>
      </c>
    </row>
    <row r="257" spans="2:51" s="12" customFormat="1" ht="11.25">
      <c r="B257" s="170"/>
      <c r="D257" s="151" t="s">
        <v>1584</v>
      </c>
      <c r="E257" s="171" t="s">
        <v>1</v>
      </c>
      <c r="F257" s="172" t="s">
        <v>3620</v>
      </c>
      <c r="H257" s="173">
        <v>1.32</v>
      </c>
      <c r="I257" s="174"/>
      <c r="L257" s="170"/>
      <c r="M257" s="175"/>
      <c r="T257" s="176"/>
      <c r="AT257" s="171" t="s">
        <v>1584</v>
      </c>
      <c r="AU257" s="171" t="s">
        <v>81</v>
      </c>
      <c r="AV257" s="12" t="s">
        <v>83</v>
      </c>
      <c r="AW257" s="12" t="s">
        <v>30</v>
      </c>
      <c r="AX257" s="12" t="s">
        <v>73</v>
      </c>
      <c r="AY257" s="171" t="s">
        <v>241</v>
      </c>
    </row>
    <row r="258" spans="2:51" s="12" customFormat="1" ht="11.25">
      <c r="B258" s="170"/>
      <c r="D258" s="151" t="s">
        <v>1584</v>
      </c>
      <c r="E258" s="171" t="s">
        <v>1</v>
      </c>
      <c r="F258" s="172" t="s">
        <v>3621</v>
      </c>
      <c r="H258" s="173">
        <v>279.5</v>
      </c>
      <c r="I258" s="174"/>
      <c r="L258" s="170"/>
      <c r="M258" s="175"/>
      <c r="T258" s="176"/>
      <c r="AT258" s="171" t="s">
        <v>1584</v>
      </c>
      <c r="AU258" s="171" t="s">
        <v>81</v>
      </c>
      <c r="AV258" s="12" t="s">
        <v>83</v>
      </c>
      <c r="AW258" s="12" t="s">
        <v>30</v>
      </c>
      <c r="AX258" s="12" t="s">
        <v>73</v>
      </c>
      <c r="AY258" s="171" t="s">
        <v>241</v>
      </c>
    </row>
    <row r="259" spans="2:51" s="14" customFormat="1" ht="11.25">
      <c r="B259" s="186"/>
      <c r="D259" s="151" t="s">
        <v>1584</v>
      </c>
      <c r="E259" s="187" t="s">
        <v>1</v>
      </c>
      <c r="F259" s="188" t="s">
        <v>2061</v>
      </c>
      <c r="H259" s="189">
        <v>310.96</v>
      </c>
      <c r="I259" s="190"/>
      <c r="L259" s="186"/>
      <c r="M259" s="191"/>
      <c r="T259" s="192"/>
      <c r="AT259" s="187" t="s">
        <v>1584</v>
      </c>
      <c r="AU259" s="187" t="s">
        <v>81</v>
      </c>
      <c r="AV259" s="14" t="s">
        <v>247</v>
      </c>
      <c r="AW259" s="14" t="s">
        <v>30</v>
      </c>
      <c r="AX259" s="14" t="s">
        <v>81</v>
      </c>
      <c r="AY259" s="187" t="s">
        <v>241</v>
      </c>
    </row>
    <row r="260" spans="2:65" s="1" customFormat="1" ht="24.2" customHeight="1">
      <c r="B260" s="32"/>
      <c r="C260" s="137" t="s">
        <v>391</v>
      </c>
      <c r="D260" s="137" t="s">
        <v>243</v>
      </c>
      <c r="E260" s="138" t="s">
        <v>3518</v>
      </c>
      <c r="F260" s="139" t="s">
        <v>3519</v>
      </c>
      <c r="G260" s="140" t="s">
        <v>3520</v>
      </c>
      <c r="H260" s="141">
        <v>1</v>
      </c>
      <c r="I260" s="142"/>
      <c r="J260" s="143">
        <f>ROUND(I260*H260,2)</f>
        <v>0</v>
      </c>
      <c r="K260" s="144"/>
      <c r="L260" s="32"/>
      <c r="M260" s="145" t="s">
        <v>1</v>
      </c>
      <c r="N260" s="146" t="s">
        <v>38</v>
      </c>
      <c r="P260" s="147">
        <f>O260*H260</f>
        <v>0</v>
      </c>
      <c r="Q260" s="147">
        <v>0</v>
      </c>
      <c r="R260" s="147">
        <f>Q260*H260</f>
        <v>0</v>
      </c>
      <c r="S260" s="147">
        <v>0</v>
      </c>
      <c r="T260" s="148">
        <f>S260*H260</f>
        <v>0</v>
      </c>
      <c r="AR260" s="149" t="s">
        <v>247</v>
      </c>
      <c r="AT260" s="149" t="s">
        <v>243</v>
      </c>
      <c r="AU260" s="149" t="s">
        <v>81</v>
      </c>
      <c r="AY260" s="17" t="s">
        <v>241</v>
      </c>
      <c r="BE260" s="150">
        <f>IF(N260="základní",J260,0)</f>
        <v>0</v>
      </c>
      <c r="BF260" s="150">
        <f>IF(N260="snížená",J260,0)</f>
        <v>0</v>
      </c>
      <c r="BG260" s="150">
        <f>IF(N260="zákl. přenesená",J260,0)</f>
        <v>0</v>
      </c>
      <c r="BH260" s="150">
        <f>IF(N260="sníž. přenesená",J260,0)</f>
        <v>0</v>
      </c>
      <c r="BI260" s="150">
        <f>IF(N260="nulová",J260,0)</f>
        <v>0</v>
      </c>
      <c r="BJ260" s="17" t="s">
        <v>81</v>
      </c>
      <c r="BK260" s="150">
        <f>ROUND(I260*H260,2)</f>
        <v>0</v>
      </c>
      <c r="BL260" s="17" t="s">
        <v>247</v>
      </c>
      <c r="BM260" s="149" t="s">
        <v>3622</v>
      </c>
    </row>
    <row r="261" spans="2:47" s="1" customFormat="1" ht="11.25">
      <c r="B261" s="32"/>
      <c r="D261" s="151" t="s">
        <v>248</v>
      </c>
      <c r="F261" s="152" t="s">
        <v>3519</v>
      </c>
      <c r="I261" s="153"/>
      <c r="L261" s="32"/>
      <c r="M261" s="167"/>
      <c r="N261" s="168"/>
      <c r="O261" s="168"/>
      <c r="P261" s="168"/>
      <c r="Q261" s="168"/>
      <c r="R261" s="168"/>
      <c r="S261" s="168"/>
      <c r="T261" s="169"/>
      <c r="AT261" s="17" t="s">
        <v>248</v>
      </c>
      <c r="AU261" s="17" t="s">
        <v>81</v>
      </c>
    </row>
    <row r="262" spans="2:12" s="1" customFormat="1" ht="6.95" customHeight="1">
      <c r="B262" s="44"/>
      <c r="C262" s="45"/>
      <c r="D262" s="45"/>
      <c r="E262" s="45"/>
      <c r="F262" s="45"/>
      <c r="G262" s="45"/>
      <c r="H262" s="45"/>
      <c r="I262" s="45"/>
      <c r="J262" s="45"/>
      <c r="K262" s="45"/>
      <c r="L262" s="32"/>
    </row>
  </sheetData>
  <sheetProtection algorithmName="SHA-512" hashValue="mdwVQrR/2+/gmnnl3t5i0esLoZIy+N3r4z3TDzBOzJXRrniK2AK521NwR/ZjYQY8eLrInbjfVob7/pThNA2+BA==" saltValue="PosSzQYEuRXWPNnKQFyUs6Ryf4aI700JgfDFLHx+u3FmRgnIUh2nD4+wluFMMcag9kuszWuVQjDEw1N74G3oFA==" spinCount="100000" sheet="1" objects="1" scenarios="1" formatColumns="0" formatRows="0" autoFilter="0"/>
  <autoFilter ref="C118:K261"/>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BM26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146</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3623</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ROUND((SUM(BE119:BE265)),2)</f>
        <v>0</v>
      </c>
      <c r="I33" s="96">
        <v>0.21</v>
      </c>
      <c r="J33" s="86">
        <f>ROUND(((SUM(BE119:BE265))*I33),2)</f>
        <v>0</v>
      </c>
      <c r="L33" s="32"/>
    </row>
    <row r="34" spans="2:12" s="1" customFormat="1" ht="14.45" customHeight="1">
      <c r="B34" s="32"/>
      <c r="E34" s="27" t="s">
        <v>39</v>
      </c>
      <c r="F34" s="86">
        <f>ROUND((SUM(BF119:BF265)),2)</f>
        <v>0</v>
      </c>
      <c r="I34" s="96">
        <v>0.15</v>
      </c>
      <c r="J34" s="86">
        <f>ROUND(((SUM(BF119:BF265))*I34),2)</f>
        <v>0</v>
      </c>
      <c r="L34" s="32"/>
    </row>
    <row r="35" spans="2:12" s="1" customFormat="1" ht="14.45" customHeight="1" hidden="1">
      <c r="B35" s="32"/>
      <c r="E35" s="27" t="s">
        <v>40</v>
      </c>
      <c r="F35" s="86">
        <f>ROUND((SUM(BG119:BG265)),2)</f>
        <v>0</v>
      </c>
      <c r="I35" s="96">
        <v>0.21</v>
      </c>
      <c r="J35" s="86">
        <f>0</f>
        <v>0</v>
      </c>
      <c r="L35" s="32"/>
    </row>
    <row r="36" spans="2:12" s="1" customFormat="1" ht="14.45" customHeight="1" hidden="1">
      <c r="B36" s="32"/>
      <c r="E36" s="27" t="s">
        <v>41</v>
      </c>
      <c r="F36" s="86">
        <f>ROUND((SUM(BH119:BH265)),2)</f>
        <v>0</v>
      </c>
      <c r="I36" s="96">
        <v>0.15</v>
      </c>
      <c r="J36" s="86">
        <f>0</f>
        <v>0</v>
      </c>
      <c r="L36" s="32"/>
    </row>
    <row r="37" spans="2:12" s="1" customFormat="1" ht="14.45" customHeight="1" hidden="1">
      <c r="B37" s="32"/>
      <c r="E37" s="27" t="s">
        <v>42</v>
      </c>
      <c r="F37" s="86">
        <f>ROUND((SUM(BI119:BI265)),2)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13-03 - Liberec – Mníšek u L., žel. přejezd v km 169,981</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J238</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30" customHeight="1">
      <c r="B111" s="32"/>
      <c r="E111" s="241" t="str">
        <f>E9</f>
        <v>SO 13-03 - Liberec – Mníšek u L., žel. přejezd v km 169,981</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P120+P238</f>
        <v>0</v>
      </c>
      <c r="Q119" s="53"/>
      <c r="R119" s="122">
        <f>R120+R238</f>
        <v>0</v>
      </c>
      <c r="S119" s="53"/>
      <c r="T119" s="123">
        <f>T120+T238</f>
        <v>0</v>
      </c>
      <c r="AT119" s="17" t="s">
        <v>72</v>
      </c>
      <c r="AU119" s="17" t="s">
        <v>212</v>
      </c>
      <c r="BK119" s="124">
        <f>BK120+BK238</f>
        <v>0</v>
      </c>
    </row>
    <row r="120" spans="2:63" s="11" customFormat="1" ht="25.9" customHeight="1">
      <c r="B120" s="125"/>
      <c r="D120" s="126" t="s">
        <v>72</v>
      </c>
      <c r="E120" s="127" t="s">
        <v>239</v>
      </c>
      <c r="F120" s="127" t="s">
        <v>2037</v>
      </c>
      <c r="I120" s="128"/>
      <c r="J120" s="129">
        <f>BK120</f>
        <v>0</v>
      </c>
      <c r="L120" s="125"/>
      <c r="M120" s="130"/>
      <c r="P120" s="131">
        <f>P121</f>
        <v>0</v>
      </c>
      <c r="R120" s="131">
        <f>R121</f>
        <v>0</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SUM(P122:P237)</f>
        <v>0</v>
      </c>
      <c r="R121" s="131">
        <f>SUM(R122:R237)</f>
        <v>0</v>
      </c>
      <c r="T121" s="132">
        <f>SUM(T122:T237)</f>
        <v>0</v>
      </c>
      <c r="AR121" s="126" t="s">
        <v>81</v>
      </c>
      <c r="AT121" s="133" t="s">
        <v>72</v>
      </c>
      <c r="AU121" s="133" t="s">
        <v>81</v>
      </c>
      <c r="AY121" s="126" t="s">
        <v>241</v>
      </c>
      <c r="BK121" s="134">
        <f>SUM(BK122:BK237)</f>
        <v>0</v>
      </c>
    </row>
    <row r="122" spans="2:65" s="1" customFormat="1" ht="37.9" customHeight="1">
      <c r="B122" s="32"/>
      <c r="C122" s="137" t="s">
        <v>81</v>
      </c>
      <c r="D122" s="137" t="s">
        <v>243</v>
      </c>
      <c r="E122" s="138" t="s">
        <v>3167</v>
      </c>
      <c r="F122" s="139" t="s">
        <v>3168</v>
      </c>
      <c r="G122" s="140" t="s">
        <v>267</v>
      </c>
      <c r="H122" s="141">
        <v>5.4</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3624</v>
      </c>
    </row>
    <row r="123" spans="2:47" s="1" customFormat="1" ht="19.5">
      <c r="B123" s="32"/>
      <c r="D123" s="151" t="s">
        <v>248</v>
      </c>
      <c r="F123" s="152" t="s">
        <v>3168</v>
      </c>
      <c r="I123" s="153"/>
      <c r="L123" s="32"/>
      <c r="M123" s="154"/>
      <c r="T123" s="56"/>
      <c r="AT123" s="17" t="s">
        <v>248</v>
      </c>
      <c r="AU123" s="17" t="s">
        <v>83</v>
      </c>
    </row>
    <row r="124" spans="2:65" s="1" customFormat="1" ht="24.2" customHeight="1">
      <c r="B124" s="32"/>
      <c r="C124" s="155" t="s">
        <v>83</v>
      </c>
      <c r="D124" s="155" t="s">
        <v>260</v>
      </c>
      <c r="E124" s="156" t="s">
        <v>3171</v>
      </c>
      <c r="F124" s="157" t="s">
        <v>3172</v>
      </c>
      <c r="G124" s="158" t="s">
        <v>267</v>
      </c>
      <c r="H124" s="159">
        <v>5.4</v>
      </c>
      <c r="I124" s="160"/>
      <c r="J124" s="161">
        <f>ROUND(I124*H124,2)</f>
        <v>0</v>
      </c>
      <c r="K124" s="162"/>
      <c r="L124" s="163"/>
      <c r="M124" s="164" t="s">
        <v>1</v>
      </c>
      <c r="N124" s="165" t="s">
        <v>38</v>
      </c>
      <c r="P124" s="147">
        <f>O124*H124</f>
        <v>0</v>
      </c>
      <c r="Q124" s="147">
        <v>0</v>
      </c>
      <c r="R124" s="147">
        <f>Q124*H124</f>
        <v>0</v>
      </c>
      <c r="S124" s="147">
        <v>0</v>
      </c>
      <c r="T124" s="148">
        <f>S124*H124</f>
        <v>0</v>
      </c>
      <c r="AR124" s="149" t="s">
        <v>258</v>
      </c>
      <c r="AT124" s="149" t="s">
        <v>260</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3625</v>
      </c>
    </row>
    <row r="125" spans="2:47" s="1" customFormat="1" ht="19.5">
      <c r="B125" s="32"/>
      <c r="D125" s="151" t="s">
        <v>248</v>
      </c>
      <c r="F125" s="152" t="s">
        <v>3172</v>
      </c>
      <c r="I125" s="153"/>
      <c r="L125" s="32"/>
      <c r="M125" s="154"/>
      <c r="T125" s="56"/>
      <c r="AT125" s="17" t="s">
        <v>248</v>
      </c>
      <c r="AU125" s="17" t="s">
        <v>83</v>
      </c>
    </row>
    <row r="126" spans="2:51" s="12" customFormat="1" ht="11.25">
      <c r="B126" s="170"/>
      <c r="D126" s="151" t="s">
        <v>1584</v>
      </c>
      <c r="E126" s="171" t="s">
        <v>1</v>
      </c>
      <c r="F126" s="172" t="s">
        <v>2374</v>
      </c>
      <c r="H126" s="173">
        <v>5.4</v>
      </c>
      <c r="I126" s="174"/>
      <c r="L126" s="170"/>
      <c r="M126" s="175"/>
      <c r="T126" s="176"/>
      <c r="AT126" s="171" t="s">
        <v>1584</v>
      </c>
      <c r="AU126" s="171" t="s">
        <v>83</v>
      </c>
      <c r="AV126" s="12" t="s">
        <v>83</v>
      </c>
      <c r="AW126" s="12" t="s">
        <v>30</v>
      </c>
      <c r="AX126" s="12" t="s">
        <v>73</v>
      </c>
      <c r="AY126" s="171" t="s">
        <v>241</v>
      </c>
    </row>
    <row r="127" spans="2:51" s="14" customFormat="1" ht="11.25">
      <c r="B127" s="186"/>
      <c r="D127" s="151" t="s">
        <v>1584</v>
      </c>
      <c r="E127" s="187" t="s">
        <v>1</v>
      </c>
      <c r="F127" s="188" t="s">
        <v>2061</v>
      </c>
      <c r="H127" s="189">
        <v>5.4</v>
      </c>
      <c r="I127" s="190"/>
      <c r="L127" s="186"/>
      <c r="M127" s="191"/>
      <c r="T127" s="192"/>
      <c r="AT127" s="187" t="s">
        <v>1584</v>
      </c>
      <c r="AU127" s="187" t="s">
        <v>83</v>
      </c>
      <c r="AV127" s="14" t="s">
        <v>247</v>
      </c>
      <c r="AW127" s="14" t="s">
        <v>30</v>
      </c>
      <c r="AX127" s="14" t="s">
        <v>81</v>
      </c>
      <c r="AY127" s="187" t="s">
        <v>241</v>
      </c>
    </row>
    <row r="128" spans="2:65" s="1" customFormat="1" ht="24.2" customHeight="1">
      <c r="B128" s="32"/>
      <c r="C128" s="137" t="s">
        <v>251</v>
      </c>
      <c r="D128" s="137" t="s">
        <v>243</v>
      </c>
      <c r="E128" s="138" t="s">
        <v>3626</v>
      </c>
      <c r="F128" s="139" t="s">
        <v>3627</v>
      </c>
      <c r="G128" s="140" t="s">
        <v>267</v>
      </c>
      <c r="H128" s="141">
        <v>4.8</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3628</v>
      </c>
    </row>
    <row r="129" spans="2:47" s="1" customFormat="1" ht="11.25">
      <c r="B129" s="32"/>
      <c r="D129" s="151" t="s">
        <v>248</v>
      </c>
      <c r="F129" s="152" t="s">
        <v>3627</v>
      </c>
      <c r="I129" s="153"/>
      <c r="L129" s="32"/>
      <c r="M129" s="154"/>
      <c r="T129" s="56"/>
      <c r="AT129" s="17" t="s">
        <v>248</v>
      </c>
      <c r="AU129" s="17" t="s">
        <v>83</v>
      </c>
    </row>
    <row r="130" spans="2:51" s="12" customFormat="1" ht="11.25">
      <c r="B130" s="170"/>
      <c r="D130" s="151" t="s">
        <v>1584</v>
      </c>
      <c r="E130" s="171" t="s">
        <v>1</v>
      </c>
      <c r="F130" s="172" t="s">
        <v>3629</v>
      </c>
      <c r="H130" s="173">
        <v>4.8</v>
      </c>
      <c r="I130" s="174"/>
      <c r="L130" s="170"/>
      <c r="M130" s="175"/>
      <c r="T130" s="176"/>
      <c r="AT130" s="171" t="s">
        <v>1584</v>
      </c>
      <c r="AU130" s="171" t="s">
        <v>83</v>
      </c>
      <c r="AV130" s="12" t="s">
        <v>83</v>
      </c>
      <c r="AW130" s="12" t="s">
        <v>30</v>
      </c>
      <c r="AX130" s="12" t="s">
        <v>73</v>
      </c>
      <c r="AY130" s="171" t="s">
        <v>241</v>
      </c>
    </row>
    <row r="131" spans="2:51" s="14" customFormat="1" ht="11.25">
      <c r="B131" s="186"/>
      <c r="D131" s="151" t="s">
        <v>1584</v>
      </c>
      <c r="E131" s="187" t="s">
        <v>1</v>
      </c>
      <c r="F131" s="188" t="s">
        <v>2061</v>
      </c>
      <c r="H131" s="189">
        <v>4.8</v>
      </c>
      <c r="I131" s="190"/>
      <c r="L131" s="186"/>
      <c r="M131" s="191"/>
      <c r="T131" s="192"/>
      <c r="AT131" s="187" t="s">
        <v>1584</v>
      </c>
      <c r="AU131" s="187" t="s">
        <v>83</v>
      </c>
      <c r="AV131" s="14" t="s">
        <v>247</v>
      </c>
      <c r="AW131" s="14" t="s">
        <v>30</v>
      </c>
      <c r="AX131" s="14" t="s">
        <v>81</v>
      </c>
      <c r="AY131" s="187" t="s">
        <v>241</v>
      </c>
    </row>
    <row r="132" spans="2:65" s="1" customFormat="1" ht="24.2" customHeight="1">
      <c r="B132" s="32"/>
      <c r="C132" s="137" t="s">
        <v>247</v>
      </c>
      <c r="D132" s="137" t="s">
        <v>243</v>
      </c>
      <c r="E132" s="138" t="s">
        <v>3630</v>
      </c>
      <c r="F132" s="139" t="s">
        <v>3631</v>
      </c>
      <c r="G132" s="140" t="s">
        <v>267</v>
      </c>
      <c r="H132" s="141">
        <v>4.8</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3632</v>
      </c>
    </row>
    <row r="133" spans="2:47" s="1" customFormat="1" ht="19.5">
      <c r="B133" s="32"/>
      <c r="D133" s="151" t="s">
        <v>248</v>
      </c>
      <c r="F133" s="152" t="s">
        <v>3631</v>
      </c>
      <c r="I133" s="153"/>
      <c r="L133" s="32"/>
      <c r="M133" s="154"/>
      <c r="T133" s="56"/>
      <c r="AT133" s="17" t="s">
        <v>248</v>
      </c>
      <c r="AU133" s="17" t="s">
        <v>83</v>
      </c>
    </row>
    <row r="134" spans="2:51" s="12" customFormat="1" ht="11.25">
      <c r="B134" s="170"/>
      <c r="D134" s="151" t="s">
        <v>1584</v>
      </c>
      <c r="E134" s="171" t="s">
        <v>1</v>
      </c>
      <c r="F134" s="172" t="s">
        <v>3629</v>
      </c>
      <c r="H134" s="173">
        <v>4.8</v>
      </c>
      <c r="I134" s="174"/>
      <c r="L134" s="170"/>
      <c r="M134" s="175"/>
      <c r="T134" s="176"/>
      <c r="AT134" s="171" t="s">
        <v>1584</v>
      </c>
      <c r="AU134" s="171" t="s">
        <v>83</v>
      </c>
      <c r="AV134" s="12" t="s">
        <v>83</v>
      </c>
      <c r="AW134" s="12" t="s">
        <v>30</v>
      </c>
      <c r="AX134" s="12" t="s">
        <v>73</v>
      </c>
      <c r="AY134" s="171" t="s">
        <v>241</v>
      </c>
    </row>
    <row r="135" spans="2:51" s="14" customFormat="1" ht="11.25">
      <c r="B135" s="186"/>
      <c r="D135" s="151" t="s">
        <v>1584</v>
      </c>
      <c r="E135" s="187" t="s">
        <v>1</v>
      </c>
      <c r="F135" s="188" t="s">
        <v>2061</v>
      </c>
      <c r="H135" s="189">
        <v>4.8</v>
      </c>
      <c r="I135" s="190"/>
      <c r="L135" s="186"/>
      <c r="M135" s="191"/>
      <c r="T135" s="192"/>
      <c r="AT135" s="187" t="s">
        <v>1584</v>
      </c>
      <c r="AU135" s="187" t="s">
        <v>83</v>
      </c>
      <c r="AV135" s="14" t="s">
        <v>247</v>
      </c>
      <c r="AW135" s="14" t="s">
        <v>30</v>
      </c>
      <c r="AX135" s="14" t="s">
        <v>81</v>
      </c>
      <c r="AY135" s="187" t="s">
        <v>241</v>
      </c>
    </row>
    <row r="136" spans="2:65" s="1" customFormat="1" ht="16.5" customHeight="1">
      <c r="B136" s="32"/>
      <c r="C136" s="155" t="s">
        <v>259</v>
      </c>
      <c r="D136" s="155" t="s">
        <v>260</v>
      </c>
      <c r="E136" s="156" t="s">
        <v>3633</v>
      </c>
      <c r="F136" s="157" t="s">
        <v>3634</v>
      </c>
      <c r="G136" s="158" t="s">
        <v>263</v>
      </c>
      <c r="H136" s="159">
        <v>4</v>
      </c>
      <c r="I136" s="160"/>
      <c r="J136" s="161">
        <f>ROUND(I136*H136,2)</f>
        <v>0</v>
      </c>
      <c r="K136" s="162"/>
      <c r="L136" s="163"/>
      <c r="M136" s="164" t="s">
        <v>1</v>
      </c>
      <c r="N136" s="165" t="s">
        <v>38</v>
      </c>
      <c r="P136" s="147">
        <f>O136*H136</f>
        <v>0</v>
      </c>
      <c r="Q136" s="147">
        <v>0</v>
      </c>
      <c r="R136" s="147">
        <f>Q136*H136</f>
        <v>0</v>
      </c>
      <c r="S136" s="147">
        <v>0</v>
      </c>
      <c r="T136" s="148">
        <f>S136*H136</f>
        <v>0</v>
      </c>
      <c r="AR136" s="149" t="s">
        <v>258</v>
      </c>
      <c r="AT136" s="149" t="s">
        <v>260</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3635</v>
      </c>
    </row>
    <row r="137" spans="2:47" s="1" customFormat="1" ht="11.25">
      <c r="B137" s="32"/>
      <c r="D137" s="151" t="s">
        <v>248</v>
      </c>
      <c r="F137" s="152" t="s">
        <v>3634</v>
      </c>
      <c r="I137" s="153"/>
      <c r="L137" s="32"/>
      <c r="M137" s="154"/>
      <c r="T137" s="56"/>
      <c r="AT137" s="17" t="s">
        <v>248</v>
      </c>
      <c r="AU137" s="17" t="s">
        <v>83</v>
      </c>
    </row>
    <row r="138" spans="2:51" s="12" customFormat="1" ht="11.25">
      <c r="B138" s="170"/>
      <c r="D138" s="151" t="s">
        <v>1584</v>
      </c>
      <c r="E138" s="171" t="s">
        <v>1</v>
      </c>
      <c r="F138" s="172" t="s">
        <v>3636</v>
      </c>
      <c r="H138" s="173">
        <v>4</v>
      </c>
      <c r="I138" s="174"/>
      <c r="L138" s="170"/>
      <c r="M138" s="175"/>
      <c r="T138" s="176"/>
      <c r="AT138" s="171" t="s">
        <v>1584</v>
      </c>
      <c r="AU138" s="171" t="s">
        <v>83</v>
      </c>
      <c r="AV138" s="12" t="s">
        <v>83</v>
      </c>
      <c r="AW138" s="12" t="s">
        <v>30</v>
      </c>
      <c r="AX138" s="12" t="s">
        <v>73</v>
      </c>
      <c r="AY138" s="171" t="s">
        <v>241</v>
      </c>
    </row>
    <row r="139" spans="2:51" s="14" customFormat="1" ht="11.25">
      <c r="B139" s="186"/>
      <c r="D139" s="151" t="s">
        <v>1584</v>
      </c>
      <c r="E139" s="187" t="s">
        <v>1</v>
      </c>
      <c r="F139" s="188" t="s">
        <v>2061</v>
      </c>
      <c r="H139" s="189">
        <v>4</v>
      </c>
      <c r="I139" s="190"/>
      <c r="L139" s="186"/>
      <c r="M139" s="191"/>
      <c r="T139" s="192"/>
      <c r="AT139" s="187" t="s">
        <v>1584</v>
      </c>
      <c r="AU139" s="187" t="s">
        <v>83</v>
      </c>
      <c r="AV139" s="14" t="s">
        <v>247</v>
      </c>
      <c r="AW139" s="14" t="s">
        <v>30</v>
      </c>
      <c r="AX139" s="14" t="s">
        <v>81</v>
      </c>
      <c r="AY139" s="187" t="s">
        <v>241</v>
      </c>
    </row>
    <row r="140" spans="2:65" s="1" customFormat="1" ht="16.5" customHeight="1">
      <c r="B140" s="32"/>
      <c r="C140" s="137" t="s">
        <v>254</v>
      </c>
      <c r="D140" s="137" t="s">
        <v>243</v>
      </c>
      <c r="E140" s="138" t="s">
        <v>3445</v>
      </c>
      <c r="F140" s="139" t="s">
        <v>3446</v>
      </c>
      <c r="G140" s="140" t="s">
        <v>263</v>
      </c>
      <c r="H140" s="141">
        <v>2</v>
      </c>
      <c r="I140" s="142"/>
      <c r="J140" s="143">
        <f>ROUND(I140*H140,2)</f>
        <v>0</v>
      </c>
      <c r="K140" s="144"/>
      <c r="L140" s="32"/>
      <c r="M140" s="145" t="s">
        <v>1</v>
      </c>
      <c r="N140" s="146" t="s">
        <v>38</v>
      </c>
      <c r="P140" s="147">
        <f>O140*H140</f>
        <v>0</v>
      </c>
      <c r="Q140" s="147">
        <v>0</v>
      </c>
      <c r="R140" s="147">
        <f>Q140*H140</f>
        <v>0</v>
      </c>
      <c r="S140" s="147">
        <v>0</v>
      </c>
      <c r="T140" s="148">
        <f>S140*H140</f>
        <v>0</v>
      </c>
      <c r="AR140" s="149" t="s">
        <v>247</v>
      </c>
      <c r="AT140" s="149" t="s">
        <v>243</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3637</v>
      </c>
    </row>
    <row r="141" spans="2:47" s="1" customFormat="1" ht="11.25">
      <c r="B141" s="32"/>
      <c r="D141" s="151" t="s">
        <v>248</v>
      </c>
      <c r="F141" s="152" t="s">
        <v>3446</v>
      </c>
      <c r="I141" s="153"/>
      <c r="L141" s="32"/>
      <c r="M141" s="154"/>
      <c r="T141" s="56"/>
      <c r="AT141" s="17" t="s">
        <v>248</v>
      </c>
      <c r="AU141" s="17" t="s">
        <v>83</v>
      </c>
    </row>
    <row r="142" spans="2:65" s="1" customFormat="1" ht="24.2" customHeight="1">
      <c r="B142" s="32"/>
      <c r="C142" s="137" t="s">
        <v>269</v>
      </c>
      <c r="D142" s="137" t="s">
        <v>243</v>
      </c>
      <c r="E142" s="138" t="s">
        <v>3448</v>
      </c>
      <c r="F142" s="139" t="s">
        <v>3449</v>
      </c>
      <c r="G142" s="140" t="s">
        <v>267</v>
      </c>
      <c r="H142" s="141">
        <v>8.2</v>
      </c>
      <c r="I142" s="142"/>
      <c r="J142" s="143">
        <f>ROUND(I142*H142,2)</f>
        <v>0</v>
      </c>
      <c r="K142" s="144"/>
      <c r="L142" s="32"/>
      <c r="M142" s="145" t="s">
        <v>1</v>
      </c>
      <c r="N142" s="146" t="s">
        <v>38</v>
      </c>
      <c r="P142" s="147">
        <f>O142*H142</f>
        <v>0</v>
      </c>
      <c r="Q142" s="147">
        <v>0</v>
      </c>
      <c r="R142" s="147">
        <f>Q142*H142</f>
        <v>0</v>
      </c>
      <c r="S142" s="147">
        <v>0</v>
      </c>
      <c r="T142" s="148">
        <f>S142*H142</f>
        <v>0</v>
      </c>
      <c r="AR142" s="149" t="s">
        <v>247</v>
      </c>
      <c r="AT142" s="149" t="s">
        <v>243</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3638</v>
      </c>
    </row>
    <row r="143" spans="2:47" s="1" customFormat="1" ht="11.25">
      <c r="B143" s="32"/>
      <c r="D143" s="151" t="s">
        <v>248</v>
      </c>
      <c r="F143" s="152" t="s">
        <v>3449</v>
      </c>
      <c r="I143" s="153"/>
      <c r="L143" s="32"/>
      <c r="M143" s="154"/>
      <c r="T143" s="56"/>
      <c r="AT143" s="17" t="s">
        <v>248</v>
      </c>
      <c r="AU143" s="17" t="s">
        <v>83</v>
      </c>
    </row>
    <row r="144" spans="2:65" s="1" customFormat="1" ht="21.75" customHeight="1">
      <c r="B144" s="32"/>
      <c r="C144" s="137" t="s">
        <v>258</v>
      </c>
      <c r="D144" s="137" t="s">
        <v>243</v>
      </c>
      <c r="E144" s="138" t="s">
        <v>3528</v>
      </c>
      <c r="F144" s="139" t="s">
        <v>3529</v>
      </c>
      <c r="G144" s="140" t="s">
        <v>267</v>
      </c>
      <c r="H144" s="141">
        <v>6.4</v>
      </c>
      <c r="I144" s="142"/>
      <c r="J144" s="143">
        <f>ROUND(I144*H144,2)</f>
        <v>0</v>
      </c>
      <c r="K144" s="144"/>
      <c r="L144" s="32"/>
      <c r="M144" s="145" t="s">
        <v>1</v>
      </c>
      <c r="N144" s="146" t="s">
        <v>38</v>
      </c>
      <c r="P144" s="147">
        <f>O144*H144</f>
        <v>0</v>
      </c>
      <c r="Q144" s="147">
        <v>0</v>
      </c>
      <c r="R144" s="147">
        <f>Q144*H144</f>
        <v>0</v>
      </c>
      <c r="S144" s="147">
        <v>0</v>
      </c>
      <c r="T144" s="148">
        <f>S144*H144</f>
        <v>0</v>
      </c>
      <c r="AR144" s="149" t="s">
        <v>247</v>
      </c>
      <c r="AT144" s="149" t="s">
        <v>243</v>
      </c>
      <c r="AU144" s="149" t="s">
        <v>83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3639</v>
      </c>
    </row>
    <row r="145" spans="2:47" s="1" customFormat="1" ht="11.25">
      <c r="B145" s="32"/>
      <c r="D145" s="151" t="s">
        <v>248</v>
      </c>
      <c r="F145" s="152" t="s">
        <v>3529</v>
      </c>
      <c r="I145" s="153"/>
      <c r="L145" s="32"/>
      <c r="M145" s="154"/>
      <c r="T145" s="56"/>
      <c r="AT145" s="17" t="s">
        <v>248</v>
      </c>
      <c r="AU145" s="17" t="s">
        <v>83</v>
      </c>
    </row>
    <row r="146" spans="2:65" s="1" customFormat="1" ht="24.2" customHeight="1">
      <c r="B146" s="32"/>
      <c r="C146" s="137" t="s">
        <v>276</v>
      </c>
      <c r="D146" s="137" t="s">
        <v>243</v>
      </c>
      <c r="E146" s="138" t="s">
        <v>3531</v>
      </c>
      <c r="F146" s="139" t="s">
        <v>3532</v>
      </c>
      <c r="G146" s="140" t="s">
        <v>257</v>
      </c>
      <c r="H146" s="141">
        <v>55.3</v>
      </c>
      <c r="I146" s="142"/>
      <c r="J146" s="143">
        <f>ROUND(I146*H146,2)</f>
        <v>0</v>
      </c>
      <c r="K146" s="144"/>
      <c r="L146" s="32"/>
      <c r="M146" s="145" t="s">
        <v>1</v>
      </c>
      <c r="N146" s="146" t="s">
        <v>38</v>
      </c>
      <c r="P146" s="147">
        <f>O146*H146</f>
        <v>0</v>
      </c>
      <c r="Q146" s="147">
        <v>0</v>
      </c>
      <c r="R146" s="147">
        <f>Q146*H146</f>
        <v>0</v>
      </c>
      <c r="S146" s="147">
        <v>0</v>
      </c>
      <c r="T146" s="148">
        <f>S146*H146</f>
        <v>0</v>
      </c>
      <c r="AR146" s="149" t="s">
        <v>247</v>
      </c>
      <c r="AT146" s="149" t="s">
        <v>243</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3640</v>
      </c>
    </row>
    <row r="147" spans="2:47" s="1" customFormat="1" ht="19.5">
      <c r="B147" s="32"/>
      <c r="D147" s="151" t="s">
        <v>248</v>
      </c>
      <c r="F147" s="152" t="s">
        <v>3532</v>
      </c>
      <c r="I147" s="153"/>
      <c r="L147" s="32"/>
      <c r="M147" s="154"/>
      <c r="T147" s="56"/>
      <c r="AT147" s="17" t="s">
        <v>248</v>
      </c>
      <c r="AU147" s="17" t="s">
        <v>83</v>
      </c>
    </row>
    <row r="148" spans="2:51" s="12" customFormat="1" ht="11.25">
      <c r="B148" s="170"/>
      <c r="D148" s="151" t="s">
        <v>1584</v>
      </c>
      <c r="E148" s="171" t="s">
        <v>1</v>
      </c>
      <c r="F148" s="172" t="s">
        <v>3641</v>
      </c>
      <c r="H148" s="173">
        <v>55.3</v>
      </c>
      <c r="I148" s="174"/>
      <c r="L148" s="170"/>
      <c r="M148" s="175"/>
      <c r="T148" s="176"/>
      <c r="AT148" s="171" t="s">
        <v>1584</v>
      </c>
      <c r="AU148" s="171" t="s">
        <v>83</v>
      </c>
      <c r="AV148" s="12" t="s">
        <v>83</v>
      </c>
      <c r="AW148" s="12" t="s">
        <v>30</v>
      </c>
      <c r="AX148" s="12" t="s">
        <v>73</v>
      </c>
      <c r="AY148" s="171" t="s">
        <v>241</v>
      </c>
    </row>
    <row r="149" spans="2:51" s="14" customFormat="1" ht="11.25">
      <c r="B149" s="186"/>
      <c r="D149" s="151" t="s">
        <v>1584</v>
      </c>
      <c r="E149" s="187" t="s">
        <v>1</v>
      </c>
      <c r="F149" s="188" t="s">
        <v>2061</v>
      </c>
      <c r="H149" s="189">
        <v>55.3</v>
      </c>
      <c r="I149" s="190"/>
      <c r="L149" s="186"/>
      <c r="M149" s="191"/>
      <c r="T149" s="192"/>
      <c r="AT149" s="187" t="s">
        <v>1584</v>
      </c>
      <c r="AU149" s="187" t="s">
        <v>83</v>
      </c>
      <c r="AV149" s="14" t="s">
        <v>247</v>
      </c>
      <c r="AW149" s="14" t="s">
        <v>30</v>
      </c>
      <c r="AX149" s="14" t="s">
        <v>81</v>
      </c>
      <c r="AY149" s="187" t="s">
        <v>241</v>
      </c>
    </row>
    <row r="150" spans="2:65" s="1" customFormat="1" ht="24.2" customHeight="1">
      <c r="B150" s="32"/>
      <c r="C150" s="137" t="s">
        <v>264</v>
      </c>
      <c r="D150" s="137" t="s">
        <v>243</v>
      </c>
      <c r="E150" s="138" t="s">
        <v>3535</v>
      </c>
      <c r="F150" s="139" t="s">
        <v>3536</v>
      </c>
      <c r="G150" s="140" t="s">
        <v>257</v>
      </c>
      <c r="H150" s="141">
        <v>5.74</v>
      </c>
      <c r="I150" s="142"/>
      <c r="J150" s="143">
        <f>ROUND(I150*H150,2)</f>
        <v>0</v>
      </c>
      <c r="K150" s="144"/>
      <c r="L150" s="32"/>
      <c r="M150" s="145" t="s">
        <v>1</v>
      </c>
      <c r="N150" s="146" t="s">
        <v>38</v>
      </c>
      <c r="P150" s="147">
        <f>O150*H150</f>
        <v>0</v>
      </c>
      <c r="Q150" s="147">
        <v>0</v>
      </c>
      <c r="R150" s="147">
        <f>Q150*H150</f>
        <v>0</v>
      </c>
      <c r="S150" s="147">
        <v>0</v>
      </c>
      <c r="T150" s="148">
        <f>S150*H150</f>
        <v>0</v>
      </c>
      <c r="AR150" s="149" t="s">
        <v>247</v>
      </c>
      <c r="AT150" s="149" t="s">
        <v>243</v>
      </c>
      <c r="AU150" s="149" t="s">
        <v>83</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3642</v>
      </c>
    </row>
    <row r="151" spans="2:47" s="1" customFormat="1" ht="19.5">
      <c r="B151" s="32"/>
      <c r="D151" s="151" t="s">
        <v>248</v>
      </c>
      <c r="F151" s="152" t="s">
        <v>3536</v>
      </c>
      <c r="I151" s="153"/>
      <c r="L151" s="32"/>
      <c r="M151" s="154"/>
      <c r="T151" s="56"/>
      <c r="AT151" s="17" t="s">
        <v>248</v>
      </c>
      <c r="AU151" s="17" t="s">
        <v>83</v>
      </c>
    </row>
    <row r="152" spans="2:51" s="12" customFormat="1" ht="11.25">
      <c r="B152" s="170"/>
      <c r="D152" s="151" t="s">
        <v>1584</v>
      </c>
      <c r="E152" s="171" t="s">
        <v>1</v>
      </c>
      <c r="F152" s="172" t="s">
        <v>3454</v>
      </c>
      <c r="H152" s="173">
        <v>5.74</v>
      </c>
      <c r="I152" s="174"/>
      <c r="L152" s="170"/>
      <c r="M152" s="175"/>
      <c r="T152" s="176"/>
      <c r="AT152" s="171" t="s">
        <v>1584</v>
      </c>
      <c r="AU152" s="171" t="s">
        <v>83</v>
      </c>
      <c r="AV152" s="12" t="s">
        <v>83</v>
      </c>
      <c r="AW152" s="12" t="s">
        <v>30</v>
      </c>
      <c r="AX152" s="12" t="s">
        <v>73</v>
      </c>
      <c r="AY152" s="171" t="s">
        <v>241</v>
      </c>
    </row>
    <row r="153" spans="2:51" s="14" customFormat="1" ht="11.25">
      <c r="B153" s="186"/>
      <c r="D153" s="151" t="s">
        <v>1584</v>
      </c>
      <c r="E153" s="187" t="s">
        <v>1</v>
      </c>
      <c r="F153" s="188" t="s">
        <v>2061</v>
      </c>
      <c r="H153" s="189">
        <v>5.74</v>
      </c>
      <c r="I153" s="190"/>
      <c r="L153" s="186"/>
      <c r="M153" s="191"/>
      <c r="T153" s="192"/>
      <c r="AT153" s="187" t="s">
        <v>1584</v>
      </c>
      <c r="AU153" s="187" t="s">
        <v>83</v>
      </c>
      <c r="AV153" s="14" t="s">
        <v>247</v>
      </c>
      <c r="AW153" s="14" t="s">
        <v>30</v>
      </c>
      <c r="AX153" s="14" t="s">
        <v>81</v>
      </c>
      <c r="AY153" s="187" t="s">
        <v>241</v>
      </c>
    </row>
    <row r="154" spans="2:65" s="1" customFormat="1" ht="24.2" customHeight="1">
      <c r="B154" s="32"/>
      <c r="C154" s="137" t="s">
        <v>283</v>
      </c>
      <c r="D154" s="137" t="s">
        <v>243</v>
      </c>
      <c r="E154" s="138" t="s">
        <v>3539</v>
      </c>
      <c r="F154" s="139" t="s">
        <v>3540</v>
      </c>
      <c r="G154" s="140" t="s">
        <v>267</v>
      </c>
      <c r="H154" s="141">
        <v>12.8</v>
      </c>
      <c r="I154" s="142"/>
      <c r="J154" s="143">
        <f>ROUND(I154*H154,2)</f>
        <v>0</v>
      </c>
      <c r="K154" s="144"/>
      <c r="L154" s="32"/>
      <c r="M154" s="145" t="s">
        <v>1</v>
      </c>
      <c r="N154" s="146" t="s">
        <v>38</v>
      </c>
      <c r="P154" s="147">
        <f>O154*H154</f>
        <v>0</v>
      </c>
      <c r="Q154" s="147">
        <v>0</v>
      </c>
      <c r="R154" s="147">
        <f>Q154*H154</f>
        <v>0</v>
      </c>
      <c r="S154" s="147">
        <v>0</v>
      </c>
      <c r="T154" s="148">
        <f>S154*H154</f>
        <v>0</v>
      </c>
      <c r="AR154" s="149" t="s">
        <v>247</v>
      </c>
      <c r="AT154" s="149" t="s">
        <v>243</v>
      </c>
      <c r="AU154" s="149" t="s">
        <v>83</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3643</v>
      </c>
    </row>
    <row r="155" spans="2:47" s="1" customFormat="1" ht="11.25">
      <c r="B155" s="32"/>
      <c r="D155" s="151" t="s">
        <v>248</v>
      </c>
      <c r="F155" s="152" t="s">
        <v>3540</v>
      </c>
      <c r="I155" s="153"/>
      <c r="L155" s="32"/>
      <c r="M155" s="154"/>
      <c r="T155" s="56"/>
      <c r="AT155" s="17" t="s">
        <v>248</v>
      </c>
      <c r="AU155" s="17" t="s">
        <v>83</v>
      </c>
    </row>
    <row r="156" spans="2:51" s="12" customFormat="1" ht="11.25">
      <c r="B156" s="170"/>
      <c r="D156" s="151" t="s">
        <v>1584</v>
      </c>
      <c r="E156" s="171" t="s">
        <v>1</v>
      </c>
      <c r="F156" s="172" t="s">
        <v>3644</v>
      </c>
      <c r="H156" s="173">
        <v>12.8</v>
      </c>
      <c r="I156" s="174"/>
      <c r="L156" s="170"/>
      <c r="M156" s="175"/>
      <c r="T156" s="176"/>
      <c r="AT156" s="171" t="s">
        <v>1584</v>
      </c>
      <c r="AU156" s="171" t="s">
        <v>83</v>
      </c>
      <c r="AV156" s="12" t="s">
        <v>83</v>
      </c>
      <c r="AW156" s="12" t="s">
        <v>30</v>
      </c>
      <c r="AX156" s="12" t="s">
        <v>73</v>
      </c>
      <c r="AY156" s="171" t="s">
        <v>241</v>
      </c>
    </row>
    <row r="157" spans="2:51" s="14" customFormat="1" ht="11.25">
      <c r="B157" s="186"/>
      <c r="D157" s="151" t="s">
        <v>1584</v>
      </c>
      <c r="E157" s="187" t="s">
        <v>1</v>
      </c>
      <c r="F157" s="188" t="s">
        <v>2061</v>
      </c>
      <c r="H157" s="189">
        <v>12.8</v>
      </c>
      <c r="I157" s="190"/>
      <c r="L157" s="186"/>
      <c r="M157" s="191"/>
      <c r="T157" s="192"/>
      <c r="AT157" s="187" t="s">
        <v>1584</v>
      </c>
      <c r="AU157" s="187" t="s">
        <v>83</v>
      </c>
      <c r="AV157" s="14" t="s">
        <v>247</v>
      </c>
      <c r="AW157" s="14" t="s">
        <v>30</v>
      </c>
      <c r="AX157" s="14" t="s">
        <v>81</v>
      </c>
      <c r="AY157" s="187" t="s">
        <v>241</v>
      </c>
    </row>
    <row r="158" spans="2:65" s="1" customFormat="1" ht="16.5" customHeight="1">
      <c r="B158" s="32"/>
      <c r="C158" s="155" t="s">
        <v>268</v>
      </c>
      <c r="D158" s="155" t="s">
        <v>260</v>
      </c>
      <c r="E158" s="156" t="s">
        <v>3543</v>
      </c>
      <c r="F158" s="157" t="s">
        <v>3544</v>
      </c>
      <c r="G158" s="158" t="s">
        <v>1097</v>
      </c>
      <c r="H158" s="159">
        <v>7.68</v>
      </c>
      <c r="I158" s="160"/>
      <c r="J158" s="161">
        <f>ROUND(I158*H158,2)</f>
        <v>0</v>
      </c>
      <c r="K158" s="162"/>
      <c r="L158" s="163"/>
      <c r="M158" s="164" t="s">
        <v>1</v>
      </c>
      <c r="N158" s="165" t="s">
        <v>38</v>
      </c>
      <c r="P158" s="147">
        <f>O158*H158</f>
        <v>0</v>
      </c>
      <c r="Q158" s="147">
        <v>0</v>
      </c>
      <c r="R158" s="147">
        <f>Q158*H158</f>
        <v>0</v>
      </c>
      <c r="S158" s="147">
        <v>0</v>
      </c>
      <c r="T158" s="148">
        <f>S158*H158</f>
        <v>0</v>
      </c>
      <c r="AR158" s="149" t="s">
        <v>258</v>
      </c>
      <c r="AT158" s="149" t="s">
        <v>260</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3645</v>
      </c>
    </row>
    <row r="159" spans="2:47" s="1" customFormat="1" ht="11.25">
      <c r="B159" s="32"/>
      <c r="D159" s="151" t="s">
        <v>248</v>
      </c>
      <c r="F159" s="152" t="s">
        <v>3544</v>
      </c>
      <c r="I159" s="153"/>
      <c r="L159" s="32"/>
      <c r="M159" s="154"/>
      <c r="T159" s="56"/>
      <c r="AT159" s="17" t="s">
        <v>248</v>
      </c>
      <c r="AU159" s="17" t="s">
        <v>83</v>
      </c>
    </row>
    <row r="160" spans="2:65" s="1" customFormat="1" ht="37.9" customHeight="1">
      <c r="B160" s="32"/>
      <c r="C160" s="137" t="s">
        <v>290</v>
      </c>
      <c r="D160" s="137" t="s">
        <v>243</v>
      </c>
      <c r="E160" s="138" t="s">
        <v>3546</v>
      </c>
      <c r="F160" s="139" t="s">
        <v>3547</v>
      </c>
      <c r="G160" s="140" t="s">
        <v>257</v>
      </c>
      <c r="H160" s="141">
        <v>46.4</v>
      </c>
      <c r="I160" s="142"/>
      <c r="J160" s="143">
        <f>ROUND(I160*H160,2)</f>
        <v>0</v>
      </c>
      <c r="K160" s="144"/>
      <c r="L160" s="32"/>
      <c r="M160" s="145" t="s">
        <v>1</v>
      </c>
      <c r="N160" s="146" t="s">
        <v>38</v>
      </c>
      <c r="P160" s="147">
        <f>O160*H160</f>
        <v>0</v>
      </c>
      <c r="Q160" s="147">
        <v>0</v>
      </c>
      <c r="R160" s="147">
        <f>Q160*H160</f>
        <v>0</v>
      </c>
      <c r="S160" s="147">
        <v>0</v>
      </c>
      <c r="T160" s="148">
        <f>S160*H160</f>
        <v>0</v>
      </c>
      <c r="AR160" s="149" t="s">
        <v>247</v>
      </c>
      <c r="AT160" s="149" t="s">
        <v>243</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3646</v>
      </c>
    </row>
    <row r="161" spans="2:47" s="1" customFormat="1" ht="19.5">
      <c r="B161" s="32"/>
      <c r="D161" s="151" t="s">
        <v>248</v>
      </c>
      <c r="F161" s="152" t="s">
        <v>3547</v>
      </c>
      <c r="I161" s="153"/>
      <c r="L161" s="32"/>
      <c r="M161" s="154"/>
      <c r="T161" s="56"/>
      <c r="AT161" s="17" t="s">
        <v>248</v>
      </c>
      <c r="AU161" s="17" t="s">
        <v>83</v>
      </c>
    </row>
    <row r="162" spans="2:51" s="12" customFormat="1" ht="11.25">
      <c r="B162" s="170"/>
      <c r="D162" s="151" t="s">
        <v>1584</v>
      </c>
      <c r="E162" s="171" t="s">
        <v>1</v>
      </c>
      <c r="F162" s="172" t="s">
        <v>3647</v>
      </c>
      <c r="H162" s="173">
        <v>46.4</v>
      </c>
      <c r="I162" s="174"/>
      <c r="L162" s="170"/>
      <c r="M162" s="175"/>
      <c r="T162" s="176"/>
      <c r="AT162" s="171" t="s">
        <v>1584</v>
      </c>
      <c r="AU162" s="171" t="s">
        <v>83</v>
      </c>
      <c r="AV162" s="12" t="s">
        <v>83</v>
      </c>
      <c r="AW162" s="12" t="s">
        <v>30</v>
      </c>
      <c r="AX162" s="12" t="s">
        <v>73</v>
      </c>
      <c r="AY162" s="171" t="s">
        <v>241</v>
      </c>
    </row>
    <row r="163" spans="2:51" s="14" customFormat="1" ht="11.25">
      <c r="B163" s="186"/>
      <c r="D163" s="151" t="s">
        <v>1584</v>
      </c>
      <c r="E163" s="187" t="s">
        <v>1</v>
      </c>
      <c r="F163" s="188" t="s">
        <v>2061</v>
      </c>
      <c r="H163" s="189">
        <v>46.4</v>
      </c>
      <c r="I163" s="190"/>
      <c r="L163" s="186"/>
      <c r="M163" s="191"/>
      <c r="T163" s="192"/>
      <c r="AT163" s="187" t="s">
        <v>1584</v>
      </c>
      <c r="AU163" s="187" t="s">
        <v>83</v>
      </c>
      <c r="AV163" s="14" t="s">
        <v>247</v>
      </c>
      <c r="AW163" s="14" t="s">
        <v>30</v>
      </c>
      <c r="AX163" s="14" t="s">
        <v>81</v>
      </c>
      <c r="AY163" s="187" t="s">
        <v>241</v>
      </c>
    </row>
    <row r="164" spans="2:65" s="1" customFormat="1" ht="24.2" customHeight="1">
      <c r="B164" s="32"/>
      <c r="C164" s="155" t="s">
        <v>272</v>
      </c>
      <c r="D164" s="155" t="s">
        <v>260</v>
      </c>
      <c r="E164" s="156" t="s">
        <v>3550</v>
      </c>
      <c r="F164" s="157" t="s">
        <v>3551</v>
      </c>
      <c r="G164" s="158" t="s">
        <v>563</v>
      </c>
      <c r="H164" s="159">
        <v>4.64</v>
      </c>
      <c r="I164" s="160"/>
      <c r="J164" s="161">
        <f>ROUND(I164*H164,2)</f>
        <v>0</v>
      </c>
      <c r="K164" s="162"/>
      <c r="L164" s="163"/>
      <c r="M164" s="164" t="s">
        <v>1</v>
      </c>
      <c r="N164" s="165" t="s">
        <v>38</v>
      </c>
      <c r="P164" s="147">
        <f>O164*H164</f>
        <v>0</v>
      </c>
      <c r="Q164" s="147">
        <v>0</v>
      </c>
      <c r="R164" s="147">
        <f>Q164*H164</f>
        <v>0</v>
      </c>
      <c r="S164" s="147">
        <v>0</v>
      </c>
      <c r="T164" s="148">
        <f>S164*H164</f>
        <v>0</v>
      </c>
      <c r="AR164" s="149" t="s">
        <v>258</v>
      </c>
      <c r="AT164" s="149" t="s">
        <v>260</v>
      </c>
      <c r="AU164" s="149" t="s">
        <v>83</v>
      </c>
      <c r="AY164" s="17" t="s">
        <v>241</v>
      </c>
      <c r="BE164" s="150">
        <f>IF(N164="základní",J164,0)</f>
        <v>0</v>
      </c>
      <c r="BF164" s="150">
        <f>IF(N164="snížená",J164,0)</f>
        <v>0</v>
      </c>
      <c r="BG164" s="150">
        <f>IF(N164="zákl. přenesená",J164,0)</f>
        <v>0</v>
      </c>
      <c r="BH164" s="150">
        <f>IF(N164="sníž. přenesená",J164,0)</f>
        <v>0</v>
      </c>
      <c r="BI164" s="150">
        <f>IF(N164="nulová",J164,0)</f>
        <v>0</v>
      </c>
      <c r="BJ164" s="17" t="s">
        <v>81</v>
      </c>
      <c r="BK164" s="150">
        <f>ROUND(I164*H164,2)</f>
        <v>0</v>
      </c>
      <c r="BL164" s="17" t="s">
        <v>247</v>
      </c>
      <c r="BM164" s="149" t="s">
        <v>3648</v>
      </c>
    </row>
    <row r="165" spans="2:47" s="1" customFormat="1" ht="11.25">
      <c r="B165" s="32"/>
      <c r="D165" s="151" t="s">
        <v>248</v>
      </c>
      <c r="F165" s="152" t="s">
        <v>3551</v>
      </c>
      <c r="I165" s="153"/>
      <c r="L165" s="32"/>
      <c r="M165" s="154"/>
      <c r="T165" s="56"/>
      <c r="AT165" s="17" t="s">
        <v>248</v>
      </c>
      <c r="AU165" s="17" t="s">
        <v>83</v>
      </c>
    </row>
    <row r="166" spans="2:51" s="12" customFormat="1" ht="11.25">
      <c r="B166" s="170"/>
      <c r="D166" s="151" t="s">
        <v>1584</v>
      </c>
      <c r="E166" s="171" t="s">
        <v>1</v>
      </c>
      <c r="F166" s="172" t="s">
        <v>3649</v>
      </c>
      <c r="H166" s="173">
        <v>4.64</v>
      </c>
      <c r="I166" s="174"/>
      <c r="L166" s="170"/>
      <c r="M166" s="175"/>
      <c r="T166" s="176"/>
      <c r="AT166" s="171" t="s">
        <v>1584</v>
      </c>
      <c r="AU166" s="171" t="s">
        <v>83</v>
      </c>
      <c r="AV166" s="12" t="s">
        <v>83</v>
      </c>
      <c r="AW166" s="12" t="s">
        <v>30</v>
      </c>
      <c r="AX166" s="12" t="s">
        <v>73</v>
      </c>
      <c r="AY166" s="171" t="s">
        <v>241</v>
      </c>
    </row>
    <row r="167" spans="2:51" s="14" customFormat="1" ht="11.25">
      <c r="B167" s="186"/>
      <c r="D167" s="151" t="s">
        <v>1584</v>
      </c>
      <c r="E167" s="187" t="s">
        <v>1</v>
      </c>
      <c r="F167" s="188" t="s">
        <v>2061</v>
      </c>
      <c r="H167" s="189">
        <v>4.64</v>
      </c>
      <c r="I167" s="190"/>
      <c r="L167" s="186"/>
      <c r="M167" s="191"/>
      <c r="T167" s="192"/>
      <c r="AT167" s="187" t="s">
        <v>1584</v>
      </c>
      <c r="AU167" s="187" t="s">
        <v>83</v>
      </c>
      <c r="AV167" s="14" t="s">
        <v>247</v>
      </c>
      <c r="AW167" s="14" t="s">
        <v>30</v>
      </c>
      <c r="AX167" s="14" t="s">
        <v>81</v>
      </c>
      <c r="AY167" s="187" t="s">
        <v>241</v>
      </c>
    </row>
    <row r="168" spans="2:65" s="1" customFormat="1" ht="24.2" customHeight="1">
      <c r="B168" s="32"/>
      <c r="C168" s="155" t="s">
        <v>8</v>
      </c>
      <c r="D168" s="155" t="s">
        <v>260</v>
      </c>
      <c r="E168" s="156" t="s">
        <v>3554</v>
      </c>
      <c r="F168" s="157" t="s">
        <v>3555</v>
      </c>
      <c r="G168" s="158" t="s">
        <v>563</v>
      </c>
      <c r="H168" s="159">
        <v>6.16</v>
      </c>
      <c r="I168" s="160"/>
      <c r="J168" s="161">
        <f>ROUND(I168*H168,2)</f>
        <v>0</v>
      </c>
      <c r="K168" s="162"/>
      <c r="L168" s="163"/>
      <c r="M168" s="164" t="s">
        <v>1</v>
      </c>
      <c r="N168" s="165" t="s">
        <v>38</v>
      </c>
      <c r="P168" s="147">
        <f>O168*H168</f>
        <v>0</v>
      </c>
      <c r="Q168" s="147">
        <v>0</v>
      </c>
      <c r="R168" s="147">
        <f>Q168*H168</f>
        <v>0</v>
      </c>
      <c r="S168" s="147">
        <v>0</v>
      </c>
      <c r="T168" s="148">
        <f>S168*H168</f>
        <v>0</v>
      </c>
      <c r="AR168" s="149" t="s">
        <v>258</v>
      </c>
      <c r="AT168" s="149" t="s">
        <v>260</v>
      </c>
      <c r="AU168" s="149" t="s">
        <v>83</v>
      </c>
      <c r="AY168" s="17" t="s">
        <v>241</v>
      </c>
      <c r="BE168" s="150">
        <f>IF(N168="základní",J168,0)</f>
        <v>0</v>
      </c>
      <c r="BF168" s="150">
        <f>IF(N168="snížená",J168,0)</f>
        <v>0</v>
      </c>
      <c r="BG168" s="150">
        <f>IF(N168="zákl. přenesená",J168,0)</f>
        <v>0</v>
      </c>
      <c r="BH168" s="150">
        <f>IF(N168="sníž. přenesená",J168,0)</f>
        <v>0</v>
      </c>
      <c r="BI168" s="150">
        <f>IF(N168="nulová",J168,0)</f>
        <v>0</v>
      </c>
      <c r="BJ168" s="17" t="s">
        <v>81</v>
      </c>
      <c r="BK168" s="150">
        <f>ROUND(I168*H168,2)</f>
        <v>0</v>
      </c>
      <c r="BL168" s="17" t="s">
        <v>247</v>
      </c>
      <c r="BM168" s="149" t="s">
        <v>3650</v>
      </c>
    </row>
    <row r="169" spans="2:47" s="1" customFormat="1" ht="11.25">
      <c r="B169" s="32"/>
      <c r="D169" s="151" t="s">
        <v>248</v>
      </c>
      <c r="F169" s="152" t="s">
        <v>3555</v>
      </c>
      <c r="I169" s="153"/>
      <c r="L169" s="32"/>
      <c r="M169" s="154"/>
      <c r="T169" s="56"/>
      <c r="AT169" s="17" t="s">
        <v>248</v>
      </c>
      <c r="AU169" s="17" t="s">
        <v>83</v>
      </c>
    </row>
    <row r="170" spans="2:51" s="12" customFormat="1" ht="11.25">
      <c r="B170" s="170"/>
      <c r="D170" s="151" t="s">
        <v>1584</v>
      </c>
      <c r="E170" s="171" t="s">
        <v>1</v>
      </c>
      <c r="F170" s="172" t="s">
        <v>3651</v>
      </c>
      <c r="H170" s="173">
        <v>6.16</v>
      </c>
      <c r="I170" s="174"/>
      <c r="L170" s="170"/>
      <c r="M170" s="175"/>
      <c r="T170" s="176"/>
      <c r="AT170" s="171" t="s">
        <v>1584</v>
      </c>
      <c r="AU170" s="171" t="s">
        <v>83</v>
      </c>
      <c r="AV170" s="12" t="s">
        <v>83</v>
      </c>
      <c r="AW170" s="12" t="s">
        <v>30</v>
      </c>
      <c r="AX170" s="12" t="s">
        <v>73</v>
      </c>
      <c r="AY170" s="171" t="s">
        <v>241</v>
      </c>
    </row>
    <row r="171" spans="2:51" s="14" customFormat="1" ht="11.25">
      <c r="B171" s="186"/>
      <c r="D171" s="151" t="s">
        <v>1584</v>
      </c>
      <c r="E171" s="187" t="s">
        <v>1</v>
      </c>
      <c r="F171" s="188" t="s">
        <v>2061</v>
      </c>
      <c r="H171" s="189">
        <v>6.16</v>
      </c>
      <c r="I171" s="190"/>
      <c r="L171" s="186"/>
      <c r="M171" s="191"/>
      <c r="T171" s="192"/>
      <c r="AT171" s="187" t="s">
        <v>1584</v>
      </c>
      <c r="AU171" s="187" t="s">
        <v>83</v>
      </c>
      <c r="AV171" s="14" t="s">
        <v>247</v>
      </c>
      <c r="AW171" s="14" t="s">
        <v>30</v>
      </c>
      <c r="AX171" s="14" t="s">
        <v>81</v>
      </c>
      <c r="AY171" s="187" t="s">
        <v>241</v>
      </c>
    </row>
    <row r="172" spans="2:65" s="1" customFormat="1" ht="24.2" customHeight="1">
      <c r="B172" s="32"/>
      <c r="C172" s="137" t="s">
        <v>275</v>
      </c>
      <c r="D172" s="137" t="s">
        <v>243</v>
      </c>
      <c r="E172" s="138" t="s">
        <v>3469</v>
      </c>
      <c r="F172" s="139" t="s">
        <v>3470</v>
      </c>
      <c r="G172" s="140" t="s">
        <v>257</v>
      </c>
      <c r="H172" s="141">
        <v>10</v>
      </c>
      <c r="I172" s="142"/>
      <c r="J172" s="143">
        <f>ROUND(I172*H172,2)</f>
        <v>0</v>
      </c>
      <c r="K172" s="144"/>
      <c r="L172" s="32"/>
      <c r="M172" s="145" t="s">
        <v>1</v>
      </c>
      <c r="N172" s="146" t="s">
        <v>38</v>
      </c>
      <c r="P172" s="147">
        <f>O172*H172</f>
        <v>0</v>
      </c>
      <c r="Q172" s="147">
        <v>0</v>
      </c>
      <c r="R172" s="147">
        <f>Q172*H172</f>
        <v>0</v>
      </c>
      <c r="S172" s="147">
        <v>0</v>
      </c>
      <c r="T172" s="148">
        <f>S172*H172</f>
        <v>0</v>
      </c>
      <c r="AR172" s="149" t="s">
        <v>247</v>
      </c>
      <c r="AT172" s="149" t="s">
        <v>243</v>
      </c>
      <c r="AU172" s="149" t="s">
        <v>83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3652</v>
      </c>
    </row>
    <row r="173" spans="2:47" s="1" customFormat="1" ht="19.5">
      <c r="B173" s="32"/>
      <c r="D173" s="151" t="s">
        <v>248</v>
      </c>
      <c r="F173" s="152" t="s">
        <v>3470</v>
      </c>
      <c r="I173" s="153"/>
      <c r="L173" s="32"/>
      <c r="M173" s="154"/>
      <c r="T173" s="56"/>
      <c r="AT173" s="17" t="s">
        <v>248</v>
      </c>
      <c r="AU173" s="17" t="s">
        <v>83</v>
      </c>
    </row>
    <row r="174" spans="2:51" s="12" customFormat="1" ht="11.25">
      <c r="B174" s="170"/>
      <c r="D174" s="151" t="s">
        <v>1584</v>
      </c>
      <c r="E174" s="171" t="s">
        <v>1</v>
      </c>
      <c r="F174" s="172" t="s">
        <v>3653</v>
      </c>
      <c r="H174" s="173">
        <v>10</v>
      </c>
      <c r="I174" s="174"/>
      <c r="L174" s="170"/>
      <c r="M174" s="175"/>
      <c r="T174" s="176"/>
      <c r="AT174" s="171" t="s">
        <v>1584</v>
      </c>
      <c r="AU174" s="171" t="s">
        <v>83</v>
      </c>
      <c r="AV174" s="12" t="s">
        <v>83</v>
      </c>
      <c r="AW174" s="12" t="s">
        <v>30</v>
      </c>
      <c r="AX174" s="12" t="s">
        <v>73</v>
      </c>
      <c r="AY174" s="171" t="s">
        <v>241</v>
      </c>
    </row>
    <row r="175" spans="2:51" s="14" customFormat="1" ht="11.25">
      <c r="B175" s="186"/>
      <c r="D175" s="151" t="s">
        <v>1584</v>
      </c>
      <c r="E175" s="187" t="s">
        <v>1</v>
      </c>
      <c r="F175" s="188" t="s">
        <v>2061</v>
      </c>
      <c r="H175" s="189">
        <v>10</v>
      </c>
      <c r="I175" s="190"/>
      <c r="L175" s="186"/>
      <c r="M175" s="191"/>
      <c r="T175" s="192"/>
      <c r="AT175" s="187" t="s">
        <v>1584</v>
      </c>
      <c r="AU175" s="187" t="s">
        <v>83</v>
      </c>
      <c r="AV175" s="14" t="s">
        <v>247</v>
      </c>
      <c r="AW175" s="14" t="s">
        <v>30</v>
      </c>
      <c r="AX175" s="14" t="s">
        <v>81</v>
      </c>
      <c r="AY175" s="187" t="s">
        <v>241</v>
      </c>
    </row>
    <row r="176" spans="2:65" s="1" customFormat="1" ht="16.5" customHeight="1">
      <c r="B176" s="32"/>
      <c r="C176" s="155" t="s">
        <v>303</v>
      </c>
      <c r="D176" s="155" t="s">
        <v>260</v>
      </c>
      <c r="E176" s="156" t="s">
        <v>2997</v>
      </c>
      <c r="F176" s="157" t="s">
        <v>2998</v>
      </c>
      <c r="G176" s="158" t="s">
        <v>563</v>
      </c>
      <c r="H176" s="159">
        <v>4.4</v>
      </c>
      <c r="I176" s="160"/>
      <c r="J176" s="161">
        <f>ROUND(I176*H176,2)</f>
        <v>0</v>
      </c>
      <c r="K176" s="162"/>
      <c r="L176" s="163"/>
      <c r="M176" s="164" t="s">
        <v>1</v>
      </c>
      <c r="N176" s="165" t="s">
        <v>38</v>
      </c>
      <c r="P176" s="147">
        <f>O176*H176</f>
        <v>0</v>
      </c>
      <c r="Q176" s="147">
        <v>0</v>
      </c>
      <c r="R176" s="147">
        <f>Q176*H176</f>
        <v>0</v>
      </c>
      <c r="S176" s="147">
        <v>0</v>
      </c>
      <c r="T176" s="148">
        <f>S176*H176</f>
        <v>0</v>
      </c>
      <c r="AR176" s="149" t="s">
        <v>258</v>
      </c>
      <c r="AT176" s="149" t="s">
        <v>260</v>
      </c>
      <c r="AU176" s="149" t="s">
        <v>83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3654</v>
      </c>
    </row>
    <row r="177" spans="2:47" s="1" customFormat="1" ht="11.25">
      <c r="B177" s="32"/>
      <c r="D177" s="151" t="s">
        <v>248</v>
      </c>
      <c r="F177" s="152" t="s">
        <v>2998</v>
      </c>
      <c r="I177" s="153"/>
      <c r="L177" s="32"/>
      <c r="M177" s="154"/>
      <c r="T177" s="56"/>
      <c r="AT177" s="17" t="s">
        <v>248</v>
      </c>
      <c r="AU177" s="17" t="s">
        <v>83</v>
      </c>
    </row>
    <row r="178" spans="2:51" s="12" customFormat="1" ht="11.25">
      <c r="B178" s="170"/>
      <c r="D178" s="151" t="s">
        <v>1584</v>
      </c>
      <c r="E178" s="171" t="s">
        <v>1</v>
      </c>
      <c r="F178" s="172" t="s">
        <v>3474</v>
      </c>
      <c r="H178" s="173">
        <v>4.4</v>
      </c>
      <c r="I178" s="174"/>
      <c r="L178" s="170"/>
      <c r="M178" s="175"/>
      <c r="T178" s="176"/>
      <c r="AT178" s="171" t="s">
        <v>1584</v>
      </c>
      <c r="AU178" s="171" t="s">
        <v>83</v>
      </c>
      <c r="AV178" s="12" t="s">
        <v>83</v>
      </c>
      <c r="AW178" s="12" t="s">
        <v>30</v>
      </c>
      <c r="AX178" s="12" t="s">
        <v>73</v>
      </c>
      <c r="AY178" s="171" t="s">
        <v>241</v>
      </c>
    </row>
    <row r="179" spans="2:51" s="14" customFormat="1" ht="11.25">
      <c r="B179" s="186"/>
      <c r="D179" s="151" t="s">
        <v>1584</v>
      </c>
      <c r="E179" s="187" t="s">
        <v>1</v>
      </c>
      <c r="F179" s="188" t="s">
        <v>2061</v>
      </c>
      <c r="H179" s="189">
        <v>4.4</v>
      </c>
      <c r="I179" s="190"/>
      <c r="L179" s="186"/>
      <c r="M179" s="191"/>
      <c r="T179" s="192"/>
      <c r="AT179" s="187" t="s">
        <v>1584</v>
      </c>
      <c r="AU179" s="187" t="s">
        <v>83</v>
      </c>
      <c r="AV179" s="14" t="s">
        <v>247</v>
      </c>
      <c r="AW179" s="14" t="s">
        <v>30</v>
      </c>
      <c r="AX179" s="14" t="s">
        <v>81</v>
      </c>
      <c r="AY179" s="187" t="s">
        <v>241</v>
      </c>
    </row>
    <row r="180" spans="2:65" s="1" customFormat="1" ht="21.75" customHeight="1">
      <c r="B180" s="32"/>
      <c r="C180" s="155" t="s">
        <v>279</v>
      </c>
      <c r="D180" s="155" t="s">
        <v>260</v>
      </c>
      <c r="E180" s="156" t="s">
        <v>1567</v>
      </c>
      <c r="F180" s="157" t="s">
        <v>1568</v>
      </c>
      <c r="G180" s="158" t="s">
        <v>246</v>
      </c>
      <c r="H180" s="159">
        <v>1</v>
      </c>
      <c r="I180" s="160"/>
      <c r="J180" s="161">
        <f>ROUND(I180*H180,2)</f>
        <v>0</v>
      </c>
      <c r="K180" s="162"/>
      <c r="L180" s="163"/>
      <c r="M180" s="164" t="s">
        <v>1</v>
      </c>
      <c r="N180" s="165" t="s">
        <v>38</v>
      </c>
      <c r="P180" s="147">
        <f>O180*H180</f>
        <v>0</v>
      </c>
      <c r="Q180" s="147">
        <v>0</v>
      </c>
      <c r="R180" s="147">
        <f>Q180*H180</f>
        <v>0</v>
      </c>
      <c r="S180" s="147">
        <v>0</v>
      </c>
      <c r="T180" s="148">
        <f>S180*H180</f>
        <v>0</v>
      </c>
      <c r="AR180" s="149" t="s">
        <v>258</v>
      </c>
      <c r="AT180" s="149" t="s">
        <v>260</v>
      </c>
      <c r="AU180" s="149" t="s">
        <v>83</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247</v>
      </c>
      <c r="BM180" s="149" t="s">
        <v>3655</v>
      </c>
    </row>
    <row r="181" spans="2:47" s="1" customFormat="1" ht="11.25">
      <c r="B181" s="32"/>
      <c r="D181" s="151" t="s">
        <v>248</v>
      </c>
      <c r="F181" s="152" t="s">
        <v>1568</v>
      </c>
      <c r="I181" s="153"/>
      <c r="L181" s="32"/>
      <c r="M181" s="154"/>
      <c r="T181" s="56"/>
      <c r="AT181" s="17" t="s">
        <v>248</v>
      </c>
      <c r="AU181" s="17" t="s">
        <v>83</v>
      </c>
    </row>
    <row r="182" spans="2:65" s="1" customFormat="1" ht="24.2" customHeight="1">
      <c r="B182" s="32"/>
      <c r="C182" s="137" t="s">
        <v>310</v>
      </c>
      <c r="D182" s="137" t="s">
        <v>243</v>
      </c>
      <c r="E182" s="138" t="s">
        <v>3080</v>
      </c>
      <c r="F182" s="139" t="s">
        <v>3081</v>
      </c>
      <c r="G182" s="140" t="s">
        <v>267</v>
      </c>
      <c r="H182" s="141">
        <v>18</v>
      </c>
      <c r="I182" s="142"/>
      <c r="J182" s="143">
        <f>ROUND(I182*H182,2)</f>
        <v>0</v>
      </c>
      <c r="K182" s="144"/>
      <c r="L182" s="32"/>
      <c r="M182" s="145" t="s">
        <v>1</v>
      </c>
      <c r="N182" s="146" t="s">
        <v>38</v>
      </c>
      <c r="P182" s="147">
        <f>O182*H182</f>
        <v>0</v>
      </c>
      <c r="Q182" s="147">
        <v>0</v>
      </c>
      <c r="R182" s="147">
        <f>Q182*H182</f>
        <v>0</v>
      </c>
      <c r="S182" s="147">
        <v>0</v>
      </c>
      <c r="T182" s="148">
        <f>S182*H182</f>
        <v>0</v>
      </c>
      <c r="AR182" s="149" t="s">
        <v>247</v>
      </c>
      <c r="AT182" s="149" t="s">
        <v>243</v>
      </c>
      <c r="AU182" s="149" t="s">
        <v>83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247</v>
      </c>
      <c r="BM182" s="149" t="s">
        <v>3656</v>
      </c>
    </row>
    <row r="183" spans="2:47" s="1" customFormat="1" ht="11.25">
      <c r="B183" s="32"/>
      <c r="D183" s="151" t="s">
        <v>248</v>
      </c>
      <c r="F183" s="152" t="s">
        <v>3081</v>
      </c>
      <c r="I183" s="153"/>
      <c r="L183" s="32"/>
      <c r="M183" s="154"/>
      <c r="T183" s="56"/>
      <c r="AT183" s="17" t="s">
        <v>248</v>
      </c>
      <c r="AU183" s="17" t="s">
        <v>83</v>
      </c>
    </row>
    <row r="184" spans="2:65" s="1" customFormat="1" ht="24.2" customHeight="1">
      <c r="B184" s="32"/>
      <c r="C184" s="155" t="s">
        <v>282</v>
      </c>
      <c r="D184" s="155" t="s">
        <v>260</v>
      </c>
      <c r="E184" s="156" t="s">
        <v>3477</v>
      </c>
      <c r="F184" s="157" t="s">
        <v>3478</v>
      </c>
      <c r="G184" s="158" t="s">
        <v>267</v>
      </c>
      <c r="H184" s="159">
        <v>18</v>
      </c>
      <c r="I184" s="160"/>
      <c r="J184" s="161">
        <f>ROUND(I184*H184,2)</f>
        <v>0</v>
      </c>
      <c r="K184" s="162"/>
      <c r="L184" s="163"/>
      <c r="M184" s="164" t="s">
        <v>1</v>
      </c>
      <c r="N184" s="165" t="s">
        <v>38</v>
      </c>
      <c r="P184" s="147">
        <f>O184*H184</f>
        <v>0</v>
      </c>
      <c r="Q184" s="147">
        <v>0</v>
      </c>
      <c r="R184" s="147">
        <f>Q184*H184</f>
        <v>0</v>
      </c>
      <c r="S184" s="147">
        <v>0</v>
      </c>
      <c r="T184" s="148">
        <f>S184*H184</f>
        <v>0</v>
      </c>
      <c r="AR184" s="149" t="s">
        <v>258</v>
      </c>
      <c r="AT184" s="149" t="s">
        <v>260</v>
      </c>
      <c r="AU184" s="149" t="s">
        <v>83</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247</v>
      </c>
      <c r="BM184" s="149" t="s">
        <v>3657</v>
      </c>
    </row>
    <row r="185" spans="2:47" s="1" customFormat="1" ht="11.25">
      <c r="B185" s="32"/>
      <c r="D185" s="151" t="s">
        <v>248</v>
      </c>
      <c r="F185" s="152" t="s">
        <v>3478</v>
      </c>
      <c r="I185" s="153"/>
      <c r="L185" s="32"/>
      <c r="M185" s="154"/>
      <c r="T185" s="56"/>
      <c r="AT185" s="17" t="s">
        <v>248</v>
      </c>
      <c r="AU185" s="17" t="s">
        <v>83</v>
      </c>
    </row>
    <row r="186" spans="2:65" s="1" customFormat="1" ht="21.75" customHeight="1">
      <c r="B186" s="32"/>
      <c r="C186" s="155" t="s">
        <v>7</v>
      </c>
      <c r="D186" s="155" t="s">
        <v>260</v>
      </c>
      <c r="E186" s="156" t="s">
        <v>1567</v>
      </c>
      <c r="F186" s="157" t="s">
        <v>1568</v>
      </c>
      <c r="G186" s="158" t="s">
        <v>246</v>
      </c>
      <c r="H186" s="159">
        <v>5.4</v>
      </c>
      <c r="I186" s="160"/>
      <c r="J186" s="161">
        <f>ROUND(I186*H186,2)</f>
        <v>0</v>
      </c>
      <c r="K186" s="162"/>
      <c r="L186" s="163"/>
      <c r="M186" s="164" t="s">
        <v>1</v>
      </c>
      <c r="N186" s="165" t="s">
        <v>38</v>
      </c>
      <c r="P186" s="147">
        <f>O186*H186</f>
        <v>0</v>
      </c>
      <c r="Q186" s="147">
        <v>0</v>
      </c>
      <c r="R186" s="147">
        <f>Q186*H186</f>
        <v>0</v>
      </c>
      <c r="S186" s="147">
        <v>0</v>
      </c>
      <c r="T186" s="148">
        <f>S186*H186</f>
        <v>0</v>
      </c>
      <c r="AR186" s="149" t="s">
        <v>258</v>
      </c>
      <c r="AT186" s="149" t="s">
        <v>260</v>
      </c>
      <c r="AU186" s="149" t="s">
        <v>83</v>
      </c>
      <c r="AY186" s="17" t="s">
        <v>241</v>
      </c>
      <c r="BE186" s="150">
        <f>IF(N186="základní",J186,0)</f>
        <v>0</v>
      </c>
      <c r="BF186" s="150">
        <f>IF(N186="snížená",J186,0)</f>
        <v>0</v>
      </c>
      <c r="BG186" s="150">
        <f>IF(N186="zákl. přenesená",J186,0)</f>
        <v>0</v>
      </c>
      <c r="BH186" s="150">
        <f>IF(N186="sníž. přenesená",J186,0)</f>
        <v>0</v>
      </c>
      <c r="BI186" s="150">
        <f>IF(N186="nulová",J186,0)</f>
        <v>0</v>
      </c>
      <c r="BJ186" s="17" t="s">
        <v>81</v>
      </c>
      <c r="BK186" s="150">
        <f>ROUND(I186*H186,2)</f>
        <v>0</v>
      </c>
      <c r="BL186" s="17" t="s">
        <v>247</v>
      </c>
      <c r="BM186" s="149" t="s">
        <v>3658</v>
      </c>
    </row>
    <row r="187" spans="2:47" s="1" customFormat="1" ht="11.25">
      <c r="B187" s="32"/>
      <c r="D187" s="151" t="s">
        <v>248</v>
      </c>
      <c r="F187" s="152" t="s">
        <v>1568</v>
      </c>
      <c r="I187" s="153"/>
      <c r="L187" s="32"/>
      <c r="M187" s="154"/>
      <c r="T187" s="56"/>
      <c r="AT187" s="17" t="s">
        <v>248</v>
      </c>
      <c r="AU187" s="17" t="s">
        <v>83</v>
      </c>
    </row>
    <row r="188" spans="2:65" s="1" customFormat="1" ht="24.2" customHeight="1">
      <c r="B188" s="32"/>
      <c r="C188" s="137" t="s">
        <v>286</v>
      </c>
      <c r="D188" s="137" t="s">
        <v>243</v>
      </c>
      <c r="E188" s="138" t="s">
        <v>3588</v>
      </c>
      <c r="F188" s="139" t="s">
        <v>3235</v>
      </c>
      <c r="G188" s="140" t="s">
        <v>257</v>
      </c>
      <c r="H188" s="141">
        <v>35.2</v>
      </c>
      <c r="I188" s="142"/>
      <c r="J188" s="143">
        <f>ROUND(I188*H188,2)</f>
        <v>0</v>
      </c>
      <c r="K188" s="144"/>
      <c r="L188" s="32"/>
      <c r="M188" s="145" t="s">
        <v>1</v>
      </c>
      <c r="N188" s="146" t="s">
        <v>38</v>
      </c>
      <c r="P188" s="147">
        <f>O188*H188</f>
        <v>0</v>
      </c>
      <c r="Q188" s="147">
        <v>0</v>
      </c>
      <c r="R188" s="147">
        <f>Q188*H188</f>
        <v>0</v>
      </c>
      <c r="S188" s="147">
        <v>0</v>
      </c>
      <c r="T188" s="148">
        <f>S188*H188</f>
        <v>0</v>
      </c>
      <c r="AR188" s="149" t="s">
        <v>247</v>
      </c>
      <c r="AT188" s="149" t="s">
        <v>243</v>
      </c>
      <c r="AU188" s="149" t="s">
        <v>83</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247</v>
      </c>
      <c r="BM188" s="149" t="s">
        <v>3659</v>
      </c>
    </row>
    <row r="189" spans="2:47" s="1" customFormat="1" ht="19.5">
      <c r="B189" s="32"/>
      <c r="D189" s="151" t="s">
        <v>248</v>
      </c>
      <c r="F189" s="152" t="s">
        <v>3235</v>
      </c>
      <c r="I189" s="153"/>
      <c r="L189" s="32"/>
      <c r="M189" s="154"/>
      <c r="T189" s="56"/>
      <c r="AT189" s="17" t="s">
        <v>248</v>
      </c>
      <c r="AU189" s="17" t="s">
        <v>83</v>
      </c>
    </row>
    <row r="190" spans="2:51" s="12" customFormat="1" ht="11.25">
      <c r="B190" s="170"/>
      <c r="D190" s="151" t="s">
        <v>1584</v>
      </c>
      <c r="E190" s="171" t="s">
        <v>1</v>
      </c>
      <c r="F190" s="172" t="s">
        <v>3660</v>
      </c>
      <c r="H190" s="173">
        <v>35.2</v>
      </c>
      <c r="I190" s="174"/>
      <c r="L190" s="170"/>
      <c r="M190" s="175"/>
      <c r="T190" s="176"/>
      <c r="AT190" s="171" t="s">
        <v>1584</v>
      </c>
      <c r="AU190" s="171" t="s">
        <v>83</v>
      </c>
      <c r="AV190" s="12" t="s">
        <v>83</v>
      </c>
      <c r="AW190" s="12" t="s">
        <v>30</v>
      </c>
      <c r="AX190" s="12" t="s">
        <v>73</v>
      </c>
      <c r="AY190" s="171" t="s">
        <v>241</v>
      </c>
    </row>
    <row r="191" spans="2:51" s="14" customFormat="1" ht="11.25">
      <c r="B191" s="186"/>
      <c r="D191" s="151" t="s">
        <v>1584</v>
      </c>
      <c r="E191" s="187" t="s">
        <v>1</v>
      </c>
      <c r="F191" s="188" t="s">
        <v>2061</v>
      </c>
      <c r="H191" s="189">
        <v>35.2</v>
      </c>
      <c r="I191" s="190"/>
      <c r="L191" s="186"/>
      <c r="M191" s="191"/>
      <c r="T191" s="192"/>
      <c r="AT191" s="187" t="s">
        <v>1584</v>
      </c>
      <c r="AU191" s="187" t="s">
        <v>83</v>
      </c>
      <c r="AV191" s="14" t="s">
        <v>247</v>
      </c>
      <c r="AW191" s="14" t="s">
        <v>30</v>
      </c>
      <c r="AX191" s="14" t="s">
        <v>81</v>
      </c>
      <c r="AY191" s="187" t="s">
        <v>241</v>
      </c>
    </row>
    <row r="192" spans="2:65" s="1" customFormat="1" ht="16.5" customHeight="1">
      <c r="B192" s="32"/>
      <c r="C192" s="155" t="s">
        <v>323</v>
      </c>
      <c r="D192" s="155" t="s">
        <v>260</v>
      </c>
      <c r="E192" s="156" t="s">
        <v>3485</v>
      </c>
      <c r="F192" s="157" t="s">
        <v>3102</v>
      </c>
      <c r="G192" s="158" t="s">
        <v>563</v>
      </c>
      <c r="H192" s="159">
        <v>10.56</v>
      </c>
      <c r="I192" s="160"/>
      <c r="J192" s="161">
        <f>ROUND(I192*H192,2)</f>
        <v>0</v>
      </c>
      <c r="K192" s="162"/>
      <c r="L192" s="163"/>
      <c r="M192" s="164" t="s">
        <v>1</v>
      </c>
      <c r="N192" s="165" t="s">
        <v>38</v>
      </c>
      <c r="P192" s="147">
        <f>O192*H192</f>
        <v>0</v>
      </c>
      <c r="Q192" s="147">
        <v>0</v>
      </c>
      <c r="R192" s="147">
        <f>Q192*H192</f>
        <v>0</v>
      </c>
      <c r="S192" s="147">
        <v>0</v>
      </c>
      <c r="T192" s="148">
        <f>S192*H192</f>
        <v>0</v>
      </c>
      <c r="AR192" s="149" t="s">
        <v>258</v>
      </c>
      <c r="AT192" s="149" t="s">
        <v>260</v>
      </c>
      <c r="AU192" s="149" t="s">
        <v>83</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247</v>
      </c>
      <c r="BM192" s="149" t="s">
        <v>3661</v>
      </c>
    </row>
    <row r="193" spans="2:47" s="1" customFormat="1" ht="11.25">
      <c r="B193" s="32"/>
      <c r="D193" s="151" t="s">
        <v>248</v>
      </c>
      <c r="F193" s="152" t="s">
        <v>3102</v>
      </c>
      <c r="I193" s="153"/>
      <c r="L193" s="32"/>
      <c r="M193" s="154"/>
      <c r="T193" s="56"/>
      <c r="AT193" s="17" t="s">
        <v>248</v>
      </c>
      <c r="AU193" s="17" t="s">
        <v>83</v>
      </c>
    </row>
    <row r="194" spans="2:51" s="12" customFormat="1" ht="11.25">
      <c r="B194" s="170"/>
      <c r="D194" s="151" t="s">
        <v>1584</v>
      </c>
      <c r="E194" s="171" t="s">
        <v>1</v>
      </c>
      <c r="F194" s="172" t="s">
        <v>3662</v>
      </c>
      <c r="H194" s="173">
        <v>10.56</v>
      </c>
      <c r="I194" s="174"/>
      <c r="L194" s="170"/>
      <c r="M194" s="175"/>
      <c r="T194" s="176"/>
      <c r="AT194" s="171" t="s">
        <v>1584</v>
      </c>
      <c r="AU194" s="171" t="s">
        <v>83</v>
      </c>
      <c r="AV194" s="12" t="s">
        <v>83</v>
      </c>
      <c r="AW194" s="12" t="s">
        <v>30</v>
      </c>
      <c r="AX194" s="12" t="s">
        <v>73</v>
      </c>
      <c r="AY194" s="171" t="s">
        <v>241</v>
      </c>
    </row>
    <row r="195" spans="2:51" s="14" customFormat="1" ht="11.25">
      <c r="B195" s="186"/>
      <c r="D195" s="151" t="s">
        <v>1584</v>
      </c>
      <c r="E195" s="187" t="s">
        <v>1</v>
      </c>
      <c r="F195" s="188" t="s">
        <v>2061</v>
      </c>
      <c r="H195" s="189">
        <v>10.56</v>
      </c>
      <c r="I195" s="190"/>
      <c r="L195" s="186"/>
      <c r="M195" s="191"/>
      <c r="T195" s="192"/>
      <c r="AT195" s="187" t="s">
        <v>1584</v>
      </c>
      <c r="AU195" s="187" t="s">
        <v>83</v>
      </c>
      <c r="AV195" s="14" t="s">
        <v>247</v>
      </c>
      <c r="AW195" s="14" t="s">
        <v>30</v>
      </c>
      <c r="AX195" s="14" t="s">
        <v>81</v>
      </c>
      <c r="AY195" s="187" t="s">
        <v>241</v>
      </c>
    </row>
    <row r="196" spans="2:65" s="1" customFormat="1" ht="24.2" customHeight="1">
      <c r="B196" s="32"/>
      <c r="C196" s="137" t="s">
        <v>289</v>
      </c>
      <c r="D196" s="137" t="s">
        <v>243</v>
      </c>
      <c r="E196" s="138" t="s">
        <v>3481</v>
      </c>
      <c r="F196" s="139" t="s">
        <v>3482</v>
      </c>
      <c r="G196" s="140" t="s">
        <v>257</v>
      </c>
      <c r="H196" s="141">
        <v>86.24</v>
      </c>
      <c r="I196" s="142"/>
      <c r="J196" s="143">
        <f>ROUND(I196*H196,2)</f>
        <v>0</v>
      </c>
      <c r="K196" s="144"/>
      <c r="L196" s="32"/>
      <c r="M196" s="145" t="s">
        <v>1</v>
      </c>
      <c r="N196" s="146" t="s">
        <v>38</v>
      </c>
      <c r="P196" s="147">
        <f>O196*H196</f>
        <v>0</v>
      </c>
      <c r="Q196" s="147">
        <v>0</v>
      </c>
      <c r="R196" s="147">
        <f>Q196*H196</f>
        <v>0</v>
      </c>
      <c r="S196" s="147">
        <v>0</v>
      </c>
      <c r="T196" s="148">
        <f>S196*H196</f>
        <v>0</v>
      </c>
      <c r="AR196" s="149" t="s">
        <v>247</v>
      </c>
      <c r="AT196" s="149" t="s">
        <v>243</v>
      </c>
      <c r="AU196" s="149" t="s">
        <v>83</v>
      </c>
      <c r="AY196" s="17" t="s">
        <v>241</v>
      </c>
      <c r="BE196" s="150">
        <f>IF(N196="základní",J196,0)</f>
        <v>0</v>
      </c>
      <c r="BF196" s="150">
        <f>IF(N196="snížená",J196,0)</f>
        <v>0</v>
      </c>
      <c r="BG196" s="150">
        <f>IF(N196="zákl. přenesená",J196,0)</f>
        <v>0</v>
      </c>
      <c r="BH196" s="150">
        <f>IF(N196="sníž. přenesená",J196,0)</f>
        <v>0</v>
      </c>
      <c r="BI196" s="150">
        <f>IF(N196="nulová",J196,0)</f>
        <v>0</v>
      </c>
      <c r="BJ196" s="17" t="s">
        <v>81</v>
      </c>
      <c r="BK196" s="150">
        <f>ROUND(I196*H196,2)</f>
        <v>0</v>
      </c>
      <c r="BL196" s="17" t="s">
        <v>247</v>
      </c>
      <c r="BM196" s="149" t="s">
        <v>3663</v>
      </c>
    </row>
    <row r="197" spans="2:47" s="1" customFormat="1" ht="19.5">
      <c r="B197" s="32"/>
      <c r="D197" s="151" t="s">
        <v>248</v>
      </c>
      <c r="F197" s="152" t="s">
        <v>3482</v>
      </c>
      <c r="I197" s="153"/>
      <c r="L197" s="32"/>
      <c r="M197" s="154"/>
      <c r="T197" s="56"/>
      <c r="AT197" s="17" t="s">
        <v>248</v>
      </c>
      <c r="AU197" s="17" t="s">
        <v>83</v>
      </c>
    </row>
    <row r="198" spans="2:51" s="12" customFormat="1" ht="11.25">
      <c r="B198" s="170"/>
      <c r="D198" s="151" t="s">
        <v>1584</v>
      </c>
      <c r="E198" s="171" t="s">
        <v>1</v>
      </c>
      <c r="F198" s="172" t="s">
        <v>3664</v>
      </c>
      <c r="H198" s="173">
        <v>86.24</v>
      </c>
      <c r="I198" s="174"/>
      <c r="L198" s="170"/>
      <c r="M198" s="175"/>
      <c r="T198" s="176"/>
      <c r="AT198" s="171" t="s">
        <v>1584</v>
      </c>
      <c r="AU198" s="171" t="s">
        <v>83</v>
      </c>
      <c r="AV198" s="12" t="s">
        <v>83</v>
      </c>
      <c r="AW198" s="12" t="s">
        <v>30</v>
      </c>
      <c r="AX198" s="12" t="s">
        <v>73</v>
      </c>
      <c r="AY198" s="171" t="s">
        <v>241</v>
      </c>
    </row>
    <row r="199" spans="2:51" s="14" customFormat="1" ht="11.25">
      <c r="B199" s="186"/>
      <c r="D199" s="151" t="s">
        <v>1584</v>
      </c>
      <c r="E199" s="187" t="s">
        <v>1</v>
      </c>
      <c r="F199" s="188" t="s">
        <v>2061</v>
      </c>
      <c r="H199" s="189">
        <v>86.24</v>
      </c>
      <c r="I199" s="190"/>
      <c r="L199" s="186"/>
      <c r="M199" s="191"/>
      <c r="T199" s="192"/>
      <c r="AT199" s="187" t="s">
        <v>1584</v>
      </c>
      <c r="AU199" s="187" t="s">
        <v>83</v>
      </c>
      <c r="AV199" s="14" t="s">
        <v>247</v>
      </c>
      <c r="AW199" s="14" t="s">
        <v>30</v>
      </c>
      <c r="AX199" s="14" t="s">
        <v>81</v>
      </c>
      <c r="AY199" s="187" t="s">
        <v>241</v>
      </c>
    </row>
    <row r="200" spans="2:65" s="1" customFormat="1" ht="16.5" customHeight="1">
      <c r="B200" s="32"/>
      <c r="C200" s="155" t="s">
        <v>330</v>
      </c>
      <c r="D200" s="155" t="s">
        <v>260</v>
      </c>
      <c r="E200" s="156" t="s">
        <v>3485</v>
      </c>
      <c r="F200" s="157" t="s">
        <v>3102</v>
      </c>
      <c r="G200" s="158" t="s">
        <v>563</v>
      </c>
      <c r="H200" s="159">
        <v>34.496</v>
      </c>
      <c r="I200" s="160"/>
      <c r="J200" s="161">
        <f>ROUND(I200*H200,2)</f>
        <v>0</v>
      </c>
      <c r="K200" s="162"/>
      <c r="L200" s="163"/>
      <c r="M200" s="164" t="s">
        <v>1</v>
      </c>
      <c r="N200" s="165" t="s">
        <v>38</v>
      </c>
      <c r="P200" s="147">
        <f>O200*H200</f>
        <v>0</v>
      </c>
      <c r="Q200" s="147">
        <v>0</v>
      </c>
      <c r="R200" s="147">
        <f>Q200*H200</f>
        <v>0</v>
      </c>
      <c r="S200" s="147">
        <v>0</v>
      </c>
      <c r="T200" s="148">
        <f>S200*H200</f>
        <v>0</v>
      </c>
      <c r="AR200" s="149" t="s">
        <v>258</v>
      </c>
      <c r="AT200" s="149" t="s">
        <v>260</v>
      </c>
      <c r="AU200" s="149" t="s">
        <v>83</v>
      </c>
      <c r="AY200" s="17" t="s">
        <v>241</v>
      </c>
      <c r="BE200" s="150">
        <f>IF(N200="základní",J200,0)</f>
        <v>0</v>
      </c>
      <c r="BF200" s="150">
        <f>IF(N200="snížená",J200,0)</f>
        <v>0</v>
      </c>
      <c r="BG200" s="150">
        <f>IF(N200="zákl. přenesená",J200,0)</f>
        <v>0</v>
      </c>
      <c r="BH200" s="150">
        <f>IF(N200="sníž. přenesená",J200,0)</f>
        <v>0</v>
      </c>
      <c r="BI200" s="150">
        <f>IF(N200="nulová",J200,0)</f>
        <v>0</v>
      </c>
      <c r="BJ200" s="17" t="s">
        <v>81</v>
      </c>
      <c r="BK200" s="150">
        <f>ROUND(I200*H200,2)</f>
        <v>0</v>
      </c>
      <c r="BL200" s="17" t="s">
        <v>247</v>
      </c>
      <c r="BM200" s="149" t="s">
        <v>3665</v>
      </c>
    </row>
    <row r="201" spans="2:47" s="1" customFormat="1" ht="11.25">
      <c r="B201" s="32"/>
      <c r="D201" s="151" t="s">
        <v>248</v>
      </c>
      <c r="F201" s="152" t="s">
        <v>3102</v>
      </c>
      <c r="I201" s="153"/>
      <c r="L201" s="32"/>
      <c r="M201" s="154"/>
      <c r="T201" s="56"/>
      <c r="AT201" s="17" t="s">
        <v>248</v>
      </c>
      <c r="AU201" s="17" t="s">
        <v>83</v>
      </c>
    </row>
    <row r="202" spans="2:51" s="12" customFormat="1" ht="11.25">
      <c r="B202" s="170"/>
      <c r="D202" s="151" t="s">
        <v>1584</v>
      </c>
      <c r="E202" s="171" t="s">
        <v>1</v>
      </c>
      <c r="F202" s="172" t="s">
        <v>3666</v>
      </c>
      <c r="H202" s="173">
        <v>34.496</v>
      </c>
      <c r="I202" s="174"/>
      <c r="L202" s="170"/>
      <c r="M202" s="175"/>
      <c r="T202" s="176"/>
      <c r="AT202" s="171" t="s">
        <v>1584</v>
      </c>
      <c r="AU202" s="171" t="s">
        <v>83</v>
      </c>
      <c r="AV202" s="12" t="s">
        <v>83</v>
      </c>
      <c r="AW202" s="12" t="s">
        <v>30</v>
      </c>
      <c r="AX202" s="12" t="s">
        <v>73</v>
      </c>
      <c r="AY202" s="171" t="s">
        <v>241</v>
      </c>
    </row>
    <row r="203" spans="2:51" s="14" customFormat="1" ht="11.25">
      <c r="B203" s="186"/>
      <c r="D203" s="151" t="s">
        <v>1584</v>
      </c>
      <c r="E203" s="187" t="s">
        <v>1</v>
      </c>
      <c r="F203" s="188" t="s">
        <v>2061</v>
      </c>
      <c r="H203" s="189">
        <v>34.496</v>
      </c>
      <c r="I203" s="190"/>
      <c r="L203" s="186"/>
      <c r="M203" s="191"/>
      <c r="T203" s="192"/>
      <c r="AT203" s="187" t="s">
        <v>1584</v>
      </c>
      <c r="AU203" s="187" t="s">
        <v>83</v>
      </c>
      <c r="AV203" s="14" t="s">
        <v>247</v>
      </c>
      <c r="AW203" s="14" t="s">
        <v>30</v>
      </c>
      <c r="AX203" s="14" t="s">
        <v>81</v>
      </c>
      <c r="AY203" s="187" t="s">
        <v>241</v>
      </c>
    </row>
    <row r="204" spans="2:65" s="1" customFormat="1" ht="24.2" customHeight="1">
      <c r="B204" s="32"/>
      <c r="C204" s="137" t="s">
        <v>293</v>
      </c>
      <c r="D204" s="137" t="s">
        <v>243</v>
      </c>
      <c r="E204" s="138" t="s">
        <v>3095</v>
      </c>
      <c r="F204" s="139" t="s">
        <v>3096</v>
      </c>
      <c r="G204" s="140" t="s">
        <v>257</v>
      </c>
      <c r="H204" s="141">
        <v>35.2</v>
      </c>
      <c r="I204" s="142"/>
      <c r="J204" s="143">
        <f>ROUND(I204*H204,2)</f>
        <v>0</v>
      </c>
      <c r="K204" s="144"/>
      <c r="L204" s="32"/>
      <c r="M204" s="145" t="s">
        <v>1</v>
      </c>
      <c r="N204" s="146" t="s">
        <v>38</v>
      </c>
      <c r="P204" s="147">
        <f>O204*H204</f>
        <v>0</v>
      </c>
      <c r="Q204" s="147">
        <v>0</v>
      </c>
      <c r="R204" s="147">
        <f>Q204*H204</f>
        <v>0</v>
      </c>
      <c r="S204" s="147">
        <v>0</v>
      </c>
      <c r="T204" s="148">
        <f>S204*H204</f>
        <v>0</v>
      </c>
      <c r="AR204" s="149" t="s">
        <v>247</v>
      </c>
      <c r="AT204" s="149" t="s">
        <v>243</v>
      </c>
      <c r="AU204" s="149" t="s">
        <v>83</v>
      </c>
      <c r="AY204" s="17" t="s">
        <v>241</v>
      </c>
      <c r="BE204" s="150">
        <f>IF(N204="základní",J204,0)</f>
        <v>0</v>
      </c>
      <c r="BF204" s="150">
        <f>IF(N204="snížená",J204,0)</f>
        <v>0</v>
      </c>
      <c r="BG204" s="150">
        <f>IF(N204="zákl. přenesená",J204,0)</f>
        <v>0</v>
      </c>
      <c r="BH204" s="150">
        <f>IF(N204="sníž. přenesená",J204,0)</f>
        <v>0</v>
      </c>
      <c r="BI204" s="150">
        <f>IF(N204="nulová",J204,0)</f>
        <v>0</v>
      </c>
      <c r="BJ204" s="17" t="s">
        <v>81</v>
      </c>
      <c r="BK204" s="150">
        <f>ROUND(I204*H204,2)</f>
        <v>0</v>
      </c>
      <c r="BL204" s="17" t="s">
        <v>247</v>
      </c>
      <c r="BM204" s="149" t="s">
        <v>3667</v>
      </c>
    </row>
    <row r="205" spans="2:47" s="1" customFormat="1" ht="19.5">
      <c r="B205" s="32"/>
      <c r="D205" s="151" t="s">
        <v>248</v>
      </c>
      <c r="F205" s="152" t="s">
        <v>3096</v>
      </c>
      <c r="I205" s="153"/>
      <c r="L205" s="32"/>
      <c r="M205" s="154"/>
      <c r="T205" s="56"/>
      <c r="AT205" s="17" t="s">
        <v>248</v>
      </c>
      <c r="AU205" s="17" t="s">
        <v>83</v>
      </c>
    </row>
    <row r="206" spans="2:51" s="12" customFormat="1" ht="11.25">
      <c r="B206" s="170"/>
      <c r="D206" s="151" t="s">
        <v>1584</v>
      </c>
      <c r="E206" s="171" t="s">
        <v>1</v>
      </c>
      <c r="F206" s="172" t="s">
        <v>3668</v>
      </c>
      <c r="H206" s="173">
        <v>35.2</v>
      </c>
      <c r="I206" s="174"/>
      <c r="L206" s="170"/>
      <c r="M206" s="175"/>
      <c r="T206" s="176"/>
      <c r="AT206" s="171" t="s">
        <v>1584</v>
      </c>
      <c r="AU206" s="171" t="s">
        <v>83</v>
      </c>
      <c r="AV206" s="12" t="s">
        <v>83</v>
      </c>
      <c r="AW206" s="12" t="s">
        <v>30</v>
      </c>
      <c r="AX206" s="12" t="s">
        <v>73</v>
      </c>
      <c r="AY206" s="171" t="s">
        <v>241</v>
      </c>
    </row>
    <row r="207" spans="2:51" s="14" customFormat="1" ht="11.25">
      <c r="B207" s="186"/>
      <c r="D207" s="151" t="s">
        <v>1584</v>
      </c>
      <c r="E207" s="187" t="s">
        <v>1</v>
      </c>
      <c r="F207" s="188" t="s">
        <v>2061</v>
      </c>
      <c r="H207" s="189">
        <v>35.2</v>
      </c>
      <c r="I207" s="190"/>
      <c r="L207" s="186"/>
      <c r="M207" s="191"/>
      <c r="T207" s="192"/>
      <c r="AT207" s="187" t="s">
        <v>1584</v>
      </c>
      <c r="AU207" s="187" t="s">
        <v>83</v>
      </c>
      <c r="AV207" s="14" t="s">
        <v>247</v>
      </c>
      <c r="AW207" s="14" t="s">
        <v>30</v>
      </c>
      <c r="AX207" s="14" t="s">
        <v>81</v>
      </c>
      <c r="AY207" s="187" t="s">
        <v>241</v>
      </c>
    </row>
    <row r="208" spans="2:65" s="1" customFormat="1" ht="21.75" customHeight="1">
      <c r="B208" s="32"/>
      <c r="C208" s="155" t="s">
        <v>337</v>
      </c>
      <c r="D208" s="155" t="s">
        <v>260</v>
      </c>
      <c r="E208" s="156" t="s">
        <v>3306</v>
      </c>
      <c r="F208" s="157" t="s">
        <v>3464</v>
      </c>
      <c r="G208" s="158" t="s">
        <v>563</v>
      </c>
      <c r="H208" s="159">
        <v>14.08</v>
      </c>
      <c r="I208" s="160"/>
      <c r="J208" s="161">
        <f>ROUND(I208*H208,2)</f>
        <v>0</v>
      </c>
      <c r="K208" s="162"/>
      <c r="L208" s="163"/>
      <c r="M208" s="164" t="s">
        <v>1</v>
      </c>
      <c r="N208" s="165" t="s">
        <v>38</v>
      </c>
      <c r="P208" s="147">
        <f>O208*H208</f>
        <v>0</v>
      </c>
      <c r="Q208" s="147">
        <v>0</v>
      </c>
      <c r="R208" s="147">
        <f>Q208*H208</f>
        <v>0</v>
      </c>
      <c r="S208" s="147">
        <v>0</v>
      </c>
      <c r="T208" s="148">
        <f>S208*H208</f>
        <v>0</v>
      </c>
      <c r="AR208" s="149" t="s">
        <v>258</v>
      </c>
      <c r="AT208" s="149" t="s">
        <v>260</v>
      </c>
      <c r="AU208" s="149" t="s">
        <v>83</v>
      </c>
      <c r="AY208" s="17" t="s">
        <v>241</v>
      </c>
      <c r="BE208" s="150">
        <f>IF(N208="základní",J208,0)</f>
        <v>0</v>
      </c>
      <c r="BF208" s="150">
        <f>IF(N208="snížená",J208,0)</f>
        <v>0</v>
      </c>
      <c r="BG208" s="150">
        <f>IF(N208="zákl. přenesená",J208,0)</f>
        <v>0</v>
      </c>
      <c r="BH208" s="150">
        <f>IF(N208="sníž. přenesená",J208,0)</f>
        <v>0</v>
      </c>
      <c r="BI208" s="150">
        <f>IF(N208="nulová",J208,0)</f>
        <v>0</v>
      </c>
      <c r="BJ208" s="17" t="s">
        <v>81</v>
      </c>
      <c r="BK208" s="150">
        <f>ROUND(I208*H208,2)</f>
        <v>0</v>
      </c>
      <c r="BL208" s="17" t="s">
        <v>247</v>
      </c>
      <c r="BM208" s="149" t="s">
        <v>3669</v>
      </c>
    </row>
    <row r="209" spans="2:47" s="1" customFormat="1" ht="11.25">
      <c r="B209" s="32"/>
      <c r="D209" s="151" t="s">
        <v>248</v>
      </c>
      <c r="F209" s="152" t="s">
        <v>3464</v>
      </c>
      <c r="I209" s="153"/>
      <c r="L209" s="32"/>
      <c r="M209" s="154"/>
      <c r="T209" s="56"/>
      <c r="AT209" s="17" t="s">
        <v>248</v>
      </c>
      <c r="AU209" s="17" t="s">
        <v>83</v>
      </c>
    </row>
    <row r="210" spans="2:65" s="1" customFormat="1" ht="24.2" customHeight="1">
      <c r="B210" s="32"/>
      <c r="C210" s="137" t="s">
        <v>296</v>
      </c>
      <c r="D210" s="137" t="s">
        <v>243</v>
      </c>
      <c r="E210" s="138" t="s">
        <v>3106</v>
      </c>
      <c r="F210" s="139" t="s">
        <v>3107</v>
      </c>
      <c r="G210" s="140" t="s">
        <v>257</v>
      </c>
      <c r="H210" s="141">
        <v>86.24</v>
      </c>
      <c r="I210" s="142"/>
      <c r="J210" s="143">
        <f>ROUND(I210*H210,2)</f>
        <v>0</v>
      </c>
      <c r="K210" s="144"/>
      <c r="L210" s="32"/>
      <c r="M210" s="145" t="s">
        <v>1</v>
      </c>
      <c r="N210" s="146" t="s">
        <v>38</v>
      </c>
      <c r="P210" s="147">
        <f>O210*H210</f>
        <v>0</v>
      </c>
      <c r="Q210" s="147">
        <v>0</v>
      </c>
      <c r="R210" s="147">
        <f>Q210*H210</f>
        <v>0</v>
      </c>
      <c r="S210" s="147">
        <v>0</v>
      </c>
      <c r="T210" s="148">
        <f>S210*H210</f>
        <v>0</v>
      </c>
      <c r="AR210" s="149" t="s">
        <v>247</v>
      </c>
      <c r="AT210" s="149" t="s">
        <v>243</v>
      </c>
      <c r="AU210" s="149" t="s">
        <v>83</v>
      </c>
      <c r="AY210" s="17" t="s">
        <v>241</v>
      </c>
      <c r="BE210" s="150">
        <f>IF(N210="základní",J210,0)</f>
        <v>0</v>
      </c>
      <c r="BF210" s="150">
        <f>IF(N210="snížená",J210,0)</f>
        <v>0</v>
      </c>
      <c r="BG210" s="150">
        <f>IF(N210="zákl. přenesená",J210,0)</f>
        <v>0</v>
      </c>
      <c r="BH210" s="150">
        <f>IF(N210="sníž. přenesená",J210,0)</f>
        <v>0</v>
      </c>
      <c r="BI210" s="150">
        <f>IF(N210="nulová",J210,0)</f>
        <v>0</v>
      </c>
      <c r="BJ210" s="17" t="s">
        <v>81</v>
      </c>
      <c r="BK210" s="150">
        <f>ROUND(I210*H210,2)</f>
        <v>0</v>
      </c>
      <c r="BL210" s="17" t="s">
        <v>247</v>
      </c>
      <c r="BM210" s="149" t="s">
        <v>3670</v>
      </c>
    </row>
    <row r="211" spans="2:47" s="1" customFormat="1" ht="19.5">
      <c r="B211" s="32"/>
      <c r="D211" s="151" t="s">
        <v>248</v>
      </c>
      <c r="F211" s="152" t="s">
        <v>3107</v>
      </c>
      <c r="I211" s="153"/>
      <c r="L211" s="32"/>
      <c r="M211" s="154"/>
      <c r="T211" s="56"/>
      <c r="AT211" s="17" t="s">
        <v>248</v>
      </c>
      <c r="AU211" s="17" t="s">
        <v>83</v>
      </c>
    </row>
    <row r="212" spans="2:51" s="12" customFormat="1" ht="11.25">
      <c r="B212" s="170"/>
      <c r="D212" s="151" t="s">
        <v>1584</v>
      </c>
      <c r="E212" s="171" t="s">
        <v>1</v>
      </c>
      <c r="F212" s="172" t="s">
        <v>3671</v>
      </c>
      <c r="H212" s="173">
        <v>86.24</v>
      </c>
      <c r="I212" s="174"/>
      <c r="L212" s="170"/>
      <c r="M212" s="175"/>
      <c r="T212" s="176"/>
      <c r="AT212" s="171" t="s">
        <v>1584</v>
      </c>
      <c r="AU212" s="171" t="s">
        <v>83</v>
      </c>
      <c r="AV212" s="12" t="s">
        <v>83</v>
      </c>
      <c r="AW212" s="12" t="s">
        <v>30</v>
      </c>
      <c r="AX212" s="12" t="s">
        <v>73</v>
      </c>
      <c r="AY212" s="171" t="s">
        <v>241</v>
      </c>
    </row>
    <row r="213" spans="2:51" s="14" customFormat="1" ht="11.25">
      <c r="B213" s="186"/>
      <c r="D213" s="151" t="s">
        <v>1584</v>
      </c>
      <c r="E213" s="187" t="s">
        <v>1</v>
      </c>
      <c r="F213" s="188" t="s">
        <v>2061</v>
      </c>
      <c r="H213" s="189">
        <v>86.24</v>
      </c>
      <c r="I213" s="190"/>
      <c r="L213" s="186"/>
      <c r="M213" s="191"/>
      <c r="T213" s="192"/>
      <c r="AT213" s="187" t="s">
        <v>1584</v>
      </c>
      <c r="AU213" s="187" t="s">
        <v>83</v>
      </c>
      <c r="AV213" s="14" t="s">
        <v>247</v>
      </c>
      <c r="AW213" s="14" t="s">
        <v>30</v>
      </c>
      <c r="AX213" s="14" t="s">
        <v>81</v>
      </c>
      <c r="AY213" s="187" t="s">
        <v>241</v>
      </c>
    </row>
    <row r="214" spans="2:65" s="1" customFormat="1" ht="16.5" customHeight="1">
      <c r="B214" s="32"/>
      <c r="C214" s="155" t="s">
        <v>344</v>
      </c>
      <c r="D214" s="155" t="s">
        <v>260</v>
      </c>
      <c r="E214" s="156" t="s">
        <v>3213</v>
      </c>
      <c r="F214" s="157" t="s">
        <v>3214</v>
      </c>
      <c r="G214" s="158" t="s">
        <v>563</v>
      </c>
      <c r="H214" s="159">
        <v>51.744</v>
      </c>
      <c r="I214" s="160"/>
      <c r="J214" s="161">
        <f>ROUND(I214*H214,2)</f>
        <v>0</v>
      </c>
      <c r="K214" s="162"/>
      <c r="L214" s="163"/>
      <c r="M214" s="164" t="s">
        <v>1</v>
      </c>
      <c r="N214" s="165" t="s">
        <v>38</v>
      </c>
      <c r="P214" s="147">
        <f>O214*H214</f>
        <v>0</v>
      </c>
      <c r="Q214" s="147">
        <v>0</v>
      </c>
      <c r="R214" s="147">
        <f>Q214*H214</f>
        <v>0</v>
      </c>
      <c r="S214" s="147">
        <v>0</v>
      </c>
      <c r="T214" s="148">
        <f>S214*H214</f>
        <v>0</v>
      </c>
      <c r="AR214" s="149" t="s">
        <v>258</v>
      </c>
      <c r="AT214" s="149" t="s">
        <v>260</v>
      </c>
      <c r="AU214" s="149" t="s">
        <v>83</v>
      </c>
      <c r="AY214" s="17" t="s">
        <v>241</v>
      </c>
      <c r="BE214" s="150">
        <f>IF(N214="základní",J214,0)</f>
        <v>0</v>
      </c>
      <c r="BF214" s="150">
        <f>IF(N214="snížená",J214,0)</f>
        <v>0</v>
      </c>
      <c r="BG214" s="150">
        <f>IF(N214="zákl. přenesená",J214,0)</f>
        <v>0</v>
      </c>
      <c r="BH214" s="150">
        <f>IF(N214="sníž. přenesená",J214,0)</f>
        <v>0</v>
      </c>
      <c r="BI214" s="150">
        <f>IF(N214="nulová",J214,0)</f>
        <v>0</v>
      </c>
      <c r="BJ214" s="17" t="s">
        <v>81</v>
      </c>
      <c r="BK214" s="150">
        <f>ROUND(I214*H214,2)</f>
        <v>0</v>
      </c>
      <c r="BL214" s="17" t="s">
        <v>247</v>
      </c>
      <c r="BM214" s="149" t="s">
        <v>3672</v>
      </c>
    </row>
    <row r="215" spans="2:47" s="1" customFormat="1" ht="11.25">
      <c r="B215" s="32"/>
      <c r="D215" s="151" t="s">
        <v>248</v>
      </c>
      <c r="F215" s="152" t="s">
        <v>3214</v>
      </c>
      <c r="I215" s="153"/>
      <c r="L215" s="32"/>
      <c r="M215" s="154"/>
      <c r="T215" s="56"/>
      <c r="AT215" s="17" t="s">
        <v>248</v>
      </c>
      <c r="AU215" s="17" t="s">
        <v>83</v>
      </c>
    </row>
    <row r="216" spans="2:51" s="12" customFormat="1" ht="11.25">
      <c r="B216" s="170"/>
      <c r="D216" s="151" t="s">
        <v>1584</v>
      </c>
      <c r="E216" s="171" t="s">
        <v>1</v>
      </c>
      <c r="F216" s="172" t="s">
        <v>3673</v>
      </c>
      <c r="H216" s="173">
        <v>51.744</v>
      </c>
      <c r="I216" s="174"/>
      <c r="L216" s="170"/>
      <c r="M216" s="175"/>
      <c r="T216" s="176"/>
      <c r="AT216" s="171" t="s">
        <v>1584</v>
      </c>
      <c r="AU216" s="171" t="s">
        <v>83</v>
      </c>
      <c r="AV216" s="12" t="s">
        <v>83</v>
      </c>
      <c r="AW216" s="12" t="s">
        <v>30</v>
      </c>
      <c r="AX216" s="12" t="s">
        <v>73</v>
      </c>
      <c r="AY216" s="171" t="s">
        <v>241</v>
      </c>
    </row>
    <row r="217" spans="2:51" s="14" customFormat="1" ht="11.25">
      <c r="B217" s="186"/>
      <c r="D217" s="151" t="s">
        <v>1584</v>
      </c>
      <c r="E217" s="187" t="s">
        <v>1</v>
      </c>
      <c r="F217" s="188" t="s">
        <v>2061</v>
      </c>
      <c r="H217" s="189">
        <v>51.744</v>
      </c>
      <c r="I217" s="190"/>
      <c r="L217" s="186"/>
      <c r="M217" s="191"/>
      <c r="T217" s="192"/>
      <c r="AT217" s="187" t="s">
        <v>1584</v>
      </c>
      <c r="AU217" s="187" t="s">
        <v>83</v>
      </c>
      <c r="AV217" s="14" t="s">
        <v>247</v>
      </c>
      <c r="AW217" s="14" t="s">
        <v>30</v>
      </c>
      <c r="AX217" s="14" t="s">
        <v>81</v>
      </c>
      <c r="AY217" s="187" t="s">
        <v>241</v>
      </c>
    </row>
    <row r="218" spans="2:65" s="1" customFormat="1" ht="24.2" customHeight="1">
      <c r="B218" s="32"/>
      <c r="C218" s="137" t="s">
        <v>299</v>
      </c>
      <c r="D218" s="137" t="s">
        <v>243</v>
      </c>
      <c r="E218" s="138" t="s">
        <v>3497</v>
      </c>
      <c r="F218" s="139" t="s">
        <v>3498</v>
      </c>
      <c r="G218" s="140" t="s">
        <v>246</v>
      </c>
      <c r="H218" s="141">
        <v>23.4</v>
      </c>
      <c r="I218" s="142"/>
      <c r="J218" s="143">
        <f>ROUND(I218*H218,2)</f>
        <v>0</v>
      </c>
      <c r="K218" s="144"/>
      <c r="L218" s="32"/>
      <c r="M218" s="145" t="s">
        <v>1</v>
      </c>
      <c r="N218" s="146" t="s">
        <v>38</v>
      </c>
      <c r="P218" s="147">
        <f>O218*H218</f>
        <v>0</v>
      </c>
      <c r="Q218" s="147">
        <v>0</v>
      </c>
      <c r="R218" s="147">
        <f>Q218*H218</f>
        <v>0</v>
      </c>
      <c r="S218" s="147">
        <v>0</v>
      </c>
      <c r="T218" s="148">
        <f>S218*H218</f>
        <v>0</v>
      </c>
      <c r="AR218" s="149" t="s">
        <v>247</v>
      </c>
      <c r="AT218" s="149" t="s">
        <v>243</v>
      </c>
      <c r="AU218" s="149" t="s">
        <v>83</v>
      </c>
      <c r="AY218" s="17" t="s">
        <v>241</v>
      </c>
      <c r="BE218" s="150">
        <f>IF(N218="základní",J218,0)</f>
        <v>0</v>
      </c>
      <c r="BF218" s="150">
        <f>IF(N218="snížená",J218,0)</f>
        <v>0</v>
      </c>
      <c r="BG218" s="150">
        <f>IF(N218="zákl. přenesená",J218,0)</f>
        <v>0</v>
      </c>
      <c r="BH218" s="150">
        <f>IF(N218="sníž. přenesená",J218,0)</f>
        <v>0</v>
      </c>
      <c r="BI218" s="150">
        <f>IF(N218="nulová",J218,0)</f>
        <v>0</v>
      </c>
      <c r="BJ218" s="17" t="s">
        <v>81</v>
      </c>
      <c r="BK218" s="150">
        <f>ROUND(I218*H218,2)</f>
        <v>0</v>
      </c>
      <c r="BL218" s="17" t="s">
        <v>247</v>
      </c>
      <c r="BM218" s="149" t="s">
        <v>3674</v>
      </c>
    </row>
    <row r="219" spans="2:47" s="1" customFormat="1" ht="19.5">
      <c r="B219" s="32"/>
      <c r="D219" s="151" t="s">
        <v>248</v>
      </c>
      <c r="F219" s="152" t="s">
        <v>3498</v>
      </c>
      <c r="I219" s="153"/>
      <c r="L219" s="32"/>
      <c r="M219" s="154"/>
      <c r="T219" s="56"/>
      <c r="AT219" s="17" t="s">
        <v>248</v>
      </c>
      <c r="AU219" s="17" t="s">
        <v>83</v>
      </c>
    </row>
    <row r="220" spans="2:51" s="12" customFormat="1" ht="11.25">
      <c r="B220" s="170"/>
      <c r="D220" s="151" t="s">
        <v>1584</v>
      </c>
      <c r="E220" s="171" t="s">
        <v>1</v>
      </c>
      <c r="F220" s="172" t="s">
        <v>3675</v>
      </c>
      <c r="H220" s="173">
        <v>23.4</v>
      </c>
      <c r="I220" s="174"/>
      <c r="L220" s="170"/>
      <c r="M220" s="175"/>
      <c r="T220" s="176"/>
      <c r="AT220" s="171" t="s">
        <v>1584</v>
      </c>
      <c r="AU220" s="171" t="s">
        <v>83</v>
      </c>
      <c r="AV220" s="12" t="s">
        <v>83</v>
      </c>
      <c r="AW220" s="12" t="s">
        <v>30</v>
      </c>
      <c r="AX220" s="12" t="s">
        <v>73</v>
      </c>
      <c r="AY220" s="171" t="s">
        <v>241</v>
      </c>
    </row>
    <row r="221" spans="2:51" s="14" customFormat="1" ht="11.25">
      <c r="B221" s="186"/>
      <c r="D221" s="151" t="s">
        <v>1584</v>
      </c>
      <c r="E221" s="187" t="s">
        <v>1</v>
      </c>
      <c r="F221" s="188" t="s">
        <v>2061</v>
      </c>
      <c r="H221" s="189">
        <v>23.4</v>
      </c>
      <c r="I221" s="190"/>
      <c r="L221" s="186"/>
      <c r="M221" s="191"/>
      <c r="T221" s="192"/>
      <c r="AT221" s="187" t="s">
        <v>1584</v>
      </c>
      <c r="AU221" s="187" t="s">
        <v>83</v>
      </c>
      <c r="AV221" s="14" t="s">
        <v>247</v>
      </c>
      <c r="AW221" s="14" t="s">
        <v>30</v>
      </c>
      <c r="AX221" s="14" t="s">
        <v>81</v>
      </c>
      <c r="AY221" s="187" t="s">
        <v>241</v>
      </c>
    </row>
    <row r="222" spans="2:65" s="1" customFormat="1" ht="24.2" customHeight="1">
      <c r="B222" s="32"/>
      <c r="C222" s="137" t="s">
        <v>351</v>
      </c>
      <c r="D222" s="137" t="s">
        <v>243</v>
      </c>
      <c r="E222" s="138" t="s">
        <v>1565</v>
      </c>
      <c r="F222" s="139" t="s">
        <v>1566</v>
      </c>
      <c r="G222" s="140" t="s">
        <v>246</v>
      </c>
      <c r="H222" s="141">
        <v>12.96</v>
      </c>
      <c r="I222" s="142"/>
      <c r="J222" s="143">
        <f>ROUND(I222*H222,2)</f>
        <v>0</v>
      </c>
      <c r="K222" s="144"/>
      <c r="L222" s="32"/>
      <c r="M222" s="145" t="s">
        <v>1</v>
      </c>
      <c r="N222" s="146" t="s">
        <v>38</v>
      </c>
      <c r="P222" s="147">
        <f>O222*H222</f>
        <v>0</v>
      </c>
      <c r="Q222" s="147">
        <v>0</v>
      </c>
      <c r="R222" s="147">
        <f>Q222*H222</f>
        <v>0</v>
      </c>
      <c r="S222" s="147">
        <v>0</v>
      </c>
      <c r="T222" s="148">
        <f>S222*H222</f>
        <v>0</v>
      </c>
      <c r="AR222" s="149" t="s">
        <v>247</v>
      </c>
      <c r="AT222" s="149" t="s">
        <v>243</v>
      </c>
      <c r="AU222" s="149" t="s">
        <v>83</v>
      </c>
      <c r="AY222" s="17" t="s">
        <v>241</v>
      </c>
      <c r="BE222" s="150">
        <f>IF(N222="základní",J222,0)</f>
        <v>0</v>
      </c>
      <c r="BF222" s="150">
        <f>IF(N222="snížená",J222,0)</f>
        <v>0</v>
      </c>
      <c r="BG222" s="150">
        <f>IF(N222="zákl. přenesená",J222,0)</f>
        <v>0</v>
      </c>
      <c r="BH222" s="150">
        <f>IF(N222="sníž. přenesená",J222,0)</f>
        <v>0</v>
      </c>
      <c r="BI222" s="150">
        <f>IF(N222="nulová",J222,0)</f>
        <v>0</v>
      </c>
      <c r="BJ222" s="17" t="s">
        <v>81</v>
      </c>
      <c r="BK222" s="150">
        <f>ROUND(I222*H222,2)</f>
        <v>0</v>
      </c>
      <c r="BL222" s="17" t="s">
        <v>247</v>
      </c>
      <c r="BM222" s="149" t="s">
        <v>3676</v>
      </c>
    </row>
    <row r="223" spans="2:47" s="1" customFormat="1" ht="11.25">
      <c r="B223" s="32"/>
      <c r="D223" s="151" t="s">
        <v>248</v>
      </c>
      <c r="F223" s="152" t="s">
        <v>1566</v>
      </c>
      <c r="I223" s="153"/>
      <c r="L223" s="32"/>
      <c r="M223" s="154"/>
      <c r="T223" s="56"/>
      <c r="AT223" s="17" t="s">
        <v>248</v>
      </c>
      <c r="AU223" s="17" t="s">
        <v>83</v>
      </c>
    </row>
    <row r="224" spans="2:51" s="12" customFormat="1" ht="11.25">
      <c r="B224" s="170"/>
      <c r="D224" s="151" t="s">
        <v>1584</v>
      </c>
      <c r="E224" s="171" t="s">
        <v>1</v>
      </c>
      <c r="F224" s="172" t="s">
        <v>3677</v>
      </c>
      <c r="H224" s="173">
        <v>10.8</v>
      </c>
      <c r="I224" s="174"/>
      <c r="L224" s="170"/>
      <c r="M224" s="175"/>
      <c r="T224" s="176"/>
      <c r="AT224" s="171" t="s">
        <v>1584</v>
      </c>
      <c r="AU224" s="171" t="s">
        <v>83</v>
      </c>
      <c r="AV224" s="12" t="s">
        <v>83</v>
      </c>
      <c r="AW224" s="12" t="s">
        <v>30</v>
      </c>
      <c r="AX224" s="12" t="s">
        <v>73</v>
      </c>
      <c r="AY224" s="171" t="s">
        <v>241</v>
      </c>
    </row>
    <row r="225" spans="2:51" s="12" customFormat="1" ht="11.25">
      <c r="B225" s="170"/>
      <c r="D225" s="151" t="s">
        <v>1584</v>
      </c>
      <c r="E225" s="171" t="s">
        <v>1</v>
      </c>
      <c r="F225" s="172" t="s">
        <v>3678</v>
      </c>
      <c r="H225" s="173">
        <v>2.16</v>
      </c>
      <c r="I225" s="174"/>
      <c r="L225" s="170"/>
      <c r="M225" s="175"/>
      <c r="T225" s="176"/>
      <c r="AT225" s="171" t="s">
        <v>1584</v>
      </c>
      <c r="AU225" s="171" t="s">
        <v>83</v>
      </c>
      <c r="AV225" s="12" t="s">
        <v>83</v>
      </c>
      <c r="AW225" s="12" t="s">
        <v>30</v>
      </c>
      <c r="AX225" s="12" t="s">
        <v>73</v>
      </c>
      <c r="AY225" s="171" t="s">
        <v>241</v>
      </c>
    </row>
    <row r="226" spans="2:51" s="14" customFormat="1" ht="11.25">
      <c r="B226" s="186"/>
      <c r="D226" s="151" t="s">
        <v>1584</v>
      </c>
      <c r="E226" s="187" t="s">
        <v>1</v>
      </c>
      <c r="F226" s="188" t="s">
        <v>2061</v>
      </c>
      <c r="H226" s="189">
        <v>12.96</v>
      </c>
      <c r="I226" s="190"/>
      <c r="L226" s="186"/>
      <c r="M226" s="191"/>
      <c r="T226" s="192"/>
      <c r="AT226" s="187" t="s">
        <v>1584</v>
      </c>
      <c r="AU226" s="187" t="s">
        <v>83</v>
      </c>
      <c r="AV226" s="14" t="s">
        <v>247</v>
      </c>
      <c r="AW226" s="14" t="s">
        <v>30</v>
      </c>
      <c r="AX226" s="14" t="s">
        <v>81</v>
      </c>
      <c r="AY226" s="187" t="s">
        <v>241</v>
      </c>
    </row>
    <row r="227" spans="2:65" s="1" customFormat="1" ht="16.5" customHeight="1">
      <c r="B227" s="32"/>
      <c r="C227" s="155" t="s">
        <v>302</v>
      </c>
      <c r="D227" s="155" t="s">
        <v>260</v>
      </c>
      <c r="E227" s="156" t="s">
        <v>1417</v>
      </c>
      <c r="F227" s="157" t="s">
        <v>1418</v>
      </c>
      <c r="G227" s="158" t="s">
        <v>563</v>
      </c>
      <c r="H227" s="159">
        <v>25.92</v>
      </c>
      <c r="I227" s="160"/>
      <c r="J227" s="161">
        <f>ROUND(I227*H227,2)</f>
        <v>0</v>
      </c>
      <c r="K227" s="162"/>
      <c r="L227" s="163"/>
      <c r="M227" s="164" t="s">
        <v>1</v>
      </c>
      <c r="N227" s="165" t="s">
        <v>38</v>
      </c>
      <c r="P227" s="147">
        <f>O227*H227</f>
        <v>0</v>
      </c>
      <c r="Q227" s="147">
        <v>0</v>
      </c>
      <c r="R227" s="147">
        <f>Q227*H227</f>
        <v>0</v>
      </c>
      <c r="S227" s="147">
        <v>0</v>
      </c>
      <c r="T227" s="148">
        <f>S227*H227</f>
        <v>0</v>
      </c>
      <c r="AR227" s="149" t="s">
        <v>258</v>
      </c>
      <c r="AT227" s="149" t="s">
        <v>260</v>
      </c>
      <c r="AU227" s="149" t="s">
        <v>83</v>
      </c>
      <c r="AY227" s="17" t="s">
        <v>241</v>
      </c>
      <c r="BE227" s="150">
        <f>IF(N227="základní",J227,0)</f>
        <v>0</v>
      </c>
      <c r="BF227" s="150">
        <f>IF(N227="snížená",J227,0)</f>
        <v>0</v>
      </c>
      <c r="BG227" s="150">
        <f>IF(N227="zákl. přenesená",J227,0)</f>
        <v>0</v>
      </c>
      <c r="BH227" s="150">
        <f>IF(N227="sníž. přenesená",J227,0)</f>
        <v>0</v>
      </c>
      <c r="BI227" s="150">
        <f>IF(N227="nulová",J227,0)</f>
        <v>0</v>
      </c>
      <c r="BJ227" s="17" t="s">
        <v>81</v>
      </c>
      <c r="BK227" s="150">
        <f>ROUND(I227*H227,2)</f>
        <v>0</v>
      </c>
      <c r="BL227" s="17" t="s">
        <v>247</v>
      </c>
      <c r="BM227" s="149" t="s">
        <v>3679</v>
      </c>
    </row>
    <row r="228" spans="2:47" s="1" customFormat="1" ht="11.25">
      <c r="B228" s="32"/>
      <c r="D228" s="151" t="s">
        <v>248</v>
      </c>
      <c r="F228" s="152" t="s">
        <v>1418</v>
      </c>
      <c r="I228" s="153"/>
      <c r="L228" s="32"/>
      <c r="M228" s="154"/>
      <c r="T228" s="56"/>
      <c r="AT228" s="17" t="s">
        <v>248</v>
      </c>
      <c r="AU228" s="17" t="s">
        <v>83</v>
      </c>
    </row>
    <row r="229" spans="2:65" s="1" customFormat="1" ht="24.2" customHeight="1">
      <c r="B229" s="32"/>
      <c r="C229" s="137" t="s">
        <v>358</v>
      </c>
      <c r="D229" s="137" t="s">
        <v>243</v>
      </c>
      <c r="E229" s="138" t="s">
        <v>3259</v>
      </c>
      <c r="F229" s="139" t="s">
        <v>3260</v>
      </c>
      <c r="G229" s="140" t="s">
        <v>246</v>
      </c>
      <c r="H229" s="141">
        <v>57.2</v>
      </c>
      <c r="I229" s="142"/>
      <c r="J229" s="143">
        <f>ROUND(I229*H229,2)</f>
        <v>0</v>
      </c>
      <c r="K229" s="144"/>
      <c r="L229" s="32"/>
      <c r="M229" s="145" t="s">
        <v>1</v>
      </c>
      <c r="N229" s="146" t="s">
        <v>38</v>
      </c>
      <c r="P229" s="147">
        <f>O229*H229</f>
        <v>0</v>
      </c>
      <c r="Q229" s="147">
        <v>0</v>
      </c>
      <c r="R229" s="147">
        <f>Q229*H229</f>
        <v>0</v>
      </c>
      <c r="S229" s="147">
        <v>0</v>
      </c>
      <c r="T229" s="148">
        <f>S229*H229</f>
        <v>0</v>
      </c>
      <c r="AR229" s="149" t="s">
        <v>247</v>
      </c>
      <c r="AT229" s="149" t="s">
        <v>243</v>
      </c>
      <c r="AU229" s="149" t="s">
        <v>83</v>
      </c>
      <c r="AY229" s="17" t="s">
        <v>241</v>
      </c>
      <c r="BE229" s="150">
        <f>IF(N229="základní",J229,0)</f>
        <v>0</v>
      </c>
      <c r="BF229" s="150">
        <f>IF(N229="snížená",J229,0)</f>
        <v>0</v>
      </c>
      <c r="BG229" s="150">
        <f>IF(N229="zákl. přenesená",J229,0)</f>
        <v>0</v>
      </c>
      <c r="BH229" s="150">
        <f>IF(N229="sníž. přenesená",J229,0)</f>
        <v>0</v>
      </c>
      <c r="BI229" s="150">
        <f>IF(N229="nulová",J229,0)</f>
        <v>0</v>
      </c>
      <c r="BJ229" s="17" t="s">
        <v>81</v>
      </c>
      <c r="BK229" s="150">
        <f>ROUND(I229*H229,2)</f>
        <v>0</v>
      </c>
      <c r="BL229" s="17" t="s">
        <v>247</v>
      </c>
      <c r="BM229" s="149" t="s">
        <v>3680</v>
      </c>
    </row>
    <row r="230" spans="2:47" s="1" customFormat="1" ht="19.5">
      <c r="B230" s="32"/>
      <c r="D230" s="151" t="s">
        <v>248</v>
      </c>
      <c r="F230" s="152" t="s">
        <v>3260</v>
      </c>
      <c r="I230" s="153"/>
      <c r="L230" s="32"/>
      <c r="M230" s="154"/>
      <c r="T230" s="56"/>
      <c r="AT230" s="17" t="s">
        <v>248</v>
      </c>
      <c r="AU230" s="17" t="s">
        <v>83</v>
      </c>
    </row>
    <row r="231" spans="2:51" s="12" customFormat="1" ht="11.25">
      <c r="B231" s="170"/>
      <c r="D231" s="151" t="s">
        <v>1584</v>
      </c>
      <c r="E231" s="171" t="s">
        <v>1</v>
      </c>
      <c r="F231" s="172" t="s">
        <v>3681</v>
      </c>
      <c r="H231" s="173">
        <v>14.08</v>
      </c>
      <c r="I231" s="174"/>
      <c r="L231" s="170"/>
      <c r="M231" s="175"/>
      <c r="T231" s="176"/>
      <c r="AT231" s="171" t="s">
        <v>1584</v>
      </c>
      <c r="AU231" s="171" t="s">
        <v>83</v>
      </c>
      <c r="AV231" s="12" t="s">
        <v>83</v>
      </c>
      <c r="AW231" s="12" t="s">
        <v>30</v>
      </c>
      <c r="AX231" s="12" t="s">
        <v>73</v>
      </c>
      <c r="AY231" s="171" t="s">
        <v>241</v>
      </c>
    </row>
    <row r="232" spans="2:51" s="12" customFormat="1" ht="11.25">
      <c r="B232" s="170"/>
      <c r="D232" s="151" t="s">
        <v>1584</v>
      </c>
      <c r="E232" s="171" t="s">
        <v>1</v>
      </c>
      <c r="F232" s="172" t="s">
        <v>3682</v>
      </c>
      <c r="H232" s="173">
        <v>43.12</v>
      </c>
      <c r="I232" s="174"/>
      <c r="L232" s="170"/>
      <c r="M232" s="175"/>
      <c r="T232" s="176"/>
      <c r="AT232" s="171" t="s">
        <v>1584</v>
      </c>
      <c r="AU232" s="171" t="s">
        <v>83</v>
      </c>
      <c r="AV232" s="12" t="s">
        <v>83</v>
      </c>
      <c r="AW232" s="12" t="s">
        <v>30</v>
      </c>
      <c r="AX232" s="12" t="s">
        <v>73</v>
      </c>
      <c r="AY232" s="171" t="s">
        <v>241</v>
      </c>
    </row>
    <row r="233" spans="2:51" s="14" customFormat="1" ht="11.25">
      <c r="B233" s="186"/>
      <c r="D233" s="151" t="s">
        <v>1584</v>
      </c>
      <c r="E233" s="187" t="s">
        <v>1</v>
      </c>
      <c r="F233" s="188" t="s">
        <v>2061</v>
      </c>
      <c r="H233" s="189">
        <v>57.199999999999996</v>
      </c>
      <c r="I233" s="190"/>
      <c r="L233" s="186"/>
      <c r="M233" s="191"/>
      <c r="T233" s="192"/>
      <c r="AT233" s="187" t="s">
        <v>1584</v>
      </c>
      <c r="AU233" s="187" t="s">
        <v>83</v>
      </c>
      <c r="AV233" s="14" t="s">
        <v>247</v>
      </c>
      <c r="AW233" s="14" t="s">
        <v>30</v>
      </c>
      <c r="AX233" s="14" t="s">
        <v>81</v>
      </c>
      <c r="AY233" s="187" t="s">
        <v>241</v>
      </c>
    </row>
    <row r="234" spans="2:65" s="1" customFormat="1" ht="16.5" customHeight="1">
      <c r="B234" s="32"/>
      <c r="C234" s="137" t="s">
        <v>306</v>
      </c>
      <c r="D234" s="137" t="s">
        <v>243</v>
      </c>
      <c r="E234" s="138" t="s">
        <v>3271</v>
      </c>
      <c r="F234" s="139" t="s">
        <v>3272</v>
      </c>
      <c r="G234" s="140" t="s">
        <v>257</v>
      </c>
      <c r="H234" s="141">
        <v>86.24</v>
      </c>
      <c r="I234" s="142"/>
      <c r="J234" s="143">
        <f>ROUND(I234*H234,2)</f>
        <v>0</v>
      </c>
      <c r="K234" s="144"/>
      <c r="L234" s="32"/>
      <c r="M234" s="145" t="s">
        <v>1</v>
      </c>
      <c r="N234" s="146" t="s">
        <v>38</v>
      </c>
      <c r="P234" s="147">
        <f>O234*H234</f>
        <v>0</v>
      </c>
      <c r="Q234" s="147">
        <v>0</v>
      </c>
      <c r="R234" s="147">
        <f>Q234*H234</f>
        <v>0</v>
      </c>
      <c r="S234" s="147">
        <v>0</v>
      </c>
      <c r="T234" s="148">
        <f>S234*H234</f>
        <v>0</v>
      </c>
      <c r="AR234" s="149" t="s">
        <v>247</v>
      </c>
      <c r="AT234" s="149" t="s">
        <v>243</v>
      </c>
      <c r="AU234" s="149" t="s">
        <v>83</v>
      </c>
      <c r="AY234" s="17" t="s">
        <v>241</v>
      </c>
      <c r="BE234" s="150">
        <f>IF(N234="základní",J234,0)</f>
        <v>0</v>
      </c>
      <c r="BF234" s="150">
        <f>IF(N234="snížená",J234,0)</f>
        <v>0</v>
      </c>
      <c r="BG234" s="150">
        <f>IF(N234="zákl. přenesená",J234,0)</f>
        <v>0</v>
      </c>
      <c r="BH234" s="150">
        <f>IF(N234="sníž. přenesená",J234,0)</f>
        <v>0</v>
      </c>
      <c r="BI234" s="150">
        <f>IF(N234="nulová",J234,0)</f>
        <v>0</v>
      </c>
      <c r="BJ234" s="17" t="s">
        <v>81</v>
      </c>
      <c r="BK234" s="150">
        <f>ROUND(I234*H234,2)</f>
        <v>0</v>
      </c>
      <c r="BL234" s="17" t="s">
        <v>247</v>
      </c>
      <c r="BM234" s="149" t="s">
        <v>3683</v>
      </c>
    </row>
    <row r="235" spans="2:47" s="1" customFormat="1" ht="11.25">
      <c r="B235" s="32"/>
      <c r="D235" s="151" t="s">
        <v>248</v>
      </c>
      <c r="F235" s="152" t="s">
        <v>3272</v>
      </c>
      <c r="I235" s="153"/>
      <c r="L235" s="32"/>
      <c r="M235" s="154"/>
      <c r="T235" s="56"/>
      <c r="AT235" s="17" t="s">
        <v>248</v>
      </c>
      <c r="AU235" s="17" t="s">
        <v>83</v>
      </c>
    </row>
    <row r="236" spans="2:51" s="12" customFormat="1" ht="11.25">
      <c r="B236" s="170"/>
      <c r="D236" s="151" t="s">
        <v>1584</v>
      </c>
      <c r="E236" s="171" t="s">
        <v>1</v>
      </c>
      <c r="F236" s="172" t="s">
        <v>3684</v>
      </c>
      <c r="H236" s="173">
        <v>86.24</v>
      </c>
      <c r="I236" s="174"/>
      <c r="L236" s="170"/>
      <c r="M236" s="175"/>
      <c r="T236" s="176"/>
      <c r="AT236" s="171" t="s">
        <v>1584</v>
      </c>
      <c r="AU236" s="171" t="s">
        <v>83</v>
      </c>
      <c r="AV236" s="12" t="s">
        <v>83</v>
      </c>
      <c r="AW236" s="12" t="s">
        <v>30</v>
      </c>
      <c r="AX236" s="12" t="s">
        <v>73</v>
      </c>
      <c r="AY236" s="171" t="s">
        <v>241</v>
      </c>
    </row>
    <row r="237" spans="2:51" s="14" customFormat="1" ht="11.25">
      <c r="B237" s="186"/>
      <c r="D237" s="151" t="s">
        <v>1584</v>
      </c>
      <c r="E237" s="187" t="s">
        <v>1</v>
      </c>
      <c r="F237" s="188" t="s">
        <v>2061</v>
      </c>
      <c r="H237" s="189">
        <v>86.24</v>
      </c>
      <c r="I237" s="190"/>
      <c r="L237" s="186"/>
      <c r="M237" s="191"/>
      <c r="T237" s="192"/>
      <c r="AT237" s="187" t="s">
        <v>1584</v>
      </c>
      <c r="AU237" s="187" t="s">
        <v>83</v>
      </c>
      <c r="AV237" s="14" t="s">
        <v>247</v>
      </c>
      <c r="AW237" s="14" t="s">
        <v>30</v>
      </c>
      <c r="AX237" s="14" t="s">
        <v>81</v>
      </c>
      <c r="AY237" s="187" t="s">
        <v>241</v>
      </c>
    </row>
    <row r="238" spans="2:63" s="11" customFormat="1" ht="25.9" customHeight="1">
      <c r="B238" s="125"/>
      <c r="D238" s="126" t="s">
        <v>72</v>
      </c>
      <c r="E238" s="127" t="s">
        <v>636</v>
      </c>
      <c r="F238" s="127" t="s">
        <v>637</v>
      </c>
      <c r="I238" s="128"/>
      <c r="J238" s="129">
        <f>BK238</f>
        <v>0</v>
      </c>
      <c r="L238" s="125"/>
      <c r="M238" s="130"/>
      <c r="P238" s="131">
        <f>SUM(P239:P265)</f>
        <v>0</v>
      </c>
      <c r="R238" s="131">
        <f>SUM(R239:R265)</f>
        <v>0</v>
      </c>
      <c r="T238" s="132">
        <f>SUM(T239:T265)</f>
        <v>0</v>
      </c>
      <c r="AR238" s="126" t="s">
        <v>247</v>
      </c>
      <c r="AT238" s="133" t="s">
        <v>72</v>
      </c>
      <c r="AU238" s="133" t="s">
        <v>73</v>
      </c>
      <c r="AY238" s="126" t="s">
        <v>241</v>
      </c>
      <c r="BK238" s="134">
        <f>SUM(BK239:BK265)</f>
        <v>0</v>
      </c>
    </row>
    <row r="239" spans="2:65" s="1" customFormat="1" ht="62.65" customHeight="1">
      <c r="B239" s="32"/>
      <c r="C239" s="137" t="s">
        <v>365</v>
      </c>
      <c r="D239" s="137" t="s">
        <v>243</v>
      </c>
      <c r="E239" s="138" t="s">
        <v>3509</v>
      </c>
      <c r="F239" s="139" t="s">
        <v>3510</v>
      </c>
      <c r="G239" s="140" t="s">
        <v>263</v>
      </c>
      <c r="H239" s="141">
        <v>1</v>
      </c>
      <c r="I239" s="142"/>
      <c r="J239" s="143">
        <f>ROUND(I239*H239,2)</f>
        <v>0</v>
      </c>
      <c r="K239" s="144"/>
      <c r="L239" s="32"/>
      <c r="M239" s="145" t="s">
        <v>1</v>
      </c>
      <c r="N239" s="146" t="s">
        <v>38</v>
      </c>
      <c r="P239" s="147">
        <f>O239*H239</f>
        <v>0</v>
      </c>
      <c r="Q239" s="147">
        <v>0</v>
      </c>
      <c r="R239" s="147">
        <f>Q239*H239</f>
        <v>0</v>
      </c>
      <c r="S239" s="147">
        <v>0</v>
      </c>
      <c r="T239" s="148">
        <f>S239*H239</f>
        <v>0</v>
      </c>
      <c r="AR239" s="149" t="s">
        <v>641</v>
      </c>
      <c r="AT239" s="149" t="s">
        <v>243</v>
      </c>
      <c r="AU239" s="149" t="s">
        <v>81</v>
      </c>
      <c r="AY239" s="17" t="s">
        <v>241</v>
      </c>
      <c r="BE239" s="150">
        <f>IF(N239="základní",J239,0)</f>
        <v>0</v>
      </c>
      <c r="BF239" s="150">
        <f>IF(N239="snížená",J239,0)</f>
        <v>0</v>
      </c>
      <c r="BG239" s="150">
        <f>IF(N239="zákl. přenesená",J239,0)</f>
        <v>0</v>
      </c>
      <c r="BH239" s="150">
        <f>IF(N239="sníž. přenesená",J239,0)</f>
        <v>0</v>
      </c>
      <c r="BI239" s="150">
        <f>IF(N239="nulová",J239,0)</f>
        <v>0</v>
      </c>
      <c r="BJ239" s="17" t="s">
        <v>81</v>
      </c>
      <c r="BK239" s="150">
        <f>ROUND(I239*H239,2)</f>
        <v>0</v>
      </c>
      <c r="BL239" s="17" t="s">
        <v>641</v>
      </c>
      <c r="BM239" s="149" t="s">
        <v>3685</v>
      </c>
    </row>
    <row r="240" spans="2:47" s="1" customFormat="1" ht="39">
      <c r="B240" s="32"/>
      <c r="D240" s="151" t="s">
        <v>248</v>
      </c>
      <c r="F240" s="152" t="s">
        <v>3510</v>
      </c>
      <c r="I240" s="153"/>
      <c r="L240" s="32"/>
      <c r="M240" s="154"/>
      <c r="T240" s="56"/>
      <c r="AT240" s="17" t="s">
        <v>248</v>
      </c>
      <c r="AU240" s="17" t="s">
        <v>81</v>
      </c>
    </row>
    <row r="241" spans="2:51" s="12" customFormat="1" ht="11.25">
      <c r="B241" s="170"/>
      <c r="D241" s="151" t="s">
        <v>1584</v>
      </c>
      <c r="E241" s="171" t="s">
        <v>1</v>
      </c>
      <c r="F241" s="172" t="s">
        <v>3512</v>
      </c>
      <c r="H241" s="173">
        <v>1</v>
      </c>
      <c r="I241" s="174"/>
      <c r="L241" s="170"/>
      <c r="M241" s="175"/>
      <c r="T241" s="176"/>
      <c r="AT241" s="171" t="s">
        <v>1584</v>
      </c>
      <c r="AU241" s="171" t="s">
        <v>81</v>
      </c>
      <c r="AV241" s="12" t="s">
        <v>83</v>
      </c>
      <c r="AW241" s="12" t="s">
        <v>30</v>
      </c>
      <c r="AX241" s="12" t="s">
        <v>73</v>
      </c>
      <c r="AY241" s="171" t="s">
        <v>241</v>
      </c>
    </row>
    <row r="242" spans="2:51" s="14" customFormat="1" ht="11.25">
      <c r="B242" s="186"/>
      <c r="D242" s="151" t="s">
        <v>1584</v>
      </c>
      <c r="E242" s="187" t="s">
        <v>1</v>
      </c>
      <c r="F242" s="188" t="s">
        <v>2061</v>
      </c>
      <c r="H242" s="189">
        <v>1</v>
      </c>
      <c r="I242" s="190"/>
      <c r="L242" s="186"/>
      <c r="M242" s="191"/>
      <c r="T242" s="192"/>
      <c r="AT242" s="187" t="s">
        <v>1584</v>
      </c>
      <c r="AU242" s="187" t="s">
        <v>81</v>
      </c>
      <c r="AV242" s="14" t="s">
        <v>247</v>
      </c>
      <c r="AW242" s="14" t="s">
        <v>30</v>
      </c>
      <c r="AX242" s="14" t="s">
        <v>81</v>
      </c>
      <c r="AY242" s="187" t="s">
        <v>241</v>
      </c>
    </row>
    <row r="243" spans="2:65" s="1" customFormat="1" ht="62.65" customHeight="1">
      <c r="B243" s="32"/>
      <c r="C243" s="137" t="s">
        <v>309</v>
      </c>
      <c r="D243" s="137" t="s">
        <v>243</v>
      </c>
      <c r="E243" s="138" t="s">
        <v>2243</v>
      </c>
      <c r="F243" s="139" t="s">
        <v>2244</v>
      </c>
      <c r="G243" s="140" t="s">
        <v>263</v>
      </c>
      <c r="H243" s="141">
        <v>1</v>
      </c>
      <c r="I243" s="142"/>
      <c r="J243" s="143">
        <f>ROUND(I243*H243,2)</f>
        <v>0</v>
      </c>
      <c r="K243" s="144"/>
      <c r="L243" s="32"/>
      <c r="M243" s="145" t="s">
        <v>1</v>
      </c>
      <c r="N243" s="146" t="s">
        <v>38</v>
      </c>
      <c r="P243" s="147">
        <f>O243*H243</f>
        <v>0</v>
      </c>
      <c r="Q243" s="147">
        <v>0</v>
      </c>
      <c r="R243" s="147">
        <f>Q243*H243</f>
        <v>0</v>
      </c>
      <c r="S243" s="147">
        <v>0</v>
      </c>
      <c r="T243" s="148">
        <f>S243*H243</f>
        <v>0</v>
      </c>
      <c r="AR243" s="149" t="s">
        <v>641</v>
      </c>
      <c r="AT243" s="149" t="s">
        <v>243</v>
      </c>
      <c r="AU243" s="149" t="s">
        <v>81</v>
      </c>
      <c r="AY243" s="17" t="s">
        <v>241</v>
      </c>
      <c r="BE243" s="150">
        <f>IF(N243="základní",J243,0)</f>
        <v>0</v>
      </c>
      <c r="BF243" s="150">
        <f>IF(N243="snížená",J243,0)</f>
        <v>0</v>
      </c>
      <c r="BG243" s="150">
        <f>IF(N243="zákl. přenesená",J243,0)</f>
        <v>0</v>
      </c>
      <c r="BH243" s="150">
        <f>IF(N243="sníž. přenesená",J243,0)</f>
        <v>0</v>
      </c>
      <c r="BI243" s="150">
        <f>IF(N243="nulová",J243,0)</f>
        <v>0</v>
      </c>
      <c r="BJ243" s="17" t="s">
        <v>81</v>
      </c>
      <c r="BK243" s="150">
        <f>ROUND(I243*H243,2)</f>
        <v>0</v>
      </c>
      <c r="BL243" s="17" t="s">
        <v>641</v>
      </c>
      <c r="BM243" s="149" t="s">
        <v>3686</v>
      </c>
    </row>
    <row r="244" spans="2:47" s="1" customFormat="1" ht="39">
      <c r="B244" s="32"/>
      <c r="D244" s="151" t="s">
        <v>248</v>
      </c>
      <c r="F244" s="152" t="s">
        <v>2244</v>
      </c>
      <c r="I244" s="153"/>
      <c r="L244" s="32"/>
      <c r="M244" s="154"/>
      <c r="T244" s="56"/>
      <c r="AT244" s="17" t="s">
        <v>248</v>
      </c>
      <c r="AU244" s="17" t="s">
        <v>81</v>
      </c>
    </row>
    <row r="245" spans="2:51" s="12" customFormat="1" ht="11.25">
      <c r="B245" s="170"/>
      <c r="D245" s="151" t="s">
        <v>1584</v>
      </c>
      <c r="E245" s="171" t="s">
        <v>1</v>
      </c>
      <c r="F245" s="172" t="s">
        <v>3514</v>
      </c>
      <c r="H245" s="173">
        <v>1</v>
      </c>
      <c r="I245" s="174"/>
      <c r="L245" s="170"/>
      <c r="M245" s="175"/>
      <c r="T245" s="176"/>
      <c r="AT245" s="171" t="s">
        <v>1584</v>
      </c>
      <c r="AU245" s="171" t="s">
        <v>81</v>
      </c>
      <c r="AV245" s="12" t="s">
        <v>83</v>
      </c>
      <c r="AW245" s="12" t="s">
        <v>30</v>
      </c>
      <c r="AX245" s="12" t="s">
        <v>73</v>
      </c>
      <c r="AY245" s="171" t="s">
        <v>241</v>
      </c>
    </row>
    <row r="246" spans="2:51" s="14" customFormat="1" ht="11.25">
      <c r="B246" s="186"/>
      <c r="D246" s="151" t="s">
        <v>1584</v>
      </c>
      <c r="E246" s="187" t="s">
        <v>1</v>
      </c>
      <c r="F246" s="188" t="s">
        <v>2061</v>
      </c>
      <c r="H246" s="189">
        <v>1</v>
      </c>
      <c r="I246" s="190"/>
      <c r="L246" s="186"/>
      <c r="M246" s="191"/>
      <c r="T246" s="192"/>
      <c r="AT246" s="187" t="s">
        <v>1584</v>
      </c>
      <c r="AU246" s="187" t="s">
        <v>81</v>
      </c>
      <c r="AV246" s="14" t="s">
        <v>247</v>
      </c>
      <c r="AW246" s="14" t="s">
        <v>30</v>
      </c>
      <c r="AX246" s="14" t="s">
        <v>81</v>
      </c>
      <c r="AY246" s="187" t="s">
        <v>241</v>
      </c>
    </row>
    <row r="247" spans="2:65" s="1" customFormat="1" ht="55.5" customHeight="1">
      <c r="B247" s="32"/>
      <c r="C247" s="137" t="s">
        <v>372</v>
      </c>
      <c r="D247" s="137" t="s">
        <v>243</v>
      </c>
      <c r="E247" s="138" t="s">
        <v>2263</v>
      </c>
      <c r="F247" s="139" t="s">
        <v>2264</v>
      </c>
      <c r="G247" s="140" t="s">
        <v>563</v>
      </c>
      <c r="H247" s="141">
        <v>353.2</v>
      </c>
      <c r="I247" s="142"/>
      <c r="J247" s="143">
        <f>ROUND(I247*H247,2)</f>
        <v>0</v>
      </c>
      <c r="K247" s="144"/>
      <c r="L247" s="32"/>
      <c r="M247" s="145" t="s">
        <v>1</v>
      </c>
      <c r="N247" s="146" t="s">
        <v>38</v>
      </c>
      <c r="P247" s="147">
        <f>O247*H247</f>
        <v>0</v>
      </c>
      <c r="Q247" s="147">
        <v>0</v>
      </c>
      <c r="R247" s="147">
        <f>Q247*H247</f>
        <v>0</v>
      </c>
      <c r="S247" s="147">
        <v>0</v>
      </c>
      <c r="T247" s="148">
        <f>S247*H247</f>
        <v>0</v>
      </c>
      <c r="AR247" s="149" t="s">
        <v>641</v>
      </c>
      <c r="AT247" s="149" t="s">
        <v>243</v>
      </c>
      <c r="AU247" s="149" t="s">
        <v>81</v>
      </c>
      <c r="AY247" s="17" t="s">
        <v>241</v>
      </c>
      <c r="BE247" s="150">
        <f>IF(N247="základní",J247,0)</f>
        <v>0</v>
      </c>
      <c r="BF247" s="150">
        <f>IF(N247="snížená",J247,0)</f>
        <v>0</v>
      </c>
      <c r="BG247" s="150">
        <f>IF(N247="zákl. přenesená",J247,0)</f>
        <v>0</v>
      </c>
      <c r="BH247" s="150">
        <f>IF(N247="sníž. přenesená",J247,0)</f>
        <v>0</v>
      </c>
      <c r="BI247" s="150">
        <f>IF(N247="nulová",J247,0)</f>
        <v>0</v>
      </c>
      <c r="BJ247" s="17" t="s">
        <v>81</v>
      </c>
      <c r="BK247" s="150">
        <f>ROUND(I247*H247,2)</f>
        <v>0</v>
      </c>
      <c r="BL247" s="17" t="s">
        <v>641</v>
      </c>
      <c r="BM247" s="149" t="s">
        <v>3687</v>
      </c>
    </row>
    <row r="248" spans="2:47" s="1" customFormat="1" ht="29.25">
      <c r="B248" s="32"/>
      <c r="D248" s="151" t="s">
        <v>248</v>
      </c>
      <c r="F248" s="152" t="s">
        <v>2264</v>
      </c>
      <c r="I248" s="153"/>
      <c r="L248" s="32"/>
      <c r="M248" s="154"/>
      <c r="T248" s="56"/>
      <c r="AT248" s="17" t="s">
        <v>248</v>
      </c>
      <c r="AU248" s="17" t="s">
        <v>81</v>
      </c>
    </row>
    <row r="249" spans="2:51" s="12" customFormat="1" ht="11.25">
      <c r="B249" s="170"/>
      <c r="D249" s="151" t="s">
        <v>1584</v>
      </c>
      <c r="E249" s="171" t="s">
        <v>1</v>
      </c>
      <c r="F249" s="172" t="s">
        <v>3688</v>
      </c>
      <c r="H249" s="173">
        <v>14.08</v>
      </c>
      <c r="I249" s="174"/>
      <c r="L249" s="170"/>
      <c r="M249" s="175"/>
      <c r="T249" s="176"/>
      <c r="AT249" s="171" t="s">
        <v>1584</v>
      </c>
      <c r="AU249" s="171" t="s">
        <v>81</v>
      </c>
      <c r="AV249" s="12" t="s">
        <v>83</v>
      </c>
      <c r="AW249" s="12" t="s">
        <v>30</v>
      </c>
      <c r="AX249" s="12" t="s">
        <v>73</v>
      </c>
      <c r="AY249" s="171" t="s">
        <v>241</v>
      </c>
    </row>
    <row r="250" spans="2:51" s="12" customFormat="1" ht="11.25">
      <c r="B250" s="170"/>
      <c r="D250" s="151" t="s">
        <v>1584</v>
      </c>
      <c r="E250" s="171" t="s">
        <v>1</v>
      </c>
      <c r="F250" s="172" t="s">
        <v>3689</v>
      </c>
      <c r="H250" s="173">
        <v>187.12</v>
      </c>
      <c r="I250" s="174"/>
      <c r="L250" s="170"/>
      <c r="M250" s="175"/>
      <c r="T250" s="176"/>
      <c r="AT250" s="171" t="s">
        <v>1584</v>
      </c>
      <c r="AU250" s="171" t="s">
        <v>81</v>
      </c>
      <c r="AV250" s="12" t="s">
        <v>83</v>
      </c>
      <c r="AW250" s="12" t="s">
        <v>30</v>
      </c>
      <c r="AX250" s="12" t="s">
        <v>73</v>
      </c>
      <c r="AY250" s="171" t="s">
        <v>241</v>
      </c>
    </row>
    <row r="251" spans="2:51" s="12" customFormat="1" ht="11.25">
      <c r="B251" s="170"/>
      <c r="D251" s="151" t="s">
        <v>1584</v>
      </c>
      <c r="E251" s="171" t="s">
        <v>1</v>
      </c>
      <c r="F251" s="172" t="s">
        <v>3690</v>
      </c>
      <c r="H251" s="173">
        <v>4.4</v>
      </c>
      <c r="I251" s="174"/>
      <c r="L251" s="170"/>
      <c r="M251" s="175"/>
      <c r="T251" s="176"/>
      <c r="AT251" s="171" t="s">
        <v>1584</v>
      </c>
      <c r="AU251" s="171" t="s">
        <v>81</v>
      </c>
      <c r="AV251" s="12" t="s">
        <v>83</v>
      </c>
      <c r="AW251" s="12" t="s">
        <v>30</v>
      </c>
      <c r="AX251" s="12" t="s">
        <v>73</v>
      </c>
      <c r="AY251" s="171" t="s">
        <v>241</v>
      </c>
    </row>
    <row r="252" spans="2:51" s="12" customFormat="1" ht="11.25">
      <c r="B252" s="170"/>
      <c r="D252" s="151" t="s">
        <v>1584</v>
      </c>
      <c r="E252" s="171" t="s">
        <v>1</v>
      </c>
      <c r="F252" s="172" t="s">
        <v>3691</v>
      </c>
      <c r="H252" s="173">
        <v>14.08</v>
      </c>
      <c r="I252" s="174"/>
      <c r="L252" s="170"/>
      <c r="M252" s="175"/>
      <c r="T252" s="176"/>
      <c r="AT252" s="171" t="s">
        <v>1584</v>
      </c>
      <c r="AU252" s="171" t="s">
        <v>81</v>
      </c>
      <c r="AV252" s="12" t="s">
        <v>83</v>
      </c>
      <c r="AW252" s="12" t="s">
        <v>30</v>
      </c>
      <c r="AX252" s="12" t="s">
        <v>73</v>
      </c>
      <c r="AY252" s="171" t="s">
        <v>241</v>
      </c>
    </row>
    <row r="253" spans="2:51" s="12" customFormat="1" ht="11.25">
      <c r="B253" s="170"/>
      <c r="D253" s="151" t="s">
        <v>1584</v>
      </c>
      <c r="E253" s="171" t="s">
        <v>1</v>
      </c>
      <c r="F253" s="172" t="s">
        <v>3692</v>
      </c>
      <c r="H253" s="173">
        <v>51.744</v>
      </c>
      <c r="I253" s="174"/>
      <c r="L253" s="170"/>
      <c r="M253" s="175"/>
      <c r="T253" s="176"/>
      <c r="AT253" s="171" t="s">
        <v>1584</v>
      </c>
      <c r="AU253" s="171" t="s">
        <v>81</v>
      </c>
      <c r="AV253" s="12" t="s">
        <v>83</v>
      </c>
      <c r="AW253" s="12" t="s">
        <v>30</v>
      </c>
      <c r="AX253" s="12" t="s">
        <v>73</v>
      </c>
      <c r="AY253" s="171" t="s">
        <v>241</v>
      </c>
    </row>
    <row r="254" spans="2:51" s="12" customFormat="1" ht="11.25">
      <c r="B254" s="170"/>
      <c r="D254" s="151" t="s">
        <v>1584</v>
      </c>
      <c r="E254" s="171" t="s">
        <v>1</v>
      </c>
      <c r="F254" s="172" t="s">
        <v>3693</v>
      </c>
      <c r="H254" s="173">
        <v>45.056</v>
      </c>
      <c r="I254" s="174"/>
      <c r="L254" s="170"/>
      <c r="M254" s="175"/>
      <c r="T254" s="176"/>
      <c r="AT254" s="171" t="s">
        <v>1584</v>
      </c>
      <c r="AU254" s="171" t="s">
        <v>81</v>
      </c>
      <c r="AV254" s="12" t="s">
        <v>83</v>
      </c>
      <c r="AW254" s="12" t="s">
        <v>30</v>
      </c>
      <c r="AX254" s="12" t="s">
        <v>73</v>
      </c>
      <c r="AY254" s="171" t="s">
        <v>241</v>
      </c>
    </row>
    <row r="255" spans="2:51" s="12" customFormat="1" ht="11.25">
      <c r="B255" s="170"/>
      <c r="D255" s="151" t="s">
        <v>1584</v>
      </c>
      <c r="E255" s="171" t="s">
        <v>1</v>
      </c>
      <c r="F255" s="172" t="s">
        <v>3694</v>
      </c>
      <c r="H255" s="173">
        <v>10.8</v>
      </c>
      <c r="I255" s="174"/>
      <c r="L255" s="170"/>
      <c r="M255" s="175"/>
      <c r="T255" s="176"/>
      <c r="AT255" s="171" t="s">
        <v>1584</v>
      </c>
      <c r="AU255" s="171" t="s">
        <v>81</v>
      </c>
      <c r="AV255" s="12" t="s">
        <v>83</v>
      </c>
      <c r="AW255" s="12" t="s">
        <v>30</v>
      </c>
      <c r="AX255" s="12" t="s">
        <v>73</v>
      </c>
      <c r="AY255" s="171" t="s">
        <v>241</v>
      </c>
    </row>
    <row r="256" spans="2:51" s="12" customFormat="1" ht="11.25">
      <c r="B256" s="170"/>
      <c r="D256" s="151" t="s">
        <v>1584</v>
      </c>
      <c r="E256" s="171" t="s">
        <v>1</v>
      </c>
      <c r="F256" s="172" t="s">
        <v>3695</v>
      </c>
      <c r="H256" s="173">
        <v>25.92</v>
      </c>
      <c r="I256" s="174"/>
      <c r="L256" s="170"/>
      <c r="M256" s="175"/>
      <c r="T256" s="176"/>
      <c r="AT256" s="171" t="s">
        <v>1584</v>
      </c>
      <c r="AU256" s="171" t="s">
        <v>81</v>
      </c>
      <c r="AV256" s="12" t="s">
        <v>83</v>
      </c>
      <c r="AW256" s="12" t="s">
        <v>30</v>
      </c>
      <c r="AX256" s="12" t="s">
        <v>73</v>
      </c>
      <c r="AY256" s="171" t="s">
        <v>241</v>
      </c>
    </row>
    <row r="257" spans="2:51" s="14" customFormat="1" ht="11.25">
      <c r="B257" s="186"/>
      <c r="D257" s="151" t="s">
        <v>1584</v>
      </c>
      <c r="E257" s="187" t="s">
        <v>1</v>
      </c>
      <c r="F257" s="188" t="s">
        <v>2061</v>
      </c>
      <c r="H257" s="189">
        <v>353.20000000000005</v>
      </c>
      <c r="I257" s="190"/>
      <c r="L257" s="186"/>
      <c r="M257" s="191"/>
      <c r="T257" s="192"/>
      <c r="AT257" s="187" t="s">
        <v>1584</v>
      </c>
      <c r="AU257" s="187" t="s">
        <v>81</v>
      </c>
      <c r="AV257" s="14" t="s">
        <v>247</v>
      </c>
      <c r="AW257" s="14" t="s">
        <v>30</v>
      </c>
      <c r="AX257" s="14" t="s">
        <v>81</v>
      </c>
      <c r="AY257" s="187" t="s">
        <v>241</v>
      </c>
    </row>
    <row r="258" spans="2:65" s="1" customFormat="1" ht="21.75" customHeight="1">
      <c r="B258" s="32"/>
      <c r="C258" s="137" t="s">
        <v>313</v>
      </c>
      <c r="D258" s="137" t="s">
        <v>243</v>
      </c>
      <c r="E258" s="138" t="s">
        <v>2333</v>
      </c>
      <c r="F258" s="139" t="s">
        <v>2334</v>
      </c>
      <c r="G258" s="140" t="s">
        <v>563</v>
      </c>
      <c r="H258" s="141">
        <v>187.12</v>
      </c>
      <c r="I258" s="142"/>
      <c r="J258" s="143">
        <f>ROUND(I258*H258,2)</f>
        <v>0</v>
      </c>
      <c r="K258" s="144"/>
      <c r="L258" s="32"/>
      <c r="M258" s="145" t="s">
        <v>1</v>
      </c>
      <c r="N258" s="146" t="s">
        <v>38</v>
      </c>
      <c r="P258" s="147">
        <f>O258*H258</f>
        <v>0</v>
      </c>
      <c r="Q258" s="147">
        <v>0</v>
      </c>
      <c r="R258" s="147">
        <f>Q258*H258</f>
        <v>0</v>
      </c>
      <c r="S258" s="147">
        <v>0</v>
      </c>
      <c r="T258" s="148">
        <f>S258*H258</f>
        <v>0</v>
      </c>
      <c r="AR258" s="149" t="s">
        <v>641</v>
      </c>
      <c r="AT258" s="149" t="s">
        <v>243</v>
      </c>
      <c r="AU258" s="149" t="s">
        <v>81</v>
      </c>
      <c r="AY258" s="17" t="s">
        <v>241</v>
      </c>
      <c r="BE258" s="150">
        <f>IF(N258="základní",J258,0)</f>
        <v>0</v>
      </c>
      <c r="BF258" s="150">
        <f>IF(N258="snížená",J258,0)</f>
        <v>0</v>
      </c>
      <c r="BG258" s="150">
        <f>IF(N258="zákl. přenesená",J258,0)</f>
        <v>0</v>
      </c>
      <c r="BH258" s="150">
        <f>IF(N258="sníž. přenesená",J258,0)</f>
        <v>0</v>
      </c>
      <c r="BI258" s="150">
        <f>IF(N258="nulová",J258,0)</f>
        <v>0</v>
      </c>
      <c r="BJ258" s="17" t="s">
        <v>81</v>
      </c>
      <c r="BK258" s="150">
        <f>ROUND(I258*H258,2)</f>
        <v>0</v>
      </c>
      <c r="BL258" s="17" t="s">
        <v>641</v>
      </c>
      <c r="BM258" s="149" t="s">
        <v>3696</v>
      </c>
    </row>
    <row r="259" spans="2:47" s="1" customFormat="1" ht="11.25">
      <c r="B259" s="32"/>
      <c r="D259" s="151" t="s">
        <v>248</v>
      </c>
      <c r="F259" s="152" t="s">
        <v>2334</v>
      </c>
      <c r="I259" s="153"/>
      <c r="L259" s="32"/>
      <c r="M259" s="154"/>
      <c r="T259" s="56"/>
      <c r="AT259" s="17" t="s">
        <v>248</v>
      </c>
      <c r="AU259" s="17" t="s">
        <v>81</v>
      </c>
    </row>
    <row r="260" spans="2:51" s="13" customFormat="1" ht="22.5">
      <c r="B260" s="177"/>
      <c r="D260" s="151" t="s">
        <v>1584</v>
      </c>
      <c r="E260" s="178" t="s">
        <v>1</v>
      </c>
      <c r="F260" s="179" t="s">
        <v>1806</v>
      </c>
      <c r="H260" s="178" t="s">
        <v>1</v>
      </c>
      <c r="I260" s="180"/>
      <c r="L260" s="177"/>
      <c r="M260" s="181"/>
      <c r="T260" s="182"/>
      <c r="AT260" s="178" t="s">
        <v>1584</v>
      </c>
      <c r="AU260" s="178" t="s">
        <v>81</v>
      </c>
      <c r="AV260" s="13" t="s">
        <v>81</v>
      </c>
      <c r="AW260" s="13" t="s">
        <v>30</v>
      </c>
      <c r="AX260" s="13" t="s">
        <v>73</v>
      </c>
      <c r="AY260" s="178" t="s">
        <v>241</v>
      </c>
    </row>
    <row r="261" spans="2:51" s="12" customFormat="1" ht="11.25">
      <c r="B261" s="170"/>
      <c r="D261" s="151" t="s">
        <v>1584</v>
      </c>
      <c r="E261" s="171" t="s">
        <v>1</v>
      </c>
      <c r="F261" s="172" t="s">
        <v>3697</v>
      </c>
      <c r="H261" s="173">
        <v>14.11</v>
      </c>
      <c r="I261" s="174"/>
      <c r="L261" s="170"/>
      <c r="M261" s="175"/>
      <c r="T261" s="176"/>
      <c r="AT261" s="171" t="s">
        <v>1584</v>
      </c>
      <c r="AU261" s="171" t="s">
        <v>81</v>
      </c>
      <c r="AV261" s="12" t="s">
        <v>83</v>
      </c>
      <c r="AW261" s="12" t="s">
        <v>30</v>
      </c>
      <c r="AX261" s="12" t="s">
        <v>73</v>
      </c>
      <c r="AY261" s="171" t="s">
        <v>241</v>
      </c>
    </row>
    <row r="262" spans="2:51" s="12" customFormat="1" ht="11.25">
      <c r="B262" s="170"/>
      <c r="D262" s="151" t="s">
        <v>1584</v>
      </c>
      <c r="E262" s="171" t="s">
        <v>1</v>
      </c>
      <c r="F262" s="172" t="s">
        <v>3698</v>
      </c>
      <c r="H262" s="173">
        <v>173.01</v>
      </c>
      <c r="I262" s="174"/>
      <c r="L262" s="170"/>
      <c r="M262" s="175"/>
      <c r="T262" s="176"/>
      <c r="AT262" s="171" t="s">
        <v>1584</v>
      </c>
      <c r="AU262" s="171" t="s">
        <v>81</v>
      </c>
      <c r="AV262" s="12" t="s">
        <v>83</v>
      </c>
      <c r="AW262" s="12" t="s">
        <v>30</v>
      </c>
      <c r="AX262" s="12" t="s">
        <v>73</v>
      </c>
      <c r="AY262" s="171" t="s">
        <v>241</v>
      </c>
    </row>
    <row r="263" spans="2:51" s="14" customFormat="1" ht="11.25">
      <c r="B263" s="186"/>
      <c r="D263" s="151" t="s">
        <v>1584</v>
      </c>
      <c r="E263" s="187" t="s">
        <v>1</v>
      </c>
      <c r="F263" s="188" t="s">
        <v>2061</v>
      </c>
      <c r="H263" s="189">
        <v>187.12</v>
      </c>
      <c r="I263" s="190"/>
      <c r="L263" s="186"/>
      <c r="M263" s="191"/>
      <c r="T263" s="192"/>
      <c r="AT263" s="187" t="s">
        <v>1584</v>
      </c>
      <c r="AU263" s="187" t="s">
        <v>81</v>
      </c>
      <c r="AV263" s="14" t="s">
        <v>247</v>
      </c>
      <c r="AW263" s="14" t="s">
        <v>30</v>
      </c>
      <c r="AX263" s="14" t="s">
        <v>81</v>
      </c>
      <c r="AY263" s="187" t="s">
        <v>241</v>
      </c>
    </row>
    <row r="264" spans="2:65" s="1" customFormat="1" ht="24.2" customHeight="1">
      <c r="B264" s="32"/>
      <c r="C264" s="137" t="s">
        <v>379</v>
      </c>
      <c r="D264" s="137" t="s">
        <v>243</v>
      </c>
      <c r="E264" s="138" t="s">
        <v>3518</v>
      </c>
      <c r="F264" s="139" t="s">
        <v>3519</v>
      </c>
      <c r="G264" s="140" t="s">
        <v>3520</v>
      </c>
      <c r="H264" s="141">
        <v>1</v>
      </c>
      <c r="I264" s="142"/>
      <c r="J264" s="143">
        <f>ROUND(I264*H264,2)</f>
        <v>0</v>
      </c>
      <c r="K264" s="144"/>
      <c r="L264" s="32"/>
      <c r="M264" s="145" t="s">
        <v>1</v>
      </c>
      <c r="N264" s="146" t="s">
        <v>38</v>
      </c>
      <c r="P264" s="147">
        <f>O264*H264</f>
        <v>0</v>
      </c>
      <c r="Q264" s="147">
        <v>0</v>
      </c>
      <c r="R264" s="147">
        <f>Q264*H264</f>
        <v>0</v>
      </c>
      <c r="S264" s="147">
        <v>0</v>
      </c>
      <c r="T264" s="148">
        <f>S264*H264</f>
        <v>0</v>
      </c>
      <c r="AR264" s="149" t="s">
        <v>247</v>
      </c>
      <c r="AT264" s="149" t="s">
        <v>243</v>
      </c>
      <c r="AU264" s="149" t="s">
        <v>81</v>
      </c>
      <c r="AY264" s="17" t="s">
        <v>241</v>
      </c>
      <c r="BE264" s="150">
        <f>IF(N264="základní",J264,0)</f>
        <v>0</v>
      </c>
      <c r="BF264" s="150">
        <f>IF(N264="snížená",J264,0)</f>
        <v>0</v>
      </c>
      <c r="BG264" s="150">
        <f>IF(N264="zákl. přenesená",J264,0)</f>
        <v>0</v>
      </c>
      <c r="BH264" s="150">
        <f>IF(N264="sníž. přenesená",J264,0)</f>
        <v>0</v>
      </c>
      <c r="BI264" s="150">
        <f>IF(N264="nulová",J264,0)</f>
        <v>0</v>
      </c>
      <c r="BJ264" s="17" t="s">
        <v>81</v>
      </c>
      <c r="BK264" s="150">
        <f>ROUND(I264*H264,2)</f>
        <v>0</v>
      </c>
      <c r="BL264" s="17" t="s">
        <v>247</v>
      </c>
      <c r="BM264" s="149" t="s">
        <v>3699</v>
      </c>
    </row>
    <row r="265" spans="2:47" s="1" customFormat="1" ht="11.25">
      <c r="B265" s="32"/>
      <c r="D265" s="151" t="s">
        <v>248</v>
      </c>
      <c r="F265" s="152" t="s">
        <v>3519</v>
      </c>
      <c r="I265" s="153"/>
      <c r="L265" s="32"/>
      <c r="M265" s="167"/>
      <c r="N265" s="168"/>
      <c r="O265" s="168"/>
      <c r="P265" s="168"/>
      <c r="Q265" s="168"/>
      <c r="R265" s="168"/>
      <c r="S265" s="168"/>
      <c r="T265" s="169"/>
      <c r="AT265" s="17" t="s">
        <v>248</v>
      </c>
      <c r="AU265" s="17" t="s">
        <v>81</v>
      </c>
    </row>
    <row r="266" spans="2:12" s="1" customFormat="1" ht="6.95" customHeight="1">
      <c r="B266" s="44"/>
      <c r="C266" s="45"/>
      <c r="D266" s="45"/>
      <c r="E266" s="45"/>
      <c r="F266" s="45"/>
      <c r="G266" s="45"/>
      <c r="H266" s="45"/>
      <c r="I266" s="45"/>
      <c r="J266" s="45"/>
      <c r="K266" s="45"/>
      <c r="L266" s="32"/>
    </row>
  </sheetData>
  <sheetProtection algorithmName="SHA-512" hashValue="zqZWan5cGu5LP8PFtMwvWNw9WZPZ0VhW9cyRHwrJgaVTxNF8vhBHFtK+mLD6P+Cjk/vL7dCWPyIkaWZjr4MnYA==" saltValue="qVfChllU6ZsOdXBGSUIB8rpBrNN2IMgy8szF1g81CWB9C8+JO76IPihO3GsBfsYfO8EJcNRQ7QKeTdhaLhkaEg==" spinCount="100000" sheet="1" objects="1" scenarios="1" formatColumns="0" formatRows="0" autoFilter="0"/>
  <autoFilter ref="C118:K265"/>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BM27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149</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3700</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ROUND((SUM(BE119:BE274)),2)</f>
        <v>0</v>
      </c>
      <c r="I33" s="96">
        <v>0.21</v>
      </c>
      <c r="J33" s="86">
        <f>ROUND(((SUM(BE119:BE274))*I33),2)</f>
        <v>0</v>
      </c>
      <c r="L33" s="32"/>
    </row>
    <row r="34" spans="2:12" s="1" customFormat="1" ht="14.45" customHeight="1">
      <c r="B34" s="32"/>
      <c r="E34" s="27" t="s">
        <v>39</v>
      </c>
      <c r="F34" s="86">
        <f>ROUND((SUM(BF119:BF274)),2)</f>
        <v>0</v>
      </c>
      <c r="I34" s="96">
        <v>0.15</v>
      </c>
      <c r="J34" s="86">
        <f>ROUND(((SUM(BF119:BF274))*I34),2)</f>
        <v>0</v>
      </c>
      <c r="L34" s="32"/>
    </row>
    <row r="35" spans="2:12" s="1" customFormat="1" ht="14.45" customHeight="1" hidden="1">
      <c r="B35" s="32"/>
      <c r="E35" s="27" t="s">
        <v>40</v>
      </c>
      <c r="F35" s="86">
        <f>ROUND((SUM(BG119:BG274)),2)</f>
        <v>0</v>
      </c>
      <c r="I35" s="96">
        <v>0.21</v>
      </c>
      <c r="J35" s="86">
        <f>0</f>
        <v>0</v>
      </c>
      <c r="L35" s="32"/>
    </row>
    <row r="36" spans="2:12" s="1" customFormat="1" ht="14.45" customHeight="1" hidden="1">
      <c r="B36" s="32"/>
      <c r="E36" s="27" t="s">
        <v>41</v>
      </c>
      <c r="F36" s="86">
        <f>ROUND((SUM(BH119:BH274)),2)</f>
        <v>0</v>
      </c>
      <c r="I36" s="96">
        <v>0.15</v>
      </c>
      <c r="J36" s="86">
        <f>0</f>
        <v>0</v>
      </c>
      <c r="L36" s="32"/>
    </row>
    <row r="37" spans="2:12" s="1" customFormat="1" ht="14.45" customHeight="1" hidden="1">
      <c r="B37" s="32"/>
      <c r="E37" s="27" t="s">
        <v>42</v>
      </c>
      <c r="F37" s="86">
        <f>ROUND((SUM(BI119:BI274)),2)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13-04 - Liberec – Mníšek u L., žel. přejezd v km 170,490</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J246</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30" customHeight="1">
      <c r="B111" s="32"/>
      <c r="E111" s="241" t="str">
        <f>E9</f>
        <v>SO 13-04 - Liberec – Mníšek u L., žel. přejezd v km 170,490</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P120+P246</f>
        <v>0</v>
      </c>
      <c r="Q119" s="53"/>
      <c r="R119" s="122">
        <f>R120+R246</f>
        <v>0</v>
      </c>
      <c r="S119" s="53"/>
      <c r="T119" s="123">
        <f>T120+T246</f>
        <v>0</v>
      </c>
      <c r="AT119" s="17" t="s">
        <v>72</v>
      </c>
      <c r="AU119" s="17" t="s">
        <v>212</v>
      </c>
      <c r="BK119" s="124">
        <f>BK120+BK246</f>
        <v>0</v>
      </c>
    </row>
    <row r="120" spans="2:63" s="11" customFormat="1" ht="25.9" customHeight="1">
      <c r="B120" s="125"/>
      <c r="D120" s="126" t="s">
        <v>72</v>
      </c>
      <c r="E120" s="127" t="s">
        <v>239</v>
      </c>
      <c r="F120" s="127" t="s">
        <v>2037</v>
      </c>
      <c r="I120" s="128"/>
      <c r="J120" s="129">
        <f>BK120</f>
        <v>0</v>
      </c>
      <c r="L120" s="125"/>
      <c r="M120" s="130"/>
      <c r="P120" s="131">
        <f>P121</f>
        <v>0</v>
      </c>
      <c r="R120" s="131">
        <f>R121</f>
        <v>0</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SUM(P122:P245)</f>
        <v>0</v>
      </c>
      <c r="R121" s="131">
        <f>SUM(R122:R245)</f>
        <v>0</v>
      </c>
      <c r="T121" s="132">
        <f>SUM(T122:T245)</f>
        <v>0</v>
      </c>
      <c r="AR121" s="126" t="s">
        <v>81</v>
      </c>
      <c r="AT121" s="133" t="s">
        <v>72</v>
      </c>
      <c r="AU121" s="133" t="s">
        <v>81</v>
      </c>
      <c r="AY121" s="126" t="s">
        <v>241</v>
      </c>
      <c r="BK121" s="134">
        <f>SUM(BK122:BK245)</f>
        <v>0</v>
      </c>
    </row>
    <row r="122" spans="2:65" s="1" customFormat="1" ht="37.9" customHeight="1">
      <c r="B122" s="32"/>
      <c r="C122" s="137" t="s">
        <v>81</v>
      </c>
      <c r="D122" s="137" t="s">
        <v>243</v>
      </c>
      <c r="E122" s="138" t="s">
        <v>3167</v>
      </c>
      <c r="F122" s="139" t="s">
        <v>3168</v>
      </c>
      <c r="G122" s="140" t="s">
        <v>267</v>
      </c>
      <c r="H122" s="141">
        <v>7.2</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3701</v>
      </c>
    </row>
    <row r="123" spans="2:47" s="1" customFormat="1" ht="19.5">
      <c r="B123" s="32"/>
      <c r="D123" s="151" t="s">
        <v>248</v>
      </c>
      <c r="F123" s="152" t="s">
        <v>3168</v>
      </c>
      <c r="I123" s="153"/>
      <c r="L123" s="32"/>
      <c r="M123" s="154"/>
      <c r="T123" s="56"/>
      <c r="AT123" s="17" t="s">
        <v>248</v>
      </c>
      <c r="AU123" s="17" t="s">
        <v>83</v>
      </c>
    </row>
    <row r="124" spans="2:65" s="1" customFormat="1" ht="24.2" customHeight="1">
      <c r="B124" s="32"/>
      <c r="C124" s="155" t="s">
        <v>83</v>
      </c>
      <c r="D124" s="155" t="s">
        <v>260</v>
      </c>
      <c r="E124" s="156" t="s">
        <v>3171</v>
      </c>
      <c r="F124" s="157" t="s">
        <v>3172</v>
      </c>
      <c r="G124" s="158" t="s">
        <v>267</v>
      </c>
      <c r="H124" s="159">
        <v>7.2</v>
      </c>
      <c r="I124" s="160"/>
      <c r="J124" s="161">
        <f>ROUND(I124*H124,2)</f>
        <v>0</v>
      </c>
      <c r="K124" s="162"/>
      <c r="L124" s="163"/>
      <c r="M124" s="164" t="s">
        <v>1</v>
      </c>
      <c r="N124" s="165" t="s">
        <v>38</v>
      </c>
      <c r="P124" s="147">
        <f>O124*H124</f>
        <v>0</v>
      </c>
      <c r="Q124" s="147">
        <v>0</v>
      </c>
      <c r="R124" s="147">
        <f>Q124*H124</f>
        <v>0</v>
      </c>
      <c r="S124" s="147">
        <v>0</v>
      </c>
      <c r="T124" s="148">
        <f>S124*H124</f>
        <v>0</v>
      </c>
      <c r="AR124" s="149" t="s">
        <v>258</v>
      </c>
      <c r="AT124" s="149" t="s">
        <v>260</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3702</v>
      </c>
    </row>
    <row r="125" spans="2:47" s="1" customFormat="1" ht="19.5">
      <c r="B125" s="32"/>
      <c r="D125" s="151" t="s">
        <v>248</v>
      </c>
      <c r="F125" s="152" t="s">
        <v>3172</v>
      </c>
      <c r="I125" s="153"/>
      <c r="L125" s="32"/>
      <c r="M125" s="154"/>
      <c r="T125" s="56"/>
      <c r="AT125" s="17" t="s">
        <v>248</v>
      </c>
      <c r="AU125" s="17" t="s">
        <v>83</v>
      </c>
    </row>
    <row r="126" spans="2:65" s="1" customFormat="1" ht="24.2" customHeight="1">
      <c r="B126" s="32"/>
      <c r="C126" s="137" t="s">
        <v>251</v>
      </c>
      <c r="D126" s="137" t="s">
        <v>243</v>
      </c>
      <c r="E126" s="138" t="s">
        <v>3703</v>
      </c>
      <c r="F126" s="139" t="s">
        <v>3704</v>
      </c>
      <c r="G126" s="140" t="s">
        <v>263</v>
      </c>
      <c r="H126" s="141">
        <v>7</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3705</v>
      </c>
    </row>
    <row r="127" spans="2:47" s="1" customFormat="1" ht="11.25">
      <c r="B127" s="32"/>
      <c r="D127" s="151" t="s">
        <v>248</v>
      </c>
      <c r="F127" s="152" t="s">
        <v>3704</v>
      </c>
      <c r="I127" s="153"/>
      <c r="L127" s="32"/>
      <c r="M127" s="154"/>
      <c r="T127" s="56"/>
      <c r="AT127" s="17" t="s">
        <v>248</v>
      </c>
      <c r="AU127" s="17" t="s">
        <v>83</v>
      </c>
    </row>
    <row r="128" spans="2:65" s="1" customFormat="1" ht="24.2" customHeight="1">
      <c r="B128" s="32"/>
      <c r="C128" s="137" t="s">
        <v>247</v>
      </c>
      <c r="D128" s="137" t="s">
        <v>243</v>
      </c>
      <c r="E128" s="138" t="s">
        <v>3706</v>
      </c>
      <c r="F128" s="139" t="s">
        <v>3707</v>
      </c>
      <c r="G128" s="140" t="s">
        <v>263</v>
      </c>
      <c r="H128" s="141">
        <v>2</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3708</v>
      </c>
    </row>
    <row r="129" spans="2:47" s="1" customFormat="1" ht="11.25">
      <c r="B129" s="32"/>
      <c r="D129" s="151" t="s">
        <v>248</v>
      </c>
      <c r="F129" s="152" t="s">
        <v>3707</v>
      </c>
      <c r="I129" s="153"/>
      <c r="L129" s="32"/>
      <c r="M129" s="154"/>
      <c r="T129" s="56"/>
      <c r="AT129" s="17" t="s">
        <v>248</v>
      </c>
      <c r="AU129" s="17" t="s">
        <v>83</v>
      </c>
    </row>
    <row r="130" spans="2:65" s="1" customFormat="1" ht="24.2" customHeight="1">
      <c r="B130" s="32"/>
      <c r="C130" s="137" t="s">
        <v>259</v>
      </c>
      <c r="D130" s="137" t="s">
        <v>243</v>
      </c>
      <c r="E130" s="138" t="s">
        <v>3709</v>
      </c>
      <c r="F130" s="139" t="s">
        <v>3710</v>
      </c>
      <c r="G130" s="140" t="s">
        <v>263</v>
      </c>
      <c r="H130" s="141">
        <v>1</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3711</v>
      </c>
    </row>
    <row r="131" spans="2:47" s="1" customFormat="1" ht="11.25">
      <c r="B131" s="32"/>
      <c r="D131" s="151" t="s">
        <v>248</v>
      </c>
      <c r="F131" s="152" t="s">
        <v>3710</v>
      </c>
      <c r="I131" s="153"/>
      <c r="L131" s="32"/>
      <c r="M131" s="154"/>
      <c r="T131" s="56"/>
      <c r="AT131" s="17" t="s">
        <v>248</v>
      </c>
      <c r="AU131" s="17" t="s">
        <v>83</v>
      </c>
    </row>
    <row r="132" spans="2:65" s="1" customFormat="1" ht="24.2" customHeight="1">
      <c r="B132" s="32"/>
      <c r="C132" s="137" t="s">
        <v>254</v>
      </c>
      <c r="D132" s="137" t="s">
        <v>243</v>
      </c>
      <c r="E132" s="138" t="s">
        <v>3626</v>
      </c>
      <c r="F132" s="139" t="s">
        <v>3627</v>
      </c>
      <c r="G132" s="140" t="s">
        <v>267</v>
      </c>
      <c r="H132" s="141">
        <v>6</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3712</v>
      </c>
    </row>
    <row r="133" spans="2:47" s="1" customFormat="1" ht="11.25">
      <c r="B133" s="32"/>
      <c r="D133" s="151" t="s">
        <v>248</v>
      </c>
      <c r="F133" s="152" t="s">
        <v>3627</v>
      </c>
      <c r="I133" s="153"/>
      <c r="L133" s="32"/>
      <c r="M133" s="154"/>
      <c r="T133" s="56"/>
      <c r="AT133" s="17" t="s">
        <v>248</v>
      </c>
      <c r="AU133" s="17" t="s">
        <v>83</v>
      </c>
    </row>
    <row r="134" spans="2:51" s="12" customFormat="1" ht="11.25">
      <c r="B134" s="170"/>
      <c r="D134" s="151" t="s">
        <v>1584</v>
      </c>
      <c r="E134" s="171" t="s">
        <v>1</v>
      </c>
      <c r="F134" s="172" t="s">
        <v>3713</v>
      </c>
      <c r="H134" s="173">
        <v>6</v>
      </c>
      <c r="I134" s="174"/>
      <c r="L134" s="170"/>
      <c r="M134" s="175"/>
      <c r="T134" s="176"/>
      <c r="AT134" s="171" t="s">
        <v>1584</v>
      </c>
      <c r="AU134" s="171" t="s">
        <v>83</v>
      </c>
      <c r="AV134" s="12" t="s">
        <v>83</v>
      </c>
      <c r="AW134" s="12" t="s">
        <v>30</v>
      </c>
      <c r="AX134" s="12" t="s">
        <v>73</v>
      </c>
      <c r="AY134" s="171" t="s">
        <v>241</v>
      </c>
    </row>
    <row r="135" spans="2:51" s="14" customFormat="1" ht="11.25">
      <c r="B135" s="186"/>
      <c r="D135" s="151" t="s">
        <v>1584</v>
      </c>
      <c r="E135" s="187" t="s">
        <v>1</v>
      </c>
      <c r="F135" s="188" t="s">
        <v>2061</v>
      </c>
      <c r="H135" s="189">
        <v>6</v>
      </c>
      <c r="I135" s="190"/>
      <c r="L135" s="186"/>
      <c r="M135" s="191"/>
      <c r="T135" s="192"/>
      <c r="AT135" s="187" t="s">
        <v>1584</v>
      </c>
      <c r="AU135" s="187" t="s">
        <v>83</v>
      </c>
      <c r="AV135" s="14" t="s">
        <v>247</v>
      </c>
      <c r="AW135" s="14" t="s">
        <v>30</v>
      </c>
      <c r="AX135" s="14" t="s">
        <v>81</v>
      </c>
      <c r="AY135" s="187" t="s">
        <v>241</v>
      </c>
    </row>
    <row r="136" spans="2:65" s="1" customFormat="1" ht="24.2" customHeight="1">
      <c r="B136" s="32"/>
      <c r="C136" s="137" t="s">
        <v>269</v>
      </c>
      <c r="D136" s="137" t="s">
        <v>243</v>
      </c>
      <c r="E136" s="138" t="s">
        <v>3630</v>
      </c>
      <c r="F136" s="139" t="s">
        <v>3631</v>
      </c>
      <c r="G136" s="140" t="s">
        <v>267</v>
      </c>
      <c r="H136" s="141">
        <v>6</v>
      </c>
      <c r="I136" s="142"/>
      <c r="J136" s="143">
        <f>ROUND(I136*H136,2)</f>
        <v>0</v>
      </c>
      <c r="K136" s="144"/>
      <c r="L136" s="32"/>
      <c r="M136" s="145" t="s">
        <v>1</v>
      </c>
      <c r="N136" s="146" t="s">
        <v>38</v>
      </c>
      <c r="P136" s="147">
        <f>O136*H136</f>
        <v>0</v>
      </c>
      <c r="Q136" s="147">
        <v>0</v>
      </c>
      <c r="R136" s="147">
        <f>Q136*H136</f>
        <v>0</v>
      </c>
      <c r="S136" s="147">
        <v>0</v>
      </c>
      <c r="T136" s="148">
        <f>S136*H136</f>
        <v>0</v>
      </c>
      <c r="AR136" s="149" t="s">
        <v>247</v>
      </c>
      <c r="AT136" s="149" t="s">
        <v>243</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3714</v>
      </c>
    </row>
    <row r="137" spans="2:47" s="1" customFormat="1" ht="19.5">
      <c r="B137" s="32"/>
      <c r="D137" s="151" t="s">
        <v>248</v>
      </c>
      <c r="F137" s="152" t="s">
        <v>3631</v>
      </c>
      <c r="I137" s="153"/>
      <c r="L137" s="32"/>
      <c r="M137" s="154"/>
      <c r="T137" s="56"/>
      <c r="AT137" s="17" t="s">
        <v>248</v>
      </c>
      <c r="AU137" s="17" t="s">
        <v>83</v>
      </c>
    </row>
    <row r="138" spans="2:51" s="12" customFormat="1" ht="11.25">
      <c r="B138" s="170"/>
      <c r="D138" s="151" t="s">
        <v>1584</v>
      </c>
      <c r="E138" s="171" t="s">
        <v>1</v>
      </c>
      <c r="F138" s="172" t="s">
        <v>3713</v>
      </c>
      <c r="H138" s="173">
        <v>6</v>
      </c>
      <c r="I138" s="174"/>
      <c r="L138" s="170"/>
      <c r="M138" s="175"/>
      <c r="T138" s="176"/>
      <c r="AT138" s="171" t="s">
        <v>1584</v>
      </c>
      <c r="AU138" s="171" t="s">
        <v>83</v>
      </c>
      <c r="AV138" s="12" t="s">
        <v>83</v>
      </c>
      <c r="AW138" s="12" t="s">
        <v>30</v>
      </c>
      <c r="AX138" s="12" t="s">
        <v>73</v>
      </c>
      <c r="AY138" s="171" t="s">
        <v>241</v>
      </c>
    </row>
    <row r="139" spans="2:51" s="14" customFormat="1" ht="11.25">
      <c r="B139" s="186"/>
      <c r="D139" s="151" t="s">
        <v>1584</v>
      </c>
      <c r="E139" s="187" t="s">
        <v>1</v>
      </c>
      <c r="F139" s="188" t="s">
        <v>2061</v>
      </c>
      <c r="H139" s="189">
        <v>6</v>
      </c>
      <c r="I139" s="190"/>
      <c r="L139" s="186"/>
      <c r="M139" s="191"/>
      <c r="T139" s="192"/>
      <c r="AT139" s="187" t="s">
        <v>1584</v>
      </c>
      <c r="AU139" s="187" t="s">
        <v>83</v>
      </c>
      <c r="AV139" s="14" t="s">
        <v>247</v>
      </c>
      <c r="AW139" s="14" t="s">
        <v>30</v>
      </c>
      <c r="AX139" s="14" t="s">
        <v>81</v>
      </c>
      <c r="AY139" s="187" t="s">
        <v>241</v>
      </c>
    </row>
    <row r="140" spans="2:65" s="1" customFormat="1" ht="16.5" customHeight="1">
      <c r="B140" s="32"/>
      <c r="C140" s="155" t="s">
        <v>258</v>
      </c>
      <c r="D140" s="155" t="s">
        <v>260</v>
      </c>
      <c r="E140" s="156" t="s">
        <v>3633</v>
      </c>
      <c r="F140" s="157" t="s">
        <v>3634</v>
      </c>
      <c r="G140" s="158" t="s">
        <v>263</v>
      </c>
      <c r="H140" s="159">
        <v>5</v>
      </c>
      <c r="I140" s="160"/>
      <c r="J140" s="161">
        <f>ROUND(I140*H140,2)</f>
        <v>0</v>
      </c>
      <c r="K140" s="162"/>
      <c r="L140" s="163"/>
      <c r="M140" s="164" t="s">
        <v>1</v>
      </c>
      <c r="N140" s="165" t="s">
        <v>38</v>
      </c>
      <c r="P140" s="147">
        <f>O140*H140</f>
        <v>0</v>
      </c>
      <c r="Q140" s="147">
        <v>0</v>
      </c>
      <c r="R140" s="147">
        <f>Q140*H140</f>
        <v>0</v>
      </c>
      <c r="S140" s="147">
        <v>0</v>
      </c>
      <c r="T140" s="148">
        <f>S140*H140</f>
        <v>0</v>
      </c>
      <c r="AR140" s="149" t="s">
        <v>258</v>
      </c>
      <c r="AT140" s="149" t="s">
        <v>260</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3715</v>
      </c>
    </row>
    <row r="141" spans="2:47" s="1" customFormat="1" ht="11.25">
      <c r="B141" s="32"/>
      <c r="D141" s="151" t="s">
        <v>248</v>
      </c>
      <c r="F141" s="152" t="s">
        <v>3634</v>
      </c>
      <c r="I141" s="153"/>
      <c r="L141" s="32"/>
      <c r="M141" s="154"/>
      <c r="T141" s="56"/>
      <c r="AT141" s="17" t="s">
        <v>248</v>
      </c>
      <c r="AU141" s="17" t="s">
        <v>83</v>
      </c>
    </row>
    <row r="142" spans="2:51" s="12" customFormat="1" ht="11.25">
      <c r="B142" s="170"/>
      <c r="D142" s="151" t="s">
        <v>1584</v>
      </c>
      <c r="E142" s="171" t="s">
        <v>1</v>
      </c>
      <c r="F142" s="172" t="s">
        <v>3716</v>
      </c>
      <c r="H142" s="173">
        <v>5</v>
      </c>
      <c r="I142" s="174"/>
      <c r="L142" s="170"/>
      <c r="M142" s="175"/>
      <c r="T142" s="176"/>
      <c r="AT142" s="171" t="s">
        <v>1584</v>
      </c>
      <c r="AU142" s="171" t="s">
        <v>83</v>
      </c>
      <c r="AV142" s="12" t="s">
        <v>83</v>
      </c>
      <c r="AW142" s="12" t="s">
        <v>30</v>
      </c>
      <c r="AX142" s="12" t="s">
        <v>73</v>
      </c>
      <c r="AY142" s="171" t="s">
        <v>241</v>
      </c>
    </row>
    <row r="143" spans="2:51" s="14" customFormat="1" ht="11.25">
      <c r="B143" s="186"/>
      <c r="D143" s="151" t="s">
        <v>1584</v>
      </c>
      <c r="E143" s="187" t="s">
        <v>1</v>
      </c>
      <c r="F143" s="188" t="s">
        <v>2061</v>
      </c>
      <c r="H143" s="189">
        <v>5</v>
      </c>
      <c r="I143" s="190"/>
      <c r="L143" s="186"/>
      <c r="M143" s="191"/>
      <c r="T143" s="192"/>
      <c r="AT143" s="187" t="s">
        <v>1584</v>
      </c>
      <c r="AU143" s="187" t="s">
        <v>83</v>
      </c>
      <c r="AV143" s="14" t="s">
        <v>247</v>
      </c>
      <c r="AW143" s="14" t="s">
        <v>30</v>
      </c>
      <c r="AX143" s="14" t="s">
        <v>81</v>
      </c>
      <c r="AY143" s="187" t="s">
        <v>241</v>
      </c>
    </row>
    <row r="144" spans="2:65" s="1" customFormat="1" ht="21.75" customHeight="1">
      <c r="B144" s="32"/>
      <c r="C144" s="137" t="s">
        <v>276</v>
      </c>
      <c r="D144" s="137" t="s">
        <v>243</v>
      </c>
      <c r="E144" s="138" t="s">
        <v>3528</v>
      </c>
      <c r="F144" s="139" t="s">
        <v>3529</v>
      </c>
      <c r="G144" s="140" t="s">
        <v>267</v>
      </c>
      <c r="H144" s="141">
        <v>11.5</v>
      </c>
      <c r="I144" s="142"/>
      <c r="J144" s="143">
        <f>ROUND(I144*H144,2)</f>
        <v>0</v>
      </c>
      <c r="K144" s="144"/>
      <c r="L144" s="32"/>
      <c r="M144" s="145" t="s">
        <v>1</v>
      </c>
      <c r="N144" s="146" t="s">
        <v>38</v>
      </c>
      <c r="P144" s="147">
        <f>O144*H144</f>
        <v>0</v>
      </c>
      <c r="Q144" s="147">
        <v>0</v>
      </c>
      <c r="R144" s="147">
        <f>Q144*H144</f>
        <v>0</v>
      </c>
      <c r="S144" s="147">
        <v>0</v>
      </c>
      <c r="T144" s="148">
        <f>S144*H144</f>
        <v>0</v>
      </c>
      <c r="AR144" s="149" t="s">
        <v>247</v>
      </c>
      <c r="AT144" s="149" t="s">
        <v>243</v>
      </c>
      <c r="AU144" s="149" t="s">
        <v>83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3717</v>
      </c>
    </row>
    <row r="145" spans="2:47" s="1" customFormat="1" ht="11.25">
      <c r="B145" s="32"/>
      <c r="D145" s="151" t="s">
        <v>248</v>
      </c>
      <c r="F145" s="152" t="s">
        <v>3529</v>
      </c>
      <c r="I145" s="153"/>
      <c r="L145" s="32"/>
      <c r="M145" s="154"/>
      <c r="T145" s="56"/>
      <c r="AT145" s="17" t="s">
        <v>248</v>
      </c>
      <c r="AU145" s="17" t="s">
        <v>83</v>
      </c>
    </row>
    <row r="146" spans="2:65" s="1" customFormat="1" ht="24.2" customHeight="1">
      <c r="B146" s="32"/>
      <c r="C146" s="137" t="s">
        <v>264</v>
      </c>
      <c r="D146" s="137" t="s">
        <v>243</v>
      </c>
      <c r="E146" s="138" t="s">
        <v>3531</v>
      </c>
      <c r="F146" s="139" t="s">
        <v>3532</v>
      </c>
      <c r="G146" s="140" t="s">
        <v>257</v>
      </c>
      <c r="H146" s="141">
        <v>94.8</v>
      </c>
      <c r="I146" s="142"/>
      <c r="J146" s="143">
        <f>ROUND(I146*H146,2)</f>
        <v>0</v>
      </c>
      <c r="K146" s="144"/>
      <c r="L146" s="32"/>
      <c r="M146" s="145" t="s">
        <v>1</v>
      </c>
      <c r="N146" s="146" t="s">
        <v>38</v>
      </c>
      <c r="P146" s="147">
        <f>O146*H146</f>
        <v>0</v>
      </c>
      <c r="Q146" s="147">
        <v>0</v>
      </c>
      <c r="R146" s="147">
        <f>Q146*H146</f>
        <v>0</v>
      </c>
      <c r="S146" s="147">
        <v>0</v>
      </c>
      <c r="T146" s="148">
        <f>S146*H146</f>
        <v>0</v>
      </c>
      <c r="AR146" s="149" t="s">
        <v>247</v>
      </c>
      <c r="AT146" s="149" t="s">
        <v>243</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3718</v>
      </c>
    </row>
    <row r="147" spans="2:47" s="1" customFormat="1" ht="19.5">
      <c r="B147" s="32"/>
      <c r="D147" s="151" t="s">
        <v>248</v>
      </c>
      <c r="F147" s="152" t="s">
        <v>3532</v>
      </c>
      <c r="I147" s="153"/>
      <c r="L147" s="32"/>
      <c r="M147" s="154"/>
      <c r="T147" s="56"/>
      <c r="AT147" s="17" t="s">
        <v>248</v>
      </c>
      <c r="AU147" s="17" t="s">
        <v>83</v>
      </c>
    </row>
    <row r="148" spans="2:51" s="12" customFormat="1" ht="11.25">
      <c r="B148" s="170"/>
      <c r="D148" s="151" t="s">
        <v>1584</v>
      </c>
      <c r="E148" s="171" t="s">
        <v>1</v>
      </c>
      <c r="F148" s="172" t="s">
        <v>3719</v>
      </c>
      <c r="H148" s="173">
        <v>94.8</v>
      </c>
      <c r="I148" s="174"/>
      <c r="L148" s="170"/>
      <c r="M148" s="175"/>
      <c r="T148" s="176"/>
      <c r="AT148" s="171" t="s">
        <v>1584</v>
      </c>
      <c r="AU148" s="171" t="s">
        <v>83</v>
      </c>
      <c r="AV148" s="12" t="s">
        <v>83</v>
      </c>
      <c r="AW148" s="12" t="s">
        <v>30</v>
      </c>
      <c r="AX148" s="12" t="s">
        <v>73</v>
      </c>
      <c r="AY148" s="171" t="s">
        <v>241</v>
      </c>
    </row>
    <row r="149" spans="2:51" s="14" customFormat="1" ht="11.25">
      <c r="B149" s="186"/>
      <c r="D149" s="151" t="s">
        <v>1584</v>
      </c>
      <c r="E149" s="187" t="s">
        <v>1</v>
      </c>
      <c r="F149" s="188" t="s">
        <v>2061</v>
      </c>
      <c r="H149" s="189">
        <v>94.8</v>
      </c>
      <c r="I149" s="190"/>
      <c r="L149" s="186"/>
      <c r="M149" s="191"/>
      <c r="T149" s="192"/>
      <c r="AT149" s="187" t="s">
        <v>1584</v>
      </c>
      <c r="AU149" s="187" t="s">
        <v>83</v>
      </c>
      <c r="AV149" s="14" t="s">
        <v>247</v>
      </c>
      <c r="AW149" s="14" t="s">
        <v>30</v>
      </c>
      <c r="AX149" s="14" t="s">
        <v>81</v>
      </c>
      <c r="AY149" s="187" t="s">
        <v>241</v>
      </c>
    </row>
    <row r="150" spans="2:65" s="1" customFormat="1" ht="24.2" customHeight="1">
      <c r="B150" s="32"/>
      <c r="C150" s="137" t="s">
        <v>283</v>
      </c>
      <c r="D150" s="137" t="s">
        <v>243</v>
      </c>
      <c r="E150" s="138" t="s">
        <v>3539</v>
      </c>
      <c r="F150" s="139" t="s">
        <v>3540</v>
      </c>
      <c r="G150" s="140" t="s">
        <v>267</v>
      </c>
      <c r="H150" s="141">
        <v>35.5</v>
      </c>
      <c r="I150" s="142"/>
      <c r="J150" s="143">
        <f>ROUND(I150*H150,2)</f>
        <v>0</v>
      </c>
      <c r="K150" s="144"/>
      <c r="L150" s="32"/>
      <c r="M150" s="145" t="s">
        <v>1</v>
      </c>
      <c r="N150" s="146" t="s">
        <v>38</v>
      </c>
      <c r="P150" s="147">
        <f>O150*H150</f>
        <v>0</v>
      </c>
      <c r="Q150" s="147">
        <v>0</v>
      </c>
      <c r="R150" s="147">
        <f>Q150*H150</f>
        <v>0</v>
      </c>
      <c r="S150" s="147">
        <v>0</v>
      </c>
      <c r="T150" s="148">
        <f>S150*H150</f>
        <v>0</v>
      </c>
      <c r="AR150" s="149" t="s">
        <v>247</v>
      </c>
      <c r="AT150" s="149" t="s">
        <v>243</v>
      </c>
      <c r="AU150" s="149" t="s">
        <v>83</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3720</v>
      </c>
    </row>
    <row r="151" spans="2:47" s="1" customFormat="1" ht="11.25">
      <c r="B151" s="32"/>
      <c r="D151" s="151" t="s">
        <v>248</v>
      </c>
      <c r="F151" s="152" t="s">
        <v>3540</v>
      </c>
      <c r="I151" s="153"/>
      <c r="L151" s="32"/>
      <c r="M151" s="154"/>
      <c r="T151" s="56"/>
      <c r="AT151" s="17" t="s">
        <v>248</v>
      </c>
      <c r="AU151" s="17" t="s">
        <v>83</v>
      </c>
    </row>
    <row r="152" spans="2:51" s="12" customFormat="1" ht="11.25">
      <c r="B152" s="170"/>
      <c r="D152" s="151" t="s">
        <v>1584</v>
      </c>
      <c r="E152" s="171" t="s">
        <v>1</v>
      </c>
      <c r="F152" s="172" t="s">
        <v>3721</v>
      </c>
      <c r="H152" s="173">
        <v>35.5</v>
      </c>
      <c r="I152" s="174"/>
      <c r="L152" s="170"/>
      <c r="M152" s="175"/>
      <c r="T152" s="176"/>
      <c r="AT152" s="171" t="s">
        <v>1584</v>
      </c>
      <c r="AU152" s="171" t="s">
        <v>83</v>
      </c>
      <c r="AV152" s="12" t="s">
        <v>83</v>
      </c>
      <c r="AW152" s="12" t="s">
        <v>30</v>
      </c>
      <c r="AX152" s="12" t="s">
        <v>73</v>
      </c>
      <c r="AY152" s="171" t="s">
        <v>241</v>
      </c>
    </row>
    <row r="153" spans="2:51" s="14" customFormat="1" ht="11.25">
      <c r="B153" s="186"/>
      <c r="D153" s="151" t="s">
        <v>1584</v>
      </c>
      <c r="E153" s="187" t="s">
        <v>1</v>
      </c>
      <c r="F153" s="188" t="s">
        <v>2061</v>
      </c>
      <c r="H153" s="189">
        <v>35.5</v>
      </c>
      <c r="I153" s="190"/>
      <c r="L153" s="186"/>
      <c r="M153" s="191"/>
      <c r="T153" s="192"/>
      <c r="AT153" s="187" t="s">
        <v>1584</v>
      </c>
      <c r="AU153" s="187" t="s">
        <v>83</v>
      </c>
      <c r="AV153" s="14" t="s">
        <v>247</v>
      </c>
      <c r="AW153" s="14" t="s">
        <v>30</v>
      </c>
      <c r="AX153" s="14" t="s">
        <v>81</v>
      </c>
      <c r="AY153" s="187" t="s">
        <v>241</v>
      </c>
    </row>
    <row r="154" spans="2:65" s="1" customFormat="1" ht="16.5" customHeight="1">
      <c r="B154" s="32"/>
      <c r="C154" s="155" t="s">
        <v>268</v>
      </c>
      <c r="D154" s="155" t="s">
        <v>260</v>
      </c>
      <c r="E154" s="156" t="s">
        <v>3543</v>
      </c>
      <c r="F154" s="157" t="s">
        <v>3544</v>
      </c>
      <c r="G154" s="158" t="s">
        <v>1097</v>
      </c>
      <c r="H154" s="159">
        <v>21.3</v>
      </c>
      <c r="I154" s="160"/>
      <c r="J154" s="161">
        <f>ROUND(I154*H154,2)</f>
        <v>0</v>
      </c>
      <c r="K154" s="162"/>
      <c r="L154" s="163"/>
      <c r="M154" s="164" t="s">
        <v>1</v>
      </c>
      <c r="N154" s="165" t="s">
        <v>38</v>
      </c>
      <c r="P154" s="147">
        <f>O154*H154</f>
        <v>0</v>
      </c>
      <c r="Q154" s="147">
        <v>0</v>
      </c>
      <c r="R154" s="147">
        <f>Q154*H154</f>
        <v>0</v>
      </c>
      <c r="S154" s="147">
        <v>0</v>
      </c>
      <c r="T154" s="148">
        <f>S154*H154</f>
        <v>0</v>
      </c>
      <c r="AR154" s="149" t="s">
        <v>258</v>
      </c>
      <c r="AT154" s="149" t="s">
        <v>260</v>
      </c>
      <c r="AU154" s="149" t="s">
        <v>83</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3722</v>
      </c>
    </row>
    <row r="155" spans="2:47" s="1" customFormat="1" ht="11.25">
      <c r="B155" s="32"/>
      <c r="D155" s="151" t="s">
        <v>248</v>
      </c>
      <c r="F155" s="152" t="s">
        <v>3544</v>
      </c>
      <c r="I155" s="153"/>
      <c r="L155" s="32"/>
      <c r="M155" s="154"/>
      <c r="T155" s="56"/>
      <c r="AT155" s="17" t="s">
        <v>248</v>
      </c>
      <c r="AU155" s="17" t="s">
        <v>83</v>
      </c>
    </row>
    <row r="156" spans="2:65" s="1" customFormat="1" ht="37.9" customHeight="1">
      <c r="B156" s="32"/>
      <c r="C156" s="137" t="s">
        <v>290</v>
      </c>
      <c r="D156" s="137" t="s">
        <v>243</v>
      </c>
      <c r="E156" s="138" t="s">
        <v>3546</v>
      </c>
      <c r="F156" s="139" t="s">
        <v>3547</v>
      </c>
      <c r="G156" s="140" t="s">
        <v>257</v>
      </c>
      <c r="H156" s="141">
        <v>83.8</v>
      </c>
      <c r="I156" s="142"/>
      <c r="J156" s="143">
        <f>ROUND(I156*H156,2)</f>
        <v>0</v>
      </c>
      <c r="K156" s="144"/>
      <c r="L156" s="32"/>
      <c r="M156" s="145" t="s">
        <v>1</v>
      </c>
      <c r="N156" s="146" t="s">
        <v>38</v>
      </c>
      <c r="P156" s="147">
        <f>O156*H156</f>
        <v>0</v>
      </c>
      <c r="Q156" s="147">
        <v>0</v>
      </c>
      <c r="R156" s="147">
        <f>Q156*H156</f>
        <v>0</v>
      </c>
      <c r="S156" s="147">
        <v>0</v>
      </c>
      <c r="T156" s="148">
        <f>S156*H156</f>
        <v>0</v>
      </c>
      <c r="AR156" s="149" t="s">
        <v>247</v>
      </c>
      <c r="AT156" s="149" t="s">
        <v>243</v>
      </c>
      <c r="AU156" s="149" t="s">
        <v>83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3723</v>
      </c>
    </row>
    <row r="157" spans="2:47" s="1" customFormat="1" ht="19.5">
      <c r="B157" s="32"/>
      <c r="D157" s="151" t="s">
        <v>248</v>
      </c>
      <c r="F157" s="152" t="s">
        <v>3547</v>
      </c>
      <c r="I157" s="153"/>
      <c r="L157" s="32"/>
      <c r="M157" s="154"/>
      <c r="T157" s="56"/>
      <c r="AT157" s="17" t="s">
        <v>248</v>
      </c>
      <c r="AU157" s="17" t="s">
        <v>83</v>
      </c>
    </row>
    <row r="158" spans="2:51" s="12" customFormat="1" ht="11.25">
      <c r="B158" s="170"/>
      <c r="D158" s="151" t="s">
        <v>1584</v>
      </c>
      <c r="E158" s="171" t="s">
        <v>1</v>
      </c>
      <c r="F158" s="172" t="s">
        <v>3724</v>
      </c>
      <c r="H158" s="173">
        <v>83.8</v>
      </c>
      <c r="I158" s="174"/>
      <c r="L158" s="170"/>
      <c r="M158" s="175"/>
      <c r="T158" s="176"/>
      <c r="AT158" s="171" t="s">
        <v>1584</v>
      </c>
      <c r="AU158" s="171" t="s">
        <v>83</v>
      </c>
      <c r="AV158" s="12" t="s">
        <v>83</v>
      </c>
      <c r="AW158" s="12" t="s">
        <v>30</v>
      </c>
      <c r="AX158" s="12" t="s">
        <v>73</v>
      </c>
      <c r="AY158" s="171" t="s">
        <v>241</v>
      </c>
    </row>
    <row r="159" spans="2:51" s="14" customFormat="1" ht="11.25">
      <c r="B159" s="186"/>
      <c r="D159" s="151" t="s">
        <v>1584</v>
      </c>
      <c r="E159" s="187" t="s">
        <v>1</v>
      </c>
      <c r="F159" s="188" t="s">
        <v>2061</v>
      </c>
      <c r="H159" s="189">
        <v>83.8</v>
      </c>
      <c r="I159" s="190"/>
      <c r="L159" s="186"/>
      <c r="M159" s="191"/>
      <c r="T159" s="192"/>
      <c r="AT159" s="187" t="s">
        <v>1584</v>
      </c>
      <c r="AU159" s="187" t="s">
        <v>83</v>
      </c>
      <c r="AV159" s="14" t="s">
        <v>247</v>
      </c>
      <c r="AW159" s="14" t="s">
        <v>30</v>
      </c>
      <c r="AX159" s="14" t="s">
        <v>81</v>
      </c>
      <c r="AY159" s="187" t="s">
        <v>241</v>
      </c>
    </row>
    <row r="160" spans="2:65" s="1" customFormat="1" ht="24.2" customHeight="1">
      <c r="B160" s="32"/>
      <c r="C160" s="155" t="s">
        <v>272</v>
      </c>
      <c r="D160" s="155" t="s">
        <v>260</v>
      </c>
      <c r="E160" s="156" t="s">
        <v>3550</v>
      </c>
      <c r="F160" s="157" t="s">
        <v>3551</v>
      </c>
      <c r="G160" s="158" t="s">
        <v>563</v>
      </c>
      <c r="H160" s="159">
        <v>8.38</v>
      </c>
      <c r="I160" s="160"/>
      <c r="J160" s="161">
        <f>ROUND(I160*H160,2)</f>
        <v>0</v>
      </c>
      <c r="K160" s="162"/>
      <c r="L160" s="163"/>
      <c r="M160" s="164" t="s">
        <v>1</v>
      </c>
      <c r="N160" s="165" t="s">
        <v>38</v>
      </c>
      <c r="P160" s="147">
        <f>O160*H160</f>
        <v>0</v>
      </c>
      <c r="Q160" s="147">
        <v>0</v>
      </c>
      <c r="R160" s="147">
        <f>Q160*H160</f>
        <v>0</v>
      </c>
      <c r="S160" s="147">
        <v>0</v>
      </c>
      <c r="T160" s="148">
        <f>S160*H160</f>
        <v>0</v>
      </c>
      <c r="AR160" s="149" t="s">
        <v>258</v>
      </c>
      <c r="AT160" s="149" t="s">
        <v>260</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3725</v>
      </c>
    </row>
    <row r="161" spans="2:47" s="1" customFormat="1" ht="11.25">
      <c r="B161" s="32"/>
      <c r="D161" s="151" t="s">
        <v>248</v>
      </c>
      <c r="F161" s="152" t="s">
        <v>3551</v>
      </c>
      <c r="I161" s="153"/>
      <c r="L161" s="32"/>
      <c r="M161" s="154"/>
      <c r="T161" s="56"/>
      <c r="AT161" s="17" t="s">
        <v>248</v>
      </c>
      <c r="AU161" s="17" t="s">
        <v>83</v>
      </c>
    </row>
    <row r="162" spans="2:51" s="12" customFormat="1" ht="11.25">
      <c r="B162" s="170"/>
      <c r="D162" s="151" t="s">
        <v>1584</v>
      </c>
      <c r="E162" s="171" t="s">
        <v>1</v>
      </c>
      <c r="F162" s="172" t="s">
        <v>3726</v>
      </c>
      <c r="H162" s="173">
        <v>8.38</v>
      </c>
      <c r="I162" s="174"/>
      <c r="L162" s="170"/>
      <c r="M162" s="175"/>
      <c r="T162" s="176"/>
      <c r="AT162" s="171" t="s">
        <v>1584</v>
      </c>
      <c r="AU162" s="171" t="s">
        <v>83</v>
      </c>
      <c r="AV162" s="12" t="s">
        <v>83</v>
      </c>
      <c r="AW162" s="12" t="s">
        <v>30</v>
      </c>
      <c r="AX162" s="12" t="s">
        <v>73</v>
      </c>
      <c r="AY162" s="171" t="s">
        <v>241</v>
      </c>
    </row>
    <row r="163" spans="2:51" s="14" customFormat="1" ht="11.25">
      <c r="B163" s="186"/>
      <c r="D163" s="151" t="s">
        <v>1584</v>
      </c>
      <c r="E163" s="187" t="s">
        <v>1</v>
      </c>
      <c r="F163" s="188" t="s">
        <v>2061</v>
      </c>
      <c r="H163" s="189">
        <v>8.38</v>
      </c>
      <c r="I163" s="190"/>
      <c r="L163" s="186"/>
      <c r="M163" s="191"/>
      <c r="T163" s="192"/>
      <c r="AT163" s="187" t="s">
        <v>1584</v>
      </c>
      <c r="AU163" s="187" t="s">
        <v>83</v>
      </c>
      <c r="AV163" s="14" t="s">
        <v>247</v>
      </c>
      <c r="AW163" s="14" t="s">
        <v>30</v>
      </c>
      <c r="AX163" s="14" t="s">
        <v>81</v>
      </c>
      <c r="AY163" s="187" t="s">
        <v>241</v>
      </c>
    </row>
    <row r="164" spans="2:65" s="1" customFormat="1" ht="24.2" customHeight="1">
      <c r="B164" s="32"/>
      <c r="C164" s="155" t="s">
        <v>8</v>
      </c>
      <c r="D164" s="155" t="s">
        <v>260</v>
      </c>
      <c r="E164" s="156" t="s">
        <v>3554</v>
      </c>
      <c r="F164" s="157" t="s">
        <v>3555</v>
      </c>
      <c r="G164" s="158" t="s">
        <v>563</v>
      </c>
      <c r="H164" s="159">
        <v>14.665</v>
      </c>
      <c r="I164" s="160"/>
      <c r="J164" s="161">
        <f>ROUND(I164*H164,2)</f>
        <v>0</v>
      </c>
      <c r="K164" s="162"/>
      <c r="L164" s="163"/>
      <c r="M164" s="164" t="s">
        <v>1</v>
      </c>
      <c r="N164" s="165" t="s">
        <v>38</v>
      </c>
      <c r="P164" s="147">
        <f>O164*H164</f>
        <v>0</v>
      </c>
      <c r="Q164" s="147">
        <v>0</v>
      </c>
      <c r="R164" s="147">
        <f>Q164*H164</f>
        <v>0</v>
      </c>
      <c r="S164" s="147">
        <v>0</v>
      </c>
      <c r="T164" s="148">
        <f>S164*H164</f>
        <v>0</v>
      </c>
      <c r="AR164" s="149" t="s">
        <v>258</v>
      </c>
      <c r="AT164" s="149" t="s">
        <v>260</v>
      </c>
      <c r="AU164" s="149" t="s">
        <v>83</v>
      </c>
      <c r="AY164" s="17" t="s">
        <v>241</v>
      </c>
      <c r="BE164" s="150">
        <f>IF(N164="základní",J164,0)</f>
        <v>0</v>
      </c>
      <c r="BF164" s="150">
        <f>IF(N164="snížená",J164,0)</f>
        <v>0</v>
      </c>
      <c r="BG164" s="150">
        <f>IF(N164="zákl. přenesená",J164,0)</f>
        <v>0</v>
      </c>
      <c r="BH164" s="150">
        <f>IF(N164="sníž. přenesená",J164,0)</f>
        <v>0</v>
      </c>
      <c r="BI164" s="150">
        <f>IF(N164="nulová",J164,0)</f>
        <v>0</v>
      </c>
      <c r="BJ164" s="17" t="s">
        <v>81</v>
      </c>
      <c r="BK164" s="150">
        <f>ROUND(I164*H164,2)</f>
        <v>0</v>
      </c>
      <c r="BL164" s="17" t="s">
        <v>247</v>
      </c>
      <c r="BM164" s="149" t="s">
        <v>3727</v>
      </c>
    </row>
    <row r="165" spans="2:47" s="1" customFormat="1" ht="11.25">
      <c r="B165" s="32"/>
      <c r="D165" s="151" t="s">
        <v>248</v>
      </c>
      <c r="F165" s="152" t="s">
        <v>3555</v>
      </c>
      <c r="I165" s="153"/>
      <c r="L165" s="32"/>
      <c r="M165" s="154"/>
      <c r="T165" s="56"/>
      <c r="AT165" s="17" t="s">
        <v>248</v>
      </c>
      <c r="AU165" s="17" t="s">
        <v>83</v>
      </c>
    </row>
    <row r="166" spans="2:51" s="12" customFormat="1" ht="11.25">
      <c r="B166" s="170"/>
      <c r="D166" s="151" t="s">
        <v>1584</v>
      </c>
      <c r="E166" s="171" t="s">
        <v>1</v>
      </c>
      <c r="F166" s="172" t="s">
        <v>3728</v>
      </c>
      <c r="H166" s="173">
        <v>14.665</v>
      </c>
      <c r="I166" s="174"/>
      <c r="L166" s="170"/>
      <c r="M166" s="175"/>
      <c r="T166" s="176"/>
      <c r="AT166" s="171" t="s">
        <v>1584</v>
      </c>
      <c r="AU166" s="171" t="s">
        <v>83</v>
      </c>
      <c r="AV166" s="12" t="s">
        <v>83</v>
      </c>
      <c r="AW166" s="12" t="s">
        <v>30</v>
      </c>
      <c r="AX166" s="12" t="s">
        <v>73</v>
      </c>
      <c r="AY166" s="171" t="s">
        <v>241</v>
      </c>
    </row>
    <row r="167" spans="2:51" s="14" customFormat="1" ht="11.25">
      <c r="B167" s="186"/>
      <c r="D167" s="151" t="s">
        <v>1584</v>
      </c>
      <c r="E167" s="187" t="s">
        <v>1</v>
      </c>
      <c r="F167" s="188" t="s">
        <v>2061</v>
      </c>
      <c r="H167" s="189">
        <v>14.665</v>
      </c>
      <c r="I167" s="190"/>
      <c r="L167" s="186"/>
      <c r="M167" s="191"/>
      <c r="T167" s="192"/>
      <c r="AT167" s="187" t="s">
        <v>1584</v>
      </c>
      <c r="AU167" s="187" t="s">
        <v>83</v>
      </c>
      <c r="AV167" s="14" t="s">
        <v>247</v>
      </c>
      <c r="AW167" s="14" t="s">
        <v>30</v>
      </c>
      <c r="AX167" s="14" t="s">
        <v>81</v>
      </c>
      <c r="AY167" s="187" t="s">
        <v>241</v>
      </c>
    </row>
    <row r="168" spans="2:65" s="1" customFormat="1" ht="24.2" customHeight="1">
      <c r="B168" s="32"/>
      <c r="C168" s="137" t="s">
        <v>275</v>
      </c>
      <c r="D168" s="137" t="s">
        <v>243</v>
      </c>
      <c r="E168" s="138" t="s">
        <v>3729</v>
      </c>
      <c r="F168" s="139" t="s">
        <v>3730</v>
      </c>
      <c r="G168" s="140" t="s">
        <v>267</v>
      </c>
      <c r="H168" s="141">
        <v>36</v>
      </c>
      <c r="I168" s="142"/>
      <c r="J168" s="143">
        <f>ROUND(I168*H168,2)</f>
        <v>0</v>
      </c>
      <c r="K168" s="144"/>
      <c r="L168" s="32"/>
      <c r="M168" s="145" t="s">
        <v>1</v>
      </c>
      <c r="N168" s="146" t="s">
        <v>38</v>
      </c>
      <c r="P168" s="147">
        <f>O168*H168</f>
        <v>0</v>
      </c>
      <c r="Q168" s="147">
        <v>0</v>
      </c>
      <c r="R168" s="147">
        <f>Q168*H168</f>
        <v>0</v>
      </c>
      <c r="S168" s="147">
        <v>0</v>
      </c>
      <c r="T168" s="148">
        <f>S168*H168</f>
        <v>0</v>
      </c>
      <c r="AR168" s="149" t="s">
        <v>247</v>
      </c>
      <c r="AT168" s="149" t="s">
        <v>243</v>
      </c>
      <c r="AU168" s="149" t="s">
        <v>83</v>
      </c>
      <c r="AY168" s="17" t="s">
        <v>241</v>
      </c>
      <c r="BE168" s="150">
        <f>IF(N168="základní",J168,0)</f>
        <v>0</v>
      </c>
      <c r="BF168" s="150">
        <f>IF(N168="snížená",J168,0)</f>
        <v>0</v>
      </c>
      <c r="BG168" s="150">
        <f>IF(N168="zákl. přenesená",J168,0)</f>
        <v>0</v>
      </c>
      <c r="BH168" s="150">
        <f>IF(N168="sníž. přenesená",J168,0)</f>
        <v>0</v>
      </c>
      <c r="BI168" s="150">
        <f>IF(N168="nulová",J168,0)</f>
        <v>0</v>
      </c>
      <c r="BJ168" s="17" t="s">
        <v>81</v>
      </c>
      <c r="BK168" s="150">
        <f>ROUND(I168*H168,2)</f>
        <v>0</v>
      </c>
      <c r="BL168" s="17" t="s">
        <v>247</v>
      </c>
      <c r="BM168" s="149" t="s">
        <v>3731</v>
      </c>
    </row>
    <row r="169" spans="2:47" s="1" customFormat="1" ht="19.5">
      <c r="B169" s="32"/>
      <c r="D169" s="151" t="s">
        <v>248</v>
      </c>
      <c r="F169" s="152" t="s">
        <v>3730</v>
      </c>
      <c r="I169" s="153"/>
      <c r="L169" s="32"/>
      <c r="M169" s="154"/>
      <c r="T169" s="56"/>
      <c r="AT169" s="17" t="s">
        <v>248</v>
      </c>
      <c r="AU169" s="17" t="s">
        <v>83</v>
      </c>
    </row>
    <row r="170" spans="2:65" s="1" customFormat="1" ht="24.2" customHeight="1">
      <c r="B170" s="32"/>
      <c r="C170" s="137" t="s">
        <v>303</v>
      </c>
      <c r="D170" s="137" t="s">
        <v>243</v>
      </c>
      <c r="E170" s="138" t="s">
        <v>3562</v>
      </c>
      <c r="F170" s="139" t="s">
        <v>3563</v>
      </c>
      <c r="G170" s="140" t="s">
        <v>267</v>
      </c>
      <c r="H170" s="141">
        <v>7</v>
      </c>
      <c r="I170" s="142"/>
      <c r="J170" s="143">
        <f>ROUND(I170*H170,2)</f>
        <v>0</v>
      </c>
      <c r="K170" s="144"/>
      <c r="L170" s="32"/>
      <c r="M170" s="145" t="s">
        <v>1</v>
      </c>
      <c r="N170" s="146" t="s">
        <v>38</v>
      </c>
      <c r="P170" s="147">
        <f>O170*H170</f>
        <v>0</v>
      </c>
      <c r="Q170" s="147">
        <v>0</v>
      </c>
      <c r="R170" s="147">
        <f>Q170*H170</f>
        <v>0</v>
      </c>
      <c r="S170" s="147">
        <v>0</v>
      </c>
      <c r="T170" s="148">
        <f>S170*H170</f>
        <v>0</v>
      </c>
      <c r="AR170" s="149" t="s">
        <v>247</v>
      </c>
      <c r="AT170" s="149" t="s">
        <v>243</v>
      </c>
      <c r="AU170" s="149" t="s">
        <v>83</v>
      </c>
      <c r="AY170" s="17" t="s">
        <v>241</v>
      </c>
      <c r="BE170" s="150">
        <f>IF(N170="základní",J170,0)</f>
        <v>0</v>
      </c>
      <c r="BF170" s="150">
        <f>IF(N170="snížená",J170,0)</f>
        <v>0</v>
      </c>
      <c r="BG170" s="150">
        <f>IF(N170="zákl. přenesená",J170,0)</f>
        <v>0</v>
      </c>
      <c r="BH170" s="150">
        <f>IF(N170="sníž. přenesená",J170,0)</f>
        <v>0</v>
      </c>
      <c r="BI170" s="150">
        <f>IF(N170="nulová",J170,0)</f>
        <v>0</v>
      </c>
      <c r="BJ170" s="17" t="s">
        <v>81</v>
      </c>
      <c r="BK170" s="150">
        <f>ROUND(I170*H170,2)</f>
        <v>0</v>
      </c>
      <c r="BL170" s="17" t="s">
        <v>247</v>
      </c>
      <c r="BM170" s="149" t="s">
        <v>3732</v>
      </c>
    </row>
    <row r="171" spans="2:47" s="1" customFormat="1" ht="11.25">
      <c r="B171" s="32"/>
      <c r="D171" s="151" t="s">
        <v>248</v>
      </c>
      <c r="F171" s="152" t="s">
        <v>3563</v>
      </c>
      <c r="I171" s="153"/>
      <c r="L171" s="32"/>
      <c r="M171" s="154"/>
      <c r="T171" s="56"/>
      <c r="AT171" s="17" t="s">
        <v>248</v>
      </c>
      <c r="AU171" s="17" t="s">
        <v>83</v>
      </c>
    </row>
    <row r="172" spans="2:65" s="1" customFormat="1" ht="24.2" customHeight="1">
      <c r="B172" s="32"/>
      <c r="C172" s="137" t="s">
        <v>279</v>
      </c>
      <c r="D172" s="137" t="s">
        <v>243</v>
      </c>
      <c r="E172" s="138" t="s">
        <v>3469</v>
      </c>
      <c r="F172" s="139" t="s">
        <v>3470</v>
      </c>
      <c r="G172" s="140" t="s">
        <v>257</v>
      </c>
      <c r="H172" s="141">
        <v>10</v>
      </c>
      <c r="I172" s="142"/>
      <c r="J172" s="143">
        <f>ROUND(I172*H172,2)</f>
        <v>0</v>
      </c>
      <c r="K172" s="144"/>
      <c r="L172" s="32"/>
      <c r="M172" s="145" t="s">
        <v>1</v>
      </c>
      <c r="N172" s="146" t="s">
        <v>38</v>
      </c>
      <c r="P172" s="147">
        <f>O172*H172</f>
        <v>0</v>
      </c>
      <c r="Q172" s="147">
        <v>0</v>
      </c>
      <c r="R172" s="147">
        <f>Q172*H172</f>
        <v>0</v>
      </c>
      <c r="S172" s="147">
        <v>0</v>
      </c>
      <c r="T172" s="148">
        <f>S172*H172</f>
        <v>0</v>
      </c>
      <c r="AR172" s="149" t="s">
        <v>247</v>
      </c>
      <c r="AT172" s="149" t="s">
        <v>243</v>
      </c>
      <c r="AU172" s="149" t="s">
        <v>83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3733</v>
      </c>
    </row>
    <row r="173" spans="2:47" s="1" customFormat="1" ht="19.5">
      <c r="B173" s="32"/>
      <c r="D173" s="151" t="s">
        <v>248</v>
      </c>
      <c r="F173" s="152" t="s">
        <v>3470</v>
      </c>
      <c r="I173" s="153"/>
      <c r="L173" s="32"/>
      <c r="M173" s="154"/>
      <c r="T173" s="56"/>
      <c r="AT173" s="17" t="s">
        <v>248</v>
      </c>
      <c r="AU173" s="17" t="s">
        <v>83</v>
      </c>
    </row>
    <row r="174" spans="2:51" s="12" customFormat="1" ht="11.25">
      <c r="B174" s="170"/>
      <c r="D174" s="151" t="s">
        <v>1584</v>
      </c>
      <c r="E174" s="171" t="s">
        <v>1</v>
      </c>
      <c r="F174" s="172" t="s">
        <v>3653</v>
      </c>
      <c r="H174" s="173">
        <v>10</v>
      </c>
      <c r="I174" s="174"/>
      <c r="L174" s="170"/>
      <c r="M174" s="175"/>
      <c r="T174" s="176"/>
      <c r="AT174" s="171" t="s">
        <v>1584</v>
      </c>
      <c r="AU174" s="171" t="s">
        <v>83</v>
      </c>
      <c r="AV174" s="12" t="s">
        <v>83</v>
      </c>
      <c r="AW174" s="12" t="s">
        <v>30</v>
      </c>
      <c r="AX174" s="12" t="s">
        <v>73</v>
      </c>
      <c r="AY174" s="171" t="s">
        <v>241</v>
      </c>
    </row>
    <row r="175" spans="2:51" s="14" customFormat="1" ht="11.25">
      <c r="B175" s="186"/>
      <c r="D175" s="151" t="s">
        <v>1584</v>
      </c>
      <c r="E175" s="187" t="s">
        <v>1</v>
      </c>
      <c r="F175" s="188" t="s">
        <v>2061</v>
      </c>
      <c r="H175" s="189">
        <v>10</v>
      </c>
      <c r="I175" s="190"/>
      <c r="L175" s="186"/>
      <c r="M175" s="191"/>
      <c r="T175" s="192"/>
      <c r="AT175" s="187" t="s">
        <v>1584</v>
      </c>
      <c r="AU175" s="187" t="s">
        <v>83</v>
      </c>
      <c r="AV175" s="14" t="s">
        <v>247</v>
      </c>
      <c r="AW175" s="14" t="s">
        <v>30</v>
      </c>
      <c r="AX175" s="14" t="s">
        <v>81</v>
      </c>
      <c r="AY175" s="187" t="s">
        <v>241</v>
      </c>
    </row>
    <row r="176" spans="2:65" s="1" customFormat="1" ht="16.5" customHeight="1">
      <c r="B176" s="32"/>
      <c r="C176" s="155" t="s">
        <v>310</v>
      </c>
      <c r="D176" s="155" t="s">
        <v>260</v>
      </c>
      <c r="E176" s="156" t="s">
        <v>2997</v>
      </c>
      <c r="F176" s="157" t="s">
        <v>2998</v>
      </c>
      <c r="G176" s="158" t="s">
        <v>563</v>
      </c>
      <c r="H176" s="159">
        <v>4.4</v>
      </c>
      <c r="I176" s="160"/>
      <c r="J176" s="161">
        <f>ROUND(I176*H176,2)</f>
        <v>0</v>
      </c>
      <c r="K176" s="162"/>
      <c r="L176" s="163"/>
      <c r="M176" s="164" t="s">
        <v>1</v>
      </c>
      <c r="N176" s="165" t="s">
        <v>38</v>
      </c>
      <c r="P176" s="147">
        <f>O176*H176</f>
        <v>0</v>
      </c>
      <c r="Q176" s="147">
        <v>0</v>
      </c>
      <c r="R176" s="147">
        <f>Q176*H176</f>
        <v>0</v>
      </c>
      <c r="S176" s="147">
        <v>0</v>
      </c>
      <c r="T176" s="148">
        <f>S176*H176</f>
        <v>0</v>
      </c>
      <c r="AR176" s="149" t="s">
        <v>258</v>
      </c>
      <c r="AT176" s="149" t="s">
        <v>260</v>
      </c>
      <c r="AU176" s="149" t="s">
        <v>83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3734</v>
      </c>
    </row>
    <row r="177" spans="2:47" s="1" customFormat="1" ht="11.25">
      <c r="B177" s="32"/>
      <c r="D177" s="151" t="s">
        <v>248</v>
      </c>
      <c r="F177" s="152" t="s">
        <v>2998</v>
      </c>
      <c r="I177" s="153"/>
      <c r="L177" s="32"/>
      <c r="M177" s="154"/>
      <c r="T177" s="56"/>
      <c r="AT177" s="17" t="s">
        <v>248</v>
      </c>
      <c r="AU177" s="17" t="s">
        <v>83</v>
      </c>
    </row>
    <row r="178" spans="2:51" s="12" customFormat="1" ht="11.25">
      <c r="B178" s="170"/>
      <c r="D178" s="151" t="s">
        <v>1584</v>
      </c>
      <c r="E178" s="171" t="s">
        <v>1</v>
      </c>
      <c r="F178" s="172" t="s">
        <v>3474</v>
      </c>
      <c r="H178" s="173">
        <v>4.4</v>
      </c>
      <c r="I178" s="174"/>
      <c r="L178" s="170"/>
      <c r="M178" s="175"/>
      <c r="T178" s="176"/>
      <c r="AT178" s="171" t="s">
        <v>1584</v>
      </c>
      <c r="AU178" s="171" t="s">
        <v>83</v>
      </c>
      <c r="AV178" s="12" t="s">
        <v>83</v>
      </c>
      <c r="AW178" s="12" t="s">
        <v>30</v>
      </c>
      <c r="AX178" s="12" t="s">
        <v>73</v>
      </c>
      <c r="AY178" s="171" t="s">
        <v>241</v>
      </c>
    </row>
    <row r="179" spans="2:51" s="14" customFormat="1" ht="11.25">
      <c r="B179" s="186"/>
      <c r="D179" s="151" t="s">
        <v>1584</v>
      </c>
      <c r="E179" s="187" t="s">
        <v>1</v>
      </c>
      <c r="F179" s="188" t="s">
        <v>2061</v>
      </c>
      <c r="H179" s="189">
        <v>4.4</v>
      </c>
      <c r="I179" s="190"/>
      <c r="L179" s="186"/>
      <c r="M179" s="191"/>
      <c r="T179" s="192"/>
      <c r="AT179" s="187" t="s">
        <v>1584</v>
      </c>
      <c r="AU179" s="187" t="s">
        <v>83</v>
      </c>
      <c r="AV179" s="14" t="s">
        <v>247</v>
      </c>
      <c r="AW179" s="14" t="s">
        <v>30</v>
      </c>
      <c r="AX179" s="14" t="s">
        <v>81</v>
      </c>
      <c r="AY179" s="187" t="s">
        <v>241</v>
      </c>
    </row>
    <row r="180" spans="2:65" s="1" customFormat="1" ht="21.75" customHeight="1">
      <c r="B180" s="32"/>
      <c r="C180" s="155" t="s">
        <v>282</v>
      </c>
      <c r="D180" s="155" t="s">
        <v>260</v>
      </c>
      <c r="E180" s="156" t="s">
        <v>1567</v>
      </c>
      <c r="F180" s="157" t="s">
        <v>1568</v>
      </c>
      <c r="G180" s="158" t="s">
        <v>246</v>
      </c>
      <c r="H180" s="159">
        <v>1</v>
      </c>
      <c r="I180" s="160"/>
      <c r="J180" s="161">
        <f>ROUND(I180*H180,2)</f>
        <v>0</v>
      </c>
      <c r="K180" s="162"/>
      <c r="L180" s="163"/>
      <c r="M180" s="164" t="s">
        <v>1</v>
      </c>
      <c r="N180" s="165" t="s">
        <v>38</v>
      </c>
      <c r="P180" s="147">
        <f>O180*H180</f>
        <v>0</v>
      </c>
      <c r="Q180" s="147">
        <v>0</v>
      </c>
      <c r="R180" s="147">
        <f>Q180*H180</f>
        <v>0</v>
      </c>
      <c r="S180" s="147">
        <v>0</v>
      </c>
      <c r="T180" s="148">
        <f>S180*H180</f>
        <v>0</v>
      </c>
      <c r="AR180" s="149" t="s">
        <v>258</v>
      </c>
      <c r="AT180" s="149" t="s">
        <v>260</v>
      </c>
      <c r="AU180" s="149" t="s">
        <v>83</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247</v>
      </c>
      <c r="BM180" s="149" t="s">
        <v>3735</v>
      </c>
    </row>
    <row r="181" spans="2:47" s="1" customFormat="1" ht="11.25">
      <c r="B181" s="32"/>
      <c r="D181" s="151" t="s">
        <v>248</v>
      </c>
      <c r="F181" s="152" t="s">
        <v>1568</v>
      </c>
      <c r="I181" s="153"/>
      <c r="L181" s="32"/>
      <c r="M181" s="154"/>
      <c r="T181" s="56"/>
      <c r="AT181" s="17" t="s">
        <v>248</v>
      </c>
      <c r="AU181" s="17" t="s">
        <v>83</v>
      </c>
    </row>
    <row r="182" spans="2:65" s="1" customFormat="1" ht="24.2" customHeight="1">
      <c r="B182" s="32"/>
      <c r="C182" s="137" t="s">
        <v>7</v>
      </c>
      <c r="D182" s="137" t="s">
        <v>243</v>
      </c>
      <c r="E182" s="138" t="s">
        <v>3570</v>
      </c>
      <c r="F182" s="139" t="s">
        <v>3571</v>
      </c>
      <c r="G182" s="140" t="s">
        <v>267</v>
      </c>
      <c r="H182" s="141">
        <v>8</v>
      </c>
      <c r="I182" s="142"/>
      <c r="J182" s="143">
        <f>ROUND(I182*H182,2)</f>
        <v>0</v>
      </c>
      <c r="K182" s="144"/>
      <c r="L182" s="32"/>
      <c r="M182" s="145" t="s">
        <v>1</v>
      </c>
      <c r="N182" s="146" t="s">
        <v>38</v>
      </c>
      <c r="P182" s="147">
        <f>O182*H182</f>
        <v>0</v>
      </c>
      <c r="Q182" s="147">
        <v>0</v>
      </c>
      <c r="R182" s="147">
        <f>Q182*H182</f>
        <v>0</v>
      </c>
      <c r="S182" s="147">
        <v>0</v>
      </c>
      <c r="T182" s="148">
        <f>S182*H182</f>
        <v>0</v>
      </c>
      <c r="AR182" s="149" t="s">
        <v>247</v>
      </c>
      <c r="AT182" s="149" t="s">
        <v>243</v>
      </c>
      <c r="AU182" s="149" t="s">
        <v>83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247</v>
      </c>
      <c r="BM182" s="149" t="s">
        <v>3736</v>
      </c>
    </row>
    <row r="183" spans="2:47" s="1" customFormat="1" ht="19.5">
      <c r="B183" s="32"/>
      <c r="D183" s="151" t="s">
        <v>248</v>
      </c>
      <c r="F183" s="152" t="s">
        <v>3571</v>
      </c>
      <c r="I183" s="153"/>
      <c r="L183" s="32"/>
      <c r="M183" s="154"/>
      <c r="T183" s="56"/>
      <c r="AT183" s="17" t="s">
        <v>248</v>
      </c>
      <c r="AU183" s="17" t="s">
        <v>83</v>
      </c>
    </row>
    <row r="184" spans="2:65" s="1" customFormat="1" ht="16.5" customHeight="1">
      <c r="B184" s="32"/>
      <c r="C184" s="155" t="s">
        <v>286</v>
      </c>
      <c r="D184" s="155" t="s">
        <v>260</v>
      </c>
      <c r="E184" s="156" t="s">
        <v>3573</v>
      </c>
      <c r="F184" s="157" t="s">
        <v>3574</v>
      </c>
      <c r="G184" s="158" t="s">
        <v>263</v>
      </c>
      <c r="H184" s="159">
        <v>3</v>
      </c>
      <c r="I184" s="160"/>
      <c r="J184" s="161">
        <f>ROUND(I184*H184,2)</f>
        <v>0</v>
      </c>
      <c r="K184" s="162"/>
      <c r="L184" s="163"/>
      <c r="M184" s="164" t="s">
        <v>1</v>
      </c>
      <c r="N184" s="165" t="s">
        <v>38</v>
      </c>
      <c r="P184" s="147">
        <f>O184*H184</f>
        <v>0</v>
      </c>
      <c r="Q184" s="147">
        <v>0</v>
      </c>
      <c r="R184" s="147">
        <f>Q184*H184</f>
        <v>0</v>
      </c>
      <c r="S184" s="147">
        <v>0</v>
      </c>
      <c r="T184" s="148">
        <f>S184*H184</f>
        <v>0</v>
      </c>
      <c r="AR184" s="149" t="s">
        <v>258</v>
      </c>
      <c r="AT184" s="149" t="s">
        <v>260</v>
      </c>
      <c r="AU184" s="149" t="s">
        <v>83</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247</v>
      </c>
      <c r="BM184" s="149" t="s">
        <v>3737</v>
      </c>
    </row>
    <row r="185" spans="2:47" s="1" customFormat="1" ht="11.25">
      <c r="B185" s="32"/>
      <c r="D185" s="151" t="s">
        <v>248</v>
      </c>
      <c r="F185" s="152" t="s">
        <v>3574</v>
      </c>
      <c r="I185" s="153"/>
      <c r="L185" s="32"/>
      <c r="M185" s="154"/>
      <c r="T185" s="56"/>
      <c r="AT185" s="17" t="s">
        <v>248</v>
      </c>
      <c r="AU185" s="17" t="s">
        <v>83</v>
      </c>
    </row>
    <row r="186" spans="2:65" s="1" customFormat="1" ht="16.5" customHeight="1">
      <c r="B186" s="32"/>
      <c r="C186" s="155" t="s">
        <v>323</v>
      </c>
      <c r="D186" s="155" t="s">
        <v>260</v>
      </c>
      <c r="E186" s="156" t="s">
        <v>3576</v>
      </c>
      <c r="F186" s="157" t="s">
        <v>3577</v>
      </c>
      <c r="G186" s="158" t="s">
        <v>263</v>
      </c>
      <c r="H186" s="159">
        <v>1</v>
      </c>
      <c r="I186" s="160"/>
      <c r="J186" s="161">
        <f>ROUND(I186*H186,2)</f>
        <v>0</v>
      </c>
      <c r="K186" s="162"/>
      <c r="L186" s="163"/>
      <c r="M186" s="164" t="s">
        <v>1</v>
      </c>
      <c r="N186" s="165" t="s">
        <v>38</v>
      </c>
      <c r="P186" s="147">
        <f>O186*H186</f>
        <v>0</v>
      </c>
      <c r="Q186" s="147">
        <v>0</v>
      </c>
      <c r="R186" s="147">
        <f>Q186*H186</f>
        <v>0</v>
      </c>
      <c r="S186" s="147">
        <v>0</v>
      </c>
      <c r="T186" s="148">
        <f>S186*H186</f>
        <v>0</v>
      </c>
      <c r="AR186" s="149" t="s">
        <v>258</v>
      </c>
      <c r="AT186" s="149" t="s">
        <v>260</v>
      </c>
      <c r="AU186" s="149" t="s">
        <v>83</v>
      </c>
      <c r="AY186" s="17" t="s">
        <v>241</v>
      </c>
      <c r="BE186" s="150">
        <f>IF(N186="základní",J186,0)</f>
        <v>0</v>
      </c>
      <c r="BF186" s="150">
        <f>IF(N186="snížená",J186,0)</f>
        <v>0</v>
      </c>
      <c r="BG186" s="150">
        <f>IF(N186="zákl. přenesená",J186,0)</f>
        <v>0</v>
      </c>
      <c r="BH186" s="150">
        <f>IF(N186="sníž. přenesená",J186,0)</f>
        <v>0</v>
      </c>
      <c r="BI186" s="150">
        <f>IF(N186="nulová",J186,0)</f>
        <v>0</v>
      </c>
      <c r="BJ186" s="17" t="s">
        <v>81</v>
      </c>
      <c r="BK186" s="150">
        <f>ROUND(I186*H186,2)</f>
        <v>0</v>
      </c>
      <c r="BL186" s="17" t="s">
        <v>247</v>
      </c>
      <c r="BM186" s="149" t="s">
        <v>3738</v>
      </c>
    </row>
    <row r="187" spans="2:47" s="1" customFormat="1" ht="11.25">
      <c r="B187" s="32"/>
      <c r="D187" s="151" t="s">
        <v>248</v>
      </c>
      <c r="F187" s="152" t="s">
        <v>3577</v>
      </c>
      <c r="I187" s="153"/>
      <c r="L187" s="32"/>
      <c r="M187" s="154"/>
      <c r="T187" s="56"/>
      <c r="AT187" s="17" t="s">
        <v>248</v>
      </c>
      <c r="AU187" s="17" t="s">
        <v>83</v>
      </c>
    </row>
    <row r="188" spans="2:65" s="1" customFormat="1" ht="16.5" customHeight="1">
      <c r="B188" s="32"/>
      <c r="C188" s="155" t="s">
        <v>289</v>
      </c>
      <c r="D188" s="155" t="s">
        <v>260</v>
      </c>
      <c r="E188" s="156" t="s">
        <v>3579</v>
      </c>
      <c r="F188" s="157" t="s">
        <v>2996</v>
      </c>
      <c r="G188" s="158" t="s">
        <v>263</v>
      </c>
      <c r="H188" s="159">
        <v>1</v>
      </c>
      <c r="I188" s="160"/>
      <c r="J188" s="161">
        <f>ROUND(I188*H188,2)</f>
        <v>0</v>
      </c>
      <c r="K188" s="162"/>
      <c r="L188" s="163"/>
      <c r="M188" s="164" t="s">
        <v>1</v>
      </c>
      <c r="N188" s="165" t="s">
        <v>38</v>
      </c>
      <c r="P188" s="147">
        <f>O188*H188</f>
        <v>0</v>
      </c>
      <c r="Q188" s="147">
        <v>0</v>
      </c>
      <c r="R188" s="147">
        <f>Q188*H188</f>
        <v>0</v>
      </c>
      <c r="S188" s="147">
        <v>0</v>
      </c>
      <c r="T188" s="148">
        <f>S188*H188</f>
        <v>0</v>
      </c>
      <c r="AR188" s="149" t="s">
        <v>258</v>
      </c>
      <c r="AT188" s="149" t="s">
        <v>260</v>
      </c>
      <c r="AU188" s="149" t="s">
        <v>83</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247</v>
      </c>
      <c r="BM188" s="149" t="s">
        <v>3739</v>
      </c>
    </row>
    <row r="189" spans="2:47" s="1" customFormat="1" ht="11.25">
      <c r="B189" s="32"/>
      <c r="D189" s="151" t="s">
        <v>248</v>
      </c>
      <c r="F189" s="152" t="s">
        <v>2996</v>
      </c>
      <c r="I189" s="153"/>
      <c r="L189" s="32"/>
      <c r="M189" s="154"/>
      <c r="T189" s="56"/>
      <c r="AT189" s="17" t="s">
        <v>248</v>
      </c>
      <c r="AU189" s="17" t="s">
        <v>83</v>
      </c>
    </row>
    <row r="190" spans="2:65" s="1" customFormat="1" ht="21.75" customHeight="1">
      <c r="B190" s="32"/>
      <c r="C190" s="155" t="s">
        <v>330</v>
      </c>
      <c r="D190" s="155" t="s">
        <v>260</v>
      </c>
      <c r="E190" s="156" t="s">
        <v>1567</v>
      </c>
      <c r="F190" s="157" t="s">
        <v>1568</v>
      </c>
      <c r="G190" s="158" t="s">
        <v>246</v>
      </c>
      <c r="H190" s="159">
        <v>2</v>
      </c>
      <c r="I190" s="160"/>
      <c r="J190" s="161">
        <f>ROUND(I190*H190,2)</f>
        <v>0</v>
      </c>
      <c r="K190" s="162"/>
      <c r="L190" s="163"/>
      <c r="M190" s="164" t="s">
        <v>1</v>
      </c>
      <c r="N190" s="165" t="s">
        <v>38</v>
      </c>
      <c r="P190" s="147">
        <f>O190*H190</f>
        <v>0</v>
      </c>
      <c r="Q190" s="147">
        <v>0</v>
      </c>
      <c r="R190" s="147">
        <f>Q190*H190</f>
        <v>0</v>
      </c>
      <c r="S190" s="147">
        <v>0</v>
      </c>
      <c r="T190" s="148">
        <f>S190*H190</f>
        <v>0</v>
      </c>
      <c r="AR190" s="149" t="s">
        <v>258</v>
      </c>
      <c r="AT190" s="149" t="s">
        <v>260</v>
      </c>
      <c r="AU190" s="149" t="s">
        <v>83</v>
      </c>
      <c r="AY190" s="17" t="s">
        <v>241</v>
      </c>
      <c r="BE190" s="150">
        <f>IF(N190="základní",J190,0)</f>
        <v>0</v>
      </c>
      <c r="BF190" s="150">
        <f>IF(N190="snížená",J190,0)</f>
        <v>0</v>
      </c>
      <c r="BG190" s="150">
        <f>IF(N190="zákl. přenesená",J190,0)</f>
        <v>0</v>
      </c>
      <c r="BH190" s="150">
        <f>IF(N190="sníž. přenesená",J190,0)</f>
        <v>0</v>
      </c>
      <c r="BI190" s="150">
        <f>IF(N190="nulová",J190,0)</f>
        <v>0</v>
      </c>
      <c r="BJ190" s="17" t="s">
        <v>81</v>
      </c>
      <c r="BK190" s="150">
        <f>ROUND(I190*H190,2)</f>
        <v>0</v>
      </c>
      <c r="BL190" s="17" t="s">
        <v>247</v>
      </c>
      <c r="BM190" s="149" t="s">
        <v>3740</v>
      </c>
    </row>
    <row r="191" spans="2:47" s="1" customFormat="1" ht="11.25">
      <c r="B191" s="32"/>
      <c r="D191" s="151" t="s">
        <v>248</v>
      </c>
      <c r="F191" s="152" t="s">
        <v>1568</v>
      </c>
      <c r="I191" s="153"/>
      <c r="L191" s="32"/>
      <c r="M191" s="154"/>
      <c r="T191" s="56"/>
      <c r="AT191" s="17" t="s">
        <v>248</v>
      </c>
      <c r="AU191" s="17" t="s">
        <v>83</v>
      </c>
    </row>
    <row r="192" spans="2:65" s="1" customFormat="1" ht="24.2" customHeight="1">
      <c r="B192" s="32"/>
      <c r="C192" s="137" t="s">
        <v>293</v>
      </c>
      <c r="D192" s="137" t="s">
        <v>243</v>
      </c>
      <c r="E192" s="138" t="s">
        <v>3080</v>
      </c>
      <c r="F192" s="139" t="s">
        <v>3081</v>
      </c>
      <c r="G192" s="140" t="s">
        <v>267</v>
      </c>
      <c r="H192" s="141">
        <v>18</v>
      </c>
      <c r="I192" s="142"/>
      <c r="J192" s="143">
        <f>ROUND(I192*H192,2)</f>
        <v>0</v>
      </c>
      <c r="K192" s="144"/>
      <c r="L192" s="32"/>
      <c r="M192" s="145" t="s">
        <v>1</v>
      </c>
      <c r="N192" s="146" t="s">
        <v>38</v>
      </c>
      <c r="P192" s="147">
        <f>O192*H192</f>
        <v>0</v>
      </c>
      <c r="Q192" s="147">
        <v>0</v>
      </c>
      <c r="R192" s="147">
        <f>Q192*H192</f>
        <v>0</v>
      </c>
      <c r="S192" s="147">
        <v>0</v>
      </c>
      <c r="T192" s="148">
        <f>S192*H192</f>
        <v>0</v>
      </c>
      <c r="AR192" s="149" t="s">
        <v>247</v>
      </c>
      <c r="AT192" s="149" t="s">
        <v>243</v>
      </c>
      <c r="AU192" s="149" t="s">
        <v>83</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247</v>
      </c>
      <c r="BM192" s="149" t="s">
        <v>3741</v>
      </c>
    </row>
    <row r="193" spans="2:47" s="1" customFormat="1" ht="11.25">
      <c r="B193" s="32"/>
      <c r="D193" s="151" t="s">
        <v>248</v>
      </c>
      <c r="F193" s="152" t="s">
        <v>3081</v>
      </c>
      <c r="I193" s="153"/>
      <c r="L193" s="32"/>
      <c r="M193" s="154"/>
      <c r="T193" s="56"/>
      <c r="AT193" s="17" t="s">
        <v>248</v>
      </c>
      <c r="AU193" s="17" t="s">
        <v>83</v>
      </c>
    </row>
    <row r="194" spans="2:65" s="1" customFormat="1" ht="24.2" customHeight="1">
      <c r="B194" s="32"/>
      <c r="C194" s="155" t="s">
        <v>337</v>
      </c>
      <c r="D194" s="155" t="s">
        <v>260</v>
      </c>
      <c r="E194" s="156" t="s">
        <v>3477</v>
      </c>
      <c r="F194" s="157" t="s">
        <v>3478</v>
      </c>
      <c r="G194" s="158" t="s">
        <v>267</v>
      </c>
      <c r="H194" s="159">
        <v>18</v>
      </c>
      <c r="I194" s="160"/>
      <c r="J194" s="161">
        <f>ROUND(I194*H194,2)</f>
        <v>0</v>
      </c>
      <c r="K194" s="162"/>
      <c r="L194" s="163"/>
      <c r="M194" s="164" t="s">
        <v>1</v>
      </c>
      <c r="N194" s="165" t="s">
        <v>38</v>
      </c>
      <c r="P194" s="147">
        <f>O194*H194</f>
        <v>0</v>
      </c>
      <c r="Q194" s="147">
        <v>0</v>
      </c>
      <c r="R194" s="147">
        <f>Q194*H194</f>
        <v>0</v>
      </c>
      <c r="S194" s="147">
        <v>0</v>
      </c>
      <c r="T194" s="148">
        <f>S194*H194</f>
        <v>0</v>
      </c>
      <c r="AR194" s="149" t="s">
        <v>258</v>
      </c>
      <c r="AT194" s="149" t="s">
        <v>260</v>
      </c>
      <c r="AU194" s="149" t="s">
        <v>83</v>
      </c>
      <c r="AY194" s="17" t="s">
        <v>241</v>
      </c>
      <c r="BE194" s="150">
        <f>IF(N194="základní",J194,0)</f>
        <v>0</v>
      </c>
      <c r="BF194" s="150">
        <f>IF(N194="snížená",J194,0)</f>
        <v>0</v>
      </c>
      <c r="BG194" s="150">
        <f>IF(N194="zákl. přenesená",J194,0)</f>
        <v>0</v>
      </c>
      <c r="BH194" s="150">
        <f>IF(N194="sníž. přenesená",J194,0)</f>
        <v>0</v>
      </c>
      <c r="BI194" s="150">
        <f>IF(N194="nulová",J194,0)</f>
        <v>0</v>
      </c>
      <c r="BJ194" s="17" t="s">
        <v>81</v>
      </c>
      <c r="BK194" s="150">
        <f>ROUND(I194*H194,2)</f>
        <v>0</v>
      </c>
      <c r="BL194" s="17" t="s">
        <v>247</v>
      </c>
      <c r="BM194" s="149" t="s">
        <v>3742</v>
      </c>
    </row>
    <row r="195" spans="2:47" s="1" customFormat="1" ht="11.25">
      <c r="B195" s="32"/>
      <c r="D195" s="151" t="s">
        <v>248</v>
      </c>
      <c r="F195" s="152" t="s">
        <v>3478</v>
      </c>
      <c r="I195" s="153"/>
      <c r="L195" s="32"/>
      <c r="M195" s="154"/>
      <c r="T195" s="56"/>
      <c r="AT195" s="17" t="s">
        <v>248</v>
      </c>
      <c r="AU195" s="17" t="s">
        <v>83</v>
      </c>
    </row>
    <row r="196" spans="2:65" s="1" customFormat="1" ht="21.75" customHeight="1">
      <c r="B196" s="32"/>
      <c r="C196" s="155" t="s">
        <v>296</v>
      </c>
      <c r="D196" s="155" t="s">
        <v>260</v>
      </c>
      <c r="E196" s="156" t="s">
        <v>1567</v>
      </c>
      <c r="F196" s="157" t="s">
        <v>1568</v>
      </c>
      <c r="G196" s="158" t="s">
        <v>246</v>
      </c>
      <c r="H196" s="159">
        <v>5.4</v>
      </c>
      <c r="I196" s="160"/>
      <c r="J196" s="161">
        <f>ROUND(I196*H196,2)</f>
        <v>0</v>
      </c>
      <c r="K196" s="162"/>
      <c r="L196" s="163"/>
      <c r="M196" s="164" t="s">
        <v>1</v>
      </c>
      <c r="N196" s="165" t="s">
        <v>38</v>
      </c>
      <c r="P196" s="147">
        <f>O196*H196</f>
        <v>0</v>
      </c>
      <c r="Q196" s="147">
        <v>0</v>
      </c>
      <c r="R196" s="147">
        <f>Q196*H196</f>
        <v>0</v>
      </c>
      <c r="S196" s="147">
        <v>0</v>
      </c>
      <c r="T196" s="148">
        <f>S196*H196</f>
        <v>0</v>
      </c>
      <c r="AR196" s="149" t="s">
        <v>258</v>
      </c>
      <c r="AT196" s="149" t="s">
        <v>260</v>
      </c>
      <c r="AU196" s="149" t="s">
        <v>83</v>
      </c>
      <c r="AY196" s="17" t="s">
        <v>241</v>
      </c>
      <c r="BE196" s="150">
        <f>IF(N196="základní",J196,0)</f>
        <v>0</v>
      </c>
      <c r="BF196" s="150">
        <f>IF(N196="snížená",J196,0)</f>
        <v>0</v>
      </c>
      <c r="BG196" s="150">
        <f>IF(N196="zákl. přenesená",J196,0)</f>
        <v>0</v>
      </c>
      <c r="BH196" s="150">
        <f>IF(N196="sníž. přenesená",J196,0)</f>
        <v>0</v>
      </c>
      <c r="BI196" s="150">
        <f>IF(N196="nulová",J196,0)</f>
        <v>0</v>
      </c>
      <c r="BJ196" s="17" t="s">
        <v>81</v>
      </c>
      <c r="BK196" s="150">
        <f>ROUND(I196*H196,2)</f>
        <v>0</v>
      </c>
      <c r="BL196" s="17" t="s">
        <v>247</v>
      </c>
      <c r="BM196" s="149" t="s">
        <v>3743</v>
      </c>
    </row>
    <row r="197" spans="2:47" s="1" customFormat="1" ht="11.25">
      <c r="B197" s="32"/>
      <c r="D197" s="151" t="s">
        <v>248</v>
      </c>
      <c r="F197" s="152" t="s">
        <v>1568</v>
      </c>
      <c r="I197" s="153"/>
      <c r="L197" s="32"/>
      <c r="M197" s="154"/>
      <c r="T197" s="56"/>
      <c r="AT197" s="17" t="s">
        <v>248</v>
      </c>
      <c r="AU197" s="17" t="s">
        <v>83</v>
      </c>
    </row>
    <row r="198" spans="2:65" s="1" customFormat="1" ht="24.2" customHeight="1">
      <c r="B198" s="32"/>
      <c r="C198" s="137" t="s">
        <v>344</v>
      </c>
      <c r="D198" s="137" t="s">
        <v>243</v>
      </c>
      <c r="E198" s="138" t="s">
        <v>3588</v>
      </c>
      <c r="F198" s="139" t="s">
        <v>3235</v>
      </c>
      <c r="G198" s="140" t="s">
        <v>257</v>
      </c>
      <c r="H198" s="141">
        <v>72.2</v>
      </c>
      <c r="I198" s="142"/>
      <c r="J198" s="143">
        <f>ROUND(I198*H198,2)</f>
        <v>0</v>
      </c>
      <c r="K198" s="144"/>
      <c r="L198" s="32"/>
      <c r="M198" s="145" t="s">
        <v>1</v>
      </c>
      <c r="N198" s="146" t="s">
        <v>38</v>
      </c>
      <c r="P198" s="147">
        <f>O198*H198</f>
        <v>0</v>
      </c>
      <c r="Q198" s="147">
        <v>0</v>
      </c>
      <c r="R198" s="147">
        <f>Q198*H198</f>
        <v>0</v>
      </c>
      <c r="S198" s="147">
        <v>0</v>
      </c>
      <c r="T198" s="148">
        <f>S198*H198</f>
        <v>0</v>
      </c>
      <c r="AR198" s="149" t="s">
        <v>247</v>
      </c>
      <c r="AT198" s="149" t="s">
        <v>243</v>
      </c>
      <c r="AU198" s="149" t="s">
        <v>83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3744</v>
      </c>
    </row>
    <row r="199" spans="2:47" s="1" customFormat="1" ht="19.5">
      <c r="B199" s="32"/>
      <c r="D199" s="151" t="s">
        <v>248</v>
      </c>
      <c r="F199" s="152" t="s">
        <v>3235</v>
      </c>
      <c r="I199" s="153"/>
      <c r="L199" s="32"/>
      <c r="M199" s="154"/>
      <c r="T199" s="56"/>
      <c r="AT199" s="17" t="s">
        <v>248</v>
      </c>
      <c r="AU199" s="17" t="s">
        <v>83</v>
      </c>
    </row>
    <row r="200" spans="2:51" s="12" customFormat="1" ht="11.25">
      <c r="B200" s="170"/>
      <c r="D200" s="151" t="s">
        <v>1584</v>
      </c>
      <c r="E200" s="171" t="s">
        <v>1</v>
      </c>
      <c r="F200" s="172" t="s">
        <v>3745</v>
      </c>
      <c r="H200" s="173">
        <v>72.2</v>
      </c>
      <c r="I200" s="174"/>
      <c r="L200" s="170"/>
      <c r="M200" s="175"/>
      <c r="T200" s="176"/>
      <c r="AT200" s="171" t="s">
        <v>1584</v>
      </c>
      <c r="AU200" s="171" t="s">
        <v>83</v>
      </c>
      <c r="AV200" s="12" t="s">
        <v>83</v>
      </c>
      <c r="AW200" s="12" t="s">
        <v>30</v>
      </c>
      <c r="AX200" s="12" t="s">
        <v>73</v>
      </c>
      <c r="AY200" s="171" t="s">
        <v>241</v>
      </c>
    </row>
    <row r="201" spans="2:51" s="14" customFormat="1" ht="11.25">
      <c r="B201" s="186"/>
      <c r="D201" s="151" t="s">
        <v>1584</v>
      </c>
      <c r="E201" s="187" t="s">
        <v>1</v>
      </c>
      <c r="F201" s="188" t="s">
        <v>2061</v>
      </c>
      <c r="H201" s="189">
        <v>72.2</v>
      </c>
      <c r="I201" s="190"/>
      <c r="L201" s="186"/>
      <c r="M201" s="191"/>
      <c r="T201" s="192"/>
      <c r="AT201" s="187" t="s">
        <v>1584</v>
      </c>
      <c r="AU201" s="187" t="s">
        <v>83</v>
      </c>
      <c r="AV201" s="14" t="s">
        <v>247</v>
      </c>
      <c r="AW201" s="14" t="s">
        <v>30</v>
      </c>
      <c r="AX201" s="14" t="s">
        <v>81</v>
      </c>
      <c r="AY201" s="187" t="s">
        <v>241</v>
      </c>
    </row>
    <row r="202" spans="2:65" s="1" customFormat="1" ht="16.5" customHeight="1">
      <c r="B202" s="32"/>
      <c r="C202" s="155" t="s">
        <v>299</v>
      </c>
      <c r="D202" s="155" t="s">
        <v>260</v>
      </c>
      <c r="E202" s="156" t="s">
        <v>3485</v>
      </c>
      <c r="F202" s="157" t="s">
        <v>3102</v>
      </c>
      <c r="G202" s="158" t="s">
        <v>563</v>
      </c>
      <c r="H202" s="159">
        <v>21.66</v>
      </c>
      <c r="I202" s="160"/>
      <c r="J202" s="161">
        <f>ROUND(I202*H202,2)</f>
        <v>0</v>
      </c>
      <c r="K202" s="162"/>
      <c r="L202" s="163"/>
      <c r="M202" s="164" t="s">
        <v>1</v>
      </c>
      <c r="N202" s="165" t="s">
        <v>38</v>
      </c>
      <c r="P202" s="147">
        <f>O202*H202</f>
        <v>0</v>
      </c>
      <c r="Q202" s="147">
        <v>0</v>
      </c>
      <c r="R202" s="147">
        <f>Q202*H202</f>
        <v>0</v>
      </c>
      <c r="S202" s="147">
        <v>0</v>
      </c>
      <c r="T202" s="148">
        <f>S202*H202</f>
        <v>0</v>
      </c>
      <c r="AR202" s="149" t="s">
        <v>258</v>
      </c>
      <c r="AT202" s="149" t="s">
        <v>260</v>
      </c>
      <c r="AU202" s="149" t="s">
        <v>83</v>
      </c>
      <c r="AY202" s="17" t="s">
        <v>241</v>
      </c>
      <c r="BE202" s="150">
        <f>IF(N202="základní",J202,0)</f>
        <v>0</v>
      </c>
      <c r="BF202" s="150">
        <f>IF(N202="snížená",J202,0)</f>
        <v>0</v>
      </c>
      <c r="BG202" s="150">
        <f>IF(N202="zákl. přenesená",J202,0)</f>
        <v>0</v>
      </c>
      <c r="BH202" s="150">
        <f>IF(N202="sníž. přenesená",J202,0)</f>
        <v>0</v>
      </c>
      <c r="BI202" s="150">
        <f>IF(N202="nulová",J202,0)</f>
        <v>0</v>
      </c>
      <c r="BJ202" s="17" t="s">
        <v>81</v>
      </c>
      <c r="BK202" s="150">
        <f>ROUND(I202*H202,2)</f>
        <v>0</v>
      </c>
      <c r="BL202" s="17" t="s">
        <v>247</v>
      </c>
      <c r="BM202" s="149" t="s">
        <v>3746</v>
      </c>
    </row>
    <row r="203" spans="2:47" s="1" customFormat="1" ht="11.25">
      <c r="B203" s="32"/>
      <c r="D203" s="151" t="s">
        <v>248</v>
      </c>
      <c r="F203" s="152" t="s">
        <v>3102</v>
      </c>
      <c r="I203" s="153"/>
      <c r="L203" s="32"/>
      <c r="M203" s="154"/>
      <c r="T203" s="56"/>
      <c r="AT203" s="17" t="s">
        <v>248</v>
      </c>
      <c r="AU203" s="17" t="s">
        <v>83</v>
      </c>
    </row>
    <row r="204" spans="2:51" s="12" customFormat="1" ht="11.25">
      <c r="B204" s="170"/>
      <c r="D204" s="151" t="s">
        <v>1584</v>
      </c>
      <c r="E204" s="171" t="s">
        <v>1</v>
      </c>
      <c r="F204" s="172" t="s">
        <v>3747</v>
      </c>
      <c r="H204" s="173">
        <v>21.66</v>
      </c>
      <c r="I204" s="174"/>
      <c r="L204" s="170"/>
      <c r="M204" s="175"/>
      <c r="T204" s="176"/>
      <c r="AT204" s="171" t="s">
        <v>1584</v>
      </c>
      <c r="AU204" s="171" t="s">
        <v>83</v>
      </c>
      <c r="AV204" s="12" t="s">
        <v>83</v>
      </c>
      <c r="AW204" s="12" t="s">
        <v>30</v>
      </c>
      <c r="AX204" s="12" t="s">
        <v>73</v>
      </c>
      <c r="AY204" s="171" t="s">
        <v>241</v>
      </c>
    </row>
    <row r="205" spans="2:51" s="14" customFormat="1" ht="11.25">
      <c r="B205" s="186"/>
      <c r="D205" s="151" t="s">
        <v>1584</v>
      </c>
      <c r="E205" s="187" t="s">
        <v>1</v>
      </c>
      <c r="F205" s="188" t="s">
        <v>2061</v>
      </c>
      <c r="H205" s="189">
        <v>21.66</v>
      </c>
      <c r="I205" s="190"/>
      <c r="L205" s="186"/>
      <c r="M205" s="191"/>
      <c r="T205" s="192"/>
      <c r="AT205" s="187" t="s">
        <v>1584</v>
      </c>
      <c r="AU205" s="187" t="s">
        <v>83</v>
      </c>
      <c r="AV205" s="14" t="s">
        <v>247</v>
      </c>
      <c r="AW205" s="14" t="s">
        <v>30</v>
      </c>
      <c r="AX205" s="14" t="s">
        <v>81</v>
      </c>
      <c r="AY205" s="187" t="s">
        <v>241</v>
      </c>
    </row>
    <row r="206" spans="2:65" s="1" customFormat="1" ht="24.2" customHeight="1">
      <c r="B206" s="32"/>
      <c r="C206" s="137" t="s">
        <v>351</v>
      </c>
      <c r="D206" s="137" t="s">
        <v>243</v>
      </c>
      <c r="E206" s="138" t="s">
        <v>3481</v>
      </c>
      <c r="F206" s="139" t="s">
        <v>3482</v>
      </c>
      <c r="G206" s="140" t="s">
        <v>257</v>
      </c>
      <c r="H206" s="141">
        <v>101.136</v>
      </c>
      <c r="I206" s="142"/>
      <c r="J206" s="143">
        <f>ROUND(I206*H206,2)</f>
        <v>0</v>
      </c>
      <c r="K206" s="144"/>
      <c r="L206" s="32"/>
      <c r="M206" s="145" t="s">
        <v>1</v>
      </c>
      <c r="N206" s="146" t="s">
        <v>38</v>
      </c>
      <c r="P206" s="147">
        <f>O206*H206</f>
        <v>0</v>
      </c>
      <c r="Q206" s="147">
        <v>0</v>
      </c>
      <c r="R206" s="147">
        <f>Q206*H206</f>
        <v>0</v>
      </c>
      <c r="S206" s="147">
        <v>0</v>
      </c>
      <c r="T206" s="148">
        <f>S206*H206</f>
        <v>0</v>
      </c>
      <c r="AR206" s="149" t="s">
        <v>247</v>
      </c>
      <c r="AT206" s="149" t="s">
        <v>243</v>
      </c>
      <c r="AU206" s="149" t="s">
        <v>83</v>
      </c>
      <c r="AY206" s="17" t="s">
        <v>241</v>
      </c>
      <c r="BE206" s="150">
        <f>IF(N206="základní",J206,0)</f>
        <v>0</v>
      </c>
      <c r="BF206" s="150">
        <f>IF(N206="snížená",J206,0)</f>
        <v>0</v>
      </c>
      <c r="BG206" s="150">
        <f>IF(N206="zákl. přenesená",J206,0)</f>
        <v>0</v>
      </c>
      <c r="BH206" s="150">
        <f>IF(N206="sníž. přenesená",J206,0)</f>
        <v>0</v>
      </c>
      <c r="BI206" s="150">
        <f>IF(N206="nulová",J206,0)</f>
        <v>0</v>
      </c>
      <c r="BJ206" s="17" t="s">
        <v>81</v>
      </c>
      <c r="BK206" s="150">
        <f>ROUND(I206*H206,2)</f>
        <v>0</v>
      </c>
      <c r="BL206" s="17" t="s">
        <v>247</v>
      </c>
      <c r="BM206" s="149" t="s">
        <v>3748</v>
      </c>
    </row>
    <row r="207" spans="2:47" s="1" customFormat="1" ht="19.5">
      <c r="B207" s="32"/>
      <c r="D207" s="151" t="s">
        <v>248</v>
      </c>
      <c r="F207" s="152" t="s">
        <v>3482</v>
      </c>
      <c r="I207" s="153"/>
      <c r="L207" s="32"/>
      <c r="M207" s="154"/>
      <c r="T207" s="56"/>
      <c r="AT207" s="17" t="s">
        <v>248</v>
      </c>
      <c r="AU207" s="17" t="s">
        <v>83</v>
      </c>
    </row>
    <row r="208" spans="2:51" s="12" customFormat="1" ht="11.25">
      <c r="B208" s="170"/>
      <c r="D208" s="151" t="s">
        <v>1584</v>
      </c>
      <c r="E208" s="171" t="s">
        <v>1</v>
      </c>
      <c r="F208" s="172" t="s">
        <v>3749</v>
      </c>
      <c r="H208" s="173">
        <v>101.136</v>
      </c>
      <c r="I208" s="174"/>
      <c r="L208" s="170"/>
      <c r="M208" s="175"/>
      <c r="T208" s="176"/>
      <c r="AT208" s="171" t="s">
        <v>1584</v>
      </c>
      <c r="AU208" s="171" t="s">
        <v>83</v>
      </c>
      <c r="AV208" s="12" t="s">
        <v>83</v>
      </c>
      <c r="AW208" s="12" t="s">
        <v>30</v>
      </c>
      <c r="AX208" s="12" t="s">
        <v>73</v>
      </c>
      <c r="AY208" s="171" t="s">
        <v>241</v>
      </c>
    </row>
    <row r="209" spans="2:51" s="14" customFormat="1" ht="11.25">
      <c r="B209" s="186"/>
      <c r="D209" s="151" t="s">
        <v>1584</v>
      </c>
      <c r="E209" s="187" t="s">
        <v>1</v>
      </c>
      <c r="F209" s="188" t="s">
        <v>2061</v>
      </c>
      <c r="H209" s="189">
        <v>101.136</v>
      </c>
      <c r="I209" s="190"/>
      <c r="L209" s="186"/>
      <c r="M209" s="191"/>
      <c r="T209" s="192"/>
      <c r="AT209" s="187" t="s">
        <v>1584</v>
      </c>
      <c r="AU209" s="187" t="s">
        <v>83</v>
      </c>
      <c r="AV209" s="14" t="s">
        <v>247</v>
      </c>
      <c r="AW209" s="14" t="s">
        <v>30</v>
      </c>
      <c r="AX209" s="14" t="s">
        <v>81</v>
      </c>
      <c r="AY209" s="187" t="s">
        <v>241</v>
      </c>
    </row>
    <row r="210" spans="2:65" s="1" customFormat="1" ht="16.5" customHeight="1">
      <c r="B210" s="32"/>
      <c r="C210" s="155" t="s">
        <v>302</v>
      </c>
      <c r="D210" s="155" t="s">
        <v>260</v>
      </c>
      <c r="E210" s="156" t="s">
        <v>3485</v>
      </c>
      <c r="F210" s="157" t="s">
        <v>3102</v>
      </c>
      <c r="G210" s="158" t="s">
        <v>563</v>
      </c>
      <c r="H210" s="159">
        <v>40.45</v>
      </c>
      <c r="I210" s="160"/>
      <c r="J210" s="161">
        <f>ROUND(I210*H210,2)</f>
        <v>0</v>
      </c>
      <c r="K210" s="162"/>
      <c r="L210" s="163"/>
      <c r="M210" s="164" t="s">
        <v>1</v>
      </c>
      <c r="N210" s="165" t="s">
        <v>38</v>
      </c>
      <c r="P210" s="147">
        <f>O210*H210</f>
        <v>0</v>
      </c>
      <c r="Q210" s="147">
        <v>0</v>
      </c>
      <c r="R210" s="147">
        <f>Q210*H210</f>
        <v>0</v>
      </c>
      <c r="S210" s="147">
        <v>0</v>
      </c>
      <c r="T210" s="148">
        <f>S210*H210</f>
        <v>0</v>
      </c>
      <c r="AR210" s="149" t="s">
        <v>258</v>
      </c>
      <c r="AT210" s="149" t="s">
        <v>260</v>
      </c>
      <c r="AU210" s="149" t="s">
        <v>83</v>
      </c>
      <c r="AY210" s="17" t="s">
        <v>241</v>
      </c>
      <c r="BE210" s="150">
        <f>IF(N210="základní",J210,0)</f>
        <v>0</v>
      </c>
      <c r="BF210" s="150">
        <f>IF(N210="snížená",J210,0)</f>
        <v>0</v>
      </c>
      <c r="BG210" s="150">
        <f>IF(N210="zákl. přenesená",J210,0)</f>
        <v>0</v>
      </c>
      <c r="BH210" s="150">
        <f>IF(N210="sníž. přenesená",J210,0)</f>
        <v>0</v>
      </c>
      <c r="BI210" s="150">
        <f>IF(N210="nulová",J210,0)</f>
        <v>0</v>
      </c>
      <c r="BJ210" s="17" t="s">
        <v>81</v>
      </c>
      <c r="BK210" s="150">
        <f>ROUND(I210*H210,2)</f>
        <v>0</v>
      </c>
      <c r="BL210" s="17" t="s">
        <v>247</v>
      </c>
      <c r="BM210" s="149" t="s">
        <v>3750</v>
      </c>
    </row>
    <row r="211" spans="2:47" s="1" customFormat="1" ht="11.25">
      <c r="B211" s="32"/>
      <c r="D211" s="151" t="s">
        <v>248</v>
      </c>
      <c r="F211" s="152" t="s">
        <v>3102</v>
      </c>
      <c r="I211" s="153"/>
      <c r="L211" s="32"/>
      <c r="M211" s="154"/>
      <c r="T211" s="56"/>
      <c r="AT211" s="17" t="s">
        <v>248</v>
      </c>
      <c r="AU211" s="17" t="s">
        <v>83</v>
      </c>
    </row>
    <row r="212" spans="2:65" s="1" customFormat="1" ht="24.2" customHeight="1">
      <c r="B212" s="32"/>
      <c r="C212" s="137" t="s">
        <v>358</v>
      </c>
      <c r="D212" s="137" t="s">
        <v>243</v>
      </c>
      <c r="E212" s="138" t="s">
        <v>3095</v>
      </c>
      <c r="F212" s="139" t="s">
        <v>3096</v>
      </c>
      <c r="G212" s="140" t="s">
        <v>257</v>
      </c>
      <c r="H212" s="141">
        <v>72.2</v>
      </c>
      <c r="I212" s="142"/>
      <c r="J212" s="143">
        <f>ROUND(I212*H212,2)</f>
        <v>0</v>
      </c>
      <c r="K212" s="144"/>
      <c r="L212" s="32"/>
      <c r="M212" s="145" t="s">
        <v>1</v>
      </c>
      <c r="N212" s="146" t="s">
        <v>38</v>
      </c>
      <c r="P212" s="147">
        <f>O212*H212</f>
        <v>0</v>
      </c>
      <c r="Q212" s="147">
        <v>0</v>
      </c>
      <c r="R212" s="147">
        <f>Q212*H212</f>
        <v>0</v>
      </c>
      <c r="S212" s="147">
        <v>0</v>
      </c>
      <c r="T212" s="148">
        <f>S212*H212</f>
        <v>0</v>
      </c>
      <c r="AR212" s="149" t="s">
        <v>247</v>
      </c>
      <c r="AT212" s="149" t="s">
        <v>243</v>
      </c>
      <c r="AU212" s="149" t="s">
        <v>83</v>
      </c>
      <c r="AY212" s="17" t="s">
        <v>241</v>
      </c>
      <c r="BE212" s="150">
        <f>IF(N212="základní",J212,0)</f>
        <v>0</v>
      </c>
      <c r="BF212" s="150">
        <f>IF(N212="snížená",J212,0)</f>
        <v>0</v>
      </c>
      <c r="BG212" s="150">
        <f>IF(N212="zákl. přenesená",J212,0)</f>
        <v>0</v>
      </c>
      <c r="BH212" s="150">
        <f>IF(N212="sníž. přenesená",J212,0)</f>
        <v>0</v>
      </c>
      <c r="BI212" s="150">
        <f>IF(N212="nulová",J212,0)</f>
        <v>0</v>
      </c>
      <c r="BJ212" s="17" t="s">
        <v>81</v>
      </c>
      <c r="BK212" s="150">
        <f>ROUND(I212*H212,2)</f>
        <v>0</v>
      </c>
      <c r="BL212" s="17" t="s">
        <v>247</v>
      </c>
      <c r="BM212" s="149" t="s">
        <v>3751</v>
      </c>
    </row>
    <row r="213" spans="2:47" s="1" customFormat="1" ht="19.5">
      <c r="B213" s="32"/>
      <c r="D213" s="151" t="s">
        <v>248</v>
      </c>
      <c r="F213" s="152" t="s">
        <v>3096</v>
      </c>
      <c r="I213" s="153"/>
      <c r="L213" s="32"/>
      <c r="M213" s="154"/>
      <c r="T213" s="56"/>
      <c r="AT213" s="17" t="s">
        <v>248</v>
      </c>
      <c r="AU213" s="17" t="s">
        <v>83</v>
      </c>
    </row>
    <row r="214" spans="2:51" s="12" customFormat="1" ht="11.25">
      <c r="B214" s="170"/>
      <c r="D214" s="151" t="s">
        <v>1584</v>
      </c>
      <c r="E214" s="171" t="s">
        <v>1</v>
      </c>
      <c r="F214" s="172" t="s">
        <v>3752</v>
      </c>
      <c r="H214" s="173">
        <v>72.2</v>
      </c>
      <c r="I214" s="174"/>
      <c r="L214" s="170"/>
      <c r="M214" s="175"/>
      <c r="T214" s="176"/>
      <c r="AT214" s="171" t="s">
        <v>1584</v>
      </c>
      <c r="AU214" s="171" t="s">
        <v>83</v>
      </c>
      <c r="AV214" s="12" t="s">
        <v>83</v>
      </c>
      <c r="AW214" s="12" t="s">
        <v>30</v>
      </c>
      <c r="AX214" s="12" t="s">
        <v>73</v>
      </c>
      <c r="AY214" s="171" t="s">
        <v>241</v>
      </c>
    </row>
    <row r="215" spans="2:51" s="14" customFormat="1" ht="11.25">
      <c r="B215" s="186"/>
      <c r="D215" s="151" t="s">
        <v>1584</v>
      </c>
      <c r="E215" s="187" t="s">
        <v>1</v>
      </c>
      <c r="F215" s="188" t="s">
        <v>2061</v>
      </c>
      <c r="H215" s="189">
        <v>72.2</v>
      </c>
      <c r="I215" s="190"/>
      <c r="L215" s="186"/>
      <c r="M215" s="191"/>
      <c r="T215" s="192"/>
      <c r="AT215" s="187" t="s">
        <v>1584</v>
      </c>
      <c r="AU215" s="187" t="s">
        <v>83</v>
      </c>
      <c r="AV215" s="14" t="s">
        <v>247</v>
      </c>
      <c r="AW215" s="14" t="s">
        <v>30</v>
      </c>
      <c r="AX215" s="14" t="s">
        <v>81</v>
      </c>
      <c r="AY215" s="187" t="s">
        <v>241</v>
      </c>
    </row>
    <row r="216" spans="2:65" s="1" customFormat="1" ht="21.75" customHeight="1">
      <c r="B216" s="32"/>
      <c r="C216" s="155" t="s">
        <v>306</v>
      </c>
      <c r="D216" s="155" t="s">
        <v>260</v>
      </c>
      <c r="E216" s="156" t="s">
        <v>3306</v>
      </c>
      <c r="F216" s="157" t="s">
        <v>3464</v>
      </c>
      <c r="G216" s="158" t="s">
        <v>563</v>
      </c>
      <c r="H216" s="159">
        <v>36.1</v>
      </c>
      <c r="I216" s="160"/>
      <c r="J216" s="161">
        <f>ROUND(I216*H216,2)</f>
        <v>0</v>
      </c>
      <c r="K216" s="162"/>
      <c r="L216" s="163"/>
      <c r="M216" s="164" t="s">
        <v>1</v>
      </c>
      <c r="N216" s="165" t="s">
        <v>38</v>
      </c>
      <c r="P216" s="147">
        <f>O216*H216</f>
        <v>0</v>
      </c>
      <c r="Q216" s="147">
        <v>0</v>
      </c>
      <c r="R216" s="147">
        <f>Q216*H216</f>
        <v>0</v>
      </c>
      <c r="S216" s="147">
        <v>0</v>
      </c>
      <c r="T216" s="148">
        <f>S216*H216</f>
        <v>0</v>
      </c>
      <c r="AR216" s="149" t="s">
        <v>258</v>
      </c>
      <c r="AT216" s="149" t="s">
        <v>260</v>
      </c>
      <c r="AU216" s="149" t="s">
        <v>83</v>
      </c>
      <c r="AY216" s="17" t="s">
        <v>241</v>
      </c>
      <c r="BE216" s="150">
        <f>IF(N216="základní",J216,0)</f>
        <v>0</v>
      </c>
      <c r="BF216" s="150">
        <f>IF(N216="snížená",J216,0)</f>
        <v>0</v>
      </c>
      <c r="BG216" s="150">
        <f>IF(N216="zákl. přenesená",J216,0)</f>
        <v>0</v>
      </c>
      <c r="BH216" s="150">
        <f>IF(N216="sníž. přenesená",J216,0)</f>
        <v>0</v>
      </c>
      <c r="BI216" s="150">
        <f>IF(N216="nulová",J216,0)</f>
        <v>0</v>
      </c>
      <c r="BJ216" s="17" t="s">
        <v>81</v>
      </c>
      <c r="BK216" s="150">
        <f>ROUND(I216*H216,2)</f>
        <v>0</v>
      </c>
      <c r="BL216" s="17" t="s">
        <v>247</v>
      </c>
      <c r="BM216" s="149" t="s">
        <v>3753</v>
      </c>
    </row>
    <row r="217" spans="2:47" s="1" customFormat="1" ht="11.25">
      <c r="B217" s="32"/>
      <c r="D217" s="151" t="s">
        <v>248</v>
      </c>
      <c r="F217" s="152" t="s">
        <v>3464</v>
      </c>
      <c r="I217" s="153"/>
      <c r="L217" s="32"/>
      <c r="M217" s="154"/>
      <c r="T217" s="56"/>
      <c r="AT217" s="17" t="s">
        <v>248</v>
      </c>
      <c r="AU217" s="17" t="s">
        <v>83</v>
      </c>
    </row>
    <row r="218" spans="2:51" s="12" customFormat="1" ht="11.25">
      <c r="B218" s="170"/>
      <c r="D218" s="151" t="s">
        <v>1584</v>
      </c>
      <c r="E218" s="171" t="s">
        <v>1</v>
      </c>
      <c r="F218" s="172" t="s">
        <v>3754</v>
      </c>
      <c r="H218" s="173">
        <v>36.1</v>
      </c>
      <c r="I218" s="174"/>
      <c r="L218" s="170"/>
      <c r="M218" s="175"/>
      <c r="T218" s="176"/>
      <c r="AT218" s="171" t="s">
        <v>1584</v>
      </c>
      <c r="AU218" s="171" t="s">
        <v>83</v>
      </c>
      <c r="AV218" s="12" t="s">
        <v>83</v>
      </c>
      <c r="AW218" s="12" t="s">
        <v>30</v>
      </c>
      <c r="AX218" s="12" t="s">
        <v>73</v>
      </c>
      <c r="AY218" s="171" t="s">
        <v>241</v>
      </c>
    </row>
    <row r="219" spans="2:51" s="14" customFormat="1" ht="11.25">
      <c r="B219" s="186"/>
      <c r="D219" s="151" t="s">
        <v>1584</v>
      </c>
      <c r="E219" s="187" t="s">
        <v>1</v>
      </c>
      <c r="F219" s="188" t="s">
        <v>2061</v>
      </c>
      <c r="H219" s="189">
        <v>36.1</v>
      </c>
      <c r="I219" s="190"/>
      <c r="L219" s="186"/>
      <c r="M219" s="191"/>
      <c r="T219" s="192"/>
      <c r="AT219" s="187" t="s">
        <v>1584</v>
      </c>
      <c r="AU219" s="187" t="s">
        <v>83</v>
      </c>
      <c r="AV219" s="14" t="s">
        <v>247</v>
      </c>
      <c r="AW219" s="14" t="s">
        <v>30</v>
      </c>
      <c r="AX219" s="14" t="s">
        <v>81</v>
      </c>
      <c r="AY219" s="187" t="s">
        <v>241</v>
      </c>
    </row>
    <row r="220" spans="2:65" s="1" customFormat="1" ht="24.2" customHeight="1">
      <c r="B220" s="32"/>
      <c r="C220" s="137" t="s">
        <v>365</v>
      </c>
      <c r="D220" s="137" t="s">
        <v>243</v>
      </c>
      <c r="E220" s="138" t="s">
        <v>3106</v>
      </c>
      <c r="F220" s="139" t="s">
        <v>3107</v>
      </c>
      <c r="G220" s="140" t="s">
        <v>257</v>
      </c>
      <c r="H220" s="141">
        <v>101.136</v>
      </c>
      <c r="I220" s="142"/>
      <c r="J220" s="143">
        <f>ROUND(I220*H220,2)</f>
        <v>0</v>
      </c>
      <c r="K220" s="144"/>
      <c r="L220" s="32"/>
      <c r="M220" s="145" t="s">
        <v>1</v>
      </c>
      <c r="N220" s="146" t="s">
        <v>38</v>
      </c>
      <c r="P220" s="147">
        <f>O220*H220</f>
        <v>0</v>
      </c>
      <c r="Q220" s="147">
        <v>0</v>
      </c>
      <c r="R220" s="147">
        <f>Q220*H220</f>
        <v>0</v>
      </c>
      <c r="S220" s="147">
        <v>0</v>
      </c>
      <c r="T220" s="148">
        <f>S220*H220</f>
        <v>0</v>
      </c>
      <c r="AR220" s="149" t="s">
        <v>247</v>
      </c>
      <c r="AT220" s="149" t="s">
        <v>243</v>
      </c>
      <c r="AU220" s="149" t="s">
        <v>83</v>
      </c>
      <c r="AY220" s="17" t="s">
        <v>241</v>
      </c>
      <c r="BE220" s="150">
        <f>IF(N220="základní",J220,0)</f>
        <v>0</v>
      </c>
      <c r="BF220" s="150">
        <f>IF(N220="snížená",J220,0)</f>
        <v>0</v>
      </c>
      <c r="BG220" s="150">
        <f>IF(N220="zákl. přenesená",J220,0)</f>
        <v>0</v>
      </c>
      <c r="BH220" s="150">
        <f>IF(N220="sníž. přenesená",J220,0)</f>
        <v>0</v>
      </c>
      <c r="BI220" s="150">
        <f>IF(N220="nulová",J220,0)</f>
        <v>0</v>
      </c>
      <c r="BJ220" s="17" t="s">
        <v>81</v>
      </c>
      <c r="BK220" s="150">
        <f>ROUND(I220*H220,2)</f>
        <v>0</v>
      </c>
      <c r="BL220" s="17" t="s">
        <v>247</v>
      </c>
      <c r="BM220" s="149" t="s">
        <v>3755</v>
      </c>
    </row>
    <row r="221" spans="2:47" s="1" customFormat="1" ht="19.5">
      <c r="B221" s="32"/>
      <c r="D221" s="151" t="s">
        <v>248</v>
      </c>
      <c r="F221" s="152" t="s">
        <v>3107</v>
      </c>
      <c r="I221" s="153"/>
      <c r="L221" s="32"/>
      <c r="M221" s="154"/>
      <c r="T221" s="56"/>
      <c r="AT221" s="17" t="s">
        <v>248</v>
      </c>
      <c r="AU221" s="17" t="s">
        <v>83</v>
      </c>
    </row>
    <row r="222" spans="2:51" s="12" customFormat="1" ht="11.25">
      <c r="B222" s="170"/>
      <c r="D222" s="151" t="s">
        <v>1584</v>
      </c>
      <c r="E222" s="171" t="s">
        <v>1</v>
      </c>
      <c r="F222" s="172" t="s">
        <v>3756</v>
      </c>
      <c r="H222" s="173">
        <v>101.136</v>
      </c>
      <c r="I222" s="174"/>
      <c r="L222" s="170"/>
      <c r="M222" s="175"/>
      <c r="T222" s="176"/>
      <c r="AT222" s="171" t="s">
        <v>1584</v>
      </c>
      <c r="AU222" s="171" t="s">
        <v>83</v>
      </c>
      <c r="AV222" s="12" t="s">
        <v>83</v>
      </c>
      <c r="AW222" s="12" t="s">
        <v>30</v>
      </c>
      <c r="AX222" s="12" t="s">
        <v>73</v>
      </c>
      <c r="AY222" s="171" t="s">
        <v>241</v>
      </c>
    </row>
    <row r="223" spans="2:51" s="14" customFormat="1" ht="11.25">
      <c r="B223" s="186"/>
      <c r="D223" s="151" t="s">
        <v>1584</v>
      </c>
      <c r="E223" s="187" t="s">
        <v>1</v>
      </c>
      <c r="F223" s="188" t="s">
        <v>2061</v>
      </c>
      <c r="H223" s="189">
        <v>101.136</v>
      </c>
      <c r="I223" s="190"/>
      <c r="L223" s="186"/>
      <c r="M223" s="191"/>
      <c r="T223" s="192"/>
      <c r="AT223" s="187" t="s">
        <v>1584</v>
      </c>
      <c r="AU223" s="187" t="s">
        <v>83</v>
      </c>
      <c r="AV223" s="14" t="s">
        <v>247</v>
      </c>
      <c r="AW223" s="14" t="s">
        <v>30</v>
      </c>
      <c r="AX223" s="14" t="s">
        <v>81</v>
      </c>
      <c r="AY223" s="187" t="s">
        <v>241</v>
      </c>
    </row>
    <row r="224" spans="2:65" s="1" customFormat="1" ht="16.5" customHeight="1">
      <c r="B224" s="32"/>
      <c r="C224" s="155" t="s">
        <v>309</v>
      </c>
      <c r="D224" s="155" t="s">
        <v>260</v>
      </c>
      <c r="E224" s="156" t="s">
        <v>3213</v>
      </c>
      <c r="F224" s="157" t="s">
        <v>3214</v>
      </c>
      <c r="G224" s="158" t="s">
        <v>563</v>
      </c>
      <c r="H224" s="159">
        <v>60.68</v>
      </c>
      <c r="I224" s="160"/>
      <c r="J224" s="161">
        <f>ROUND(I224*H224,2)</f>
        <v>0</v>
      </c>
      <c r="K224" s="162"/>
      <c r="L224" s="163"/>
      <c r="M224" s="164" t="s">
        <v>1</v>
      </c>
      <c r="N224" s="165" t="s">
        <v>38</v>
      </c>
      <c r="P224" s="147">
        <f>O224*H224</f>
        <v>0</v>
      </c>
      <c r="Q224" s="147">
        <v>0</v>
      </c>
      <c r="R224" s="147">
        <f>Q224*H224</f>
        <v>0</v>
      </c>
      <c r="S224" s="147">
        <v>0</v>
      </c>
      <c r="T224" s="148">
        <f>S224*H224</f>
        <v>0</v>
      </c>
      <c r="AR224" s="149" t="s">
        <v>258</v>
      </c>
      <c r="AT224" s="149" t="s">
        <v>260</v>
      </c>
      <c r="AU224" s="149" t="s">
        <v>83</v>
      </c>
      <c r="AY224" s="17" t="s">
        <v>241</v>
      </c>
      <c r="BE224" s="150">
        <f>IF(N224="základní",J224,0)</f>
        <v>0</v>
      </c>
      <c r="BF224" s="150">
        <f>IF(N224="snížená",J224,0)</f>
        <v>0</v>
      </c>
      <c r="BG224" s="150">
        <f>IF(N224="zákl. přenesená",J224,0)</f>
        <v>0</v>
      </c>
      <c r="BH224" s="150">
        <f>IF(N224="sníž. přenesená",J224,0)</f>
        <v>0</v>
      </c>
      <c r="BI224" s="150">
        <f>IF(N224="nulová",J224,0)</f>
        <v>0</v>
      </c>
      <c r="BJ224" s="17" t="s">
        <v>81</v>
      </c>
      <c r="BK224" s="150">
        <f>ROUND(I224*H224,2)</f>
        <v>0</v>
      </c>
      <c r="BL224" s="17" t="s">
        <v>247</v>
      </c>
      <c r="BM224" s="149" t="s">
        <v>3757</v>
      </c>
    </row>
    <row r="225" spans="2:47" s="1" customFormat="1" ht="11.25">
      <c r="B225" s="32"/>
      <c r="D225" s="151" t="s">
        <v>248</v>
      </c>
      <c r="F225" s="152" t="s">
        <v>3214</v>
      </c>
      <c r="I225" s="153"/>
      <c r="L225" s="32"/>
      <c r="M225" s="154"/>
      <c r="T225" s="56"/>
      <c r="AT225" s="17" t="s">
        <v>248</v>
      </c>
      <c r="AU225" s="17" t="s">
        <v>83</v>
      </c>
    </row>
    <row r="226" spans="2:65" s="1" customFormat="1" ht="24.2" customHeight="1">
      <c r="B226" s="32"/>
      <c r="C226" s="137" t="s">
        <v>372</v>
      </c>
      <c r="D226" s="137" t="s">
        <v>243</v>
      </c>
      <c r="E226" s="138" t="s">
        <v>3497</v>
      </c>
      <c r="F226" s="139" t="s">
        <v>3498</v>
      </c>
      <c r="G226" s="140" t="s">
        <v>246</v>
      </c>
      <c r="H226" s="141">
        <v>27</v>
      </c>
      <c r="I226" s="142"/>
      <c r="J226" s="143">
        <f>ROUND(I226*H226,2)</f>
        <v>0</v>
      </c>
      <c r="K226" s="144"/>
      <c r="L226" s="32"/>
      <c r="M226" s="145" t="s">
        <v>1</v>
      </c>
      <c r="N226" s="146" t="s">
        <v>38</v>
      </c>
      <c r="P226" s="147">
        <f>O226*H226</f>
        <v>0</v>
      </c>
      <c r="Q226" s="147">
        <v>0</v>
      </c>
      <c r="R226" s="147">
        <f>Q226*H226</f>
        <v>0</v>
      </c>
      <c r="S226" s="147">
        <v>0</v>
      </c>
      <c r="T226" s="148">
        <f>S226*H226</f>
        <v>0</v>
      </c>
      <c r="AR226" s="149" t="s">
        <v>247</v>
      </c>
      <c r="AT226" s="149" t="s">
        <v>243</v>
      </c>
      <c r="AU226" s="149" t="s">
        <v>83</v>
      </c>
      <c r="AY226" s="17" t="s">
        <v>241</v>
      </c>
      <c r="BE226" s="150">
        <f>IF(N226="základní",J226,0)</f>
        <v>0</v>
      </c>
      <c r="BF226" s="150">
        <f>IF(N226="snížená",J226,0)</f>
        <v>0</v>
      </c>
      <c r="BG226" s="150">
        <f>IF(N226="zákl. přenesená",J226,0)</f>
        <v>0</v>
      </c>
      <c r="BH226" s="150">
        <f>IF(N226="sníž. přenesená",J226,0)</f>
        <v>0</v>
      </c>
      <c r="BI226" s="150">
        <f>IF(N226="nulová",J226,0)</f>
        <v>0</v>
      </c>
      <c r="BJ226" s="17" t="s">
        <v>81</v>
      </c>
      <c r="BK226" s="150">
        <f>ROUND(I226*H226,2)</f>
        <v>0</v>
      </c>
      <c r="BL226" s="17" t="s">
        <v>247</v>
      </c>
      <c r="BM226" s="149" t="s">
        <v>3758</v>
      </c>
    </row>
    <row r="227" spans="2:47" s="1" customFormat="1" ht="19.5">
      <c r="B227" s="32"/>
      <c r="D227" s="151" t="s">
        <v>248</v>
      </c>
      <c r="F227" s="152" t="s">
        <v>3498</v>
      </c>
      <c r="I227" s="153"/>
      <c r="L227" s="32"/>
      <c r="M227" s="154"/>
      <c r="T227" s="56"/>
      <c r="AT227" s="17" t="s">
        <v>248</v>
      </c>
      <c r="AU227" s="17" t="s">
        <v>83</v>
      </c>
    </row>
    <row r="228" spans="2:51" s="12" customFormat="1" ht="11.25">
      <c r="B228" s="170"/>
      <c r="D228" s="151" t="s">
        <v>1584</v>
      </c>
      <c r="E228" s="171" t="s">
        <v>1</v>
      </c>
      <c r="F228" s="172" t="s">
        <v>3759</v>
      </c>
      <c r="H228" s="173">
        <v>27</v>
      </c>
      <c r="I228" s="174"/>
      <c r="L228" s="170"/>
      <c r="M228" s="175"/>
      <c r="T228" s="176"/>
      <c r="AT228" s="171" t="s">
        <v>1584</v>
      </c>
      <c r="AU228" s="171" t="s">
        <v>83</v>
      </c>
      <c r="AV228" s="12" t="s">
        <v>83</v>
      </c>
      <c r="AW228" s="12" t="s">
        <v>30</v>
      </c>
      <c r="AX228" s="12" t="s">
        <v>73</v>
      </c>
      <c r="AY228" s="171" t="s">
        <v>241</v>
      </c>
    </row>
    <row r="229" spans="2:51" s="14" customFormat="1" ht="11.25">
      <c r="B229" s="186"/>
      <c r="D229" s="151" t="s">
        <v>1584</v>
      </c>
      <c r="E229" s="187" t="s">
        <v>1</v>
      </c>
      <c r="F229" s="188" t="s">
        <v>2061</v>
      </c>
      <c r="H229" s="189">
        <v>27</v>
      </c>
      <c r="I229" s="190"/>
      <c r="L229" s="186"/>
      <c r="M229" s="191"/>
      <c r="T229" s="192"/>
      <c r="AT229" s="187" t="s">
        <v>1584</v>
      </c>
      <c r="AU229" s="187" t="s">
        <v>83</v>
      </c>
      <c r="AV229" s="14" t="s">
        <v>247</v>
      </c>
      <c r="AW229" s="14" t="s">
        <v>30</v>
      </c>
      <c r="AX229" s="14" t="s">
        <v>81</v>
      </c>
      <c r="AY229" s="187" t="s">
        <v>241</v>
      </c>
    </row>
    <row r="230" spans="2:65" s="1" customFormat="1" ht="24.2" customHeight="1">
      <c r="B230" s="32"/>
      <c r="C230" s="137" t="s">
        <v>313</v>
      </c>
      <c r="D230" s="137" t="s">
        <v>243</v>
      </c>
      <c r="E230" s="138" t="s">
        <v>1565</v>
      </c>
      <c r="F230" s="139" t="s">
        <v>1566</v>
      </c>
      <c r="G230" s="140" t="s">
        <v>246</v>
      </c>
      <c r="H230" s="141">
        <v>15.48</v>
      </c>
      <c r="I230" s="142"/>
      <c r="J230" s="143">
        <f>ROUND(I230*H230,2)</f>
        <v>0</v>
      </c>
      <c r="K230" s="144"/>
      <c r="L230" s="32"/>
      <c r="M230" s="145" t="s">
        <v>1</v>
      </c>
      <c r="N230" s="146" t="s">
        <v>38</v>
      </c>
      <c r="P230" s="147">
        <f>O230*H230</f>
        <v>0</v>
      </c>
      <c r="Q230" s="147">
        <v>0</v>
      </c>
      <c r="R230" s="147">
        <f>Q230*H230</f>
        <v>0</v>
      </c>
      <c r="S230" s="147">
        <v>0</v>
      </c>
      <c r="T230" s="148">
        <f>S230*H230</f>
        <v>0</v>
      </c>
      <c r="AR230" s="149" t="s">
        <v>247</v>
      </c>
      <c r="AT230" s="149" t="s">
        <v>243</v>
      </c>
      <c r="AU230" s="149" t="s">
        <v>83</v>
      </c>
      <c r="AY230" s="17" t="s">
        <v>241</v>
      </c>
      <c r="BE230" s="150">
        <f>IF(N230="základní",J230,0)</f>
        <v>0</v>
      </c>
      <c r="BF230" s="150">
        <f>IF(N230="snížená",J230,0)</f>
        <v>0</v>
      </c>
      <c r="BG230" s="150">
        <f>IF(N230="zákl. přenesená",J230,0)</f>
        <v>0</v>
      </c>
      <c r="BH230" s="150">
        <f>IF(N230="sníž. přenesená",J230,0)</f>
        <v>0</v>
      </c>
      <c r="BI230" s="150">
        <f>IF(N230="nulová",J230,0)</f>
        <v>0</v>
      </c>
      <c r="BJ230" s="17" t="s">
        <v>81</v>
      </c>
      <c r="BK230" s="150">
        <f>ROUND(I230*H230,2)</f>
        <v>0</v>
      </c>
      <c r="BL230" s="17" t="s">
        <v>247</v>
      </c>
      <c r="BM230" s="149" t="s">
        <v>3760</v>
      </c>
    </row>
    <row r="231" spans="2:47" s="1" customFormat="1" ht="11.25">
      <c r="B231" s="32"/>
      <c r="D231" s="151" t="s">
        <v>248</v>
      </c>
      <c r="F231" s="152" t="s">
        <v>1566</v>
      </c>
      <c r="I231" s="153"/>
      <c r="L231" s="32"/>
      <c r="M231" s="154"/>
      <c r="T231" s="56"/>
      <c r="AT231" s="17" t="s">
        <v>248</v>
      </c>
      <c r="AU231" s="17" t="s">
        <v>83</v>
      </c>
    </row>
    <row r="232" spans="2:51" s="12" customFormat="1" ht="11.25">
      <c r="B232" s="170"/>
      <c r="D232" s="151" t="s">
        <v>1584</v>
      </c>
      <c r="E232" s="171" t="s">
        <v>1</v>
      </c>
      <c r="F232" s="172" t="s">
        <v>3761</v>
      </c>
      <c r="H232" s="173">
        <v>12.6</v>
      </c>
      <c r="I232" s="174"/>
      <c r="L232" s="170"/>
      <c r="M232" s="175"/>
      <c r="T232" s="176"/>
      <c r="AT232" s="171" t="s">
        <v>1584</v>
      </c>
      <c r="AU232" s="171" t="s">
        <v>83</v>
      </c>
      <c r="AV232" s="12" t="s">
        <v>83</v>
      </c>
      <c r="AW232" s="12" t="s">
        <v>30</v>
      </c>
      <c r="AX232" s="12" t="s">
        <v>73</v>
      </c>
      <c r="AY232" s="171" t="s">
        <v>241</v>
      </c>
    </row>
    <row r="233" spans="2:51" s="12" customFormat="1" ht="11.25">
      <c r="B233" s="170"/>
      <c r="D233" s="151" t="s">
        <v>1584</v>
      </c>
      <c r="E233" s="171" t="s">
        <v>1</v>
      </c>
      <c r="F233" s="172" t="s">
        <v>3762</v>
      </c>
      <c r="H233" s="173">
        <v>2.88</v>
      </c>
      <c r="I233" s="174"/>
      <c r="L233" s="170"/>
      <c r="M233" s="175"/>
      <c r="T233" s="176"/>
      <c r="AT233" s="171" t="s">
        <v>1584</v>
      </c>
      <c r="AU233" s="171" t="s">
        <v>83</v>
      </c>
      <c r="AV233" s="12" t="s">
        <v>83</v>
      </c>
      <c r="AW233" s="12" t="s">
        <v>30</v>
      </c>
      <c r="AX233" s="12" t="s">
        <v>73</v>
      </c>
      <c r="AY233" s="171" t="s">
        <v>241</v>
      </c>
    </row>
    <row r="234" spans="2:51" s="14" customFormat="1" ht="11.25">
      <c r="B234" s="186"/>
      <c r="D234" s="151" t="s">
        <v>1584</v>
      </c>
      <c r="E234" s="187" t="s">
        <v>1</v>
      </c>
      <c r="F234" s="188" t="s">
        <v>2061</v>
      </c>
      <c r="H234" s="189">
        <v>15.48</v>
      </c>
      <c r="I234" s="190"/>
      <c r="L234" s="186"/>
      <c r="M234" s="191"/>
      <c r="T234" s="192"/>
      <c r="AT234" s="187" t="s">
        <v>1584</v>
      </c>
      <c r="AU234" s="187" t="s">
        <v>83</v>
      </c>
      <c r="AV234" s="14" t="s">
        <v>247</v>
      </c>
      <c r="AW234" s="14" t="s">
        <v>30</v>
      </c>
      <c r="AX234" s="14" t="s">
        <v>81</v>
      </c>
      <c r="AY234" s="187" t="s">
        <v>241</v>
      </c>
    </row>
    <row r="235" spans="2:65" s="1" customFormat="1" ht="16.5" customHeight="1">
      <c r="B235" s="32"/>
      <c r="C235" s="155" t="s">
        <v>379</v>
      </c>
      <c r="D235" s="155" t="s">
        <v>260</v>
      </c>
      <c r="E235" s="156" t="s">
        <v>1417</v>
      </c>
      <c r="F235" s="157" t="s">
        <v>1418</v>
      </c>
      <c r="G235" s="158" t="s">
        <v>563</v>
      </c>
      <c r="H235" s="159">
        <v>30.96</v>
      </c>
      <c r="I235" s="160"/>
      <c r="J235" s="161">
        <f>ROUND(I235*H235,2)</f>
        <v>0</v>
      </c>
      <c r="K235" s="162"/>
      <c r="L235" s="163"/>
      <c r="M235" s="164" t="s">
        <v>1</v>
      </c>
      <c r="N235" s="165" t="s">
        <v>38</v>
      </c>
      <c r="P235" s="147">
        <f>O235*H235</f>
        <v>0</v>
      </c>
      <c r="Q235" s="147">
        <v>0</v>
      </c>
      <c r="R235" s="147">
        <f>Q235*H235</f>
        <v>0</v>
      </c>
      <c r="S235" s="147">
        <v>0</v>
      </c>
      <c r="T235" s="148">
        <f>S235*H235</f>
        <v>0</v>
      </c>
      <c r="AR235" s="149" t="s">
        <v>258</v>
      </c>
      <c r="AT235" s="149" t="s">
        <v>260</v>
      </c>
      <c r="AU235" s="149" t="s">
        <v>83</v>
      </c>
      <c r="AY235" s="17" t="s">
        <v>241</v>
      </c>
      <c r="BE235" s="150">
        <f>IF(N235="základní",J235,0)</f>
        <v>0</v>
      </c>
      <c r="BF235" s="150">
        <f>IF(N235="snížená",J235,0)</f>
        <v>0</v>
      </c>
      <c r="BG235" s="150">
        <f>IF(N235="zákl. přenesená",J235,0)</f>
        <v>0</v>
      </c>
      <c r="BH235" s="150">
        <f>IF(N235="sníž. přenesená",J235,0)</f>
        <v>0</v>
      </c>
      <c r="BI235" s="150">
        <f>IF(N235="nulová",J235,0)</f>
        <v>0</v>
      </c>
      <c r="BJ235" s="17" t="s">
        <v>81</v>
      </c>
      <c r="BK235" s="150">
        <f>ROUND(I235*H235,2)</f>
        <v>0</v>
      </c>
      <c r="BL235" s="17" t="s">
        <v>247</v>
      </c>
      <c r="BM235" s="149" t="s">
        <v>3763</v>
      </c>
    </row>
    <row r="236" spans="2:47" s="1" customFormat="1" ht="11.25">
      <c r="B236" s="32"/>
      <c r="D236" s="151" t="s">
        <v>248</v>
      </c>
      <c r="F236" s="152" t="s">
        <v>1418</v>
      </c>
      <c r="I236" s="153"/>
      <c r="L236" s="32"/>
      <c r="M236" s="154"/>
      <c r="T236" s="56"/>
      <c r="AT236" s="17" t="s">
        <v>248</v>
      </c>
      <c r="AU236" s="17" t="s">
        <v>83</v>
      </c>
    </row>
    <row r="237" spans="2:65" s="1" customFormat="1" ht="24.2" customHeight="1">
      <c r="B237" s="32"/>
      <c r="C237" s="137" t="s">
        <v>316</v>
      </c>
      <c r="D237" s="137" t="s">
        <v>243</v>
      </c>
      <c r="E237" s="138" t="s">
        <v>3259</v>
      </c>
      <c r="F237" s="139" t="s">
        <v>3260</v>
      </c>
      <c r="G237" s="140" t="s">
        <v>246</v>
      </c>
      <c r="H237" s="141">
        <v>83.2</v>
      </c>
      <c r="I237" s="142"/>
      <c r="J237" s="143">
        <f>ROUND(I237*H237,2)</f>
        <v>0</v>
      </c>
      <c r="K237" s="144"/>
      <c r="L237" s="32"/>
      <c r="M237" s="145" t="s">
        <v>1</v>
      </c>
      <c r="N237" s="146" t="s">
        <v>38</v>
      </c>
      <c r="P237" s="147">
        <f>O237*H237</f>
        <v>0</v>
      </c>
      <c r="Q237" s="147">
        <v>0</v>
      </c>
      <c r="R237" s="147">
        <f>Q237*H237</f>
        <v>0</v>
      </c>
      <c r="S237" s="147">
        <v>0</v>
      </c>
      <c r="T237" s="148">
        <f>S237*H237</f>
        <v>0</v>
      </c>
      <c r="AR237" s="149" t="s">
        <v>247</v>
      </c>
      <c r="AT237" s="149" t="s">
        <v>243</v>
      </c>
      <c r="AU237" s="149" t="s">
        <v>83</v>
      </c>
      <c r="AY237" s="17" t="s">
        <v>241</v>
      </c>
      <c r="BE237" s="150">
        <f>IF(N237="základní",J237,0)</f>
        <v>0</v>
      </c>
      <c r="BF237" s="150">
        <f>IF(N237="snížená",J237,0)</f>
        <v>0</v>
      </c>
      <c r="BG237" s="150">
        <f>IF(N237="zákl. přenesená",J237,0)</f>
        <v>0</v>
      </c>
      <c r="BH237" s="150">
        <f>IF(N237="sníž. přenesená",J237,0)</f>
        <v>0</v>
      </c>
      <c r="BI237" s="150">
        <f>IF(N237="nulová",J237,0)</f>
        <v>0</v>
      </c>
      <c r="BJ237" s="17" t="s">
        <v>81</v>
      </c>
      <c r="BK237" s="150">
        <f>ROUND(I237*H237,2)</f>
        <v>0</v>
      </c>
      <c r="BL237" s="17" t="s">
        <v>247</v>
      </c>
      <c r="BM237" s="149" t="s">
        <v>3764</v>
      </c>
    </row>
    <row r="238" spans="2:47" s="1" customFormat="1" ht="19.5">
      <c r="B238" s="32"/>
      <c r="D238" s="151" t="s">
        <v>248</v>
      </c>
      <c r="F238" s="152" t="s">
        <v>3260</v>
      </c>
      <c r="I238" s="153"/>
      <c r="L238" s="32"/>
      <c r="M238" s="154"/>
      <c r="T238" s="56"/>
      <c r="AT238" s="17" t="s">
        <v>248</v>
      </c>
      <c r="AU238" s="17" t="s">
        <v>83</v>
      </c>
    </row>
    <row r="239" spans="2:51" s="12" customFormat="1" ht="11.25">
      <c r="B239" s="170"/>
      <c r="D239" s="151" t="s">
        <v>1584</v>
      </c>
      <c r="E239" s="171" t="s">
        <v>1</v>
      </c>
      <c r="F239" s="172" t="s">
        <v>3765</v>
      </c>
      <c r="H239" s="173">
        <v>33.32</v>
      </c>
      <c r="I239" s="174"/>
      <c r="L239" s="170"/>
      <c r="M239" s="175"/>
      <c r="T239" s="176"/>
      <c r="AT239" s="171" t="s">
        <v>1584</v>
      </c>
      <c r="AU239" s="171" t="s">
        <v>83</v>
      </c>
      <c r="AV239" s="12" t="s">
        <v>83</v>
      </c>
      <c r="AW239" s="12" t="s">
        <v>30</v>
      </c>
      <c r="AX239" s="12" t="s">
        <v>73</v>
      </c>
      <c r="AY239" s="171" t="s">
        <v>241</v>
      </c>
    </row>
    <row r="240" spans="2:51" s="12" customFormat="1" ht="11.25">
      <c r="B240" s="170"/>
      <c r="D240" s="151" t="s">
        <v>1584</v>
      </c>
      <c r="E240" s="171" t="s">
        <v>1</v>
      </c>
      <c r="F240" s="172" t="s">
        <v>3766</v>
      </c>
      <c r="H240" s="173">
        <v>49.88</v>
      </c>
      <c r="I240" s="174"/>
      <c r="L240" s="170"/>
      <c r="M240" s="175"/>
      <c r="T240" s="176"/>
      <c r="AT240" s="171" t="s">
        <v>1584</v>
      </c>
      <c r="AU240" s="171" t="s">
        <v>83</v>
      </c>
      <c r="AV240" s="12" t="s">
        <v>83</v>
      </c>
      <c r="AW240" s="12" t="s">
        <v>30</v>
      </c>
      <c r="AX240" s="12" t="s">
        <v>73</v>
      </c>
      <c r="AY240" s="171" t="s">
        <v>241</v>
      </c>
    </row>
    <row r="241" spans="2:51" s="14" customFormat="1" ht="11.25">
      <c r="B241" s="186"/>
      <c r="D241" s="151" t="s">
        <v>1584</v>
      </c>
      <c r="E241" s="187" t="s">
        <v>1</v>
      </c>
      <c r="F241" s="188" t="s">
        <v>2061</v>
      </c>
      <c r="H241" s="189">
        <v>83.2</v>
      </c>
      <c r="I241" s="190"/>
      <c r="L241" s="186"/>
      <c r="M241" s="191"/>
      <c r="T241" s="192"/>
      <c r="AT241" s="187" t="s">
        <v>1584</v>
      </c>
      <c r="AU241" s="187" t="s">
        <v>83</v>
      </c>
      <c r="AV241" s="14" t="s">
        <v>247</v>
      </c>
      <c r="AW241" s="14" t="s">
        <v>30</v>
      </c>
      <c r="AX241" s="14" t="s">
        <v>81</v>
      </c>
      <c r="AY241" s="187" t="s">
        <v>241</v>
      </c>
    </row>
    <row r="242" spans="2:65" s="1" customFormat="1" ht="16.5" customHeight="1">
      <c r="B242" s="32"/>
      <c r="C242" s="137" t="s">
        <v>386</v>
      </c>
      <c r="D242" s="137" t="s">
        <v>243</v>
      </c>
      <c r="E242" s="138" t="s">
        <v>3271</v>
      </c>
      <c r="F242" s="139" t="s">
        <v>3272</v>
      </c>
      <c r="G242" s="140" t="s">
        <v>257</v>
      </c>
      <c r="H242" s="141">
        <v>101.136</v>
      </c>
      <c r="I242" s="142"/>
      <c r="J242" s="143">
        <f>ROUND(I242*H242,2)</f>
        <v>0</v>
      </c>
      <c r="K242" s="144"/>
      <c r="L242" s="32"/>
      <c r="M242" s="145" t="s">
        <v>1</v>
      </c>
      <c r="N242" s="146" t="s">
        <v>38</v>
      </c>
      <c r="P242" s="147">
        <f>O242*H242</f>
        <v>0</v>
      </c>
      <c r="Q242" s="147">
        <v>0</v>
      </c>
      <c r="R242" s="147">
        <f>Q242*H242</f>
        <v>0</v>
      </c>
      <c r="S242" s="147">
        <v>0</v>
      </c>
      <c r="T242" s="148">
        <f>S242*H242</f>
        <v>0</v>
      </c>
      <c r="AR242" s="149" t="s">
        <v>247</v>
      </c>
      <c r="AT242" s="149" t="s">
        <v>243</v>
      </c>
      <c r="AU242" s="149" t="s">
        <v>83</v>
      </c>
      <c r="AY242" s="17" t="s">
        <v>241</v>
      </c>
      <c r="BE242" s="150">
        <f>IF(N242="základní",J242,0)</f>
        <v>0</v>
      </c>
      <c r="BF242" s="150">
        <f>IF(N242="snížená",J242,0)</f>
        <v>0</v>
      </c>
      <c r="BG242" s="150">
        <f>IF(N242="zákl. přenesená",J242,0)</f>
        <v>0</v>
      </c>
      <c r="BH242" s="150">
        <f>IF(N242="sníž. přenesená",J242,0)</f>
        <v>0</v>
      </c>
      <c r="BI242" s="150">
        <f>IF(N242="nulová",J242,0)</f>
        <v>0</v>
      </c>
      <c r="BJ242" s="17" t="s">
        <v>81</v>
      </c>
      <c r="BK242" s="150">
        <f>ROUND(I242*H242,2)</f>
        <v>0</v>
      </c>
      <c r="BL242" s="17" t="s">
        <v>247</v>
      </c>
      <c r="BM242" s="149" t="s">
        <v>3767</v>
      </c>
    </row>
    <row r="243" spans="2:47" s="1" customFormat="1" ht="11.25">
      <c r="B243" s="32"/>
      <c r="D243" s="151" t="s">
        <v>248</v>
      </c>
      <c r="F243" s="152" t="s">
        <v>3272</v>
      </c>
      <c r="I243" s="153"/>
      <c r="L243" s="32"/>
      <c r="M243" s="154"/>
      <c r="T243" s="56"/>
      <c r="AT243" s="17" t="s">
        <v>248</v>
      </c>
      <c r="AU243" s="17" t="s">
        <v>83</v>
      </c>
    </row>
    <row r="244" spans="2:51" s="12" customFormat="1" ht="11.25">
      <c r="B244" s="170"/>
      <c r="D244" s="151" t="s">
        <v>1584</v>
      </c>
      <c r="E244" s="171" t="s">
        <v>1</v>
      </c>
      <c r="F244" s="172" t="s">
        <v>3768</v>
      </c>
      <c r="H244" s="173">
        <v>101.136</v>
      </c>
      <c r="I244" s="174"/>
      <c r="L244" s="170"/>
      <c r="M244" s="175"/>
      <c r="T244" s="176"/>
      <c r="AT244" s="171" t="s">
        <v>1584</v>
      </c>
      <c r="AU244" s="171" t="s">
        <v>83</v>
      </c>
      <c r="AV244" s="12" t="s">
        <v>83</v>
      </c>
      <c r="AW244" s="12" t="s">
        <v>30</v>
      </c>
      <c r="AX244" s="12" t="s">
        <v>73</v>
      </c>
      <c r="AY244" s="171" t="s">
        <v>241</v>
      </c>
    </row>
    <row r="245" spans="2:51" s="14" customFormat="1" ht="11.25">
      <c r="B245" s="186"/>
      <c r="D245" s="151" t="s">
        <v>1584</v>
      </c>
      <c r="E245" s="187" t="s">
        <v>1</v>
      </c>
      <c r="F245" s="188" t="s">
        <v>2061</v>
      </c>
      <c r="H245" s="189">
        <v>101.136</v>
      </c>
      <c r="I245" s="190"/>
      <c r="L245" s="186"/>
      <c r="M245" s="191"/>
      <c r="T245" s="192"/>
      <c r="AT245" s="187" t="s">
        <v>1584</v>
      </c>
      <c r="AU245" s="187" t="s">
        <v>83</v>
      </c>
      <c r="AV245" s="14" t="s">
        <v>247</v>
      </c>
      <c r="AW245" s="14" t="s">
        <v>30</v>
      </c>
      <c r="AX245" s="14" t="s">
        <v>81</v>
      </c>
      <c r="AY245" s="187" t="s">
        <v>241</v>
      </c>
    </row>
    <row r="246" spans="2:63" s="11" customFormat="1" ht="25.9" customHeight="1">
      <c r="B246" s="125"/>
      <c r="D246" s="126" t="s">
        <v>72</v>
      </c>
      <c r="E246" s="127" t="s">
        <v>636</v>
      </c>
      <c r="F246" s="127" t="s">
        <v>637</v>
      </c>
      <c r="I246" s="128"/>
      <c r="J246" s="129">
        <f>BK246</f>
        <v>0</v>
      </c>
      <c r="L246" s="125"/>
      <c r="M246" s="130"/>
      <c r="P246" s="131">
        <f>SUM(P247:P274)</f>
        <v>0</v>
      </c>
      <c r="R246" s="131">
        <f>SUM(R247:R274)</f>
        <v>0</v>
      </c>
      <c r="T246" s="132">
        <f>SUM(T247:T274)</f>
        <v>0</v>
      </c>
      <c r="AR246" s="126" t="s">
        <v>247</v>
      </c>
      <c r="AT246" s="133" t="s">
        <v>72</v>
      </c>
      <c r="AU246" s="133" t="s">
        <v>73</v>
      </c>
      <c r="AY246" s="126" t="s">
        <v>241</v>
      </c>
      <c r="BK246" s="134">
        <f>SUM(BK247:BK274)</f>
        <v>0</v>
      </c>
    </row>
    <row r="247" spans="2:65" s="1" customFormat="1" ht="62.65" customHeight="1">
      <c r="B247" s="32"/>
      <c r="C247" s="137" t="s">
        <v>319</v>
      </c>
      <c r="D247" s="137" t="s">
        <v>243</v>
      </c>
      <c r="E247" s="138" t="s">
        <v>3509</v>
      </c>
      <c r="F247" s="139" t="s">
        <v>3510</v>
      </c>
      <c r="G247" s="140" t="s">
        <v>263</v>
      </c>
      <c r="H247" s="141">
        <v>1</v>
      </c>
      <c r="I247" s="142"/>
      <c r="J247" s="143">
        <f>ROUND(I247*H247,2)</f>
        <v>0</v>
      </c>
      <c r="K247" s="144"/>
      <c r="L247" s="32"/>
      <c r="M247" s="145" t="s">
        <v>1</v>
      </c>
      <c r="N247" s="146" t="s">
        <v>38</v>
      </c>
      <c r="P247" s="147">
        <f>O247*H247</f>
        <v>0</v>
      </c>
      <c r="Q247" s="147">
        <v>0</v>
      </c>
      <c r="R247" s="147">
        <f>Q247*H247</f>
        <v>0</v>
      </c>
      <c r="S247" s="147">
        <v>0</v>
      </c>
      <c r="T247" s="148">
        <f>S247*H247</f>
        <v>0</v>
      </c>
      <c r="AR247" s="149" t="s">
        <v>641</v>
      </c>
      <c r="AT247" s="149" t="s">
        <v>243</v>
      </c>
      <c r="AU247" s="149" t="s">
        <v>81</v>
      </c>
      <c r="AY247" s="17" t="s">
        <v>241</v>
      </c>
      <c r="BE247" s="150">
        <f>IF(N247="základní",J247,0)</f>
        <v>0</v>
      </c>
      <c r="BF247" s="150">
        <f>IF(N247="snížená",J247,0)</f>
        <v>0</v>
      </c>
      <c r="BG247" s="150">
        <f>IF(N247="zákl. přenesená",J247,0)</f>
        <v>0</v>
      </c>
      <c r="BH247" s="150">
        <f>IF(N247="sníž. přenesená",J247,0)</f>
        <v>0</v>
      </c>
      <c r="BI247" s="150">
        <f>IF(N247="nulová",J247,0)</f>
        <v>0</v>
      </c>
      <c r="BJ247" s="17" t="s">
        <v>81</v>
      </c>
      <c r="BK247" s="150">
        <f>ROUND(I247*H247,2)</f>
        <v>0</v>
      </c>
      <c r="BL247" s="17" t="s">
        <v>641</v>
      </c>
      <c r="BM247" s="149" t="s">
        <v>3769</v>
      </c>
    </row>
    <row r="248" spans="2:47" s="1" customFormat="1" ht="39">
      <c r="B248" s="32"/>
      <c r="D248" s="151" t="s">
        <v>248</v>
      </c>
      <c r="F248" s="152" t="s">
        <v>3510</v>
      </c>
      <c r="I248" s="153"/>
      <c r="L248" s="32"/>
      <c r="M248" s="154"/>
      <c r="T248" s="56"/>
      <c r="AT248" s="17" t="s">
        <v>248</v>
      </c>
      <c r="AU248" s="17" t="s">
        <v>81</v>
      </c>
    </row>
    <row r="249" spans="2:51" s="12" customFormat="1" ht="11.25">
      <c r="B249" s="170"/>
      <c r="D249" s="151" t="s">
        <v>1584</v>
      </c>
      <c r="E249" s="171" t="s">
        <v>1</v>
      </c>
      <c r="F249" s="172" t="s">
        <v>3512</v>
      </c>
      <c r="H249" s="173">
        <v>1</v>
      </c>
      <c r="I249" s="174"/>
      <c r="L249" s="170"/>
      <c r="M249" s="175"/>
      <c r="T249" s="176"/>
      <c r="AT249" s="171" t="s">
        <v>1584</v>
      </c>
      <c r="AU249" s="171" t="s">
        <v>81</v>
      </c>
      <c r="AV249" s="12" t="s">
        <v>83</v>
      </c>
      <c r="AW249" s="12" t="s">
        <v>30</v>
      </c>
      <c r="AX249" s="12" t="s">
        <v>73</v>
      </c>
      <c r="AY249" s="171" t="s">
        <v>241</v>
      </c>
    </row>
    <row r="250" spans="2:51" s="14" customFormat="1" ht="11.25">
      <c r="B250" s="186"/>
      <c r="D250" s="151" t="s">
        <v>1584</v>
      </c>
      <c r="E250" s="187" t="s">
        <v>1</v>
      </c>
      <c r="F250" s="188" t="s">
        <v>2061</v>
      </c>
      <c r="H250" s="189">
        <v>1</v>
      </c>
      <c r="I250" s="190"/>
      <c r="L250" s="186"/>
      <c r="M250" s="191"/>
      <c r="T250" s="192"/>
      <c r="AT250" s="187" t="s">
        <v>1584</v>
      </c>
      <c r="AU250" s="187" t="s">
        <v>81</v>
      </c>
      <c r="AV250" s="14" t="s">
        <v>247</v>
      </c>
      <c r="AW250" s="14" t="s">
        <v>30</v>
      </c>
      <c r="AX250" s="14" t="s">
        <v>81</v>
      </c>
      <c r="AY250" s="187" t="s">
        <v>241</v>
      </c>
    </row>
    <row r="251" spans="2:65" s="1" customFormat="1" ht="62.65" customHeight="1">
      <c r="B251" s="32"/>
      <c r="C251" s="137" t="s">
        <v>391</v>
      </c>
      <c r="D251" s="137" t="s">
        <v>243</v>
      </c>
      <c r="E251" s="138" t="s">
        <v>2243</v>
      </c>
      <c r="F251" s="139" t="s">
        <v>2244</v>
      </c>
      <c r="G251" s="140" t="s">
        <v>263</v>
      </c>
      <c r="H251" s="141">
        <v>1</v>
      </c>
      <c r="I251" s="142"/>
      <c r="J251" s="143">
        <f>ROUND(I251*H251,2)</f>
        <v>0</v>
      </c>
      <c r="K251" s="144"/>
      <c r="L251" s="32"/>
      <c r="M251" s="145" t="s">
        <v>1</v>
      </c>
      <c r="N251" s="146" t="s">
        <v>38</v>
      </c>
      <c r="P251" s="147">
        <f>O251*H251</f>
        <v>0</v>
      </c>
      <c r="Q251" s="147">
        <v>0</v>
      </c>
      <c r="R251" s="147">
        <f>Q251*H251</f>
        <v>0</v>
      </c>
      <c r="S251" s="147">
        <v>0</v>
      </c>
      <c r="T251" s="148">
        <f>S251*H251</f>
        <v>0</v>
      </c>
      <c r="AR251" s="149" t="s">
        <v>641</v>
      </c>
      <c r="AT251" s="149" t="s">
        <v>243</v>
      </c>
      <c r="AU251" s="149" t="s">
        <v>81</v>
      </c>
      <c r="AY251" s="17" t="s">
        <v>241</v>
      </c>
      <c r="BE251" s="150">
        <f>IF(N251="základní",J251,0)</f>
        <v>0</v>
      </c>
      <c r="BF251" s="150">
        <f>IF(N251="snížená",J251,0)</f>
        <v>0</v>
      </c>
      <c r="BG251" s="150">
        <f>IF(N251="zákl. přenesená",J251,0)</f>
        <v>0</v>
      </c>
      <c r="BH251" s="150">
        <f>IF(N251="sníž. přenesená",J251,0)</f>
        <v>0</v>
      </c>
      <c r="BI251" s="150">
        <f>IF(N251="nulová",J251,0)</f>
        <v>0</v>
      </c>
      <c r="BJ251" s="17" t="s">
        <v>81</v>
      </c>
      <c r="BK251" s="150">
        <f>ROUND(I251*H251,2)</f>
        <v>0</v>
      </c>
      <c r="BL251" s="17" t="s">
        <v>641</v>
      </c>
      <c r="BM251" s="149" t="s">
        <v>3770</v>
      </c>
    </row>
    <row r="252" spans="2:47" s="1" customFormat="1" ht="39">
      <c r="B252" s="32"/>
      <c r="D252" s="151" t="s">
        <v>248</v>
      </c>
      <c r="F252" s="152" t="s">
        <v>2244</v>
      </c>
      <c r="I252" s="153"/>
      <c r="L252" s="32"/>
      <c r="M252" s="154"/>
      <c r="T252" s="56"/>
      <c r="AT252" s="17" t="s">
        <v>248</v>
      </c>
      <c r="AU252" s="17" t="s">
        <v>81</v>
      </c>
    </row>
    <row r="253" spans="2:51" s="12" customFormat="1" ht="11.25">
      <c r="B253" s="170"/>
      <c r="D253" s="151" t="s">
        <v>1584</v>
      </c>
      <c r="E253" s="171" t="s">
        <v>1</v>
      </c>
      <c r="F253" s="172" t="s">
        <v>3514</v>
      </c>
      <c r="H253" s="173">
        <v>1</v>
      </c>
      <c r="I253" s="174"/>
      <c r="L253" s="170"/>
      <c r="M253" s="175"/>
      <c r="T253" s="176"/>
      <c r="AT253" s="171" t="s">
        <v>1584</v>
      </c>
      <c r="AU253" s="171" t="s">
        <v>81</v>
      </c>
      <c r="AV253" s="12" t="s">
        <v>83</v>
      </c>
      <c r="AW253" s="12" t="s">
        <v>30</v>
      </c>
      <c r="AX253" s="12" t="s">
        <v>73</v>
      </c>
      <c r="AY253" s="171" t="s">
        <v>241</v>
      </c>
    </row>
    <row r="254" spans="2:51" s="14" customFormat="1" ht="11.25">
      <c r="B254" s="186"/>
      <c r="D254" s="151" t="s">
        <v>1584</v>
      </c>
      <c r="E254" s="187" t="s">
        <v>1</v>
      </c>
      <c r="F254" s="188" t="s">
        <v>2061</v>
      </c>
      <c r="H254" s="189">
        <v>1</v>
      </c>
      <c r="I254" s="190"/>
      <c r="L254" s="186"/>
      <c r="M254" s="191"/>
      <c r="T254" s="192"/>
      <c r="AT254" s="187" t="s">
        <v>1584</v>
      </c>
      <c r="AU254" s="187" t="s">
        <v>81</v>
      </c>
      <c r="AV254" s="14" t="s">
        <v>247</v>
      </c>
      <c r="AW254" s="14" t="s">
        <v>30</v>
      </c>
      <c r="AX254" s="14" t="s">
        <v>81</v>
      </c>
      <c r="AY254" s="187" t="s">
        <v>241</v>
      </c>
    </row>
    <row r="255" spans="2:65" s="1" customFormat="1" ht="55.5" customHeight="1">
      <c r="B255" s="32"/>
      <c r="C255" s="137" t="s">
        <v>322</v>
      </c>
      <c r="D255" s="137" t="s">
        <v>243</v>
      </c>
      <c r="E255" s="138" t="s">
        <v>2263</v>
      </c>
      <c r="F255" s="139" t="s">
        <v>2264</v>
      </c>
      <c r="G255" s="140" t="s">
        <v>563</v>
      </c>
      <c r="H255" s="141">
        <v>499.145</v>
      </c>
      <c r="I255" s="142"/>
      <c r="J255" s="143">
        <f>ROUND(I255*H255,2)</f>
        <v>0</v>
      </c>
      <c r="K255" s="144"/>
      <c r="L255" s="32"/>
      <c r="M255" s="145" t="s">
        <v>1</v>
      </c>
      <c r="N255" s="146" t="s">
        <v>38</v>
      </c>
      <c r="P255" s="147">
        <f>O255*H255</f>
        <v>0</v>
      </c>
      <c r="Q255" s="147">
        <v>0</v>
      </c>
      <c r="R255" s="147">
        <f>Q255*H255</f>
        <v>0</v>
      </c>
      <c r="S255" s="147">
        <v>0</v>
      </c>
      <c r="T255" s="148">
        <f>S255*H255</f>
        <v>0</v>
      </c>
      <c r="AR255" s="149" t="s">
        <v>641</v>
      </c>
      <c r="AT255" s="149" t="s">
        <v>243</v>
      </c>
      <c r="AU255" s="149" t="s">
        <v>81</v>
      </c>
      <c r="AY255" s="17" t="s">
        <v>241</v>
      </c>
      <c r="BE255" s="150">
        <f>IF(N255="základní",J255,0)</f>
        <v>0</v>
      </c>
      <c r="BF255" s="150">
        <f>IF(N255="snížená",J255,0)</f>
        <v>0</v>
      </c>
      <c r="BG255" s="150">
        <f>IF(N255="zákl. přenesená",J255,0)</f>
        <v>0</v>
      </c>
      <c r="BH255" s="150">
        <f>IF(N255="sníž. přenesená",J255,0)</f>
        <v>0</v>
      </c>
      <c r="BI255" s="150">
        <f>IF(N255="nulová",J255,0)</f>
        <v>0</v>
      </c>
      <c r="BJ255" s="17" t="s">
        <v>81</v>
      </c>
      <c r="BK255" s="150">
        <f>ROUND(I255*H255,2)</f>
        <v>0</v>
      </c>
      <c r="BL255" s="17" t="s">
        <v>641</v>
      </c>
      <c r="BM255" s="149" t="s">
        <v>3771</v>
      </c>
    </row>
    <row r="256" spans="2:47" s="1" customFormat="1" ht="29.25">
      <c r="B256" s="32"/>
      <c r="D256" s="151" t="s">
        <v>248</v>
      </c>
      <c r="F256" s="152" t="s">
        <v>2264</v>
      </c>
      <c r="I256" s="153"/>
      <c r="L256" s="32"/>
      <c r="M256" s="154"/>
      <c r="T256" s="56"/>
      <c r="AT256" s="17" t="s">
        <v>248</v>
      </c>
      <c r="AU256" s="17" t="s">
        <v>81</v>
      </c>
    </row>
    <row r="257" spans="2:51" s="12" customFormat="1" ht="11.25">
      <c r="B257" s="170"/>
      <c r="D257" s="151" t="s">
        <v>1584</v>
      </c>
      <c r="E257" s="171" t="s">
        <v>1</v>
      </c>
      <c r="F257" s="172" t="s">
        <v>3772</v>
      </c>
      <c r="H257" s="173">
        <v>18.48</v>
      </c>
      <c r="I257" s="174"/>
      <c r="L257" s="170"/>
      <c r="M257" s="175"/>
      <c r="T257" s="176"/>
      <c r="AT257" s="171" t="s">
        <v>1584</v>
      </c>
      <c r="AU257" s="171" t="s">
        <v>81</v>
      </c>
      <c r="AV257" s="12" t="s">
        <v>83</v>
      </c>
      <c r="AW257" s="12" t="s">
        <v>30</v>
      </c>
      <c r="AX257" s="12" t="s">
        <v>73</v>
      </c>
      <c r="AY257" s="171" t="s">
        <v>241</v>
      </c>
    </row>
    <row r="258" spans="2:51" s="12" customFormat="1" ht="11.25">
      <c r="B258" s="170"/>
      <c r="D258" s="151" t="s">
        <v>1584</v>
      </c>
      <c r="E258" s="171" t="s">
        <v>1</v>
      </c>
      <c r="F258" s="172" t="s">
        <v>3773</v>
      </c>
      <c r="H258" s="173">
        <v>263.37</v>
      </c>
      <c r="I258" s="174"/>
      <c r="L258" s="170"/>
      <c r="M258" s="175"/>
      <c r="T258" s="176"/>
      <c r="AT258" s="171" t="s">
        <v>1584</v>
      </c>
      <c r="AU258" s="171" t="s">
        <v>81</v>
      </c>
      <c r="AV258" s="12" t="s">
        <v>83</v>
      </c>
      <c r="AW258" s="12" t="s">
        <v>30</v>
      </c>
      <c r="AX258" s="12" t="s">
        <v>73</v>
      </c>
      <c r="AY258" s="171" t="s">
        <v>241</v>
      </c>
    </row>
    <row r="259" spans="2:51" s="12" customFormat="1" ht="11.25">
      <c r="B259" s="170"/>
      <c r="D259" s="151" t="s">
        <v>1584</v>
      </c>
      <c r="E259" s="171" t="s">
        <v>1</v>
      </c>
      <c r="F259" s="172" t="s">
        <v>3690</v>
      </c>
      <c r="H259" s="173">
        <v>4.4</v>
      </c>
      <c r="I259" s="174"/>
      <c r="L259" s="170"/>
      <c r="M259" s="175"/>
      <c r="T259" s="176"/>
      <c r="AT259" s="171" t="s">
        <v>1584</v>
      </c>
      <c r="AU259" s="171" t="s">
        <v>81</v>
      </c>
      <c r="AV259" s="12" t="s">
        <v>83</v>
      </c>
      <c r="AW259" s="12" t="s">
        <v>30</v>
      </c>
      <c r="AX259" s="12" t="s">
        <v>73</v>
      </c>
      <c r="AY259" s="171" t="s">
        <v>241</v>
      </c>
    </row>
    <row r="260" spans="2:51" s="12" customFormat="1" ht="11.25">
      <c r="B260" s="170"/>
      <c r="D260" s="151" t="s">
        <v>1584</v>
      </c>
      <c r="E260" s="171" t="s">
        <v>1</v>
      </c>
      <c r="F260" s="172" t="s">
        <v>3774</v>
      </c>
      <c r="H260" s="173">
        <v>36.1</v>
      </c>
      <c r="I260" s="174"/>
      <c r="L260" s="170"/>
      <c r="M260" s="175"/>
      <c r="T260" s="176"/>
      <c r="AT260" s="171" t="s">
        <v>1584</v>
      </c>
      <c r="AU260" s="171" t="s">
        <v>81</v>
      </c>
      <c r="AV260" s="12" t="s">
        <v>83</v>
      </c>
      <c r="AW260" s="12" t="s">
        <v>30</v>
      </c>
      <c r="AX260" s="12" t="s">
        <v>73</v>
      </c>
      <c r="AY260" s="171" t="s">
        <v>241</v>
      </c>
    </row>
    <row r="261" spans="2:51" s="12" customFormat="1" ht="11.25">
      <c r="B261" s="170"/>
      <c r="D261" s="151" t="s">
        <v>1584</v>
      </c>
      <c r="E261" s="171" t="s">
        <v>1</v>
      </c>
      <c r="F261" s="172" t="s">
        <v>3775</v>
      </c>
      <c r="H261" s="173">
        <v>60.68</v>
      </c>
      <c r="I261" s="174"/>
      <c r="L261" s="170"/>
      <c r="M261" s="175"/>
      <c r="T261" s="176"/>
      <c r="AT261" s="171" t="s">
        <v>1584</v>
      </c>
      <c r="AU261" s="171" t="s">
        <v>81</v>
      </c>
      <c r="AV261" s="12" t="s">
        <v>83</v>
      </c>
      <c r="AW261" s="12" t="s">
        <v>30</v>
      </c>
      <c r="AX261" s="12" t="s">
        <v>73</v>
      </c>
      <c r="AY261" s="171" t="s">
        <v>241</v>
      </c>
    </row>
    <row r="262" spans="2:51" s="12" customFormat="1" ht="11.25">
      <c r="B262" s="170"/>
      <c r="D262" s="151" t="s">
        <v>1584</v>
      </c>
      <c r="E262" s="171" t="s">
        <v>1</v>
      </c>
      <c r="F262" s="172" t="s">
        <v>3776</v>
      </c>
      <c r="H262" s="173">
        <v>62.11</v>
      </c>
      <c r="I262" s="174"/>
      <c r="L262" s="170"/>
      <c r="M262" s="175"/>
      <c r="T262" s="176"/>
      <c r="AT262" s="171" t="s">
        <v>1584</v>
      </c>
      <c r="AU262" s="171" t="s">
        <v>81</v>
      </c>
      <c r="AV262" s="12" t="s">
        <v>83</v>
      </c>
      <c r="AW262" s="12" t="s">
        <v>30</v>
      </c>
      <c r="AX262" s="12" t="s">
        <v>73</v>
      </c>
      <c r="AY262" s="171" t="s">
        <v>241</v>
      </c>
    </row>
    <row r="263" spans="2:51" s="12" customFormat="1" ht="11.25">
      <c r="B263" s="170"/>
      <c r="D263" s="151" t="s">
        <v>1584</v>
      </c>
      <c r="E263" s="171" t="s">
        <v>1</v>
      </c>
      <c r="F263" s="172" t="s">
        <v>3777</v>
      </c>
      <c r="H263" s="173">
        <v>23.045</v>
      </c>
      <c r="I263" s="174"/>
      <c r="L263" s="170"/>
      <c r="M263" s="175"/>
      <c r="T263" s="176"/>
      <c r="AT263" s="171" t="s">
        <v>1584</v>
      </c>
      <c r="AU263" s="171" t="s">
        <v>81</v>
      </c>
      <c r="AV263" s="12" t="s">
        <v>83</v>
      </c>
      <c r="AW263" s="12" t="s">
        <v>30</v>
      </c>
      <c r="AX263" s="12" t="s">
        <v>73</v>
      </c>
      <c r="AY263" s="171" t="s">
        <v>241</v>
      </c>
    </row>
    <row r="264" spans="2:51" s="12" customFormat="1" ht="11.25">
      <c r="B264" s="170"/>
      <c r="D264" s="151" t="s">
        <v>1584</v>
      </c>
      <c r="E264" s="171" t="s">
        <v>1</v>
      </c>
      <c r="F264" s="172" t="s">
        <v>3778</v>
      </c>
      <c r="H264" s="173">
        <v>30.96</v>
      </c>
      <c r="I264" s="174"/>
      <c r="L264" s="170"/>
      <c r="M264" s="175"/>
      <c r="T264" s="176"/>
      <c r="AT264" s="171" t="s">
        <v>1584</v>
      </c>
      <c r="AU264" s="171" t="s">
        <v>81</v>
      </c>
      <c r="AV264" s="12" t="s">
        <v>83</v>
      </c>
      <c r="AW264" s="12" t="s">
        <v>30</v>
      </c>
      <c r="AX264" s="12" t="s">
        <v>73</v>
      </c>
      <c r="AY264" s="171" t="s">
        <v>241</v>
      </c>
    </row>
    <row r="265" spans="2:51" s="14" customFormat="1" ht="11.25">
      <c r="B265" s="186"/>
      <c r="D265" s="151" t="s">
        <v>1584</v>
      </c>
      <c r="E265" s="187" t="s">
        <v>1</v>
      </c>
      <c r="F265" s="188" t="s">
        <v>2061</v>
      </c>
      <c r="H265" s="189">
        <v>499.14500000000004</v>
      </c>
      <c r="I265" s="190"/>
      <c r="L265" s="186"/>
      <c r="M265" s="191"/>
      <c r="T265" s="192"/>
      <c r="AT265" s="187" t="s">
        <v>1584</v>
      </c>
      <c r="AU265" s="187" t="s">
        <v>81</v>
      </c>
      <c r="AV265" s="14" t="s">
        <v>247</v>
      </c>
      <c r="AW265" s="14" t="s">
        <v>30</v>
      </c>
      <c r="AX265" s="14" t="s">
        <v>81</v>
      </c>
      <c r="AY265" s="187" t="s">
        <v>241</v>
      </c>
    </row>
    <row r="266" spans="2:65" s="1" customFormat="1" ht="21.75" customHeight="1">
      <c r="B266" s="32"/>
      <c r="C266" s="137" t="s">
        <v>396</v>
      </c>
      <c r="D266" s="137" t="s">
        <v>243</v>
      </c>
      <c r="E266" s="138" t="s">
        <v>2333</v>
      </c>
      <c r="F266" s="139" t="s">
        <v>2334</v>
      </c>
      <c r="G266" s="140" t="s">
        <v>563</v>
      </c>
      <c r="H266" s="141">
        <v>263.37</v>
      </c>
      <c r="I266" s="142"/>
      <c r="J266" s="143">
        <f>ROUND(I266*H266,2)</f>
        <v>0</v>
      </c>
      <c r="K266" s="144"/>
      <c r="L266" s="32"/>
      <c r="M266" s="145" t="s">
        <v>1</v>
      </c>
      <c r="N266" s="146" t="s">
        <v>38</v>
      </c>
      <c r="P266" s="147">
        <f>O266*H266</f>
        <v>0</v>
      </c>
      <c r="Q266" s="147">
        <v>0</v>
      </c>
      <c r="R266" s="147">
        <f>Q266*H266</f>
        <v>0</v>
      </c>
      <c r="S266" s="147">
        <v>0</v>
      </c>
      <c r="T266" s="148">
        <f>S266*H266</f>
        <v>0</v>
      </c>
      <c r="AR266" s="149" t="s">
        <v>641</v>
      </c>
      <c r="AT266" s="149" t="s">
        <v>243</v>
      </c>
      <c r="AU266" s="149" t="s">
        <v>81</v>
      </c>
      <c r="AY266" s="17" t="s">
        <v>241</v>
      </c>
      <c r="BE266" s="150">
        <f>IF(N266="základní",J266,0)</f>
        <v>0</v>
      </c>
      <c r="BF266" s="150">
        <f>IF(N266="snížená",J266,0)</f>
        <v>0</v>
      </c>
      <c r="BG266" s="150">
        <f>IF(N266="zákl. přenesená",J266,0)</f>
        <v>0</v>
      </c>
      <c r="BH266" s="150">
        <f>IF(N266="sníž. přenesená",J266,0)</f>
        <v>0</v>
      </c>
      <c r="BI266" s="150">
        <f>IF(N266="nulová",J266,0)</f>
        <v>0</v>
      </c>
      <c r="BJ266" s="17" t="s">
        <v>81</v>
      </c>
      <c r="BK266" s="150">
        <f>ROUND(I266*H266,2)</f>
        <v>0</v>
      </c>
      <c r="BL266" s="17" t="s">
        <v>641</v>
      </c>
      <c r="BM266" s="149" t="s">
        <v>3779</v>
      </c>
    </row>
    <row r="267" spans="2:47" s="1" customFormat="1" ht="11.25">
      <c r="B267" s="32"/>
      <c r="D267" s="151" t="s">
        <v>248</v>
      </c>
      <c r="F267" s="152" t="s">
        <v>2334</v>
      </c>
      <c r="I267" s="153"/>
      <c r="L267" s="32"/>
      <c r="M267" s="154"/>
      <c r="T267" s="56"/>
      <c r="AT267" s="17" t="s">
        <v>248</v>
      </c>
      <c r="AU267" s="17" t="s">
        <v>81</v>
      </c>
    </row>
    <row r="268" spans="2:51" s="13" customFormat="1" ht="22.5">
      <c r="B268" s="177"/>
      <c r="D268" s="151" t="s">
        <v>1584</v>
      </c>
      <c r="E268" s="178" t="s">
        <v>1</v>
      </c>
      <c r="F268" s="179" t="s">
        <v>1806</v>
      </c>
      <c r="H268" s="178" t="s">
        <v>1</v>
      </c>
      <c r="I268" s="180"/>
      <c r="L268" s="177"/>
      <c r="M268" s="181"/>
      <c r="T268" s="182"/>
      <c r="AT268" s="178" t="s">
        <v>1584</v>
      </c>
      <c r="AU268" s="178" t="s">
        <v>81</v>
      </c>
      <c r="AV268" s="13" t="s">
        <v>81</v>
      </c>
      <c r="AW268" s="13" t="s">
        <v>30</v>
      </c>
      <c r="AX268" s="13" t="s">
        <v>73</v>
      </c>
      <c r="AY268" s="178" t="s">
        <v>241</v>
      </c>
    </row>
    <row r="269" spans="2:51" s="12" customFormat="1" ht="11.25">
      <c r="B269" s="170"/>
      <c r="D269" s="151" t="s">
        <v>1584</v>
      </c>
      <c r="E269" s="171" t="s">
        <v>1</v>
      </c>
      <c r="F269" s="172" t="s">
        <v>3780</v>
      </c>
      <c r="H269" s="173">
        <v>10.78</v>
      </c>
      <c r="I269" s="174"/>
      <c r="L269" s="170"/>
      <c r="M269" s="175"/>
      <c r="T269" s="176"/>
      <c r="AT269" s="171" t="s">
        <v>1584</v>
      </c>
      <c r="AU269" s="171" t="s">
        <v>81</v>
      </c>
      <c r="AV269" s="12" t="s">
        <v>83</v>
      </c>
      <c r="AW269" s="12" t="s">
        <v>30</v>
      </c>
      <c r="AX269" s="12" t="s">
        <v>73</v>
      </c>
      <c r="AY269" s="171" t="s">
        <v>241</v>
      </c>
    </row>
    <row r="270" spans="2:51" s="12" customFormat="1" ht="11.25">
      <c r="B270" s="170"/>
      <c r="D270" s="151" t="s">
        <v>1584</v>
      </c>
      <c r="E270" s="171" t="s">
        <v>1</v>
      </c>
      <c r="F270" s="172" t="s">
        <v>3781</v>
      </c>
      <c r="H270" s="173">
        <v>21.17</v>
      </c>
      <c r="I270" s="174"/>
      <c r="L270" s="170"/>
      <c r="M270" s="175"/>
      <c r="T270" s="176"/>
      <c r="AT270" s="171" t="s">
        <v>1584</v>
      </c>
      <c r="AU270" s="171" t="s">
        <v>81</v>
      </c>
      <c r="AV270" s="12" t="s">
        <v>83</v>
      </c>
      <c r="AW270" s="12" t="s">
        <v>30</v>
      </c>
      <c r="AX270" s="12" t="s">
        <v>73</v>
      </c>
      <c r="AY270" s="171" t="s">
        <v>241</v>
      </c>
    </row>
    <row r="271" spans="2:51" s="12" customFormat="1" ht="11.25">
      <c r="B271" s="170"/>
      <c r="D271" s="151" t="s">
        <v>1584</v>
      </c>
      <c r="E271" s="171" t="s">
        <v>1</v>
      </c>
      <c r="F271" s="172" t="s">
        <v>3782</v>
      </c>
      <c r="H271" s="173">
        <v>231.42</v>
      </c>
      <c r="I271" s="174"/>
      <c r="L271" s="170"/>
      <c r="M271" s="175"/>
      <c r="T271" s="176"/>
      <c r="AT271" s="171" t="s">
        <v>1584</v>
      </c>
      <c r="AU271" s="171" t="s">
        <v>81</v>
      </c>
      <c r="AV271" s="12" t="s">
        <v>83</v>
      </c>
      <c r="AW271" s="12" t="s">
        <v>30</v>
      </c>
      <c r="AX271" s="12" t="s">
        <v>73</v>
      </c>
      <c r="AY271" s="171" t="s">
        <v>241</v>
      </c>
    </row>
    <row r="272" spans="2:51" s="14" customFormat="1" ht="11.25">
      <c r="B272" s="186"/>
      <c r="D272" s="151" t="s">
        <v>1584</v>
      </c>
      <c r="E272" s="187" t="s">
        <v>1</v>
      </c>
      <c r="F272" s="188" t="s">
        <v>2061</v>
      </c>
      <c r="H272" s="189">
        <v>263.37</v>
      </c>
      <c r="I272" s="190"/>
      <c r="L272" s="186"/>
      <c r="M272" s="191"/>
      <c r="T272" s="192"/>
      <c r="AT272" s="187" t="s">
        <v>1584</v>
      </c>
      <c r="AU272" s="187" t="s">
        <v>81</v>
      </c>
      <c r="AV272" s="14" t="s">
        <v>247</v>
      </c>
      <c r="AW272" s="14" t="s">
        <v>30</v>
      </c>
      <c r="AX272" s="14" t="s">
        <v>81</v>
      </c>
      <c r="AY272" s="187" t="s">
        <v>241</v>
      </c>
    </row>
    <row r="273" spans="2:65" s="1" customFormat="1" ht="24.2" customHeight="1">
      <c r="B273" s="32"/>
      <c r="C273" s="137" t="s">
        <v>326</v>
      </c>
      <c r="D273" s="137" t="s">
        <v>243</v>
      </c>
      <c r="E273" s="138" t="s">
        <v>3518</v>
      </c>
      <c r="F273" s="139" t="s">
        <v>3519</v>
      </c>
      <c r="G273" s="140" t="s">
        <v>3520</v>
      </c>
      <c r="H273" s="141">
        <v>1</v>
      </c>
      <c r="I273" s="142"/>
      <c r="J273" s="143">
        <f>ROUND(I273*H273,2)</f>
        <v>0</v>
      </c>
      <c r="K273" s="144"/>
      <c r="L273" s="32"/>
      <c r="M273" s="145" t="s">
        <v>1</v>
      </c>
      <c r="N273" s="146" t="s">
        <v>38</v>
      </c>
      <c r="P273" s="147">
        <f>O273*H273</f>
        <v>0</v>
      </c>
      <c r="Q273" s="147">
        <v>0</v>
      </c>
      <c r="R273" s="147">
        <f>Q273*H273</f>
        <v>0</v>
      </c>
      <c r="S273" s="147">
        <v>0</v>
      </c>
      <c r="T273" s="148">
        <f>S273*H273</f>
        <v>0</v>
      </c>
      <c r="AR273" s="149" t="s">
        <v>247</v>
      </c>
      <c r="AT273" s="149" t="s">
        <v>243</v>
      </c>
      <c r="AU273" s="149" t="s">
        <v>81</v>
      </c>
      <c r="AY273" s="17" t="s">
        <v>241</v>
      </c>
      <c r="BE273" s="150">
        <f>IF(N273="základní",J273,0)</f>
        <v>0</v>
      </c>
      <c r="BF273" s="150">
        <f>IF(N273="snížená",J273,0)</f>
        <v>0</v>
      </c>
      <c r="BG273" s="150">
        <f>IF(N273="zákl. přenesená",J273,0)</f>
        <v>0</v>
      </c>
      <c r="BH273" s="150">
        <f>IF(N273="sníž. přenesená",J273,0)</f>
        <v>0</v>
      </c>
      <c r="BI273" s="150">
        <f>IF(N273="nulová",J273,0)</f>
        <v>0</v>
      </c>
      <c r="BJ273" s="17" t="s">
        <v>81</v>
      </c>
      <c r="BK273" s="150">
        <f>ROUND(I273*H273,2)</f>
        <v>0</v>
      </c>
      <c r="BL273" s="17" t="s">
        <v>247</v>
      </c>
      <c r="BM273" s="149" t="s">
        <v>3783</v>
      </c>
    </row>
    <row r="274" spans="2:47" s="1" customFormat="1" ht="11.25">
      <c r="B274" s="32"/>
      <c r="D274" s="151" t="s">
        <v>248</v>
      </c>
      <c r="F274" s="152" t="s">
        <v>3519</v>
      </c>
      <c r="I274" s="153"/>
      <c r="L274" s="32"/>
      <c r="M274" s="167"/>
      <c r="N274" s="168"/>
      <c r="O274" s="168"/>
      <c r="P274" s="168"/>
      <c r="Q274" s="168"/>
      <c r="R274" s="168"/>
      <c r="S274" s="168"/>
      <c r="T274" s="169"/>
      <c r="AT274" s="17" t="s">
        <v>248</v>
      </c>
      <c r="AU274" s="17" t="s">
        <v>81</v>
      </c>
    </row>
    <row r="275" spans="2:12" s="1" customFormat="1" ht="6.95" customHeight="1">
      <c r="B275" s="44"/>
      <c r="C275" s="45"/>
      <c r="D275" s="45"/>
      <c r="E275" s="45"/>
      <c r="F275" s="45"/>
      <c r="G275" s="45"/>
      <c r="H275" s="45"/>
      <c r="I275" s="45"/>
      <c r="J275" s="45"/>
      <c r="K275" s="45"/>
      <c r="L275" s="32"/>
    </row>
  </sheetData>
  <sheetProtection algorithmName="SHA-512" hashValue="w5LA4nfbkX4eIQpznSj4N63GLXNogJzjSmk7AcDaeRjbc/8xA5ycakJ6Li6wYQK/4fAJSstsBNy0ABMkp84EZw==" saltValue="BVo6lgyULBwpKoAJ08+hDHJ4ugnQkBmcxOTLHO51aYu01WBaTdtywV1NfPjnn5Sw7pP2Fwy5SkehhN+DybMGTg==" spinCount="100000" sheet="1" objects="1" scenarios="1" formatColumns="0" formatRows="0" autoFilter="0"/>
  <autoFilter ref="C118:K27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BM2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152</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3784</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ROUND((SUM(BE119:BE206)),2)</f>
        <v>0</v>
      </c>
      <c r="I33" s="96">
        <v>0.21</v>
      </c>
      <c r="J33" s="86">
        <f>ROUND(((SUM(BE119:BE206))*I33),2)</f>
        <v>0</v>
      </c>
      <c r="L33" s="32"/>
    </row>
    <row r="34" spans="2:12" s="1" customFormat="1" ht="14.45" customHeight="1">
      <c r="B34" s="32"/>
      <c r="E34" s="27" t="s">
        <v>39</v>
      </c>
      <c r="F34" s="86">
        <f>ROUND((SUM(BF119:BF206)),2)</f>
        <v>0</v>
      </c>
      <c r="I34" s="96">
        <v>0.15</v>
      </c>
      <c r="J34" s="86">
        <f>ROUND(((SUM(BF119:BF206))*I34),2)</f>
        <v>0</v>
      </c>
      <c r="L34" s="32"/>
    </row>
    <row r="35" spans="2:12" s="1" customFormat="1" ht="14.45" customHeight="1" hidden="1">
      <c r="B35" s="32"/>
      <c r="E35" s="27" t="s">
        <v>40</v>
      </c>
      <c r="F35" s="86">
        <f>ROUND((SUM(BG119:BG206)),2)</f>
        <v>0</v>
      </c>
      <c r="I35" s="96">
        <v>0.21</v>
      </c>
      <c r="J35" s="86">
        <f>0</f>
        <v>0</v>
      </c>
      <c r="L35" s="32"/>
    </row>
    <row r="36" spans="2:12" s="1" customFormat="1" ht="14.45" customHeight="1" hidden="1">
      <c r="B36" s="32"/>
      <c r="E36" s="27" t="s">
        <v>41</v>
      </c>
      <c r="F36" s="86">
        <f>ROUND((SUM(BH119:BH206)),2)</f>
        <v>0</v>
      </c>
      <c r="I36" s="96">
        <v>0.15</v>
      </c>
      <c r="J36" s="86">
        <f>0</f>
        <v>0</v>
      </c>
      <c r="L36" s="32"/>
    </row>
    <row r="37" spans="2:12" s="1" customFormat="1" ht="14.45" customHeight="1" hidden="1">
      <c r="B37" s="32"/>
      <c r="E37" s="27" t="s">
        <v>42</v>
      </c>
      <c r="F37" s="86">
        <f>ROUND((SUM(BI119:BI206)),2)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13-05 - ŽST Mníšek u Liberce, žel.přejezd v km 171,327</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J179</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30" customHeight="1">
      <c r="B111" s="32"/>
      <c r="E111" s="241" t="str">
        <f>E9</f>
        <v>SO 13-05 - ŽST Mníšek u Liberce, žel.přejezd v km 171,327</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P120+P179</f>
        <v>0</v>
      </c>
      <c r="Q119" s="53"/>
      <c r="R119" s="122">
        <f>R120+R179</f>
        <v>0</v>
      </c>
      <c r="S119" s="53"/>
      <c r="T119" s="123">
        <f>T120+T179</f>
        <v>0</v>
      </c>
      <c r="AT119" s="17" t="s">
        <v>72</v>
      </c>
      <c r="AU119" s="17" t="s">
        <v>212</v>
      </c>
      <c r="BK119" s="124">
        <f>BK120+BK179</f>
        <v>0</v>
      </c>
    </row>
    <row r="120" spans="2:63" s="11" customFormat="1" ht="25.9" customHeight="1">
      <c r="B120" s="125"/>
      <c r="D120" s="126" t="s">
        <v>72</v>
      </c>
      <c r="E120" s="127" t="s">
        <v>239</v>
      </c>
      <c r="F120" s="127" t="s">
        <v>2037</v>
      </c>
      <c r="I120" s="128"/>
      <c r="J120" s="129">
        <f>BK120</f>
        <v>0</v>
      </c>
      <c r="L120" s="125"/>
      <c r="M120" s="130"/>
      <c r="P120" s="131">
        <f>P121</f>
        <v>0</v>
      </c>
      <c r="R120" s="131">
        <f>R121</f>
        <v>0</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SUM(P122:P178)</f>
        <v>0</v>
      </c>
      <c r="R121" s="131">
        <f>SUM(R122:R178)</f>
        <v>0</v>
      </c>
      <c r="T121" s="132">
        <f>SUM(T122:T178)</f>
        <v>0</v>
      </c>
      <c r="AR121" s="126" t="s">
        <v>81</v>
      </c>
      <c r="AT121" s="133" t="s">
        <v>72</v>
      </c>
      <c r="AU121" s="133" t="s">
        <v>81</v>
      </c>
      <c r="AY121" s="126" t="s">
        <v>241</v>
      </c>
      <c r="BK121" s="134">
        <f>SUM(BK122:BK178)</f>
        <v>0</v>
      </c>
    </row>
    <row r="122" spans="2:65" s="1" customFormat="1" ht="37.9" customHeight="1">
      <c r="B122" s="32"/>
      <c r="C122" s="137" t="s">
        <v>81</v>
      </c>
      <c r="D122" s="137" t="s">
        <v>243</v>
      </c>
      <c r="E122" s="138" t="s">
        <v>3167</v>
      </c>
      <c r="F122" s="139" t="s">
        <v>3168</v>
      </c>
      <c r="G122" s="140" t="s">
        <v>267</v>
      </c>
      <c r="H122" s="141">
        <v>7.2</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3785</v>
      </c>
    </row>
    <row r="123" spans="2:47" s="1" customFormat="1" ht="19.5">
      <c r="B123" s="32"/>
      <c r="D123" s="151" t="s">
        <v>248</v>
      </c>
      <c r="F123" s="152" t="s">
        <v>3168</v>
      </c>
      <c r="I123" s="153"/>
      <c r="L123" s="32"/>
      <c r="M123" s="154"/>
      <c r="T123" s="56"/>
      <c r="AT123" s="17" t="s">
        <v>248</v>
      </c>
      <c r="AU123" s="17" t="s">
        <v>83</v>
      </c>
    </row>
    <row r="124" spans="2:65" s="1" customFormat="1" ht="24.2" customHeight="1">
      <c r="B124" s="32"/>
      <c r="C124" s="155" t="s">
        <v>83</v>
      </c>
      <c r="D124" s="155" t="s">
        <v>260</v>
      </c>
      <c r="E124" s="156" t="s">
        <v>3171</v>
      </c>
      <c r="F124" s="157" t="s">
        <v>3172</v>
      </c>
      <c r="G124" s="158" t="s">
        <v>267</v>
      </c>
      <c r="H124" s="159">
        <v>7.2</v>
      </c>
      <c r="I124" s="160"/>
      <c r="J124" s="161">
        <f>ROUND(I124*H124,2)</f>
        <v>0</v>
      </c>
      <c r="K124" s="162"/>
      <c r="L124" s="163"/>
      <c r="M124" s="164" t="s">
        <v>1</v>
      </c>
      <c r="N124" s="165" t="s">
        <v>38</v>
      </c>
      <c r="P124" s="147">
        <f>O124*H124</f>
        <v>0</v>
      </c>
      <c r="Q124" s="147">
        <v>0</v>
      </c>
      <c r="R124" s="147">
        <f>Q124*H124</f>
        <v>0</v>
      </c>
      <c r="S124" s="147">
        <v>0</v>
      </c>
      <c r="T124" s="148">
        <f>S124*H124</f>
        <v>0</v>
      </c>
      <c r="AR124" s="149" t="s">
        <v>258</v>
      </c>
      <c r="AT124" s="149" t="s">
        <v>260</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3786</v>
      </c>
    </row>
    <row r="125" spans="2:47" s="1" customFormat="1" ht="19.5">
      <c r="B125" s="32"/>
      <c r="D125" s="151" t="s">
        <v>248</v>
      </c>
      <c r="F125" s="152" t="s">
        <v>3172</v>
      </c>
      <c r="I125" s="153"/>
      <c r="L125" s="32"/>
      <c r="M125" s="154"/>
      <c r="T125" s="56"/>
      <c r="AT125" s="17" t="s">
        <v>248</v>
      </c>
      <c r="AU125" s="17" t="s">
        <v>83</v>
      </c>
    </row>
    <row r="126" spans="2:65" s="1" customFormat="1" ht="16.5" customHeight="1">
      <c r="B126" s="32"/>
      <c r="C126" s="137" t="s">
        <v>251</v>
      </c>
      <c r="D126" s="137" t="s">
        <v>243</v>
      </c>
      <c r="E126" s="138" t="s">
        <v>3445</v>
      </c>
      <c r="F126" s="139" t="s">
        <v>3446</v>
      </c>
      <c r="G126" s="140" t="s">
        <v>263</v>
      </c>
      <c r="H126" s="141">
        <v>4</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3787</v>
      </c>
    </row>
    <row r="127" spans="2:47" s="1" customFormat="1" ht="11.25">
      <c r="B127" s="32"/>
      <c r="D127" s="151" t="s">
        <v>248</v>
      </c>
      <c r="F127" s="152" t="s">
        <v>3446</v>
      </c>
      <c r="I127" s="153"/>
      <c r="L127" s="32"/>
      <c r="M127" s="154"/>
      <c r="T127" s="56"/>
      <c r="AT127" s="17" t="s">
        <v>248</v>
      </c>
      <c r="AU127" s="17" t="s">
        <v>83</v>
      </c>
    </row>
    <row r="128" spans="2:65" s="1" customFormat="1" ht="24.2" customHeight="1">
      <c r="B128" s="32"/>
      <c r="C128" s="137" t="s">
        <v>247</v>
      </c>
      <c r="D128" s="137" t="s">
        <v>243</v>
      </c>
      <c r="E128" s="138" t="s">
        <v>3448</v>
      </c>
      <c r="F128" s="139" t="s">
        <v>3449</v>
      </c>
      <c r="G128" s="140" t="s">
        <v>267</v>
      </c>
      <c r="H128" s="141">
        <v>12</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3788</v>
      </c>
    </row>
    <row r="129" spans="2:47" s="1" customFormat="1" ht="11.25">
      <c r="B129" s="32"/>
      <c r="D129" s="151" t="s">
        <v>248</v>
      </c>
      <c r="F129" s="152" t="s">
        <v>3449</v>
      </c>
      <c r="I129" s="153"/>
      <c r="L129" s="32"/>
      <c r="M129" s="154"/>
      <c r="T129" s="56"/>
      <c r="AT129" s="17" t="s">
        <v>248</v>
      </c>
      <c r="AU129" s="17" t="s">
        <v>83</v>
      </c>
    </row>
    <row r="130" spans="2:65" s="1" customFormat="1" ht="24.2" customHeight="1">
      <c r="B130" s="32"/>
      <c r="C130" s="137" t="s">
        <v>259</v>
      </c>
      <c r="D130" s="137" t="s">
        <v>243</v>
      </c>
      <c r="E130" s="138" t="s">
        <v>3451</v>
      </c>
      <c r="F130" s="139" t="s">
        <v>3452</v>
      </c>
      <c r="G130" s="140" t="s">
        <v>257</v>
      </c>
      <c r="H130" s="141">
        <v>14</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3789</v>
      </c>
    </row>
    <row r="131" spans="2:47" s="1" customFormat="1" ht="11.25">
      <c r="B131" s="32"/>
      <c r="D131" s="151" t="s">
        <v>248</v>
      </c>
      <c r="F131" s="152" t="s">
        <v>3452</v>
      </c>
      <c r="I131" s="153"/>
      <c r="L131" s="32"/>
      <c r="M131" s="154"/>
      <c r="T131" s="56"/>
      <c r="AT131" s="17" t="s">
        <v>248</v>
      </c>
      <c r="AU131" s="17" t="s">
        <v>83</v>
      </c>
    </row>
    <row r="132" spans="2:51" s="12" customFormat="1" ht="11.25">
      <c r="B132" s="170"/>
      <c r="D132" s="151" t="s">
        <v>1584</v>
      </c>
      <c r="E132" s="171" t="s">
        <v>1</v>
      </c>
      <c r="F132" s="172" t="s">
        <v>3790</v>
      </c>
      <c r="H132" s="173">
        <v>8.4</v>
      </c>
      <c r="I132" s="174"/>
      <c r="L132" s="170"/>
      <c r="M132" s="175"/>
      <c r="T132" s="176"/>
      <c r="AT132" s="171" t="s">
        <v>1584</v>
      </c>
      <c r="AU132" s="171" t="s">
        <v>83</v>
      </c>
      <c r="AV132" s="12" t="s">
        <v>83</v>
      </c>
      <c r="AW132" s="12" t="s">
        <v>30</v>
      </c>
      <c r="AX132" s="12" t="s">
        <v>73</v>
      </c>
      <c r="AY132" s="171" t="s">
        <v>241</v>
      </c>
    </row>
    <row r="133" spans="2:51" s="12" customFormat="1" ht="11.25">
      <c r="B133" s="170"/>
      <c r="D133" s="151" t="s">
        <v>1584</v>
      </c>
      <c r="E133" s="171" t="s">
        <v>1</v>
      </c>
      <c r="F133" s="172" t="s">
        <v>3791</v>
      </c>
      <c r="H133" s="173">
        <v>5.6</v>
      </c>
      <c r="I133" s="174"/>
      <c r="L133" s="170"/>
      <c r="M133" s="175"/>
      <c r="T133" s="176"/>
      <c r="AT133" s="171" t="s">
        <v>1584</v>
      </c>
      <c r="AU133" s="171" t="s">
        <v>83</v>
      </c>
      <c r="AV133" s="12" t="s">
        <v>83</v>
      </c>
      <c r="AW133" s="12" t="s">
        <v>30</v>
      </c>
      <c r="AX133" s="12" t="s">
        <v>73</v>
      </c>
      <c r="AY133" s="171" t="s">
        <v>241</v>
      </c>
    </row>
    <row r="134" spans="2:51" s="14" customFormat="1" ht="11.25">
      <c r="B134" s="186"/>
      <c r="D134" s="151" t="s">
        <v>1584</v>
      </c>
      <c r="E134" s="187" t="s">
        <v>1</v>
      </c>
      <c r="F134" s="188" t="s">
        <v>2061</v>
      </c>
      <c r="H134" s="189">
        <v>14</v>
      </c>
      <c r="I134" s="190"/>
      <c r="L134" s="186"/>
      <c r="M134" s="191"/>
      <c r="T134" s="192"/>
      <c r="AT134" s="187" t="s">
        <v>1584</v>
      </c>
      <c r="AU134" s="187" t="s">
        <v>83</v>
      </c>
      <c r="AV134" s="14" t="s">
        <v>247</v>
      </c>
      <c r="AW134" s="14" t="s">
        <v>30</v>
      </c>
      <c r="AX134" s="14" t="s">
        <v>81</v>
      </c>
      <c r="AY134" s="187" t="s">
        <v>241</v>
      </c>
    </row>
    <row r="135" spans="2:65" s="1" customFormat="1" ht="24.2" customHeight="1">
      <c r="B135" s="32"/>
      <c r="C135" s="137" t="s">
        <v>254</v>
      </c>
      <c r="D135" s="137" t="s">
        <v>243</v>
      </c>
      <c r="E135" s="138" t="s">
        <v>3456</v>
      </c>
      <c r="F135" s="139" t="s">
        <v>3457</v>
      </c>
      <c r="G135" s="140" t="s">
        <v>257</v>
      </c>
      <c r="H135" s="141">
        <v>46.3</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83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3792</v>
      </c>
    </row>
    <row r="136" spans="2:47" s="1" customFormat="1" ht="11.25">
      <c r="B136" s="32"/>
      <c r="D136" s="151" t="s">
        <v>248</v>
      </c>
      <c r="F136" s="152" t="s">
        <v>3457</v>
      </c>
      <c r="I136" s="153"/>
      <c r="L136" s="32"/>
      <c r="M136" s="154"/>
      <c r="T136" s="56"/>
      <c r="AT136" s="17" t="s">
        <v>248</v>
      </c>
      <c r="AU136" s="17" t="s">
        <v>83</v>
      </c>
    </row>
    <row r="137" spans="2:51" s="12" customFormat="1" ht="11.25">
      <c r="B137" s="170"/>
      <c r="D137" s="151" t="s">
        <v>1584</v>
      </c>
      <c r="E137" s="171" t="s">
        <v>1</v>
      </c>
      <c r="F137" s="172" t="s">
        <v>3793</v>
      </c>
      <c r="H137" s="173">
        <v>46.3</v>
      </c>
      <c r="I137" s="174"/>
      <c r="L137" s="170"/>
      <c r="M137" s="175"/>
      <c r="T137" s="176"/>
      <c r="AT137" s="171" t="s">
        <v>1584</v>
      </c>
      <c r="AU137" s="171" t="s">
        <v>83</v>
      </c>
      <c r="AV137" s="12" t="s">
        <v>83</v>
      </c>
      <c r="AW137" s="12" t="s">
        <v>30</v>
      </c>
      <c r="AX137" s="12" t="s">
        <v>73</v>
      </c>
      <c r="AY137" s="171" t="s">
        <v>241</v>
      </c>
    </row>
    <row r="138" spans="2:51" s="14" customFormat="1" ht="11.25">
      <c r="B138" s="186"/>
      <c r="D138" s="151" t="s">
        <v>1584</v>
      </c>
      <c r="E138" s="187" t="s">
        <v>1</v>
      </c>
      <c r="F138" s="188" t="s">
        <v>2061</v>
      </c>
      <c r="H138" s="189">
        <v>46.3</v>
      </c>
      <c r="I138" s="190"/>
      <c r="L138" s="186"/>
      <c r="M138" s="191"/>
      <c r="T138" s="192"/>
      <c r="AT138" s="187" t="s">
        <v>1584</v>
      </c>
      <c r="AU138" s="187" t="s">
        <v>83</v>
      </c>
      <c r="AV138" s="14" t="s">
        <v>247</v>
      </c>
      <c r="AW138" s="14" t="s">
        <v>30</v>
      </c>
      <c r="AX138" s="14" t="s">
        <v>81</v>
      </c>
      <c r="AY138" s="187" t="s">
        <v>241</v>
      </c>
    </row>
    <row r="139" spans="2:65" s="1" customFormat="1" ht="24.2" customHeight="1">
      <c r="B139" s="32"/>
      <c r="C139" s="137" t="s">
        <v>269</v>
      </c>
      <c r="D139" s="137" t="s">
        <v>243</v>
      </c>
      <c r="E139" s="138" t="s">
        <v>3460</v>
      </c>
      <c r="F139" s="139" t="s">
        <v>3461</v>
      </c>
      <c r="G139" s="140" t="s">
        <v>257</v>
      </c>
      <c r="H139" s="141">
        <v>39</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83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3794</v>
      </c>
    </row>
    <row r="140" spans="2:47" s="1" customFormat="1" ht="19.5">
      <c r="B140" s="32"/>
      <c r="D140" s="151" t="s">
        <v>248</v>
      </c>
      <c r="F140" s="152" t="s">
        <v>3461</v>
      </c>
      <c r="I140" s="153"/>
      <c r="L140" s="32"/>
      <c r="M140" s="154"/>
      <c r="T140" s="56"/>
      <c r="AT140" s="17" t="s">
        <v>248</v>
      </c>
      <c r="AU140" s="17" t="s">
        <v>83</v>
      </c>
    </row>
    <row r="141" spans="2:51" s="12" customFormat="1" ht="11.25">
      <c r="B141" s="170"/>
      <c r="D141" s="151" t="s">
        <v>1584</v>
      </c>
      <c r="E141" s="171" t="s">
        <v>1</v>
      </c>
      <c r="F141" s="172" t="s">
        <v>3795</v>
      </c>
      <c r="H141" s="173">
        <v>39</v>
      </c>
      <c r="I141" s="174"/>
      <c r="L141" s="170"/>
      <c r="M141" s="175"/>
      <c r="T141" s="176"/>
      <c r="AT141" s="171" t="s">
        <v>1584</v>
      </c>
      <c r="AU141" s="171" t="s">
        <v>83</v>
      </c>
      <c r="AV141" s="12" t="s">
        <v>83</v>
      </c>
      <c r="AW141" s="12" t="s">
        <v>30</v>
      </c>
      <c r="AX141" s="12" t="s">
        <v>73</v>
      </c>
      <c r="AY141" s="171" t="s">
        <v>241</v>
      </c>
    </row>
    <row r="142" spans="2:51" s="14" customFormat="1" ht="11.25">
      <c r="B142" s="186"/>
      <c r="D142" s="151" t="s">
        <v>1584</v>
      </c>
      <c r="E142" s="187" t="s">
        <v>1</v>
      </c>
      <c r="F142" s="188" t="s">
        <v>2061</v>
      </c>
      <c r="H142" s="189">
        <v>39</v>
      </c>
      <c r="I142" s="190"/>
      <c r="L142" s="186"/>
      <c r="M142" s="191"/>
      <c r="T142" s="192"/>
      <c r="AT142" s="187" t="s">
        <v>1584</v>
      </c>
      <c r="AU142" s="187" t="s">
        <v>83</v>
      </c>
      <c r="AV142" s="14" t="s">
        <v>247</v>
      </c>
      <c r="AW142" s="14" t="s">
        <v>30</v>
      </c>
      <c r="AX142" s="14" t="s">
        <v>81</v>
      </c>
      <c r="AY142" s="187" t="s">
        <v>241</v>
      </c>
    </row>
    <row r="143" spans="2:65" s="1" customFormat="1" ht="21.75" customHeight="1">
      <c r="B143" s="32"/>
      <c r="C143" s="155" t="s">
        <v>258</v>
      </c>
      <c r="D143" s="155" t="s">
        <v>260</v>
      </c>
      <c r="E143" s="156" t="s">
        <v>3306</v>
      </c>
      <c r="F143" s="157" t="s">
        <v>3464</v>
      </c>
      <c r="G143" s="158" t="s">
        <v>563</v>
      </c>
      <c r="H143" s="159">
        <v>10.14</v>
      </c>
      <c r="I143" s="160"/>
      <c r="J143" s="161">
        <f>ROUND(I143*H143,2)</f>
        <v>0</v>
      </c>
      <c r="K143" s="162"/>
      <c r="L143" s="163"/>
      <c r="M143" s="164" t="s">
        <v>1</v>
      </c>
      <c r="N143" s="165" t="s">
        <v>38</v>
      </c>
      <c r="P143" s="147">
        <f>O143*H143</f>
        <v>0</v>
      </c>
      <c r="Q143" s="147">
        <v>0</v>
      </c>
      <c r="R143" s="147">
        <f>Q143*H143</f>
        <v>0</v>
      </c>
      <c r="S143" s="147">
        <v>0</v>
      </c>
      <c r="T143" s="148">
        <f>S143*H143</f>
        <v>0</v>
      </c>
      <c r="AR143" s="149" t="s">
        <v>258</v>
      </c>
      <c r="AT143" s="149" t="s">
        <v>260</v>
      </c>
      <c r="AU143" s="149" t="s">
        <v>83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3796</v>
      </c>
    </row>
    <row r="144" spans="2:47" s="1" customFormat="1" ht="11.25">
      <c r="B144" s="32"/>
      <c r="D144" s="151" t="s">
        <v>248</v>
      </c>
      <c r="F144" s="152" t="s">
        <v>3464</v>
      </c>
      <c r="I144" s="153"/>
      <c r="L144" s="32"/>
      <c r="M144" s="154"/>
      <c r="T144" s="56"/>
      <c r="AT144" s="17" t="s">
        <v>248</v>
      </c>
      <c r="AU144" s="17" t="s">
        <v>83</v>
      </c>
    </row>
    <row r="145" spans="2:65" s="1" customFormat="1" ht="21.75" customHeight="1">
      <c r="B145" s="32"/>
      <c r="C145" s="155" t="s">
        <v>276</v>
      </c>
      <c r="D145" s="155" t="s">
        <v>260</v>
      </c>
      <c r="E145" s="156" t="s">
        <v>3466</v>
      </c>
      <c r="F145" s="157" t="s">
        <v>3467</v>
      </c>
      <c r="G145" s="158" t="s">
        <v>257</v>
      </c>
      <c r="H145" s="159">
        <v>39</v>
      </c>
      <c r="I145" s="160"/>
      <c r="J145" s="161">
        <f>ROUND(I145*H145,2)</f>
        <v>0</v>
      </c>
      <c r="K145" s="162"/>
      <c r="L145" s="163"/>
      <c r="M145" s="164" t="s">
        <v>1</v>
      </c>
      <c r="N145" s="165" t="s">
        <v>38</v>
      </c>
      <c r="P145" s="147">
        <f>O145*H145</f>
        <v>0</v>
      </c>
      <c r="Q145" s="147">
        <v>0</v>
      </c>
      <c r="R145" s="147">
        <f>Q145*H145</f>
        <v>0</v>
      </c>
      <c r="S145" s="147">
        <v>0</v>
      </c>
      <c r="T145" s="148">
        <f>S145*H145</f>
        <v>0</v>
      </c>
      <c r="AR145" s="149" t="s">
        <v>258</v>
      </c>
      <c r="AT145" s="149" t="s">
        <v>260</v>
      </c>
      <c r="AU145" s="149" t="s">
        <v>83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3797</v>
      </c>
    </row>
    <row r="146" spans="2:47" s="1" customFormat="1" ht="11.25">
      <c r="B146" s="32"/>
      <c r="D146" s="151" t="s">
        <v>248</v>
      </c>
      <c r="F146" s="152" t="s">
        <v>3467</v>
      </c>
      <c r="I146" s="153"/>
      <c r="L146" s="32"/>
      <c r="M146" s="154"/>
      <c r="T146" s="56"/>
      <c r="AT146" s="17" t="s">
        <v>248</v>
      </c>
      <c r="AU146" s="17" t="s">
        <v>83</v>
      </c>
    </row>
    <row r="147" spans="2:65" s="1" customFormat="1" ht="24.2" customHeight="1">
      <c r="B147" s="32"/>
      <c r="C147" s="137" t="s">
        <v>264</v>
      </c>
      <c r="D147" s="137" t="s">
        <v>243</v>
      </c>
      <c r="E147" s="138" t="s">
        <v>3469</v>
      </c>
      <c r="F147" s="139" t="s">
        <v>3470</v>
      </c>
      <c r="G147" s="140" t="s">
        <v>257</v>
      </c>
      <c r="H147" s="141">
        <v>10</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83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3798</v>
      </c>
    </row>
    <row r="148" spans="2:47" s="1" customFormat="1" ht="19.5">
      <c r="B148" s="32"/>
      <c r="D148" s="151" t="s">
        <v>248</v>
      </c>
      <c r="F148" s="152" t="s">
        <v>3470</v>
      </c>
      <c r="I148" s="153"/>
      <c r="L148" s="32"/>
      <c r="M148" s="154"/>
      <c r="T148" s="56"/>
      <c r="AT148" s="17" t="s">
        <v>248</v>
      </c>
      <c r="AU148" s="17" t="s">
        <v>83</v>
      </c>
    </row>
    <row r="149" spans="2:51" s="12" customFormat="1" ht="11.25">
      <c r="B149" s="170"/>
      <c r="D149" s="151" t="s">
        <v>1584</v>
      </c>
      <c r="E149" s="171" t="s">
        <v>1</v>
      </c>
      <c r="F149" s="172" t="s">
        <v>3472</v>
      </c>
      <c r="H149" s="173">
        <v>10</v>
      </c>
      <c r="I149" s="174"/>
      <c r="L149" s="170"/>
      <c r="M149" s="175"/>
      <c r="T149" s="176"/>
      <c r="AT149" s="171" t="s">
        <v>1584</v>
      </c>
      <c r="AU149" s="171" t="s">
        <v>83</v>
      </c>
      <c r="AV149" s="12" t="s">
        <v>83</v>
      </c>
      <c r="AW149" s="12" t="s">
        <v>30</v>
      </c>
      <c r="AX149" s="12" t="s">
        <v>73</v>
      </c>
      <c r="AY149" s="171" t="s">
        <v>241</v>
      </c>
    </row>
    <row r="150" spans="2:51" s="14" customFormat="1" ht="11.25">
      <c r="B150" s="186"/>
      <c r="D150" s="151" t="s">
        <v>1584</v>
      </c>
      <c r="E150" s="187" t="s">
        <v>1</v>
      </c>
      <c r="F150" s="188" t="s">
        <v>2061</v>
      </c>
      <c r="H150" s="189">
        <v>10</v>
      </c>
      <c r="I150" s="190"/>
      <c r="L150" s="186"/>
      <c r="M150" s="191"/>
      <c r="T150" s="192"/>
      <c r="AT150" s="187" t="s">
        <v>1584</v>
      </c>
      <c r="AU150" s="187" t="s">
        <v>83</v>
      </c>
      <c r="AV150" s="14" t="s">
        <v>247</v>
      </c>
      <c r="AW150" s="14" t="s">
        <v>30</v>
      </c>
      <c r="AX150" s="14" t="s">
        <v>81</v>
      </c>
      <c r="AY150" s="187" t="s">
        <v>241</v>
      </c>
    </row>
    <row r="151" spans="2:65" s="1" customFormat="1" ht="16.5" customHeight="1">
      <c r="B151" s="32"/>
      <c r="C151" s="155" t="s">
        <v>283</v>
      </c>
      <c r="D151" s="155" t="s">
        <v>260</v>
      </c>
      <c r="E151" s="156" t="s">
        <v>2997</v>
      </c>
      <c r="F151" s="157" t="s">
        <v>2998</v>
      </c>
      <c r="G151" s="158" t="s">
        <v>563</v>
      </c>
      <c r="H151" s="159">
        <v>4.4</v>
      </c>
      <c r="I151" s="160"/>
      <c r="J151" s="161">
        <f>ROUND(I151*H151,2)</f>
        <v>0</v>
      </c>
      <c r="K151" s="162"/>
      <c r="L151" s="163"/>
      <c r="M151" s="164" t="s">
        <v>1</v>
      </c>
      <c r="N151" s="165" t="s">
        <v>38</v>
      </c>
      <c r="P151" s="147">
        <f>O151*H151</f>
        <v>0</v>
      </c>
      <c r="Q151" s="147">
        <v>0</v>
      </c>
      <c r="R151" s="147">
        <f>Q151*H151</f>
        <v>0</v>
      </c>
      <c r="S151" s="147">
        <v>0</v>
      </c>
      <c r="T151" s="148">
        <f>S151*H151</f>
        <v>0</v>
      </c>
      <c r="AR151" s="149" t="s">
        <v>258</v>
      </c>
      <c r="AT151" s="149" t="s">
        <v>260</v>
      </c>
      <c r="AU151" s="149" t="s">
        <v>83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3799</v>
      </c>
    </row>
    <row r="152" spans="2:47" s="1" customFormat="1" ht="11.25">
      <c r="B152" s="32"/>
      <c r="D152" s="151" t="s">
        <v>248</v>
      </c>
      <c r="F152" s="152" t="s">
        <v>2998</v>
      </c>
      <c r="I152" s="153"/>
      <c r="L152" s="32"/>
      <c r="M152" s="154"/>
      <c r="T152" s="56"/>
      <c r="AT152" s="17" t="s">
        <v>248</v>
      </c>
      <c r="AU152" s="17" t="s">
        <v>83</v>
      </c>
    </row>
    <row r="153" spans="2:51" s="12" customFormat="1" ht="11.25">
      <c r="B153" s="170"/>
      <c r="D153" s="151" t="s">
        <v>1584</v>
      </c>
      <c r="E153" s="171" t="s">
        <v>1</v>
      </c>
      <c r="F153" s="172" t="s">
        <v>3474</v>
      </c>
      <c r="H153" s="173">
        <v>4.4</v>
      </c>
      <c r="I153" s="174"/>
      <c r="L153" s="170"/>
      <c r="M153" s="175"/>
      <c r="T153" s="176"/>
      <c r="AT153" s="171" t="s">
        <v>1584</v>
      </c>
      <c r="AU153" s="171" t="s">
        <v>83</v>
      </c>
      <c r="AV153" s="12" t="s">
        <v>83</v>
      </c>
      <c r="AW153" s="12" t="s">
        <v>30</v>
      </c>
      <c r="AX153" s="12" t="s">
        <v>73</v>
      </c>
      <c r="AY153" s="171" t="s">
        <v>241</v>
      </c>
    </row>
    <row r="154" spans="2:51" s="14" customFormat="1" ht="11.25">
      <c r="B154" s="186"/>
      <c r="D154" s="151" t="s">
        <v>1584</v>
      </c>
      <c r="E154" s="187" t="s">
        <v>1</v>
      </c>
      <c r="F154" s="188" t="s">
        <v>2061</v>
      </c>
      <c r="H154" s="189">
        <v>4.4</v>
      </c>
      <c r="I154" s="190"/>
      <c r="L154" s="186"/>
      <c r="M154" s="191"/>
      <c r="T154" s="192"/>
      <c r="AT154" s="187" t="s">
        <v>1584</v>
      </c>
      <c r="AU154" s="187" t="s">
        <v>83</v>
      </c>
      <c r="AV154" s="14" t="s">
        <v>247</v>
      </c>
      <c r="AW154" s="14" t="s">
        <v>30</v>
      </c>
      <c r="AX154" s="14" t="s">
        <v>81</v>
      </c>
      <c r="AY154" s="187" t="s">
        <v>241</v>
      </c>
    </row>
    <row r="155" spans="2:65" s="1" customFormat="1" ht="21.75" customHeight="1">
      <c r="B155" s="32"/>
      <c r="C155" s="155" t="s">
        <v>268</v>
      </c>
      <c r="D155" s="155" t="s">
        <v>260</v>
      </c>
      <c r="E155" s="156" t="s">
        <v>1567</v>
      </c>
      <c r="F155" s="157" t="s">
        <v>1568</v>
      </c>
      <c r="G155" s="158" t="s">
        <v>246</v>
      </c>
      <c r="H155" s="159">
        <v>1</v>
      </c>
      <c r="I155" s="160"/>
      <c r="J155" s="161">
        <f>ROUND(I155*H155,2)</f>
        <v>0</v>
      </c>
      <c r="K155" s="162"/>
      <c r="L155" s="163"/>
      <c r="M155" s="164" t="s">
        <v>1</v>
      </c>
      <c r="N155" s="165" t="s">
        <v>38</v>
      </c>
      <c r="P155" s="147">
        <f>O155*H155</f>
        <v>0</v>
      </c>
      <c r="Q155" s="147">
        <v>0</v>
      </c>
      <c r="R155" s="147">
        <f>Q155*H155</f>
        <v>0</v>
      </c>
      <c r="S155" s="147">
        <v>0</v>
      </c>
      <c r="T155" s="148">
        <f>S155*H155</f>
        <v>0</v>
      </c>
      <c r="AR155" s="149" t="s">
        <v>258</v>
      </c>
      <c r="AT155" s="149" t="s">
        <v>260</v>
      </c>
      <c r="AU155" s="149" t="s">
        <v>83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3800</v>
      </c>
    </row>
    <row r="156" spans="2:47" s="1" customFormat="1" ht="11.25">
      <c r="B156" s="32"/>
      <c r="D156" s="151" t="s">
        <v>248</v>
      </c>
      <c r="F156" s="152" t="s">
        <v>1568</v>
      </c>
      <c r="I156" s="153"/>
      <c r="L156" s="32"/>
      <c r="M156" s="154"/>
      <c r="T156" s="56"/>
      <c r="AT156" s="17" t="s">
        <v>248</v>
      </c>
      <c r="AU156" s="17" t="s">
        <v>83</v>
      </c>
    </row>
    <row r="157" spans="2:65" s="1" customFormat="1" ht="24.2" customHeight="1">
      <c r="B157" s="32"/>
      <c r="C157" s="137" t="s">
        <v>290</v>
      </c>
      <c r="D157" s="137" t="s">
        <v>243</v>
      </c>
      <c r="E157" s="138" t="s">
        <v>3080</v>
      </c>
      <c r="F157" s="139" t="s">
        <v>3081</v>
      </c>
      <c r="G157" s="140" t="s">
        <v>267</v>
      </c>
      <c r="H157" s="141">
        <v>12</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83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3801</v>
      </c>
    </row>
    <row r="158" spans="2:47" s="1" customFormat="1" ht="11.25">
      <c r="B158" s="32"/>
      <c r="D158" s="151" t="s">
        <v>248</v>
      </c>
      <c r="F158" s="152" t="s">
        <v>3081</v>
      </c>
      <c r="I158" s="153"/>
      <c r="L158" s="32"/>
      <c r="M158" s="154"/>
      <c r="T158" s="56"/>
      <c r="AT158" s="17" t="s">
        <v>248</v>
      </c>
      <c r="AU158" s="17" t="s">
        <v>83</v>
      </c>
    </row>
    <row r="159" spans="2:65" s="1" customFormat="1" ht="24.2" customHeight="1">
      <c r="B159" s="32"/>
      <c r="C159" s="155" t="s">
        <v>272</v>
      </c>
      <c r="D159" s="155" t="s">
        <v>260</v>
      </c>
      <c r="E159" s="156" t="s">
        <v>3477</v>
      </c>
      <c r="F159" s="157" t="s">
        <v>3478</v>
      </c>
      <c r="G159" s="158" t="s">
        <v>267</v>
      </c>
      <c r="H159" s="159">
        <v>12</v>
      </c>
      <c r="I159" s="160"/>
      <c r="J159" s="161">
        <f>ROUND(I159*H159,2)</f>
        <v>0</v>
      </c>
      <c r="K159" s="162"/>
      <c r="L159" s="163"/>
      <c r="M159" s="164" t="s">
        <v>1</v>
      </c>
      <c r="N159" s="165" t="s">
        <v>38</v>
      </c>
      <c r="P159" s="147">
        <f>O159*H159</f>
        <v>0</v>
      </c>
      <c r="Q159" s="147">
        <v>0</v>
      </c>
      <c r="R159" s="147">
        <f>Q159*H159</f>
        <v>0</v>
      </c>
      <c r="S159" s="147">
        <v>0</v>
      </c>
      <c r="T159" s="148">
        <f>S159*H159</f>
        <v>0</v>
      </c>
      <c r="AR159" s="149" t="s">
        <v>258</v>
      </c>
      <c r="AT159" s="149" t="s">
        <v>260</v>
      </c>
      <c r="AU159" s="149" t="s">
        <v>83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3802</v>
      </c>
    </row>
    <row r="160" spans="2:47" s="1" customFormat="1" ht="11.25">
      <c r="B160" s="32"/>
      <c r="D160" s="151" t="s">
        <v>248</v>
      </c>
      <c r="F160" s="152" t="s">
        <v>3478</v>
      </c>
      <c r="I160" s="153"/>
      <c r="L160" s="32"/>
      <c r="M160" s="154"/>
      <c r="T160" s="56"/>
      <c r="AT160" s="17" t="s">
        <v>248</v>
      </c>
      <c r="AU160" s="17" t="s">
        <v>83</v>
      </c>
    </row>
    <row r="161" spans="2:65" s="1" customFormat="1" ht="21.75" customHeight="1">
      <c r="B161" s="32"/>
      <c r="C161" s="155" t="s">
        <v>8</v>
      </c>
      <c r="D161" s="155" t="s">
        <v>260</v>
      </c>
      <c r="E161" s="156" t="s">
        <v>1567</v>
      </c>
      <c r="F161" s="157" t="s">
        <v>1568</v>
      </c>
      <c r="G161" s="158" t="s">
        <v>246</v>
      </c>
      <c r="H161" s="159">
        <v>3.6</v>
      </c>
      <c r="I161" s="160"/>
      <c r="J161" s="161">
        <f>ROUND(I161*H161,2)</f>
        <v>0</v>
      </c>
      <c r="K161" s="162"/>
      <c r="L161" s="163"/>
      <c r="M161" s="164" t="s">
        <v>1</v>
      </c>
      <c r="N161" s="165" t="s">
        <v>38</v>
      </c>
      <c r="P161" s="147">
        <f>O161*H161</f>
        <v>0</v>
      </c>
      <c r="Q161" s="147">
        <v>0</v>
      </c>
      <c r="R161" s="147">
        <f>Q161*H161</f>
        <v>0</v>
      </c>
      <c r="S161" s="147">
        <v>0</v>
      </c>
      <c r="T161" s="148">
        <f>S161*H161</f>
        <v>0</v>
      </c>
      <c r="AR161" s="149" t="s">
        <v>258</v>
      </c>
      <c r="AT161" s="149" t="s">
        <v>260</v>
      </c>
      <c r="AU161" s="149" t="s">
        <v>83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3803</v>
      </c>
    </row>
    <row r="162" spans="2:47" s="1" customFormat="1" ht="11.25">
      <c r="B162" s="32"/>
      <c r="D162" s="151" t="s">
        <v>248</v>
      </c>
      <c r="F162" s="152" t="s">
        <v>1568</v>
      </c>
      <c r="I162" s="153"/>
      <c r="L162" s="32"/>
      <c r="M162" s="154"/>
      <c r="T162" s="56"/>
      <c r="AT162" s="17" t="s">
        <v>248</v>
      </c>
      <c r="AU162" s="17" t="s">
        <v>83</v>
      </c>
    </row>
    <row r="163" spans="2:65" s="1" customFormat="1" ht="24.2" customHeight="1">
      <c r="B163" s="32"/>
      <c r="C163" s="137" t="s">
        <v>275</v>
      </c>
      <c r="D163" s="137" t="s">
        <v>243</v>
      </c>
      <c r="E163" s="138" t="s">
        <v>3095</v>
      </c>
      <c r="F163" s="139" t="s">
        <v>3488</v>
      </c>
      <c r="G163" s="140" t="s">
        <v>257</v>
      </c>
      <c r="H163" s="141">
        <v>33.4</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83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3804</v>
      </c>
    </row>
    <row r="164" spans="2:47" s="1" customFormat="1" ht="19.5">
      <c r="B164" s="32"/>
      <c r="D164" s="151" t="s">
        <v>248</v>
      </c>
      <c r="F164" s="152" t="s">
        <v>3488</v>
      </c>
      <c r="I164" s="153"/>
      <c r="L164" s="32"/>
      <c r="M164" s="154"/>
      <c r="T164" s="56"/>
      <c r="AT164" s="17" t="s">
        <v>248</v>
      </c>
      <c r="AU164" s="17" t="s">
        <v>83</v>
      </c>
    </row>
    <row r="165" spans="2:51" s="12" customFormat="1" ht="11.25">
      <c r="B165" s="170"/>
      <c r="D165" s="151" t="s">
        <v>1584</v>
      </c>
      <c r="E165" s="171" t="s">
        <v>1</v>
      </c>
      <c r="F165" s="172" t="s">
        <v>3805</v>
      </c>
      <c r="H165" s="173">
        <v>33.4</v>
      </c>
      <c r="I165" s="174"/>
      <c r="L165" s="170"/>
      <c r="M165" s="175"/>
      <c r="T165" s="176"/>
      <c r="AT165" s="171" t="s">
        <v>1584</v>
      </c>
      <c r="AU165" s="171" t="s">
        <v>83</v>
      </c>
      <c r="AV165" s="12" t="s">
        <v>83</v>
      </c>
      <c r="AW165" s="12" t="s">
        <v>30</v>
      </c>
      <c r="AX165" s="12" t="s">
        <v>73</v>
      </c>
      <c r="AY165" s="171" t="s">
        <v>241</v>
      </c>
    </row>
    <row r="166" spans="2:51" s="14" customFormat="1" ht="11.25">
      <c r="B166" s="186"/>
      <c r="D166" s="151" t="s">
        <v>1584</v>
      </c>
      <c r="E166" s="187" t="s">
        <v>1</v>
      </c>
      <c r="F166" s="188" t="s">
        <v>2061</v>
      </c>
      <c r="H166" s="189">
        <v>33.4</v>
      </c>
      <c r="I166" s="190"/>
      <c r="L166" s="186"/>
      <c r="M166" s="191"/>
      <c r="T166" s="192"/>
      <c r="AT166" s="187" t="s">
        <v>1584</v>
      </c>
      <c r="AU166" s="187" t="s">
        <v>83</v>
      </c>
      <c r="AV166" s="14" t="s">
        <v>247</v>
      </c>
      <c r="AW166" s="14" t="s">
        <v>30</v>
      </c>
      <c r="AX166" s="14" t="s">
        <v>81</v>
      </c>
      <c r="AY166" s="187" t="s">
        <v>241</v>
      </c>
    </row>
    <row r="167" spans="2:65" s="1" customFormat="1" ht="16.5" customHeight="1">
      <c r="B167" s="32"/>
      <c r="C167" s="155" t="s">
        <v>303</v>
      </c>
      <c r="D167" s="155" t="s">
        <v>260</v>
      </c>
      <c r="E167" s="156" t="s">
        <v>3485</v>
      </c>
      <c r="F167" s="157" t="s">
        <v>3102</v>
      </c>
      <c r="G167" s="158" t="s">
        <v>563</v>
      </c>
      <c r="H167" s="159">
        <v>16.7</v>
      </c>
      <c r="I167" s="160"/>
      <c r="J167" s="161">
        <f>ROUND(I167*H167,2)</f>
        <v>0</v>
      </c>
      <c r="K167" s="162"/>
      <c r="L167" s="163"/>
      <c r="M167" s="164" t="s">
        <v>1</v>
      </c>
      <c r="N167" s="165" t="s">
        <v>38</v>
      </c>
      <c r="P167" s="147">
        <f>O167*H167</f>
        <v>0</v>
      </c>
      <c r="Q167" s="147">
        <v>0</v>
      </c>
      <c r="R167" s="147">
        <f>Q167*H167</f>
        <v>0</v>
      </c>
      <c r="S167" s="147">
        <v>0</v>
      </c>
      <c r="T167" s="148">
        <f>S167*H167</f>
        <v>0</v>
      </c>
      <c r="AR167" s="149" t="s">
        <v>258</v>
      </c>
      <c r="AT167" s="149" t="s">
        <v>260</v>
      </c>
      <c r="AU167" s="149" t="s">
        <v>83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3806</v>
      </c>
    </row>
    <row r="168" spans="2:47" s="1" customFormat="1" ht="11.25">
      <c r="B168" s="32"/>
      <c r="D168" s="151" t="s">
        <v>248</v>
      </c>
      <c r="F168" s="152" t="s">
        <v>3102</v>
      </c>
      <c r="I168" s="153"/>
      <c r="L168" s="32"/>
      <c r="M168" s="154"/>
      <c r="T168" s="56"/>
      <c r="AT168" s="17" t="s">
        <v>248</v>
      </c>
      <c r="AU168" s="17" t="s">
        <v>83</v>
      </c>
    </row>
    <row r="169" spans="2:65" s="1" customFormat="1" ht="24.2" customHeight="1">
      <c r="B169" s="32"/>
      <c r="C169" s="137" t="s">
        <v>279</v>
      </c>
      <c r="D169" s="137" t="s">
        <v>243</v>
      </c>
      <c r="E169" s="138" t="s">
        <v>3497</v>
      </c>
      <c r="F169" s="139" t="s">
        <v>3498</v>
      </c>
      <c r="G169" s="140" t="s">
        <v>246</v>
      </c>
      <c r="H169" s="141">
        <v>24</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83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3807</v>
      </c>
    </row>
    <row r="170" spans="2:47" s="1" customFormat="1" ht="19.5">
      <c r="B170" s="32"/>
      <c r="D170" s="151" t="s">
        <v>248</v>
      </c>
      <c r="F170" s="152" t="s">
        <v>3498</v>
      </c>
      <c r="I170" s="153"/>
      <c r="L170" s="32"/>
      <c r="M170" s="154"/>
      <c r="T170" s="56"/>
      <c r="AT170" s="17" t="s">
        <v>248</v>
      </c>
      <c r="AU170" s="17" t="s">
        <v>83</v>
      </c>
    </row>
    <row r="171" spans="2:51" s="12" customFormat="1" ht="11.25">
      <c r="B171" s="170"/>
      <c r="D171" s="151" t="s">
        <v>1584</v>
      </c>
      <c r="E171" s="171" t="s">
        <v>1</v>
      </c>
      <c r="F171" s="172" t="s">
        <v>3808</v>
      </c>
      <c r="H171" s="173">
        <v>24</v>
      </c>
      <c r="I171" s="174"/>
      <c r="L171" s="170"/>
      <c r="M171" s="175"/>
      <c r="T171" s="176"/>
      <c r="AT171" s="171" t="s">
        <v>1584</v>
      </c>
      <c r="AU171" s="171" t="s">
        <v>83</v>
      </c>
      <c r="AV171" s="12" t="s">
        <v>83</v>
      </c>
      <c r="AW171" s="12" t="s">
        <v>30</v>
      </c>
      <c r="AX171" s="12" t="s">
        <v>73</v>
      </c>
      <c r="AY171" s="171" t="s">
        <v>241</v>
      </c>
    </row>
    <row r="172" spans="2:51" s="14" customFormat="1" ht="11.25">
      <c r="B172" s="186"/>
      <c r="D172" s="151" t="s">
        <v>1584</v>
      </c>
      <c r="E172" s="187" t="s">
        <v>1</v>
      </c>
      <c r="F172" s="188" t="s">
        <v>2061</v>
      </c>
      <c r="H172" s="189">
        <v>24</v>
      </c>
      <c r="I172" s="190"/>
      <c r="L172" s="186"/>
      <c r="M172" s="191"/>
      <c r="T172" s="192"/>
      <c r="AT172" s="187" t="s">
        <v>1584</v>
      </c>
      <c r="AU172" s="187" t="s">
        <v>83</v>
      </c>
      <c r="AV172" s="14" t="s">
        <v>247</v>
      </c>
      <c r="AW172" s="14" t="s">
        <v>30</v>
      </c>
      <c r="AX172" s="14" t="s">
        <v>81</v>
      </c>
      <c r="AY172" s="187" t="s">
        <v>241</v>
      </c>
    </row>
    <row r="173" spans="2:65" s="1" customFormat="1" ht="24.2" customHeight="1">
      <c r="B173" s="32"/>
      <c r="C173" s="137" t="s">
        <v>310</v>
      </c>
      <c r="D173" s="137" t="s">
        <v>243</v>
      </c>
      <c r="E173" s="138" t="s">
        <v>1565</v>
      </c>
      <c r="F173" s="139" t="s">
        <v>1566</v>
      </c>
      <c r="G173" s="140" t="s">
        <v>246</v>
      </c>
      <c r="H173" s="141">
        <v>18</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83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3809</v>
      </c>
    </row>
    <row r="174" spans="2:47" s="1" customFormat="1" ht="11.25">
      <c r="B174" s="32"/>
      <c r="D174" s="151" t="s">
        <v>248</v>
      </c>
      <c r="F174" s="152" t="s">
        <v>1566</v>
      </c>
      <c r="I174" s="153"/>
      <c r="L174" s="32"/>
      <c r="M174" s="154"/>
      <c r="T174" s="56"/>
      <c r="AT174" s="17" t="s">
        <v>248</v>
      </c>
      <c r="AU174" s="17" t="s">
        <v>83</v>
      </c>
    </row>
    <row r="175" spans="2:51" s="12" customFormat="1" ht="11.25">
      <c r="B175" s="170"/>
      <c r="D175" s="151" t="s">
        <v>1584</v>
      </c>
      <c r="E175" s="171" t="s">
        <v>1</v>
      </c>
      <c r="F175" s="172" t="s">
        <v>3810</v>
      </c>
      <c r="H175" s="173">
        <v>18</v>
      </c>
      <c r="I175" s="174"/>
      <c r="L175" s="170"/>
      <c r="M175" s="175"/>
      <c r="T175" s="176"/>
      <c r="AT175" s="171" t="s">
        <v>1584</v>
      </c>
      <c r="AU175" s="171" t="s">
        <v>83</v>
      </c>
      <c r="AV175" s="12" t="s">
        <v>83</v>
      </c>
      <c r="AW175" s="12" t="s">
        <v>30</v>
      </c>
      <c r="AX175" s="12" t="s">
        <v>73</v>
      </c>
      <c r="AY175" s="171" t="s">
        <v>241</v>
      </c>
    </row>
    <row r="176" spans="2:51" s="14" customFormat="1" ht="11.25">
      <c r="B176" s="186"/>
      <c r="D176" s="151" t="s">
        <v>1584</v>
      </c>
      <c r="E176" s="187" t="s">
        <v>1</v>
      </c>
      <c r="F176" s="188" t="s">
        <v>2061</v>
      </c>
      <c r="H176" s="189">
        <v>18</v>
      </c>
      <c r="I176" s="190"/>
      <c r="L176" s="186"/>
      <c r="M176" s="191"/>
      <c r="T176" s="192"/>
      <c r="AT176" s="187" t="s">
        <v>1584</v>
      </c>
      <c r="AU176" s="187" t="s">
        <v>83</v>
      </c>
      <c r="AV176" s="14" t="s">
        <v>247</v>
      </c>
      <c r="AW176" s="14" t="s">
        <v>30</v>
      </c>
      <c r="AX176" s="14" t="s">
        <v>81</v>
      </c>
      <c r="AY176" s="187" t="s">
        <v>241</v>
      </c>
    </row>
    <row r="177" spans="2:65" s="1" customFormat="1" ht="16.5" customHeight="1">
      <c r="B177" s="32"/>
      <c r="C177" s="155" t="s">
        <v>282</v>
      </c>
      <c r="D177" s="155" t="s">
        <v>260</v>
      </c>
      <c r="E177" s="156" t="s">
        <v>1417</v>
      </c>
      <c r="F177" s="157" t="s">
        <v>1418</v>
      </c>
      <c r="G177" s="158" t="s">
        <v>563</v>
      </c>
      <c r="H177" s="159">
        <v>36</v>
      </c>
      <c r="I177" s="160"/>
      <c r="J177" s="161">
        <f>ROUND(I177*H177,2)</f>
        <v>0</v>
      </c>
      <c r="K177" s="162"/>
      <c r="L177" s="163"/>
      <c r="M177" s="164" t="s">
        <v>1</v>
      </c>
      <c r="N177" s="165" t="s">
        <v>38</v>
      </c>
      <c r="P177" s="147">
        <f>O177*H177</f>
        <v>0</v>
      </c>
      <c r="Q177" s="147">
        <v>0</v>
      </c>
      <c r="R177" s="147">
        <f>Q177*H177</f>
        <v>0</v>
      </c>
      <c r="S177" s="147">
        <v>0</v>
      </c>
      <c r="T177" s="148">
        <f>S177*H177</f>
        <v>0</v>
      </c>
      <c r="AR177" s="149" t="s">
        <v>258</v>
      </c>
      <c r="AT177" s="149" t="s">
        <v>260</v>
      </c>
      <c r="AU177" s="149" t="s">
        <v>83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3811</v>
      </c>
    </row>
    <row r="178" spans="2:47" s="1" customFormat="1" ht="11.25">
      <c r="B178" s="32"/>
      <c r="D178" s="151" t="s">
        <v>248</v>
      </c>
      <c r="F178" s="152" t="s">
        <v>1418</v>
      </c>
      <c r="I178" s="153"/>
      <c r="L178" s="32"/>
      <c r="M178" s="154"/>
      <c r="T178" s="56"/>
      <c r="AT178" s="17" t="s">
        <v>248</v>
      </c>
      <c r="AU178" s="17" t="s">
        <v>83</v>
      </c>
    </row>
    <row r="179" spans="2:63" s="11" customFormat="1" ht="25.9" customHeight="1">
      <c r="B179" s="125"/>
      <c r="D179" s="126" t="s">
        <v>72</v>
      </c>
      <c r="E179" s="127" t="s">
        <v>636</v>
      </c>
      <c r="F179" s="127" t="s">
        <v>637</v>
      </c>
      <c r="I179" s="128"/>
      <c r="J179" s="129">
        <f>BK179</f>
        <v>0</v>
      </c>
      <c r="L179" s="125"/>
      <c r="M179" s="130"/>
      <c r="P179" s="131">
        <f>SUM(P180:P206)</f>
        <v>0</v>
      </c>
      <c r="R179" s="131">
        <f>SUM(R180:R206)</f>
        <v>0</v>
      </c>
      <c r="T179" s="132">
        <f>SUM(T180:T206)</f>
        <v>0</v>
      </c>
      <c r="AR179" s="126" t="s">
        <v>247</v>
      </c>
      <c r="AT179" s="133" t="s">
        <v>72</v>
      </c>
      <c r="AU179" s="133" t="s">
        <v>73</v>
      </c>
      <c r="AY179" s="126" t="s">
        <v>241</v>
      </c>
      <c r="BK179" s="134">
        <f>SUM(BK180:BK206)</f>
        <v>0</v>
      </c>
    </row>
    <row r="180" spans="2:65" s="1" customFormat="1" ht="62.65" customHeight="1">
      <c r="B180" s="32"/>
      <c r="C180" s="137" t="s">
        <v>7</v>
      </c>
      <c r="D180" s="137" t="s">
        <v>243</v>
      </c>
      <c r="E180" s="138" t="s">
        <v>3509</v>
      </c>
      <c r="F180" s="139" t="s">
        <v>3510</v>
      </c>
      <c r="G180" s="140" t="s">
        <v>263</v>
      </c>
      <c r="H180" s="141">
        <v>1</v>
      </c>
      <c r="I180" s="142"/>
      <c r="J180" s="143">
        <f>ROUND(I180*H180,2)</f>
        <v>0</v>
      </c>
      <c r="K180" s="144"/>
      <c r="L180" s="32"/>
      <c r="M180" s="145" t="s">
        <v>1</v>
      </c>
      <c r="N180" s="146" t="s">
        <v>38</v>
      </c>
      <c r="P180" s="147">
        <f>O180*H180</f>
        <v>0</v>
      </c>
      <c r="Q180" s="147">
        <v>0</v>
      </c>
      <c r="R180" s="147">
        <f>Q180*H180</f>
        <v>0</v>
      </c>
      <c r="S180" s="147">
        <v>0</v>
      </c>
      <c r="T180" s="148">
        <f>S180*H180</f>
        <v>0</v>
      </c>
      <c r="AR180" s="149" t="s">
        <v>641</v>
      </c>
      <c r="AT180" s="149" t="s">
        <v>243</v>
      </c>
      <c r="AU180" s="149" t="s">
        <v>81</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641</v>
      </c>
      <c r="BM180" s="149" t="s">
        <v>3812</v>
      </c>
    </row>
    <row r="181" spans="2:47" s="1" customFormat="1" ht="39">
      <c r="B181" s="32"/>
      <c r="D181" s="151" t="s">
        <v>248</v>
      </c>
      <c r="F181" s="152" t="s">
        <v>3510</v>
      </c>
      <c r="I181" s="153"/>
      <c r="L181" s="32"/>
      <c r="M181" s="154"/>
      <c r="T181" s="56"/>
      <c r="AT181" s="17" t="s">
        <v>248</v>
      </c>
      <c r="AU181" s="17" t="s">
        <v>81</v>
      </c>
    </row>
    <row r="182" spans="2:51" s="12" customFormat="1" ht="11.25">
      <c r="B182" s="170"/>
      <c r="D182" s="151" t="s">
        <v>1584</v>
      </c>
      <c r="E182" s="171" t="s">
        <v>1</v>
      </c>
      <c r="F182" s="172" t="s">
        <v>3813</v>
      </c>
      <c r="H182" s="173">
        <v>1</v>
      </c>
      <c r="I182" s="174"/>
      <c r="L182" s="170"/>
      <c r="M182" s="175"/>
      <c r="T182" s="176"/>
      <c r="AT182" s="171" t="s">
        <v>1584</v>
      </c>
      <c r="AU182" s="171" t="s">
        <v>81</v>
      </c>
      <c r="AV182" s="12" t="s">
        <v>83</v>
      </c>
      <c r="AW182" s="12" t="s">
        <v>30</v>
      </c>
      <c r="AX182" s="12" t="s">
        <v>73</v>
      </c>
      <c r="AY182" s="171" t="s">
        <v>241</v>
      </c>
    </row>
    <row r="183" spans="2:51" s="14" customFormat="1" ht="11.25">
      <c r="B183" s="186"/>
      <c r="D183" s="151" t="s">
        <v>1584</v>
      </c>
      <c r="E183" s="187" t="s">
        <v>1</v>
      </c>
      <c r="F183" s="188" t="s">
        <v>2061</v>
      </c>
      <c r="H183" s="189">
        <v>1</v>
      </c>
      <c r="I183" s="190"/>
      <c r="L183" s="186"/>
      <c r="M183" s="191"/>
      <c r="T183" s="192"/>
      <c r="AT183" s="187" t="s">
        <v>1584</v>
      </c>
      <c r="AU183" s="187" t="s">
        <v>81</v>
      </c>
      <c r="AV183" s="14" t="s">
        <v>247</v>
      </c>
      <c r="AW183" s="14" t="s">
        <v>30</v>
      </c>
      <c r="AX183" s="14" t="s">
        <v>81</v>
      </c>
      <c r="AY183" s="187" t="s">
        <v>241</v>
      </c>
    </row>
    <row r="184" spans="2:65" s="1" customFormat="1" ht="62.65" customHeight="1">
      <c r="B184" s="32"/>
      <c r="C184" s="137" t="s">
        <v>286</v>
      </c>
      <c r="D184" s="137" t="s">
        <v>243</v>
      </c>
      <c r="E184" s="138" t="s">
        <v>2243</v>
      </c>
      <c r="F184" s="139" t="s">
        <v>2244</v>
      </c>
      <c r="G184" s="140" t="s">
        <v>263</v>
      </c>
      <c r="H184" s="141">
        <v>1</v>
      </c>
      <c r="I184" s="142"/>
      <c r="J184" s="143">
        <f>ROUND(I184*H184,2)</f>
        <v>0</v>
      </c>
      <c r="K184" s="144"/>
      <c r="L184" s="32"/>
      <c r="M184" s="145" t="s">
        <v>1</v>
      </c>
      <c r="N184" s="146" t="s">
        <v>38</v>
      </c>
      <c r="P184" s="147">
        <f>O184*H184</f>
        <v>0</v>
      </c>
      <c r="Q184" s="147">
        <v>0</v>
      </c>
      <c r="R184" s="147">
        <f>Q184*H184</f>
        <v>0</v>
      </c>
      <c r="S184" s="147">
        <v>0</v>
      </c>
      <c r="T184" s="148">
        <f>S184*H184</f>
        <v>0</v>
      </c>
      <c r="AR184" s="149" t="s">
        <v>641</v>
      </c>
      <c r="AT184" s="149" t="s">
        <v>243</v>
      </c>
      <c r="AU184" s="149" t="s">
        <v>81</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641</v>
      </c>
      <c r="BM184" s="149" t="s">
        <v>3814</v>
      </c>
    </row>
    <row r="185" spans="2:47" s="1" customFormat="1" ht="39">
      <c r="B185" s="32"/>
      <c r="D185" s="151" t="s">
        <v>248</v>
      </c>
      <c r="F185" s="152" t="s">
        <v>2244</v>
      </c>
      <c r="I185" s="153"/>
      <c r="L185" s="32"/>
      <c r="M185" s="154"/>
      <c r="T185" s="56"/>
      <c r="AT185" s="17" t="s">
        <v>248</v>
      </c>
      <c r="AU185" s="17" t="s">
        <v>81</v>
      </c>
    </row>
    <row r="186" spans="2:51" s="12" customFormat="1" ht="11.25">
      <c r="B186" s="170"/>
      <c r="D186" s="151" t="s">
        <v>1584</v>
      </c>
      <c r="E186" s="171" t="s">
        <v>1</v>
      </c>
      <c r="F186" s="172" t="s">
        <v>3514</v>
      </c>
      <c r="H186" s="173">
        <v>1</v>
      </c>
      <c r="I186" s="174"/>
      <c r="L186" s="170"/>
      <c r="M186" s="175"/>
      <c r="T186" s="176"/>
      <c r="AT186" s="171" t="s">
        <v>1584</v>
      </c>
      <c r="AU186" s="171" t="s">
        <v>81</v>
      </c>
      <c r="AV186" s="12" t="s">
        <v>83</v>
      </c>
      <c r="AW186" s="12" t="s">
        <v>30</v>
      </c>
      <c r="AX186" s="12" t="s">
        <v>73</v>
      </c>
      <c r="AY186" s="171" t="s">
        <v>241</v>
      </c>
    </row>
    <row r="187" spans="2:51" s="14" customFormat="1" ht="11.25">
      <c r="B187" s="186"/>
      <c r="D187" s="151" t="s">
        <v>1584</v>
      </c>
      <c r="E187" s="187" t="s">
        <v>1</v>
      </c>
      <c r="F187" s="188" t="s">
        <v>2061</v>
      </c>
      <c r="H187" s="189">
        <v>1</v>
      </c>
      <c r="I187" s="190"/>
      <c r="L187" s="186"/>
      <c r="M187" s="191"/>
      <c r="T187" s="192"/>
      <c r="AT187" s="187" t="s">
        <v>1584</v>
      </c>
      <c r="AU187" s="187" t="s">
        <v>81</v>
      </c>
      <c r="AV187" s="14" t="s">
        <v>247</v>
      </c>
      <c r="AW187" s="14" t="s">
        <v>30</v>
      </c>
      <c r="AX187" s="14" t="s">
        <v>81</v>
      </c>
      <c r="AY187" s="187" t="s">
        <v>241</v>
      </c>
    </row>
    <row r="188" spans="2:65" s="1" customFormat="1" ht="55.5" customHeight="1">
      <c r="B188" s="32"/>
      <c r="C188" s="137" t="s">
        <v>323</v>
      </c>
      <c r="D188" s="137" t="s">
        <v>243</v>
      </c>
      <c r="E188" s="138" t="s">
        <v>2263</v>
      </c>
      <c r="F188" s="139" t="s">
        <v>2264</v>
      </c>
      <c r="G188" s="140" t="s">
        <v>563</v>
      </c>
      <c r="H188" s="141">
        <v>170.18</v>
      </c>
      <c r="I188" s="142"/>
      <c r="J188" s="143">
        <f>ROUND(I188*H188,2)</f>
        <v>0</v>
      </c>
      <c r="K188" s="144"/>
      <c r="L188" s="32"/>
      <c r="M188" s="145" t="s">
        <v>1</v>
      </c>
      <c r="N188" s="146" t="s">
        <v>38</v>
      </c>
      <c r="P188" s="147">
        <f>O188*H188</f>
        <v>0</v>
      </c>
      <c r="Q188" s="147">
        <v>0</v>
      </c>
      <c r="R188" s="147">
        <f>Q188*H188</f>
        <v>0</v>
      </c>
      <c r="S188" s="147">
        <v>0</v>
      </c>
      <c r="T188" s="148">
        <f>S188*H188</f>
        <v>0</v>
      </c>
      <c r="AR188" s="149" t="s">
        <v>641</v>
      </c>
      <c r="AT188" s="149" t="s">
        <v>243</v>
      </c>
      <c r="AU188" s="149" t="s">
        <v>81</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641</v>
      </c>
      <c r="BM188" s="149" t="s">
        <v>3815</v>
      </c>
    </row>
    <row r="189" spans="2:47" s="1" customFormat="1" ht="29.25">
      <c r="B189" s="32"/>
      <c r="D189" s="151" t="s">
        <v>248</v>
      </c>
      <c r="F189" s="152" t="s">
        <v>2264</v>
      </c>
      <c r="I189" s="153"/>
      <c r="L189" s="32"/>
      <c r="M189" s="154"/>
      <c r="T189" s="56"/>
      <c r="AT189" s="17" t="s">
        <v>248</v>
      </c>
      <c r="AU189" s="17" t="s">
        <v>81</v>
      </c>
    </row>
    <row r="190" spans="2:51" s="12" customFormat="1" ht="11.25">
      <c r="B190" s="170"/>
      <c r="D190" s="151" t="s">
        <v>1584</v>
      </c>
      <c r="E190" s="171" t="s">
        <v>1</v>
      </c>
      <c r="F190" s="172" t="s">
        <v>3816</v>
      </c>
      <c r="H190" s="173">
        <v>10.12</v>
      </c>
      <c r="I190" s="174"/>
      <c r="L190" s="170"/>
      <c r="M190" s="175"/>
      <c r="T190" s="176"/>
      <c r="AT190" s="171" t="s">
        <v>1584</v>
      </c>
      <c r="AU190" s="171" t="s">
        <v>81</v>
      </c>
      <c r="AV190" s="12" t="s">
        <v>83</v>
      </c>
      <c r="AW190" s="12" t="s">
        <v>30</v>
      </c>
      <c r="AX190" s="12" t="s">
        <v>73</v>
      </c>
      <c r="AY190" s="171" t="s">
        <v>241</v>
      </c>
    </row>
    <row r="191" spans="2:51" s="12" customFormat="1" ht="11.25">
      <c r="B191" s="170"/>
      <c r="D191" s="151" t="s">
        <v>1584</v>
      </c>
      <c r="E191" s="171" t="s">
        <v>1</v>
      </c>
      <c r="F191" s="172" t="s">
        <v>3817</v>
      </c>
      <c r="H191" s="173">
        <v>92.82</v>
      </c>
      <c r="I191" s="174"/>
      <c r="L191" s="170"/>
      <c r="M191" s="175"/>
      <c r="T191" s="176"/>
      <c r="AT191" s="171" t="s">
        <v>1584</v>
      </c>
      <c r="AU191" s="171" t="s">
        <v>81</v>
      </c>
      <c r="AV191" s="12" t="s">
        <v>83</v>
      </c>
      <c r="AW191" s="12" t="s">
        <v>30</v>
      </c>
      <c r="AX191" s="12" t="s">
        <v>73</v>
      </c>
      <c r="AY191" s="171" t="s">
        <v>241</v>
      </c>
    </row>
    <row r="192" spans="2:51" s="12" customFormat="1" ht="11.25">
      <c r="B192" s="170"/>
      <c r="D192" s="151" t="s">
        <v>1584</v>
      </c>
      <c r="E192" s="171" t="s">
        <v>1</v>
      </c>
      <c r="F192" s="172" t="s">
        <v>3690</v>
      </c>
      <c r="H192" s="173">
        <v>4.4</v>
      </c>
      <c r="I192" s="174"/>
      <c r="L192" s="170"/>
      <c r="M192" s="175"/>
      <c r="T192" s="176"/>
      <c r="AT192" s="171" t="s">
        <v>1584</v>
      </c>
      <c r="AU192" s="171" t="s">
        <v>81</v>
      </c>
      <c r="AV192" s="12" t="s">
        <v>83</v>
      </c>
      <c r="AW192" s="12" t="s">
        <v>30</v>
      </c>
      <c r="AX192" s="12" t="s">
        <v>73</v>
      </c>
      <c r="AY192" s="171" t="s">
        <v>241</v>
      </c>
    </row>
    <row r="193" spans="2:51" s="12" customFormat="1" ht="11.25">
      <c r="B193" s="170"/>
      <c r="D193" s="151" t="s">
        <v>1584</v>
      </c>
      <c r="E193" s="171" t="s">
        <v>1</v>
      </c>
      <c r="F193" s="172" t="s">
        <v>3818</v>
      </c>
      <c r="H193" s="173">
        <v>10.14</v>
      </c>
      <c r="I193" s="174"/>
      <c r="L193" s="170"/>
      <c r="M193" s="175"/>
      <c r="T193" s="176"/>
      <c r="AT193" s="171" t="s">
        <v>1584</v>
      </c>
      <c r="AU193" s="171" t="s">
        <v>81</v>
      </c>
      <c r="AV193" s="12" t="s">
        <v>83</v>
      </c>
      <c r="AW193" s="12" t="s">
        <v>30</v>
      </c>
      <c r="AX193" s="12" t="s">
        <v>73</v>
      </c>
      <c r="AY193" s="171" t="s">
        <v>241</v>
      </c>
    </row>
    <row r="194" spans="2:51" s="12" customFormat="1" ht="11.25">
      <c r="B194" s="170"/>
      <c r="D194" s="151" t="s">
        <v>1584</v>
      </c>
      <c r="E194" s="171" t="s">
        <v>1</v>
      </c>
      <c r="F194" s="172" t="s">
        <v>3819</v>
      </c>
      <c r="H194" s="173">
        <v>16.7</v>
      </c>
      <c r="I194" s="174"/>
      <c r="L194" s="170"/>
      <c r="M194" s="175"/>
      <c r="T194" s="176"/>
      <c r="AT194" s="171" t="s">
        <v>1584</v>
      </c>
      <c r="AU194" s="171" t="s">
        <v>81</v>
      </c>
      <c r="AV194" s="12" t="s">
        <v>83</v>
      </c>
      <c r="AW194" s="12" t="s">
        <v>30</v>
      </c>
      <c r="AX194" s="12" t="s">
        <v>73</v>
      </c>
      <c r="AY194" s="171" t="s">
        <v>241</v>
      </c>
    </row>
    <row r="195" spans="2:51" s="12" customFormat="1" ht="11.25">
      <c r="B195" s="170"/>
      <c r="D195" s="151" t="s">
        <v>1584</v>
      </c>
      <c r="E195" s="171" t="s">
        <v>1</v>
      </c>
      <c r="F195" s="172" t="s">
        <v>3820</v>
      </c>
      <c r="H195" s="173">
        <v>36</v>
      </c>
      <c r="I195" s="174"/>
      <c r="L195" s="170"/>
      <c r="M195" s="175"/>
      <c r="T195" s="176"/>
      <c r="AT195" s="171" t="s">
        <v>1584</v>
      </c>
      <c r="AU195" s="171" t="s">
        <v>81</v>
      </c>
      <c r="AV195" s="12" t="s">
        <v>83</v>
      </c>
      <c r="AW195" s="12" t="s">
        <v>30</v>
      </c>
      <c r="AX195" s="12" t="s">
        <v>73</v>
      </c>
      <c r="AY195" s="171" t="s">
        <v>241</v>
      </c>
    </row>
    <row r="196" spans="2:51" s="14" customFormat="1" ht="11.25">
      <c r="B196" s="186"/>
      <c r="D196" s="151" t="s">
        <v>1584</v>
      </c>
      <c r="E196" s="187" t="s">
        <v>1</v>
      </c>
      <c r="F196" s="188" t="s">
        <v>2061</v>
      </c>
      <c r="H196" s="189">
        <v>170.18</v>
      </c>
      <c r="I196" s="190"/>
      <c r="L196" s="186"/>
      <c r="M196" s="191"/>
      <c r="T196" s="192"/>
      <c r="AT196" s="187" t="s">
        <v>1584</v>
      </c>
      <c r="AU196" s="187" t="s">
        <v>81</v>
      </c>
      <c r="AV196" s="14" t="s">
        <v>247</v>
      </c>
      <c r="AW196" s="14" t="s">
        <v>30</v>
      </c>
      <c r="AX196" s="14" t="s">
        <v>81</v>
      </c>
      <c r="AY196" s="187" t="s">
        <v>241</v>
      </c>
    </row>
    <row r="197" spans="2:65" s="1" customFormat="1" ht="21.75" customHeight="1">
      <c r="B197" s="32"/>
      <c r="C197" s="137" t="s">
        <v>289</v>
      </c>
      <c r="D197" s="137" t="s">
        <v>243</v>
      </c>
      <c r="E197" s="138" t="s">
        <v>2333</v>
      </c>
      <c r="F197" s="139" t="s">
        <v>2334</v>
      </c>
      <c r="G197" s="140" t="s">
        <v>563</v>
      </c>
      <c r="H197" s="141">
        <v>92.82</v>
      </c>
      <c r="I197" s="142"/>
      <c r="J197" s="143">
        <f>ROUND(I197*H197,2)</f>
        <v>0</v>
      </c>
      <c r="K197" s="144"/>
      <c r="L197" s="32"/>
      <c r="M197" s="145" t="s">
        <v>1</v>
      </c>
      <c r="N197" s="146" t="s">
        <v>38</v>
      </c>
      <c r="P197" s="147">
        <f>O197*H197</f>
        <v>0</v>
      </c>
      <c r="Q197" s="147">
        <v>0</v>
      </c>
      <c r="R197" s="147">
        <f>Q197*H197</f>
        <v>0</v>
      </c>
      <c r="S197" s="147">
        <v>0</v>
      </c>
      <c r="T197" s="148">
        <f>S197*H197</f>
        <v>0</v>
      </c>
      <c r="AR197" s="149" t="s">
        <v>641</v>
      </c>
      <c r="AT197" s="149" t="s">
        <v>243</v>
      </c>
      <c r="AU197" s="149" t="s">
        <v>81</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641</v>
      </c>
      <c r="BM197" s="149" t="s">
        <v>3821</v>
      </c>
    </row>
    <row r="198" spans="2:47" s="1" customFormat="1" ht="11.25">
      <c r="B198" s="32"/>
      <c r="D198" s="151" t="s">
        <v>248</v>
      </c>
      <c r="F198" s="152" t="s">
        <v>2334</v>
      </c>
      <c r="I198" s="153"/>
      <c r="L198" s="32"/>
      <c r="M198" s="154"/>
      <c r="T198" s="56"/>
      <c r="AT198" s="17" t="s">
        <v>248</v>
      </c>
      <c r="AU198" s="17" t="s">
        <v>81</v>
      </c>
    </row>
    <row r="199" spans="2:51" s="13" customFormat="1" ht="22.5">
      <c r="B199" s="177"/>
      <c r="D199" s="151" t="s">
        <v>1584</v>
      </c>
      <c r="E199" s="178" t="s">
        <v>1</v>
      </c>
      <c r="F199" s="179" t="s">
        <v>1806</v>
      </c>
      <c r="H199" s="178" t="s">
        <v>1</v>
      </c>
      <c r="I199" s="180"/>
      <c r="L199" s="177"/>
      <c r="M199" s="181"/>
      <c r="T199" s="182"/>
      <c r="AT199" s="178" t="s">
        <v>1584</v>
      </c>
      <c r="AU199" s="178" t="s">
        <v>81</v>
      </c>
      <c r="AV199" s="13" t="s">
        <v>81</v>
      </c>
      <c r="AW199" s="13" t="s">
        <v>30</v>
      </c>
      <c r="AX199" s="13" t="s">
        <v>73</v>
      </c>
      <c r="AY199" s="178" t="s">
        <v>241</v>
      </c>
    </row>
    <row r="200" spans="2:51" s="12" customFormat="1" ht="11.25">
      <c r="B200" s="170"/>
      <c r="D200" s="151" t="s">
        <v>1584</v>
      </c>
      <c r="E200" s="171" t="s">
        <v>1</v>
      </c>
      <c r="F200" s="172" t="s">
        <v>3822</v>
      </c>
      <c r="H200" s="173">
        <v>92.82</v>
      </c>
      <c r="I200" s="174"/>
      <c r="L200" s="170"/>
      <c r="M200" s="175"/>
      <c r="T200" s="176"/>
      <c r="AT200" s="171" t="s">
        <v>1584</v>
      </c>
      <c r="AU200" s="171" t="s">
        <v>81</v>
      </c>
      <c r="AV200" s="12" t="s">
        <v>83</v>
      </c>
      <c r="AW200" s="12" t="s">
        <v>30</v>
      </c>
      <c r="AX200" s="12" t="s">
        <v>73</v>
      </c>
      <c r="AY200" s="171" t="s">
        <v>241</v>
      </c>
    </row>
    <row r="201" spans="2:51" s="14" customFormat="1" ht="11.25">
      <c r="B201" s="186"/>
      <c r="D201" s="151" t="s">
        <v>1584</v>
      </c>
      <c r="E201" s="187" t="s">
        <v>1</v>
      </c>
      <c r="F201" s="188" t="s">
        <v>2061</v>
      </c>
      <c r="H201" s="189">
        <v>92.82</v>
      </c>
      <c r="I201" s="190"/>
      <c r="L201" s="186"/>
      <c r="M201" s="191"/>
      <c r="T201" s="192"/>
      <c r="AT201" s="187" t="s">
        <v>1584</v>
      </c>
      <c r="AU201" s="187" t="s">
        <v>81</v>
      </c>
      <c r="AV201" s="14" t="s">
        <v>247</v>
      </c>
      <c r="AW201" s="14" t="s">
        <v>30</v>
      </c>
      <c r="AX201" s="14" t="s">
        <v>81</v>
      </c>
      <c r="AY201" s="187" t="s">
        <v>241</v>
      </c>
    </row>
    <row r="202" spans="2:65" s="1" customFormat="1" ht="24.2" customHeight="1">
      <c r="B202" s="32"/>
      <c r="C202" s="137" t="s">
        <v>330</v>
      </c>
      <c r="D202" s="137" t="s">
        <v>243</v>
      </c>
      <c r="E202" s="138" t="s">
        <v>3518</v>
      </c>
      <c r="F202" s="139" t="s">
        <v>3519</v>
      </c>
      <c r="G202" s="140" t="s">
        <v>3520</v>
      </c>
      <c r="H202" s="141">
        <v>1</v>
      </c>
      <c r="I202" s="142"/>
      <c r="J202" s="143">
        <f>ROUND(I202*H202,2)</f>
        <v>0</v>
      </c>
      <c r="K202" s="144"/>
      <c r="L202" s="32"/>
      <c r="M202" s="145" t="s">
        <v>1</v>
      </c>
      <c r="N202" s="146" t="s">
        <v>38</v>
      </c>
      <c r="P202" s="147">
        <f>O202*H202</f>
        <v>0</v>
      </c>
      <c r="Q202" s="147">
        <v>0</v>
      </c>
      <c r="R202" s="147">
        <f>Q202*H202</f>
        <v>0</v>
      </c>
      <c r="S202" s="147">
        <v>0</v>
      </c>
      <c r="T202" s="148">
        <f>S202*H202</f>
        <v>0</v>
      </c>
      <c r="AR202" s="149" t="s">
        <v>247</v>
      </c>
      <c r="AT202" s="149" t="s">
        <v>243</v>
      </c>
      <c r="AU202" s="149" t="s">
        <v>81</v>
      </c>
      <c r="AY202" s="17" t="s">
        <v>241</v>
      </c>
      <c r="BE202" s="150">
        <f>IF(N202="základní",J202,0)</f>
        <v>0</v>
      </c>
      <c r="BF202" s="150">
        <f>IF(N202="snížená",J202,0)</f>
        <v>0</v>
      </c>
      <c r="BG202" s="150">
        <f>IF(N202="zákl. přenesená",J202,0)</f>
        <v>0</v>
      </c>
      <c r="BH202" s="150">
        <f>IF(N202="sníž. přenesená",J202,0)</f>
        <v>0</v>
      </c>
      <c r="BI202" s="150">
        <f>IF(N202="nulová",J202,0)</f>
        <v>0</v>
      </c>
      <c r="BJ202" s="17" t="s">
        <v>81</v>
      </c>
      <c r="BK202" s="150">
        <f>ROUND(I202*H202,2)</f>
        <v>0</v>
      </c>
      <c r="BL202" s="17" t="s">
        <v>247</v>
      </c>
      <c r="BM202" s="149" t="s">
        <v>3823</v>
      </c>
    </row>
    <row r="203" spans="2:47" s="1" customFormat="1" ht="11.25">
      <c r="B203" s="32"/>
      <c r="D203" s="151" t="s">
        <v>248</v>
      </c>
      <c r="F203" s="152" t="s">
        <v>3519</v>
      </c>
      <c r="I203" s="153"/>
      <c r="L203" s="32"/>
      <c r="M203" s="154"/>
      <c r="T203" s="56"/>
      <c r="AT203" s="17" t="s">
        <v>248</v>
      </c>
      <c r="AU203" s="17" t="s">
        <v>81</v>
      </c>
    </row>
    <row r="204" spans="2:51" s="12" customFormat="1" ht="11.25">
      <c r="B204" s="170"/>
      <c r="D204" s="151" t="s">
        <v>1584</v>
      </c>
      <c r="E204" s="171" t="s">
        <v>1</v>
      </c>
      <c r="F204" s="172" t="s">
        <v>81</v>
      </c>
      <c r="H204" s="173">
        <v>1</v>
      </c>
      <c r="I204" s="174"/>
      <c r="L204" s="170"/>
      <c r="M204" s="175"/>
      <c r="T204" s="176"/>
      <c r="AT204" s="171" t="s">
        <v>1584</v>
      </c>
      <c r="AU204" s="171" t="s">
        <v>81</v>
      </c>
      <c r="AV204" s="12" t="s">
        <v>83</v>
      </c>
      <c r="AW204" s="12" t="s">
        <v>30</v>
      </c>
      <c r="AX204" s="12" t="s">
        <v>73</v>
      </c>
      <c r="AY204" s="171" t="s">
        <v>241</v>
      </c>
    </row>
    <row r="205" spans="2:51" s="13" customFormat="1" ht="11.25">
      <c r="B205" s="177"/>
      <c r="D205" s="151" t="s">
        <v>1584</v>
      </c>
      <c r="E205" s="178" t="s">
        <v>1</v>
      </c>
      <c r="F205" s="179" t="s">
        <v>3522</v>
      </c>
      <c r="H205" s="178" t="s">
        <v>1</v>
      </c>
      <c r="I205" s="180"/>
      <c r="L205" s="177"/>
      <c r="M205" s="181"/>
      <c r="T205" s="182"/>
      <c r="AT205" s="178" t="s">
        <v>1584</v>
      </c>
      <c r="AU205" s="178" t="s">
        <v>81</v>
      </c>
      <c r="AV205" s="13" t="s">
        <v>81</v>
      </c>
      <c r="AW205" s="13" t="s">
        <v>30</v>
      </c>
      <c r="AX205" s="13" t="s">
        <v>73</v>
      </c>
      <c r="AY205" s="178" t="s">
        <v>241</v>
      </c>
    </row>
    <row r="206" spans="2:51" s="14" customFormat="1" ht="11.25">
      <c r="B206" s="186"/>
      <c r="D206" s="151" t="s">
        <v>1584</v>
      </c>
      <c r="E206" s="187" t="s">
        <v>1</v>
      </c>
      <c r="F206" s="188" t="s">
        <v>2061</v>
      </c>
      <c r="H206" s="189">
        <v>1</v>
      </c>
      <c r="I206" s="190"/>
      <c r="L206" s="186"/>
      <c r="M206" s="193"/>
      <c r="N206" s="194"/>
      <c r="O206" s="194"/>
      <c r="P206" s="194"/>
      <c r="Q206" s="194"/>
      <c r="R206" s="194"/>
      <c r="S206" s="194"/>
      <c r="T206" s="195"/>
      <c r="AT206" s="187" t="s">
        <v>1584</v>
      </c>
      <c r="AU206" s="187" t="s">
        <v>81</v>
      </c>
      <c r="AV206" s="14" t="s">
        <v>247</v>
      </c>
      <c r="AW206" s="14" t="s">
        <v>30</v>
      </c>
      <c r="AX206" s="14" t="s">
        <v>81</v>
      </c>
      <c r="AY206" s="187" t="s">
        <v>241</v>
      </c>
    </row>
    <row r="207" spans="2:12" s="1" customFormat="1" ht="6.95" customHeight="1">
      <c r="B207" s="44"/>
      <c r="C207" s="45"/>
      <c r="D207" s="45"/>
      <c r="E207" s="45"/>
      <c r="F207" s="45"/>
      <c r="G207" s="45"/>
      <c r="H207" s="45"/>
      <c r="I207" s="45"/>
      <c r="J207" s="45"/>
      <c r="K207" s="45"/>
      <c r="L207" s="32"/>
    </row>
  </sheetData>
  <sheetProtection algorithmName="SHA-512" hashValue="mXTPZ9DZpMwrzC8wepKbeRbrHDSuE0yAQ4SvKZZnMFbZ9EPg0cK5Zpg6vbOD9SrsXLB0HzHtGHsWibQWrAoOxQ==" saltValue="17zUD/HtBR1kdckehi1xOJXRZ8GOGt2ZVaz5knI+yhlniZd7Hh2m9yRQDx7FV7LDMyt5R9ZOgKkQqtrdAne/nA==" spinCount="100000" sheet="1" objects="1" scenarios="1" formatColumns="0" formatRows="0" autoFilter="0"/>
  <autoFilter ref="C118:K206"/>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BM23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155</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3824</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ROUND(J121,2)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ROUND((SUM(BE121:BE231)),2)</f>
        <v>0</v>
      </c>
      <c r="I33" s="96">
        <v>0.21</v>
      </c>
      <c r="J33" s="86">
        <f>ROUND(((SUM(BE121:BE231))*I33),2)</f>
        <v>0</v>
      </c>
      <c r="L33" s="32"/>
    </row>
    <row r="34" spans="2:12" s="1" customFormat="1" ht="14.45" customHeight="1">
      <c r="B34" s="32"/>
      <c r="E34" s="27" t="s">
        <v>39</v>
      </c>
      <c r="F34" s="86">
        <f>ROUND((SUM(BF121:BF231)),2)</f>
        <v>0</v>
      </c>
      <c r="I34" s="96">
        <v>0.15</v>
      </c>
      <c r="J34" s="86">
        <f>ROUND(((SUM(BF121:BF231))*I34),2)</f>
        <v>0</v>
      </c>
      <c r="L34" s="32"/>
    </row>
    <row r="35" spans="2:12" s="1" customFormat="1" ht="14.45" customHeight="1" hidden="1">
      <c r="B35" s="32"/>
      <c r="E35" s="27" t="s">
        <v>40</v>
      </c>
      <c r="F35" s="86">
        <f>ROUND((SUM(BG121:BG231)),2)</f>
        <v>0</v>
      </c>
      <c r="I35" s="96">
        <v>0.21</v>
      </c>
      <c r="J35" s="86">
        <f>0</f>
        <v>0</v>
      </c>
      <c r="L35" s="32"/>
    </row>
    <row r="36" spans="2:12" s="1" customFormat="1" ht="14.45" customHeight="1" hidden="1">
      <c r="B36" s="32"/>
      <c r="E36" s="27" t="s">
        <v>41</v>
      </c>
      <c r="F36" s="86">
        <f>ROUND((SUM(BH121:BH231)),2)</f>
        <v>0</v>
      </c>
      <c r="I36" s="96">
        <v>0.15</v>
      </c>
      <c r="J36" s="86">
        <f>0</f>
        <v>0</v>
      </c>
      <c r="L36" s="32"/>
    </row>
    <row r="37" spans="2:12" s="1" customFormat="1" ht="14.45" customHeight="1" hidden="1">
      <c r="B37" s="32"/>
      <c r="E37" s="27" t="s">
        <v>42</v>
      </c>
      <c r="F37" s="86">
        <f>ROUND((SUM(BI121:BI231)),2)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21-01 - Liberec – Mníšek u L., propustek v km 170,605</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J121</f>
        <v>0</v>
      </c>
      <c r="L96" s="32"/>
      <c r="AU96" s="17" t="s">
        <v>212</v>
      </c>
    </row>
    <row r="97" spans="2:12" s="8" customFormat="1" ht="24.95" customHeight="1">
      <c r="B97" s="108"/>
      <c r="D97" s="109" t="s">
        <v>2036</v>
      </c>
      <c r="E97" s="110"/>
      <c r="F97" s="110"/>
      <c r="G97" s="110"/>
      <c r="H97" s="110"/>
      <c r="I97" s="110"/>
      <c r="J97" s="111">
        <f>J122</f>
        <v>0</v>
      </c>
      <c r="L97" s="108"/>
    </row>
    <row r="98" spans="2:12" s="9" customFormat="1" ht="19.9" customHeight="1">
      <c r="B98" s="112"/>
      <c r="D98" s="113" t="s">
        <v>214</v>
      </c>
      <c r="E98" s="114"/>
      <c r="F98" s="114"/>
      <c r="G98" s="114"/>
      <c r="H98" s="114"/>
      <c r="I98" s="114"/>
      <c r="J98" s="115">
        <f>J123</f>
        <v>0</v>
      </c>
      <c r="L98" s="112"/>
    </row>
    <row r="99" spans="2:12" s="9" customFormat="1" ht="19.9" customHeight="1">
      <c r="B99" s="112"/>
      <c r="D99" s="113" t="s">
        <v>1036</v>
      </c>
      <c r="E99" s="114"/>
      <c r="F99" s="114"/>
      <c r="G99" s="114"/>
      <c r="H99" s="114"/>
      <c r="I99" s="114"/>
      <c r="J99" s="115">
        <f>J136</f>
        <v>0</v>
      </c>
      <c r="L99" s="112"/>
    </row>
    <row r="100" spans="2:12" s="9" customFormat="1" ht="19.9" customHeight="1">
      <c r="B100" s="112"/>
      <c r="D100" s="113" t="s">
        <v>3825</v>
      </c>
      <c r="E100" s="114"/>
      <c r="F100" s="114"/>
      <c r="G100" s="114"/>
      <c r="H100" s="114"/>
      <c r="I100" s="114"/>
      <c r="J100" s="115">
        <f>J208</f>
        <v>0</v>
      </c>
      <c r="L100" s="112"/>
    </row>
    <row r="101" spans="2:12" s="9" customFormat="1" ht="19.9" customHeight="1">
      <c r="B101" s="112"/>
      <c r="D101" s="113" t="s">
        <v>3826</v>
      </c>
      <c r="E101" s="114"/>
      <c r="F101" s="114"/>
      <c r="G101" s="114"/>
      <c r="H101" s="114"/>
      <c r="I101" s="114"/>
      <c r="J101" s="115">
        <f>J227</f>
        <v>0</v>
      </c>
      <c r="L101" s="112"/>
    </row>
    <row r="102" spans="2:12" s="1" customFormat="1" ht="21.75" customHeight="1">
      <c r="B102" s="32"/>
      <c r="L102" s="32"/>
    </row>
    <row r="103" spans="2:12" s="1" customFormat="1" ht="6.95" customHeight="1">
      <c r="B103" s="44"/>
      <c r="C103" s="45"/>
      <c r="D103" s="45"/>
      <c r="E103" s="45"/>
      <c r="F103" s="45"/>
      <c r="G103" s="45"/>
      <c r="H103" s="45"/>
      <c r="I103" s="45"/>
      <c r="J103" s="45"/>
      <c r="K103" s="45"/>
      <c r="L103" s="32"/>
    </row>
    <row r="107" spans="2:12" s="1" customFormat="1" ht="6.95" customHeight="1">
      <c r="B107" s="46"/>
      <c r="C107" s="47"/>
      <c r="D107" s="47"/>
      <c r="E107" s="47"/>
      <c r="F107" s="47"/>
      <c r="G107" s="47"/>
      <c r="H107" s="47"/>
      <c r="I107" s="47"/>
      <c r="J107" s="47"/>
      <c r="K107" s="47"/>
      <c r="L107" s="32"/>
    </row>
    <row r="108" spans="2:12" s="1" customFormat="1" ht="24.95" customHeight="1">
      <c r="B108" s="32"/>
      <c r="C108" s="21" t="s">
        <v>226</v>
      </c>
      <c r="L108" s="32"/>
    </row>
    <row r="109" spans="2:12" s="1" customFormat="1" ht="6.95" customHeight="1">
      <c r="B109" s="32"/>
      <c r="L109" s="32"/>
    </row>
    <row r="110" spans="2:12" s="1" customFormat="1" ht="12" customHeight="1">
      <c r="B110" s="32"/>
      <c r="C110" s="27" t="s">
        <v>16</v>
      </c>
      <c r="L110" s="32"/>
    </row>
    <row r="111" spans="2:12" s="1" customFormat="1" ht="16.5" customHeight="1">
      <c r="B111" s="32"/>
      <c r="E111" s="245" t="str">
        <f>E7</f>
        <v>Oprava trati v úseku Krásná Studánka – Mníšek u Liberce</v>
      </c>
      <c r="F111" s="246"/>
      <c r="G111" s="246"/>
      <c r="H111" s="246"/>
      <c r="L111" s="32"/>
    </row>
    <row r="112" spans="2:12" s="1" customFormat="1" ht="12" customHeight="1">
      <c r="B112" s="32"/>
      <c r="C112" s="27" t="s">
        <v>206</v>
      </c>
      <c r="L112" s="32"/>
    </row>
    <row r="113" spans="2:12" s="1" customFormat="1" ht="30" customHeight="1">
      <c r="B113" s="32"/>
      <c r="E113" s="241" t="str">
        <f>E9</f>
        <v>SO 21-01 - Liberec – Mníšek u L., propustek v km 170,605</v>
      </c>
      <c r="F113" s="247"/>
      <c r="G113" s="247"/>
      <c r="H113" s="247"/>
      <c r="L113" s="32"/>
    </row>
    <row r="114" spans="2:12" s="1" customFormat="1" ht="6.95" customHeight="1">
      <c r="B114" s="32"/>
      <c r="L114" s="32"/>
    </row>
    <row r="115" spans="2:12" s="1" customFormat="1" ht="12" customHeight="1">
      <c r="B115" s="32"/>
      <c r="C115" s="27" t="s">
        <v>20</v>
      </c>
      <c r="F115" s="25" t="str">
        <f>F12</f>
        <v xml:space="preserve"> </v>
      </c>
      <c r="I115" s="27" t="s">
        <v>22</v>
      </c>
      <c r="J115" s="52" t="str">
        <f>IF(J12="","",J12)</f>
        <v>30. 6. 2023</v>
      </c>
      <c r="L115" s="32"/>
    </row>
    <row r="116" spans="2:12" s="1" customFormat="1" ht="6.95" customHeight="1">
      <c r="B116" s="32"/>
      <c r="L116" s="32"/>
    </row>
    <row r="117" spans="2:12" s="1" customFormat="1" ht="15.2" customHeight="1">
      <c r="B117" s="32"/>
      <c r="C117" s="27" t="s">
        <v>24</v>
      </c>
      <c r="F117" s="25" t="str">
        <f>E15</f>
        <v xml:space="preserve"> </v>
      </c>
      <c r="I117" s="27" t="s">
        <v>29</v>
      </c>
      <c r="J117" s="30" t="str">
        <f>E21</f>
        <v xml:space="preserve"> </v>
      </c>
      <c r="L117" s="32"/>
    </row>
    <row r="118" spans="2:12" s="1" customFormat="1" ht="15.2" customHeight="1">
      <c r="B118" s="32"/>
      <c r="C118" s="27" t="s">
        <v>27</v>
      </c>
      <c r="F118" s="25" t="str">
        <f>IF(E18="","",E18)</f>
        <v>Vyplň údaj</v>
      </c>
      <c r="I118" s="27" t="s">
        <v>31</v>
      </c>
      <c r="J118" s="30" t="str">
        <f>E24</f>
        <v xml:space="preserve"> </v>
      </c>
      <c r="L118" s="32"/>
    </row>
    <row r="119" spans="2:12" s="1" customFormat="1" ht="10.35" customHeight="1">
      <c r="B119" s="32"/>
      <c r="L119" s="32"/>
    </row>
    <row r="120" spans="2:20" s="10" customFormat="1" ht="29.25" customHeight="1">
      <c r="B120" s="116"/>
      <c r="C120" s="117" t="s">
        <v>227</v>
      </c>
      <c r="D120" s="118" t="s">
        <v>58</v>
      </c>
      <c r="E120" s="118" t="s">
        <v>54</v>
      </c>
      <c r="F120" s="118" t="s">
        <v>55</v>
      </c>
      <c r="G120" s="118" t="s">
        <v>228</v>
      </c>
      <c r="H120" s="118" t="s">
        <v>229</v>
      </c>
      <c r="I120" s="118" t="s">
        <v>230</v>
      </c>
      <c r="J120" s="119" t="s">
        <v>210</v>
      </c>
      <c r="K120" s="120" t="s">
        <v>231</v>
      </c>
      <c r="L120" s="116"/>
      <c r="M120" s="59" t="s">
        <v>1</v>
      </c>
      <c r="N120" s="60" t="s">
        <v>37</v>
      </c>
      <c r="O120" s="60" t="s">
        <v>232</v>
      </c>
      <c r="P120" s="60" t="s">
        <v>233</v>
      </c>
      <c r="Q120" s="60" t="s">
        <v>234</v>
      </c>
      <c r="R120" s="60" t="s">
        <v>235</v>
      </c>
      <c r="S120" s="60" t="s">
        <v>236</v>
      </c>
      <c r="T120" s="61" t="s">
        <v>237</v>
      </c>
    </row>
    <row r="121" spans="2:63" s="1" customFormat="1" ht="22.9" customHeight="1">
      <c r="B121" s="32"/>
      <c r="C121" s="64" t="s">
        <v>238</v>
      </c>
      <c r="J121" s="121">
        <f>BK121</f>
        <v>0</v>
      </c>
      <c r="L121" s="32"/>
      <c r="M121" s="62"/>
      <c r="N121" s="53"/>
      <c r="O121" s="53"/>
      <c r="P121" s="122">
        <f>P122</f>
        <v>0</v>
      </c>
      <c r="Q121" s="53"/>
      <c r="R121" s="122">
        <f>R122</f>
        <v>0</v>
      </c>
      <c r="S121" s="53"/>
      <c r="T121" s="123">
        <f>T122</f>
        <v>0</v>
      </c>
      <c r="AT121" s="17" t="s">
        <v>72</v>
      </c>
      <c r="AU121" s="17" t="s">
        <v>212</v>
      </c>
      <c r="BK121" s="124">
        <f>BK122</f>
        <v>0</v>
      </c>
    </row>
    <row r="122" spans="2:63" s="11" customFormat="1" ht="25.9" customHeight="1">
      <c r="B122" s="125"/>
      <c r="D122" s="126" t="s">
        <v>72</v>
      </c>
      <c r="E122" s="127" t="s">
        <v>239</v>
      </c>
      <c r="F122" s="127" t="s">
        <v>2037</v>
      </c>
      <c r="I122" s="128"/>
      <c r="J122" s="129">
        <f>BK122</f>
        <v>0</v>
      </c>
      <c r="L122" s="125"/>
      <c r="M122" s="130"/>
      <c r="P122" s="131">
        <f>P123+P136+P208+P227</f>
        <v>0</v>
      </c>
      <c r="R122" s="131">
        <f>R123+R136+R208+R227</f>
        <v>0</v>
      </c>
      <c r="T122" s="132">
        <f>T123+T136+T208+T227</f>
        <v>0</v>
      </c>
      <c r="AR122" s="126" t="s">
        <v>81</v>
      </c>
      <c r="AT122" s="133" t="s">
        <v>72</v>
      </c>
      <c r="AU122" s="133" t="s">
        <v>73</v>
      </c>
      <c r="AY122" s="126" t="s">
        <v>241</v>
      </c>
      <c r="BK122" s="134">
        <f>BK123+BK136+BK208+BK227</f>
        <v>0</v>
      </c>
    </row>
    <row r="123" spans="2:63" s="11" customFormat="1" ht="22.9" customHeight="1">
      <c r="B123" s="125"/>
      <c r="D123" s="126" t="s">
        <v>72</v>
      </c>
      <c r="E123" s="135" t="s">
        <v>81</v>
      </c>
      <c r="F123" s="135" t="s">
        <v>242</v>
      </c>
      <c r="I123" s="128"/>
      <c r="J123" s="136">
        <f>BK123</f>
        <v>0</v>
      </c>
      <c r="L123" s="125"/>
      <c r="M123" s="130"/>
      <c r="P123" s="131">
        <f>SUM(P124:P135)</f>
        <v>0</v>
      </c>
      <c r="R123" s="131">
        <f>SUM(R124:R135)</f>
        <v>0</v>
      </c>
      <c r="T123" s="132">
        <f>SUM(T124:T135)</f>
        <v>0</v>
      </c>
      <c r="AR123" s="126" t="s">
        <v>81</v>
      </c>
      <c r="AT123" s="133" t="s">
        <v>72</v>
      </c>
      <c r="AU123" s="133" t="s">
        <v>81</v>
      </c>
      <c r="AY123" s="126" t="s">
        <v>241</v>
      </c>
      <c r="BK123" s="134">
        <f>SUM(BK124:BK135)</f>
        <v>0</v>
      </c>
    </row>
    <row r="124" spans="2:65" s="1" customFormat="1" ht="33" customHeight="1">
      <c r="B124" s="32"/>
      <c r="C124" s="137" t="s">
        <v>81</v>
      </c>
      <c r="D124" s="137" t="s">
        <v>243</v>
      </c>
      <c r="E124" s="138" t="s">
        <v>3827</v>
      </c>
      <c r="F124" s="139" t="s">
        <v>3828</v>
      </c>
      <c r="G124" s="140" t="s">
        <v>257</v>
      </c>
      <c r="H124" s="141">
        <v>30</v>
      </c>
      <c r="I124" s="142"/>
      <c r="J124" s="143">
        <f>ROUND(I124*H124,2)</f>
        <v>0</v>
      </c>
      <c r="K124" s="144"/>
      <c r="L124" s="32"/>
      <c r="M124" s="145" t="s">
        <v>1</v>
      </c>
      <c r="N124" s="146" t="s">
        <v>38</v>
      </c>
      <c r="P124" s="147">
        <f>O124*H124</f>
        <v>0</v>
      </c>
      <c r="Q124" s="147">
        <v>0</v>
      </c>
      <c r="R124" s="147">
        <f>Q124*H124</f>
        <v>0</v>
      </c>
      <c r="S124" s="147">
        <v>0</v>
      </c>
      <c r="T124" s="148">
        <f>S124*H124</f>
        <v>0</v>
      </c>
      <c r="AR124" s="149" t="s">
        <v>247</v>
      </c>
      <c r="AT124" s="149" t="s">
        <v>243</v>
      </c>
      <c r="AU124" s="149" t="s">
        <v>83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3829</v>
      </c>
    </row>
    <row r="125" spans="2:47" s="1" customFormat="1" ht="19.5">
      <c r="B125" s="32"/>
      <c r="D125" s="151" t="s">
        <v>248</v>
      </c>
      <c r="F125" s="152" t="s">
        <v>3828</v>
      </c>
      <c r="I125" s="153"/>
      <c r="L125" s="32"/>
      <c r="M125" s="154"/>
      <c r="T125" s="56"/>
      <c r="AT125" s="17" t="s">
        <v>248</v>
      </c>
      <c r="AU125" s="17" t="s">
        <v>83</v>
      </c>
    </row>
    <row r="126" spans="2:65" s="1" customFormat="1" ht="24.2" customHeight="1">
      <c r="B126" s="32"/>
      <c r="C126" s="137" t="s">
        <v>83</v>
      </c>
      <c r="D126" s="137" t="s">
        <v>243</v>
      </c>
      <c r="E126" s="138" t="s">
        <v>3830</v>
      </c>
      <c r="F126" s="139" t="s">
        <v>3831</v>
      </c>
      <c r="G126" s="140" t="s">
        <v>263</v>
      </c>
      <c r="H126" s="141">
        <v>1</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3832</v>
      </c>
    </row>
    <row r="127" spans="2:47" s="1" customFormat="1" ht="11.25">
      <c r="B127" s="32"/>
      <c r="D127" s="151" t="s">
        <v>248</v>
      </c>
      <c r="F127" s="152" t="s">
        <v>3831</v>
      </c>
      <c r="I127" s="153"/>
      <c r="L127" s="32"/>
      <c r="M127" s="154"/>
      <c r="T127" s="56"/>
      <c r="AT127" s="17" t="s">
        <v>248</v>
      </c>
      <c r="AU127" s="17" t="s">
        <v>83</v>
      </c>
    </row>
    <row r="128" spans="2:65" s="1" customFormat="1" ht="21.75" customHeight="1">
      <c r="B128" s="32"/>
      <c r="C128" s="137" t="s">
        <v>251</v>
      </c>
      <c r="D128" s="137" t="s">
        <v>243</v>
      </c>
      <c r="E128" s="138" t="s">
        <v>3833</v>
      </c>
      <c r="F128" s="139" t="s">
        <v>3834</v>
      </c>
      <c r="G128" s="140" t="s">
        <v>263</v>
      </c>
      <c r="H128" s="141">
        <v>1</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3835</v>
      </c>
    </row>
    <row r="129" spans="2:47" s="1" customFormat="1" ht="11.25">
      <c r="B129" s="32"/>
      <c r="D129" s="151" t="s">
        <v>248</v>
      </c>
      <c r="F129" s="152" t="s">
        <v>3834</v>
      </c>
      <c r="I129" s="153"/>
      <c r="L129" s="32"/>
      <c r="M129" s="154"/>
      <c r="T129" s="56"/>
      <c r="AT129" s="17" t="s">
        <v>248</v>
      </c>
      <c r="AU129" s="17" t="s">
        <v>83</v>
      </c>
    </row>
    <row r="130" spans="2:65" s="1" customFormat="1" ht="16.5" customHeight="1">
      <c r="B130" s="32"/>
      <c r="C130" s="137" t="s">
        <v>247</v>
      </c>
      <c r="D130" s="137" t="s">
        <v>243</v>
      </c>
      <c r="E130" s="138" t="s">
        <v>3836</v>
      </c>
      <c r="F130" s="139" t="s">
        <v>3837</v>
      </c>
      <c r="G130" s="140" t="s">
        <v>263</v>
      </c>
      <c r="H130" s="141">
        <v>1</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3838</v>
      </c>
    </row>
    <row r="131" spans="2:47" s="1" customFormat="1" ht="11.25">
      <c r="B131" s="32"/>
      <c r="D131" s="151" t="s">
        <v>248</v>
      </c>
      <c r="F131" s="152" t="s">
        <v>3837</v>
      </c>
      <c r="I131" s="153"/>
      <c r="L131" s="32"/>
      <c r="M131" s="154"/>
      <c r="T131" s="56"/>
      <c r="AT131" s="17" t="s">
        <v>248</v>
      </c>
      <c r="AU131" s="17" t="s">
        <v>83</v>
      </c>
    </row>
    <row r="132" spans="2:65" s="1" customFormat="1" ht="16.5" customHeight="1">
      <c r="B132" s="32"/>
      <c r="C132" s="137" t="s">
        <v>259</v>
      </c>
      <c r="D132" s="137" t="s">
        <v>243</v>
      </c>
      <c r="E132" s="138" t="s">
        <v>3839</v>
      </c>
      <c r="F132" s="139" t="s">
        <v>3840</v>
      </c>
      <c r="G132" s="140" t="s">
        <v>263</v>
      </c>
      <c r="H132" s="141">
        <v>1</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3841</v>
      </c>
    </row>
    <row r="133" spans="2:47" s="1" customFormat="1" ht="11.25">
      <c r="B133" s="32"/>
      <c r="D133" s="151" t="s">
        <v>248</v>
      </c>
      <c r="F133" s="152" t="s">
        <v>3840</v>
      </c>
      <c r="I133" s="153"/>
      <c r="L133" s="32"/>
      <c r="M133" s="154"/>
      <c r="T133" s="56"/>
      <c r="AT133" s="17" t="s">
        <v>248</v>
      </c>
      <c r="AU133" s="17" t="s">
        <v>83</v>
      </c>
    </row>
    <row r="134" spans="2:65" s="1" customFormat="1" ht="16.5" customHeight="1">
      <c r="B134" s="32"/>
      <c r="C134" s="137" t="s">
        <v>254</v>
      </c>
      <c r="D134" s="137" t="s">
        <v>243</v>
      </c>
      <c r="E134" s="138" t="s">
        <v>3842</v>
      </c>
      <c r="F134" s="139" t="s">
        <v>3843</v>
      </c>
      <c r="G134" s="140" t="s">
        <v>267</v>
      </c>
      <c r="H134" s="141">
        <v>30</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3844</v>
      </c>
    </row>
    <row r="135" spans="2:47" s="1" customFormat="1" ht="11.25">
      <c r="B135" s="32"/>
      <c r="D135" s="151" t="s">
        <v>248</v>
      </c>
      <c r="F135" s="152" t="s">
        <v>3843</v>
      </c>
      <c r="I135" s="153"/>
      <c r="L135" s="32"/>
      <c r="M135" s="154"/>
      <c r="T135" s="56"/>
      <c r="AT135" s="17" t="s">
        <v>248</v>
      </c>
      <c r="AU135" s="17" t="s">
        <v>83</v>
      </c>
    </row>
    <row r="136" spans="2:63" s="11" customFormat="1" ht="22.9" customHeight="1">
      <c r="B136" s="125"/>
      <c r="D136" s="126" t="s">
        <v>72</v>
      </c>
      <c r="E136" s="135" t="s">
        <v>276</v>
      </c>
      <c r="F136" s="135" t="s">
        <v>1144</v>
      </c>
      <c r="I136" s="128"/>
      <c r="J136" s="136">
        <f>BK136</f>
        <v>0</v>
      </c>
      <c r="L136" s="125"/>
      <c r="M136" s="130"/>
      <c r="P136" s="131">
        <f>SUM(P137:P207)</f>
        <v>0</v>
      </c>
      <c r="R136" s="131">
        <f>SUM(R137:R207)</f>
        <v>0</v>
      </c>
      <c r="T136" s="132">
        <f>SUM(T137:T207)</f>
        <v>0</v>
      </c>
      <c r="AR136" s="126" t="s">
        <v>81</v>
      </c>
      <c r="AT136" s="133" t="s">
        <v>72</v>
      </c>
      <c r="AU136" s="133" t="s">
        <v>81</v>
      </c>
      <c r="AY136" s="126" t="s">
        <v>241</v>
      </c>
      <c r="BK136" s="134">
        <f>SUM(BK137:BK207)</f>
        <v>0</v>
      </c>
    </row>
    <row r="137" spans="2:65" s="1" customFormat="1" ht="24.2" customHeight="1">
      <c r="B137" s="32"/>
      <c r="C137" s="137" t="s">
        <v>269</v>
      </c>
      <c r="D137" s="137" t="s">
        <v>243</v>
      </c>
      <c r="E137" s="138" t="s">
        <v>3845</v>
      </c>
      <c r="F137" s="139" t="s">
        <v>3846</v>
      </c>
      <c r="G137" s="140" t="s">
        <v>267</v>
      </c>
      <c r="H137" s="141">
        <v>20.1</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83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3847</v>
      </c>
    </row>
    <row r="138" spans="2:47" s="1" customFormat="1" ht="19.5">
      <c r="B138" s="32"/>
      <c r="D138" s="151" t="s">
        <v>248</v>
      </c>
      <c r="F138" s="152" t="s">
        <v>3846</v>
      </c>
      <c r="I138" s="153"/>
      <c r="L138" s="32"/>
      <c r="M138" s="154"/>
      <c r="T138" s="56"/>
      <c r="AT138" s="17" t="s">
        <v>248</v>
      </c>
      <c r="AU138" s="17" t="s">
        <v>83</v>
      </c>
    </row>
    <row r="139" spans="2:65" s="1" customFormat="1" ht="24.2" customHeight="1">
      <c r="B139" s="32"/>
      <c r="C139" s="137" t="s">
        <v>258</v>
      </c>
      <c r="D139" s="137" t="s">
        <v>243</v>
      </c>
      <c r="E139" s="138" t="s">
        <v>3848</v>
      </c>
      <c r="F139" s="139" t="s">
        <v>3849</v>
      </c>
      <c r="G139" s="140" t="s">
        <v>267</v>
      </c>
      <c r="H139" s="141">
        <v>12.1</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83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3850</v>
      </c>
    </row>
    <row r="140" spans="2:47" s="1" customFormat="1" ht="19.5">
      <c r="B140" s="32"/>
      <c r="D140" s="151" t="s">
        <v>248</v>
      </c>
      <c r="F140" s="152" t="s">
        <v>3849</v>
      </c>
      <c r="I140" s="153"/>
      <c r="L140" s="32"/>
      <c r="M140" s="154"/>
      <c r="T140" s="56"/>
      <c r="AT140" s="17" t="s">
        <v>248</v>
      </c>
      <c r="AU140" s="17" t="s">
        <v>83</v>
      </c>
    </row>
    <row r="141" spans="2:51" s="12" customFormat="1" ht="11.25">
      <c r="B141" s="170"/>
      <c r="D141" s="151" t="s">
        <v>1584</v>
      </c>
      <c r="E141" s="171" t="s">
        <v>1</v>
      </c>
      <c r="F141" s="172" t="s">
        <v>3851</v>
      </c>
      <c r="H141" s="173">
        <v>12.1</v>
      </c>
      <c r="I141" s="174"/>
      <c r="L141" s="170"/>
      <c r="M141" s="175"/>
      <c r="T141" s="176"/>
      <c r="AT141" s="171" t="s">
        <v>1584</v>
      </c>
      <c r="AU141" s="171" t="s">
        <v>83</v>
      </c>
      <c r="AV141" s="12" t="s">
        <v>83</v>
      </c>
      <c r="AW141" s="12" t="s">
        <v>30</v>
      </c>
      <c r="AX141" s="12" t="s">
        <v>73</v>
      </c>
      <c r="AY141" s="171" t="s">
        <v>241</v>
      </c>
    </row>
    <row r="142" spans="2:51" s="14" customFormat="1" ht="11.25">
      <c r="B142" s="186"/>
      <c r="D142" s="151" t="s">
        <v>1584</v>
      </c>
      <c r="E142" s="187" t="s">
        <v>1</v>
      </c>
      <c r="F142" s="188" t="s">
        <v>2061</v>
      </c>
      <c r="H142" s="189">
        <v>12.1</v>
      </c>
      <c r="I142" s="190"/>
      <c r="L142" s="186"/>
      <c r="M142" s="191"/>
      <c r="T142" s="192"/>
      <c r="AT142" s="187" t="s">
        <v>1584</v>
      </c>
      <c r="AU142" s="187" t="s">
        <v>83</v>
      </c>
      <c r="AV142" s="14" t="s">
        <v>247</v>
      </c>
      <c r="AW142" s="14" t="s">
        <v>30</v>
      </c>
      <c r="AX142" s="14" t="s">
        <v>81</v>
      </c>
      <c r="AY142" s="187" t="s">
        <v>241</v>
      </c>
    </row>
    <row r="143" spans="2:65" s="1" customFormat="1" ht="24.2" customHeight="1">
      <c r="B143" s="32"/>
      <c r="C143" s="137" t="s">
        <v>276</v>
      </c>
      <c r="D143" s="137" t="s">
        <v>243</v>
      </c>
      <c r="E143" s="138" t="s">
        <v>3852</v>
      </c>
      <c r="F143" s="139" t="s">
        <v>3853</v>
      </c>
      <c r="G143" s="140" t="s">
        <v>257</v>
      </c>
      <c r="H143" s="141">
        <v>111</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83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3854</v>
      </c>
    </row>
    <row r="144" spans="2:47" s="1" customFormat="1" ht="11.25">
      <c r="B144" s="32"/>
      <c r="D144" s="151" t="s">
        <v>248</v>
      </c>
      <c r="F144" s="152" t="s">
        <v>3853</v>
      </c>
      <c r="I144" s="153"/>
      <c r="L144" s="32"/>
      <c r="M144" s="154"/>
      <c r="T144" s="56"/>
      <c r="AT144" s="17" t="s">
        <v>248</v>
      </c>
      <c r="AU144" s="17" t="s">
        <v>83</v>
      </c>
    </row>
    <row r="145" spans="2:51" s="12" customFormat="1" ht="11.25">
      <c r="B145" s="170"/>
      <c r="D145" s="151" t="s">
        <v>1584</v>
      </c>
      <c r="E145" s="171" t="s">
        <v>1</v>
      </c>
      <c r="F145" s="172" t="s">
        <v>3855</v>
      </c>
      <c r="H145" s="173">
        <v>34</v>
      </c>
      <c r="I145" s="174"/>
      <c r="L145" s="170"/>
      <c r="M145" s="175"/>
      <c r="T145" s="176"/>
      <c r="AT145" s="171" t="s">
        <v>1584</v>
      </c>
      <c r="AU145" s="171" t="s">
        <v>83</v>
      </c>
      <c r="AV145" s="12" t="s">
        <v>83</v>
      </c>
      <c r="AW145" s="12" t="s">
        <v>30</v>
      </c>
      <c r="AX145" s="12" t="s">
        <v>73</v>
      </c>
      <c r="AY145" s="171" t="s">
        <v>241</v>
      </c>
    </row>
    <row r="146" spans="2:51" s="12" customFormat="1" ht="11.25">
      <c r="B146" s="170"/>
      <c r="D146" s="151" t="s">
        <v>1584</v>
      </c>
      <c r="E146" s="171" t="s">
        <v>1</v>
      </c>
      <c r="F146" s="172" t="s">
        <v>3856</v>
      </c>
      <c r="H146" s="173">
        <v>50</v>
      </c>
      <c r="I146" s="174"/>
      <c r="L146" s="170"/>
      <c r="M146" s="175"/>
      <c r="T146" s="176"/>
      <c r="AT146" s="171" t="s">
        <v>1584</v>
      </c>
      <c r="AU146" s="171" t="s">
        <v>83</v>
      </c>
      <c r="AV146" s="12" t="s">
        <v>83</v>
      </c>
      <c r="AW146" s="12" t="s">
        <v>30</v>
      </c>
      <c r="AX146" s="12" t="s">
        <v>73</v>
      </c>
      <c r="AY146" s="171" t="s">
        <v>241</v>
      </c>
    </row>
    <row r="147" spans="2:51" s="12" customFormat="1" ht="11.25">
      <c r="B147" s="170"/>
      <c r="D147" s="151" t="s">
        <v>1584</v>
      </c>
      <c r="E147" s="171" t="s">
        <v>1</v>
      </c>
      <c r="F147" s="172" t="s">
        <v>3857</v>
      </c>
      <c r="H147" s="173">
        <v>20</v>
      </c>
      <c r="I147" s="174"/>
      <c r="L147" s="170"/>
      <c r="M147" s="175"/>
      <c r="T147" s="176"/>
      <c r="AT147" s="171" t="s">
        <v>1584</v>
      </c>
      <c r="AU147" s="171" t="s">
        <v>83</v>
      </c>
      <c r="AV147" s="12" t="s">
        <v>83</v>
      </c>
      <c r="AW147" s="12" t="s">
        <v>30</v>
      </c>
      <c r="AX147" s="12" t="s">
        <v>73</v>
      </c>
      <c r="AY147" s="171" t="s">
        <v>241</v>
      </c>
    </row>
    <row r="148" spans="2:51" s="12" customFormat="1" ht="11.25">
      <c r="B148" s="170"/>
      <c r="D148" s="151" t="s">
        <v>1584</v>
      </c>
      <c r="E148" s="171" t="s">
        <v>1</v>
      </c>
      <c r="F148" s="172" t="s">
        <v>3858</v>
      </c>
      <c r="H148" s="173">
        <v>7</v>
      </c>
      <c r="I148" s="174"/>
      <c r="L148" s="170"/>
      <c r="M148" s="175"/>
      <c r="T148" s="176"/>
      <c r="AT148" s="171" t="s">
        <v>1584</v>
      </c>
      <c r="AU148" s="171" t="s">
        <v>83</v>
      </c>
      <c r="AV148" s="12" t="s">
        <v>83</v>
      </c>
      <c r="AW148" s="12" t="s">
        <v>30</v>
      </c>
      <c r="AX148" s="12" t="s">
        <v>73</v>
      </c>
      <c r="AY148" s="171" t="s">
        <v>241</v>
      </c>
    </row>
    <row r="149" spans="2:51" s="14" customFormat="1" ht="11.25">
      <c r="B149" s="186"/>
      <c r="D149" s="151" t="s">
        <v>1584</v>
      </c>
      <c r="E149" s="187" t="s">
        <v>1</v>
      </c>
      <c r="F149" s="188" t="s">
        <v>2061</v>
      </c>
      <c r="H149" s="189">
        <v>111</v>
      </c>
      <c r="I149" s="190"/>
      <c r="L149" s="186"/>
      <c r="M149" s="191"/>
      <c r="T149" s="192"/>
      <c r="AT149" s="187" t="s">
        <v>1584</v>
      </c>
      <c r="AU149" s="187" t="s">
        <v>83</v>
      </c>
      <c r="AV149" s="14" t="s">
        <v>247</v>
      </c>
      <c r="AW149" s="14" t="s">
        <v>30</v>
      </c>
      <c r="AX149" s="14" t="s">
        <v>81</v>
      </c>
      <c r="AY149" s="187" t="s">
        <v>241</v>
      </c>
    </row>
    <row r="150" spans="2:65" s="1" customFormat="1" ht="37.9" customHeight="1">
      <c r="B150" s="32"/>
      <c r="C150" s="137" t="s">
        <v>264</v>
      </c>
      <c r="D150" s="137" t="s">
        <v>243</v>
      </c>
      <c r="E150" s="138" t="s">
        <v>3859</v>
      </c>
      <c r="F150" s="139" t="s">
        <v>3860</v>
      </c>
      <c r="G150" s="140" t="s">
        <v>257</v>
      </c>
      <c r="H150" s="141">
        <v>8.2</v>
      </c>
      <c r="I150" s="142"/>
      <c r="J150" s="143">
        <f>ROUND(I150*H150,2)</f>
        <v>0</v>
      </c>
      <c r="K150" s="144"/>
      <c r="L150" s="32"/>
      <c r="M150" s="145" t="s">
        <v>1</v>
      </c>
      <c r="N150" s="146" t="s">
        <v>38</v>
      </c>
      <c r="P150" s="147">
        <f>O150*H150</f>
        <v>0</v>
      </c>
      <c r="Q150" s="147">
        <v>0</v>
      </c>
      <c r="R150" s="147">
        <f>Q150*H150</f>
        <v>0</v>
      </c>
      <c r="S150" s="147">
        <v>0</v>
      </c>
      <c r="T150" s="148">
        <f>S150*H150</f>
        <v>0</v>
      </c>
      <c r="AR150" s="149" t="s">
        <v>247</v>
      </c>
      <c r="AT150" s="149" t="s">
        <v>243</v>
      </c>
      <c r="AU150" s="149" t="s">
        <v>83</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3861</v>
      </c>
    </row>
    <row r="151" spans="2:47" s="1" customFormat="1" ht="19.5">
      <c r="B151" s="32"/>
      <c r="D151" s="151" t="s">
        <v>248</v>
      </c>
      <c r="F151" s="152" t="s">
        <v>3860</v>
      </c>
      <c r="I151" s="153"/>
      <c r="L151" s="32"/>
      <c r="M151" s="154"/>
      <c r="T151" s="56"/>
      <c r="AT151" s="17" t="s">
        <v>248</v>
      </c>
      <c r="AU151" s="17" t="s">
        <v>83</v>
      </c>
    </row>
    <row r="152" spans="2:51" s="12" customFormat="1" ht="11.25">
      <c r="B152" s="170"/>
      <c r="D152" s="151" t="s">
        <v>1584</v>
      </c>
      <c r="E152" s="171" t="s">
        <v>1</v>
      </c>
      <c r="F152" s="172" t="s">
        <v>3862</v>
      </c>
      <c r="H152" s="173">
        <v>8.2</v>
      </c>
      <c r="I152" s="174"/>
      <c r="L152" s="170"/>
      <c r="M152" s="175"/>
      <c r="T152" s="176"/>
      <c r="AT152" s="171" t="s">
        <v>1584</v>
      </c>
      <c r="AU152" s="171" t="s">
        <v>83</v>
      </c>
      <c r="AV152" s="12" t="s">
        <v>83</v>
      </c>
      <c r="AW152" s="12" t="s">
        <v>30</v>
      </c>
      <c r="AX152" s="12" t="s">
        <v>73</v>
      </c>
      <c r="AY152" s="171" t="s">
        <v>241</v>
      </c>
    </row>
    <row r="153" spans="2:51" s="14" customFormat="1" ht="11.25">
      <c r="B153" s="186"/>
      <c r="D153" s="151" t="s">
        <v>1584</v>
      </c>
      <c r="E153" s="187" t="s">
        <v>1</v>
      </c>
      <c r="F153" s="188" t="s">
        <v>2061</v>
      </c>
      <c r="H153" s="189">
        <v>8.2</v>
      </c>
      <c r="I153" s="190"/>
      <c r="L153" s="186"/>
      <c r="M153" s="191"/>
      <c r="T153" s="192"/>
      <c r="AT153" s="187" t="s">
        <v>1584</v>
      </c>
      <c r="AU153" s="187" t="s">
        <v>83</v>
      </c>
      <c r="AV153" s="14" t="s">
        <v>247</v>
      </c>
      <c r="AW153" s="14" t="s">
        <v>30</v>
      </c>
      <c r="AX153" s="14" t="s">
        <v>81</v>
      </c>
      <c r="AY153" s="187" t="s">
        <v>241</v>
      </c>
    </row>
    <row r="154" spans="2:65" s="1" customFormat="1" ht="33" customHeight="1">
      <c r="B154" s="32"/>
      <c r="C154" s="137" t="s">
        <v>283</v>
      </c>
      <c r="D154" s="137" t="s">
        <v>243</v>
      </c>
      <c r="E154" s="138" t="s">
        <v>3863</v>
      </c>
      <c r="F154" s="139" t="s">
        <v>3864</v>
      </c>
      <c r="G154" s="140" t="s">
        <v>257</v>
      </c>
      <c r="H154" s="141">
        <v>82</v>
      </c>
      <c r="I154" s="142"/>
      <c r="J154" s="143">
        <f>ROUND(I154*H154,2)</f>
        <v>0</v>
      </c>
      <c r="K154" s="144"/>
      <c r="L154" s="32"/>
      <c r="M154" s="145" t="s">
        <v>1</v>
      </c>
      <c r="N154" s="146" t="s">
        <v>38</v>
      </c>
      <c r="P154" s="147">
        <f>O154*H154</f>
        <v>0</v>
      </c>
      <c r="Q154" s="147">
        <v>0</v>
      </c>
      <c r="R154" s="147">
        <f>Q154*H154</f>
        <v>0</v>
      </c>
      <c r="S154" s="147">
        <v>0</v>
      </c>
      <c r="T154" s="148">
        <f>S154*H154</f>
        <v>0</v>
      </c>
      <c r="AR154" s="149" t="s">
        <v>247</v>
      </c>
      <c r="AT154" s="149" t="s">
        <v>243</v>
      </c>
      <c r="AU154" s="149" t="s">
        <v>83</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3865</v>
      </c>
    </row>
    <row r="155" spans="2:47" s="1" customFormat="1" ht="19.5">
      <c r="B155" s="32"/>
      <c r="D155" s="151" t="s">
        <v>248</v>
      </c>
      <c r="F155" s="152" t="s">
        <v>3864</v>
      </c>
      <c r="I155" s="153"/>
      <c r="L155" s="32"/>
      <c r="M155" s="154"/>
      <c r="T155" s="56"/>
      <c r="AT155" s="17" t="s">
        <v>248</v>
      </c>
      <c r="AU155" s="17" t="s">
        <v>83</v>
      </c>
    </row>
    <row r="156" spans="2:51" s="12" customFormat="1" ht="11.25">
      <c r="B156" s="170"/>
      <c r="D156" s="151" t="s">
        <v>1584</v>
      </c>
      <c r="E156" s="171" t="s">
        <v>1</v>
      </c>
      <c r="F156" s="172" t="s">
        <v>3866</v>
      </c>
      <c r="H156" s="173">
        <v>82</v>
      </c>
      <c r="I156" s="174"/>
      <c r="L156" s="170"/>
      <c r="M156" s="175"/>
      <c r="T156" s="176"/>
      <c r="AT156" s="171" t="s">
        <v>1584</v>
      </c>
      <c r="AU156" s="171" t="s">
        <v>83</v>
      </c>
      <c r="AV156" s="12" t="s">
        <v>83</v>
      </c>
      <c r="AW156" s="12" t="s">
        <v>30</v>
      </c>
      <c r="AX156" s="12" t="s">
        <v>73</v>
      </c>
      <c r="AY156" s="171" t="s">
        <v>241</v>
      </c>
    </row>
    <row r="157" spans="2:51" s="14" customFormat="1" ht="11.25">
      <c r="B157" s="186"/>
      <c r="D157" s="151" t="s">
        <v>1584</v>
      </c>
      <c r="E157" s="187" t="s">
        <v>1</v>
      </c>
      <c r="F157" s="188" t="s">
        <v>2061</v>
      </c>
      <c r="H157" s="189">
        <v>82</v>
      </c>
      <c r="I157" s="190"/>
      <c r="L157" s="186"/>
      <c r="M157" s="191"/>
      <c r="T157" s="192"/>
      <c r="AT157" s="187" t="s">
        <v>1584</v>
      </c>
      <c r="AU157" s="187" t="s">
        <v>83</v>
      </c>
      <c r="AV157" s="14" t="s">
        <v>247</v>
      </c>
      <c r="AW157" s="14" t="s">
        <v>30</v>
      </c>
      <c r="AX157" s="14" t="s">
        <v>81</v>
      </c>
      <c r="AY157" s="187" t="s">
        <v>241</v>
      </c>
    </row>
    <row r="158" spans="2:65" s="1" customFormat="1" ht="37.9" customHeight="1">
      <c r="B158" s="32"/>
      <c r="C158" s="137" t="s">
        <v>268</v>
      </c>
      <c r="D158" s="137" t="s">
        <v>243</v>
      </c>
      <c r="E158" s="138" t="s">
        <v>3867</v>
      </c>
      <c r="F158" s="139" t="s">
        <v>3868</v>
      </c>
      <c r="G158" s="140" t="s">
        <v>257</v>
      </c>
      <c r="H158" s="141">
        <v>8.2</v>
      </c>
      <c r="I158" s="142"/>
      <c r="J158" s="143">
        <f>ROUND(I158*H158,2)</f>
        <v>0</v>
      </c>
      <c r="K158" s="144"/>
      <c r="L158" s="32"/>
      <c r="M158" s="145" t="s">
        <v>1</v>
      </c>
      <c r="N158" s="146" t="s">
        <v>38</v>
      </c>
      <c r="P158" s="147">
        <f>O158*H158</f>
        <v>0</v>
      </c>
      <c r="Q158" s="147">
        <v>0</v>
      </c>
      <c r="R158" s="147">
        <f>Q158*H158</f>
        <v>0</v>
      </c>
      <c r="S158" s="147">
        <v>0</v>
      </c>
      <c r="T158" s="148">
        <f>S158*H158</f>
        <v>0</v>
      </c>
      <c r="AR158" s="149" t="s">
        <v>247</v>
      </c>
      <c r="AT158" s="149" t="s">
        <v>243</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3869</v>
      </c>
    </row>
    <row r="159" spans="2:47" s="1" customFormat="1" ht="19.5">
      <c r="B159" s="32"/>
      <c r="D159" s="151" t="s">
        <v>248</v>
      </c>
      <c r="F159" s="152" t="s">
        <v>3868</v>
      </c>
      <c r="I159" s="153"/>
      <c r="L159" s="32"/>
      <c r="M159" s="154"/>
      <c r="T159" s="56"/>
      <c r="AT159" s="17" t="s">
        <v>248</v>
      </c>
      <c r="AU159" s="17" t="s">
        <v>83</v>
      </c>
    </row>
    <row r="160" spans="2:65" s="1" customFormat="1" ht="24.2" customHeight="1">
      <c r="B160" s="32"/>
      <c r="C160" s="137" t="s">
        <v>290</v>
      </c>
      <c r="D160" s="137" t="s">
        <v>243</v>
      </c>
      <c r="E160" s="138" t="s">
        <v>3870</v>
      </c>
      <c r="F160" s="139" t="s">
        <v>3871</v>
      </c>
      <c r="G160" s="140" t="s">
        <v>257</v>
      </c>
      <c r="H160" s="141">
        <v>111</v>
      </c>
      <c r="I160" s="142"/>
      <c r="J160" s="143">
        <f>ROUND(I160*H160,2)</f>
        <v>0</v>
      </c>
      <c r="K160" s="144"/>
      <c r="L160" s="32"/>
      <c r="M160" s="145" t="s">
        <v>1</v>
      </c>
      <c r="N160" s="146" t="s">
        <v>38</v>
      </c>
      <c r="P160" s="147">
        <f>O160*H160</f>
        <v>0</v>
      </c>
      <c r="Q160" s="147">
        <v>0</v>
      </c>
      <c r="R160" s="147">
        <f>Q160*H160</f>
        <v>0</v>
      </c>
      <c r="S160" s="147">
        <v>0</v>
      </c>
      <c r="T160" s="148">
        <f>S160*H160</f>
        <v>0</v>
      </c>
      <c r="AR160" s="149" t="s">
        <v>247</v>
      </c>
      <c r="AT160" s="149" t="s">
        <v>243</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3872</v>
      </c>
    </row>
    <row r="161" spans="2:47" s="1" customFormat="1" ht="11.25">
      <c r="B161" s="32"/>
      <c r="D161" s="151" t="s">
        <v>248</v>
      </c>
      <c r="F161" s="152" t="s">
        <v>3871</v>
      </c>
      <c r="I161" s="153"/>
      <c r="L161" s="32"/>
      <c r="M161" s="154"/>
      <c r="T161" s="56"/>
      <c r="AT161" s="17" t="s">
        <v>248</v>
      </c>
      <c r="AU161" s="17" t="s">
        <v>83</v>
      </c>
    </row>
    <row r="162" spans="2:51" s="12" customFormat="1" ht="11.25">
      <c r="B162" s="170"/>
      <c r="D162" s="151" t="s">
        <v>1584</v>
      </c>
      <c r="E162" s="171" t="s">
        <v>1</v>
      </c>
      <c r="F162" s="172" t="s">
        <v>3855</v>
      </c>
      <c r="H162" s="173">
        <v>34</v>
      </c>
      <c r="I162" s="174"/>
      <c r="L162" s="170"/>
      <c r="M162" s="175"/>
      <c r="T162" s="176"/>
      <c r="AT162" s="171" t="s">
        <v>1584</v>
      </c>
      <c r="AU162" s="171" t="s">
        <v>83</v>
      </c>
      <c r="AV162" s="12" t="s">
        <v>83</v>
      </c>
      <c r="AW162" s="12" t="s">
        <v>30</v>
      </c>
      <c r="AX162" s="12" t="s">
        <v>73</v>
      </c>
      <c r="AY162" s="171" t="s">
        <v>241</v>
      </c>
    </row>
    <row r="163" spans="2:51" s="12" customFormat="1" ht="11.25">
      <c r="B163" s="170"/>
      <c r="D163" s="151" t="s">
        <v>1584</v>
      </c>
      <c r="E163" s="171" t="s">
        <v>1</v>
      </c>
      <c r="F163" s="172" t="s">
        <v>3856</v>
      </c>
      <c r="H163" s="173">
        <v>50</v>
      </c>
      <c r="I163" s="174"/>
      <c r="L163" s="170"/>
      <c r="M163" s="175"/>
      <c r="T163" s="176"/>
      <c r="AT163" s="171" t="s">
        <v>1584</v>
      </c>
      <c r="AU163" s="171" t="s">
        <v>83</v>
      </c>
      <c r="AV163" s="12" t="s">
        <v>83</v>
      </c>
      <c r="AW163" s="12" t="s">
        <v>30</v>
      </c>
      <c r="AX163" s="12" t="s">
        <v>73</v>
      </c>
      <c r="AY163" s="171" t="s">
        <v>241</v>
      </c>
    </row>
    <row r="164" spans="2:51" s="12" customFormat="1" ht="11.25">
      <c r="B164" s="170"/>
      <c r="D164" s="151" t="s">
        <v>1584</v>
      </c>
      <c r="E164" s="171" t="s">
        <v>1</v>
      </c>
      <c r="F164" s="172" t="s">
        <v>3857</v>
      </c>
      <c r="H164" s="173">
        <v>20</v>
      </c>
      <c r="I164" s="174"/>
      <c r="L164" s="170"/>
      <c r="M164" s="175"/>
      <c r="T164" s="176"/>
      <c r="AT164" s="171" t="s">
        <v>1584</v>
      </c>
      <c r="AU164" s="171" t="s">
        <v>83</v>
      </c>
      <c r="AV164" s="12" t="s">
        <v>83</v>
      </c>
      <c r="AW164" s="12" t="s">
        <v>30</v>
      </c>
      <c r="AX164" s="12" t="s">
        <v>73</v>
      </c>
      <c r="AY164" s="171" t="s">
        <v>241</v>
      </c>
    </row>
    <row r="165" spans="2:51" s="12" customFormat="1" ht="11.25">
      <c r="B165" s="170"/>
      <c r="D165" s="151" t="s">
        <v>1584</v>
      </c>
      <c r="E165" s="171" t="s">
        <v>1</v>
      </c>
      <c r="F165" s="172" t="s">
        <v>3858</v>
      </c>
      <c r="H165" s="173">
        <v>7</v>
      </c>
      <c r="I165" s="174"/>
      <c r="L165" s="170"/>
      <c r="M165" s="175"/>
      <c r="T165" s="176"/>
      <c r="AT165" s="171" t="s">
        <v>1584</v>
      </c>
      <c r="AU165" s="171" t="s">
        <v>83</v>
      </c>
      <c r="AV165" s="12" t="s">
        <v>83</v>
      </c>
      <c r="AW165" s="12" t="s">
        <v>30</v>
      </c>
      <c r="AX165" s="12" t="s">
        <v>73</v>
      </c>
      <c r="AY165" s="171" t="s">
        <v>241</v>
      </c>
    </row>
    <row r="166" spans="2:51" s="14" customFormat="1" ht="11.25">
      <c r="B166" s="186"/>
      <c r="D166" s="151" t="s">
        <v>1584</v>
      </c>
      <c r="E166" s="187" t="s">
        <v>1</v>
      </c>
      <c r="F166" s="188" t="s">
        <v>2061</v>
      </c>
      <c r="H166" s="189">
        <v>111</v>
      </c>
      <c r="I166" s="190"/>
      <c r="L166" s="186"/>
      <c r="M166" s="191"/>
      <c r="T166" s="192"/>
      <c r="AT166" s="187" t="s">
        <v>1584</v>
      </c>
      <c r="AU166" s="187" t="s">
        <v>83</v>
      </c>
      <c r="AV166" s="14" t="s">
        <v>247</v>
      </c>
      <c r="AW166" s="14" t="s">
        <v>30</v>
      </c>
      <c r="AX166" s="14" t="s">
        <v>81</v>
      </c>
      <c r="AY166" s="187" t="s">
        <v>241</v>
      </c>
    </row>
    <row r="167" spans="2:65" s="1" customFormat="1" ht="24.2" customHeight="1">
      <c r="B167" s="32"/>
      <c r="C167" s="137" t="s">
        <v>272</v>
      </c>
      <c r="D167" s="137" t="s">
        <v>243</v>
      </c>
      <c r="E167" s="138" t="s">
        <v>3873</v>
      </c>
      <c r="F167" s="139" t="s">
        <v>3874</v>
      </c>
      <c r="G167" s="140" t="s">
        <v>257</v>
      </c>
      <c r="H167" s="141">
        <v>111</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83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3875</v>
      </c>
    </row>
    <row r="168" spans="2:47" s="1" customFormat="1" ht="19.5">
      <c r="B168" s="32"/>
      <c r="D168" s="151" t="s">
        <v>248</v>
      </c>
      <c r="F168" s="152" t="s">
        <v>3874</v>
      </c>
      <c r="I168" s="153"/>
      <c r="L168" s="32"/>
      <c r="M168" s="154"/>
      <c r="T168" s="56"/>
      <c r="AT168" s="17" t="s">
        <v>248</v>
      </c>
      <c r="AU168" s="17" t="s">
        <v>83</v>
      </c>
    </row>
    <row r="169" spans="2:51" s="12" customFormat="1" ht="11.25">
      <c r="B169" s="170"/>
      <c r="D169" s="151" t="s">
        <v>1584</v>
      </c>
      <c r="E169" s="171" t="s">
        <v>1</v>
      </c>
      <c r="F169" s="172" t="s">
        <v>3855</v>
      </c>
      <c r="H169" s="173">
        <v>34</v>
      </c>
      <c r="I169" s="174"/>
      <c r="L169" s="170"/>
      <c r="M169" s="175"/>
      <c r="T169" s="176"/>
      <c r="AT169" s="171" t="s">
        <v>1584</v>
      </c>
      <c r="AU169" s="171" t="s">
        <v>83</v>
      </c>
      <c r="AV169" s="12" t="s">
        <v>83</v>
      </c>
      <c r="AW169" s="12" t="s">
        <v>30</v>
      </c>
      <c r="AX169" s="12" t="s">
        <v>73</v>
      </c>
      <c r="AY169" s="171" t="s">
        <v>241</v>
      </c>
    </row>
    <row r="170" spans="2:51" s="12" customFormat="1" ht="11.25">
      <c r="B170" s="170"/>
      <c r="D170" s="151" t="s">
        <v>1584</v>
      </c>
      <c r="E170" s="171" t="s">
        <v>1</v>
      </c>
      <c r="F170" s="172" t="s">
        <v>3856</v>
      </c>
      <c r="H170" s="173">
        <v>50</v>
      </c>
      <c r="I170" s="174"/>
      <c r="L170" s="170"/>
      <c r="M170" s="175"/>
      <c r="T170" s="176"/>
      <c r="AT170" s="171" t="s">
        <v>1584</v>
      </c>
      <c r="AU170" s="171" t="s">
        <v>83</v>
      </c>
      <c r="AV170" s="12" t="s">
        <v>83</v>
      </c>
      <c r="AW170" s="12" t="s">
        <v>30</v>
      </c>
      <c r="AX170" s="12" t="s">
        <v>73</v>
      </c>
      <c r="AY170" s="171" t="s">
        <v>241</v>
      </c>
    </row>
    <row r="171" spans="2:51" s="12" customFormat="1" ht="11.25">
      <c r="B171" s="170"/>
      <c r="D171" s="151" t="s">
        <v>1584</v>
      </c>
      <c r="E171" s="171" t="s">
        <v>1</v>
      </c>
      <c r="F171" s="172" t="s">
        <v>3857</v>
      </c>
      <c r="H171" s="173">
        <v>20</v>
      </c>
      <c r="I171" s="174"/>
      <c r="L171" s="170"/>
      <c r="M171" s="175"/>
      <c r="T171" s="176"/>
      <c r="AT171" s="171" t="s">
        <v>1584</v>
      </c>
      <c r="AU171" s="171" t="s">
        <v>83</v>
      </c>
      <c r="AV171" s="12" t="s">
        <v>83</v>
      </c>
      <c r="AW171" s="12" t="s">
        <v>30</v>
      </c>
      <c r="AX171" s="12" t="s">
        <v>73</v>
      </c>
      <c r="AY171" s="171" t="s">
        <v>241</v>
      </c>
    </row>
    <row r="172" spans="2:51" s="12" customFormat="1" ht="11.25">
      <c r="B172" s="170"/>
      <c r="D172" s="151" t="s">
        <v>1584</v>
      </c>
      <c r="E172" s="171" t="s">
        <v>1</v>
      </c>
      <c r="F172" s="172" t="s">
        <v>3858</v>
      </c>
      <c r="H172" s="173">
        <v>7</v>
      </c>
      <c r="I172" s="174"/>
      <c r="L172" s="170"/>
      <c r="M172" s="175"/>
      <c r="T172" s="176"/>
      <c r="AT172" s="171" t="s">
        <v>1584</v>
      </c>
      <c r="AU172" s="171" t="s">
        <v>83</v>
      </c>
      <c r="AV172" s="12" t="s">
        <v>83</v>
      </c>
      <c r="AW172" s="12" t="s">
        <v>30</v>
      </c>
      <c r="AX172" s="12" t="s">
        <v>73</v>
      </c>
      <c r="AY172" s="171" t="s">
        <v>241</v>
      </c>
    </row>
    <row r="173" spans="2:51" s="14" customFormat="1" ht="11.25">
      <c r="B173" s="186"/>
      <c r="D173" s="151" t="s">
        <v>1584</v>
      </c>
      <c r="E173" s="187" t="s">
        <v>1</v>
      </c>
      <c r="F173" s="188" t="s">
        <v>2061</v>
      </c>
      <c r="H173" s="189">
        <v>111</v>
      </c>
      <c r="I173" s="190"/>
      <c r="L173" s="186"/>
      <c r="M173" s="191"/>
      <c r="T173" s="192"/>
      <c r="AT173" s="187" t="s">
        <v>1584</v>
      </c>
      <c r="AU173" s="187" t="s">
        <v>83</v>
      </c>
      <c r="AV173" s="14" t="s">
        <v>247</v>
      </c>
      <c r="AW173" s="14" t="s">
        <v>30</v>
      </c>
      <c r="AX173" s="14" t="s">
        <v>81</v>
      </c>
      <c r="AY173" s="187" t="s">
        <v>241</v>
      </c>
    </row>
    <row r="174" spans="2:65" s="1" customFormat="1" ht="24.2" customHeight="1">
      <c r="B174" s="32"/>
      <c r="C174" s="137" t="s">
        <v>8</v>
      </c>
      <c r="D174" s="137" t="s">
        <v>243</v>
      </c>
      <c r="E174" s="138" t="s">
        <v>3876</v>
      </c>
      <c r="F174" s="139" t="s">
        <v>3877</v>
      </c>
      <c r="G174" s="140" t="s">
        <v>257</v>
      </c>
      <c r="H174" s="141">
        <v>111</v>
      </c>
      <c r="I174" s="142"/>
      <c r="J174" s="143">
        <f>ROUND(I174*H174,2)</f>
        <v>0</v>
      </c>
      <c r="K174" s="144"/>
      <c r="L174" s="32"/>
      <c r="M174" s="145" t="s">
        <v>1</v>
      </c>
      <c r="N174" s="146" t="s">
        <v>38</v>
      </c>
      <c r="P174" s="147">
        <f>O174*H174</f>
        <v>0</v>
      </c>
      <c r="Q174" s="147">
        <v>0</v>
      </c>
      <c r="R174" s="147">
        <f>Q174*H174</f>
        <v>0</v>
      </c>
      <c r="S174" s="147">
        <v>0</v>
      </c>
      <c r="T174" s="148">
        <f>S174*H174</f>
        <v>0</v>
      </c>
      <c r="AR174" s="149" t="s">
        <v>247</v>
      </c>
      <c r="AT174" s="149" t="s">
        <v>243</v>
      </c>
      <c r="AU174" s="149" t="s">
        <v>83</v>
      </c>
      <c r="AY174" s="17" t="s">
        <v>241</v>
      </c>
      <c r="BE174" s="150">
        <f>IF(N174="základní",J174,0)</f>
        <v>0</v>
      </c>
      <c r="BF174" s="150">
        <f>IF(N174="snížená",J174,0)</f>
        <v>0</v>
      </c>
      <c r="BG174" s="150">
        <f>IF(N174="zákl. přenesená",J174,0)</f>
        <v>0</v>
      </c>
      <c r="BH174" s="150">
        <f>IF(N174="sníž. přenesená",J174,0)</f>
        <v>0</v>
      </c>
      <c r="BI174" s="150">
        <f>IF(N174="nulová",J174,0)</f>
        <v>0</v>
      </c>
      <c r="BJ174" s="17" t="s">
        <v>81</v>
      </c>
      <c r="BK174" s="150">
        <f>ROUND(I174*H174,2)</f>
        <v>0</v>
      </c>
      <c r="BL174" s="17" t="s">
        <v>247</v>
      </c>
      <c r="BM174" s="149" t="s">
        <v>3878</v>
      </c>
    </row>
    <row r="175" spans="2:47" s="1" customFormat="1" ht="11.25">
      <c r="B175" s="32"/>
      <c r="D175" s="151" t="s">
        <v>248</v>
      </c>
      <c r="F175" s="152" t="s">
        <v>3877</v>
      </c>
      <c r="I175" s="153"/>
      <c r="L175" s="32"/>
      <c r="M175" s="154"/>
      <c r="T175" s="56"/>
      <c r="AT175" s="17" t="s">
        <v>248</v>
      </c>
      <c r="AU175" s="17" t="s">
        <v>83</v>
      </c>
    </row>
    <row r="176" spans="2:51" s="12" customFormat="1" ht="11.25">
      <c r="B176" s="170"/>
      <c r="D176" s="151" t="s">
        <v>1584</v>
      </c>
      <c r="E176" s="171" t="s">
        <v>1</v>
      </c>
      <c r="F176" s="172" t="s">
        <v>3855</v>
      </c>
      <c r="H176" s="173">
        <v>34</v>
      </c>
      <c r="I176" s="174"/>
      <c r="L176" s="170"/>
      <c r="M176" s="175"/>
      <c r="T176" s="176"/>
      <c r="AT176" s="171" t="s">
        <v>1584</v>
      </c>
      <c r="AU176" s="171" t="s">
        <v>83</v>
      </c>
      <c r="AV176" s="12" t="s">
        <v>83</v>
      </c>
      <c r="AW176" s="12" t="s">
        <v>30</v>
      </c>
      <c r="AX176" s="12" t="s">
        <v>73</v>
      </c>
      <c r="AY176" s="171" t="s">
        <v>241</v>
      </c>
    </row>
    <row r="177" spans="2:51" s="12" customFormat="1" ht="11.25">
      <c r="B177" s="170"/>
      <c r="D177" s="151" t="s">
        <v>1584</v>
      </c>
      <c r="E177" s="171" t="s">
        <v>1</v>
      </c>
      <c r="F177" s="172" t="s">
        <v>3856</v>
      </c>
      <c r="H177" s="173">
        <v>50</v>
      </c>
      <c r="I177" s="174"/>
      <c r="L177" s="170"/>
      <c r="M177" s="175"/>
      <c r="T177" s="176"/>
      <c r="AT177" s="171" t="s">
        <v>1584</v>
      </c>
      <c r="AU177" s="171" t="s">
        <v>83</v>
      </c>
      <c r="AV177" s="12" t="s">
        <v>83</v>
      </c>
      <c r="AW177" s="12" t="s">
        <v>30</v>
      </c>
      <c r="AX177" s="12" t="s">
        <v>73</v>
      </c>
      <c r="AY177" s="171" t="s">
        <v>241</v>
      </c>
    </row>
    <row r="178" spans="2:51" s="12" customFormat="1" ht="11.25">
      <c r="B178" s="170"/>
      <c r="D178" s="151" t="s">
        <v>1584</v>
      </c>
      <c r="E178" s="171" t="s">
        <v>1</v>
      </c>
      <c r="F178" s="172" t="s">
        <v>3857</v>
      </c>
      <c r="H178" s="173">
        <v>20</v>
      </c>
      <c r="I178" s="174"/>
      <c r="L178" s="170"/>
      <c r="M178" s="175"/>
      <c r="T178" s="176"/>
      <c r="AT178" s="171" t="s">
        <v>1584</v>
      </c>
      <c r="AU178" s="171" t="s">
        <v>83</v>
      </c>
      <c r="AV178" s="12" t="s">
        <v>83</v>
      </c>
      <c r="AW178" s="12" t="s">
        <v>30</v>
      </c>
      <c r="AX178" s="12" t="s">
        <v>73</v>
      </c>
      <c r="AY178" s="171" t="s">
        <v>241</v>
      </c>
    </row>
    <row r="179" spans="2:51" s="12" customFormat="1" ht="11.25">
      <c r="B179" s="170"/>
      <c r="D179" s="151" t="s">
        <v>1584</v>
      </c>
      <c r="E179" s="171" t="s">
        <v>1</v>
      </c>
      <c r="F179" s="172" t="s">
        <v>3858</v>
      </c>
      <c r="H179" s="173">
        <v>7</v>
      </c>
      <c r="I179" s="174"/>
      <c r="L179" s="170"/>
      <c r="M179" s="175"/>
      <c r="T179" s="176"/>
      <c r="AT179" s="171" t="s">
        <v>1584</v>
      </c>
      <c r="AU179" s="171" t="s">
        <v>83</v>
      </c>
      <c r="AV179" s="12" t="s">
        <v>83</v>
      </c>
      <c r="AW179" s="12" t="s">
        <v>30</v>
      </c>
      <c r="AX179" s="12" t="s">
        <v>73</v>
      </c>
      <c r="AY179" s="171" t="s">
        <v>241</v>
      </c>
    </row>
    <row r="180" spans="2:51" s="14" customFormat="1" ht="11.25">
      <c r="B180" s="186"/>
      <c r="D180" s="151" t="s">
        <v>1584</v>
      </c>
      <c r="E180" s="187" t="s">
        <v>1</v>
      </c>
      <c r="F180" s="188" t="s">
        <v>2061</v>
      </c>
      <c r="H180" s="189">
        <v>111</v>
      </c>
      <c r="I180" s="190"/>
      <c r="L180" s="186"/>
      <c r="M180" s="191"/>
      <c r="T180" s="192"/>
      <c r="AT180" s="187" t="s">
        <v>1584</v>
      </c>
      <c r="AU180" s="187" t="s">
        <v>83</v>
      </c>
      <c r="AV180" s="14" t="s">
        <v>247</v>
      </c>
      <c r="AW180" s="14" t="s">
        <v>30</v>
      </c>
      <c r="AX180" s="14" t="s">
        <v>81</v>
      </c>
      <c r="AY180" s="187" t="s">
        <v>241</v>
      </c>
    </row>
    <row r="181" spans="2:65" s="1" customFormat="1" ht="24.2" customHeight="1">
      <c r="B181" s="32"/>
      <c r="C181" s="137" t="s">
        <v>275</v>
      </c>
      <c r="D181" s="137" t="s">
        <v>243</v>
      </c>
      <c r="E181" s="138" t="s">
        <v>3879</v>
      </c>
      <c r="F181" s="139" t="s">
        <v>3880</v>
      </c>
      <c r="G181" s="140" t="s">
        <v>257</v>
      </c>
      <c r="H181" s="141">
        <v>46</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83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3881</v>
      </c>
    </row>
    <row r="182" spans="2:47" s="1" customFormat="1" ht="19.5">
      <c r="B182" s="32"/>
      <c r="D182" s="151" t="s">
        <v>248</v>
      </c>
      <c r="F182" s="152" t="s">
        <v>3880</v>
      </c>
      <c r="I182" s="153"/>
      <c r="L182" s="32"/>
      <c r="M182" s="154"/>
      <c r="T182" s="56"/>
      <c r="AT182" s="17" t="s">
        <v>248</v>
      </c>
      <c r="AU182" s="17" t="s">
        <v>83</v>
      </c>
    </row>
    <row r="183" spans="2:51" s="12" customFormat="1" ht="11.25">
      <c r="B183" s="170"/>
      <c r="D183" s="151" t="s">
        <v>1584</v>
      </c>
      <c r="E183" s="171" t="s">
        <v>1</v>
      </c>
      <c r="F183" s="172" t="s">
        <v>3882</v>
      </c>
      <c r="H183" s="173">
        <v>46</v>
      </c>
      <c r="I183" s="174"/>
      <c r="L183" s="170"/>
      <c r="M183" s="175"/>
      <c r="T183" s="176"/>
      <c r="AT183" s="171" t="s">
        <v>1584</v>
      </c>
      <c r="AU183" s="171" t="s">
        <v>83</v>
      </c>
      <c r="AV183" s="12" t="s">
        <v>83</v>
      </c>
      <c r="AW183" s="12" t="s">
        <v>30</v>
      </c>
      <c r="AX183" s="12" t="s">
        <v>73</v>
      </c>
      <c r="AY183" s="171" t="s">
        <v>241</v>
      </c>
    </row>
    <row r="184" spans="2:51" s="14" customFormat="1" ht="11.25">
      <c r="B184" s="186"/>
      <c r="D184" s="151" t="s">
        <v>1584</v>
      </c>
      <c r="E184" s="187" t="s">
        <v>1</v>
      </c>
      <c r="F184" s="188" t="s">
        <v>2061</v>
      </c>
      <c r="H184" s="189">
        <v>46</v>
      </c>
      <c r="I184" s="190"/>
      <c r="L184" s="186"/>
      <c r="M184" s="191"/>
      <c r="T184" s="192"/>
      <c r="AT184" s="187" t="s">
        <v>1584</v>
      </c>
      <c r="AU184" s="187" t="s">
        <v>83</v>
      </c>
      <c r="AV184" s="14" t="s">
        <v>247</v>
      </c>
      <c r="AW184" s="14" t="s">
        <v>30</v>
      </c>
      <c r="AX184" s="14" t="s">
        <v>81</v>
      </c>
      <c r="AY184" s="187" t="s">
        <v>241</v>
      </c>
    </row>
    <row r="185" spans="2:65" s="1" customFormat="1" ht="24.2" customHeight="1">
      <c r="B185" s="32"/>
      <c r="C185" s="137" t="s">
        <v>303</v>
      </c>
      <c r="D185" s="137" t="s">
        <v>243</v>
      </c>
      <c r="E185" s="138" t="s">
        <v>3883</v>
      </c>
      <c r="F185" s="139" t="s">
        <v>3884</v>
      </c>
      <c r="G185" s="140" t="s">
        <v>257</v>
      </c>
      <c r="H185" s="141">
        <v>46</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83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3885</v>
      </c>
    </row>
    <row r="186" spans="2:47" s="1" customFormat="1" ht="19.5">
      <c r="B186" s="32"/>
      <c r="D186" s="151" t="s">
        <v>248</v>
      </c>
      <c r="F186" s="152" t="s">
        <v>3884</v>
      </c>
      <c r="I186" s="153"/>
      <c r="L186" s="32"/>
      <c r="M186" s="154"/>
      <c r="T186" s="56"/>
      <c r="AT186" s="17" t="s">
        <v>248</v>
      </c>
      <c r="AU186" s="17" t="s">
        <v>83</v>
      </c>
    </row>
    <row r="187" spans="2:51" s="12" customFormat="1" ht="11.25">
      <c r="B187" s="170"/>
      <c r="D187" s="151" t="s">
        <v>1584</v>
      </c>
      <c r="E187" s="171" t="s">
        <v>1</v>
      </c>
      <c r="F187" s="172" t="s">
        <v>3882</v>
      </c>
      <c r="H187" s="173">
        <v>46</v>
      </c>
      <c r="I187" s="174"/>
      <c r="L187" s="170"/>
      <c r="M187" s="175"/>
      <c r="T187" s="176"/>
      <c r="AT187" s="171" t="s">
        <v>1584</v>
      </c>
      <c r="AU187" s="171" t="s">
        <v>83</v>
      </c>
      <c r="AV187" s="12" t="s">
        <v>83</v>
      </c>
      <c r="AW187" s="12" t="s">
        <v>30</v>
      </c>
      <c r="AX187" s="12" t="s">
        <v>73</v>
      </c>
      <c r="AY187" s="171" t="s">
        <v>241</v>
      </c>
    </row>
    <row r="188" spans="2:51" s="14" customFormat="1" ht="11.25">
      <c r="B188" s="186"/>
      <c r="D188" s="151" t="s">
        <v>1584</v>
      </c>
      <c r="E188" s="187" t="s">
        <v>1</v>
      </c>
      <c r="F188" s="188" t="s">
        <v>2061</v>
      </c>
      <c r="H188" s="189">
        <v>46</v>
      </c>
      <c r="I188" s="190"/>
      <c r="L188" s="186"/>
      <c r="M188" s="191"/>
      <c r="T188" s="192"/>
      <c r="AT188" s="187" t="s">
        <v>1584</v>
      </c>
      <c r="AU188" s="187" t="s">
        <v>83</v>
      </c>
      <c r="AV188" s="14" t="s">
        <v>247</v>
      </c>
      <c r="AW188" s="14" t="s">
        <v>30</v>
      </c>
      <c r="AX188" s="14" t="s">
        <v>81</v>
      </c>
      <c r="AY188" s="187" t="s">
        <v>241</v>
      </c>
    </row>
    <row r="189" spans="2:65" s="1" customFormat="1" ht="24.2" customHeight="1">
      <c r="B189" s="32"/>
      <c r="C189" s="137" t="s">
        <v>279</v>
      </c>
      <c r="D189" s="137" t="s">
        <v>243</v>
      </c>
      <c r="E189" s="138" t="s">
        <v>3886</v>
      </c>
      <c r="F189" s="139" t="s">
        <v>3887</v>
      </c>
      <c r="G189" s="140" t="s">
        <v>257</v>
      </c>
      <c r="H189" s="141">
        <v>46</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83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3888</v>
      </c>
    </row>
    <row r="190" spans="2:47" s="1" customFormat="1" ht="19.5">
      <c r="B190" s="32"/>
      <c r="D190" s="151" t="s">
        <v>248</v>
      </c>
      <c r="F190" s="152" t="s">
        <v>3887</v>
      </c>
      <c r="I190" s="153"/>
      <c r="L190" s="32"/>
      <c r="M190" s="154"/>
      <c r="T190" s="56"/>
      <c r="AT190" s="17" t="s">
        <v>248</v>
      </c>
      <c r="AU190" s="17" t="s">
        <v>83</v>
      </c>
    </row>
    <row r="191" spans="2:51" s="12" customFormat="1" ht="11.25">
      <c r="B191" s="170"/>
      <c r="D191" s="151" t="s">
        <v>1584</v>
      </c>
      <c r="E191" s="171" t="s">
        <v>1</v>
      </c>
      <c r="F191" s="172" t="s">
        <v>3882</v>
      </c>
      <c r="H191" s="173">
        <v>46</v>
      </c>
      <c r="I191" s="174"/>
      <c r="L191" s="170"/>
      <c r="M191" s="175"/>
      <c r="T191" s="176"/>
      <c r="AT191" s="171" t="s">
        <v>1584</v>
      </c>
      <c r="AU191" s="171" t="s">
        <v>83</v>
      </c>
      <c r="AV191" s="12" t="s">
        <v>83</v>
      </c>
      <c r="AW191" s="12" t="s">
        <v>30</v>
      </c>
      <c r="AX191" s="12" t="s">
        <v>73</v>
      </c>
      <c r="AY191" s="171" t="s">
        <v>241</v>
      </c>
    </row>
    <row r="192" spans="2:51" s="14" customFormat="1" ht="11.25">
      <c r="B192" s="186"/>
      <c r="D192" s="151" t="s">
        <v>1584</v>
      </c>
      <c r="E192" s="187" t="s">
        <v>1</v>
      </c>
      <c r="F192" s="188" t="s">
        <v>2061</v>
      </c>
      <c r="H192" s="189">
        <v>46</v>
      </c>
      <c r="I192" s="190"/>
      <c r="L192" s="186"/>
      <c r="M192" s="191"/>
      <c r="T192" s="192"/>
      <c r="AT192" s="187" t="s">
        <v>1584</v>
      </c>
      <c r="AU192" s="187" t="s">
        <v>83</v>
      </c>
      <c r="AV192" s="14" t="s">
        <v>247</v>
      </c>
      <c r="AW192" s="14" t="s">
        <v>30</v>
      </c>
      <c r="AX192" s="14" t="s">
        <v>81</v>
      </c>
      <c r="AY192" s="187" t="s">
        <v>241</v>
      </c>
    </row>
    <row r="193" spans="2:65" s="1" customFormat="1" ht="24.2" customHeight="1">
      <c r="B193" s="32"/>
      <c r="C193" s="137" t="s">
        <v>310</v>
      </c>
      <c r="D193" s="137" t="s">
        <v>243</v>
      </c>
      <c r="E193" s="138" t="s">
        <v>3889</v>
      </c>
      <c r="F193" s="139" t="s">
        <v>3890</v>
      </c>
      <c r="G193" s="140" t="s">
        <v>257</v>
      </c>
      <c r="H193" s="141">
        <v>80</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83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3891</v>
      </c>
    </row>
    <row r="194" spans="2:47" s="1" customFormat="1" ht="19.5">
      <c r="B194" s="32"/>
      <c r="D194" s="151" t="s">
        <v>248</v>
      </c>
      <c r="F194" s="152" t="s">
        <v>3890</v>
      </c>
      <c r="I194" s="153"/>
      <c r="L194" s="32"/>
      <c r="M194" s="154"/>
      <c r="T194" s="56"/>
      <c r="AT194" s="17" t="s">
        <v>248</v>
      </c>
      <c r="AU194" s="17" t="s">
        <v>83</v>
      </c>
    </row>
    <row r="195" spans="2:51" s="12" customFormat="1" ht="11.25">
      <c r="B195" s="170"/>
      <c r="D195" s="151" t="s">
        <v>1584</v>
      </c>
      <c r="E195" s="171" t="s">
        <v>1</v>
      </c>
      <c r="F195" s="172" t="s">
        <v>3855</v>
      </c>
      <c r="H195" s="173">
        <v>34</v>
      </c>
      <c r="I195" s="174"/>
      <c r="L195" s="170"/>
      <c r="M195" s="175"/>
      <c r="T195" s="176"/>
      <c r="AT195" s="171" t="s">
        <v>1584</v>
      </c>
      <c r="AU195" s="171" t="s">
        <v>83</v>
      </c>
      <c r="AV195" s="12" t="s">
        <v>83</v>
      </c>
      <c r="AW195" s="12" t="s">
        <v>30</v>
      </c>
      <c r="AX195" s="12" t="s">
        <v>73</v>
      </c>
      <c r="AY195" s="171" t="s">
        <v>241</v>
      </c>
    </row>
    <row r="196" spans="2:51" s="12" customFormat="1" ht="11.25">
      <c r="B196" s="170"/>
      <c r="D196" s="151" t="s">
        <v>1584</v>
      </c>
      <c r="E196" s="171" t="s">
        <v>1</v>
      </c>
      <c r="F196" s="172" t="s">
        <v>3882</v>
      </c>
      <c r="H196" s="173">
        <v>46</v>
      </c>
      <c r="I196" s="174"/>
      <c r="L196" s="170"/>
      <c r="M196" s="175"/>
      <c r="T196" s="176"/>
      <c r="AT196" s="171" t="s">
        <v>1584</v>
      </c>
      <c r="AU196" s="171" t="s">
        <v>83</v>
      </c>
      <c r="AV196" s="12" t="s">
        <v>83</v>
      </c>
      <c r="AW196" s="12" t="s">
        <v>30</v>
      </c>
      <c r="AX196" s="12" t="s">
        <v>73</v>
      </c>
      <c r="AY196" s="171" t="s">
        <v>241</v>
      </c>
    </row>
    <row r="197" spans="2:51" s="14" customFormat="1" ht="11.25">
      <c r="B197" s="186"/>
      <c r="D197" s="151" t="s">
        <v>1584</v>
      </c>
      <c r="E197" s="187" t="s">
        <v>1</v>
      </c>
      <c r="F197" s="188" t="s">
        <v>2061</v>
      </c>
      <c r="H197" s="189">
        <v>80</v>
      </c>
      <c r="I197" s="190"/>
      <c r="L197" s="186"/>
      <c r="M197" s="191"/>
      <c r="T197" s="192"/>
      <c r="AT197" s="187" t="s">
        <v>1584</v>
      </c>
      <c r="AU197" s="187" t="s">
        <v>83</v>
      </c>
      <c r="AV197" s="14" t="s">
        <v>247</v>
      </c>
      <c r="AW197" s="14" t="s">
        <v>30</v>
      </c>
      <c r="AX197" s="14" t="s">
        <v>81</v>
      </c>
      <c r="AY197" s="187" t="s">
        <v>241</v>
      </c>
    </row>
    <row r="198" spans="2:65" s="1" customFormat="1" ht="24.2" customHeight="1">
      <c r="B198" s="32"/>
      <c r="C198" s="137" t="s">
        <v>282</v>
      </c>
      <c r="D198" s="137" t="s">
        <v>243</v>
      </c>
      <c r="E198" s="138" t="s">
        <v>3892</v>
      </c>
      <c r="F198" s="139" t="s">
        <v>3893</v>
      </c>
      <c r="G198" s="140" t="s">
        <v>257</v>
      </c>
      <c r="H198" s="141">
        <v>80</v>
      </c>
      <c r="I198" s="142"/>
      <c r="J198" s="143">
        <f>ROUND(I198*H198,2)</f>
        <v>0</v>
      </c>
      <c r="K198" s="144"/>
      <c r="L198" s="32"/>
      <c r="M198" s="145" t="s">
        <v>1</v>
      </c>
      <c r="N198" s="146" t="s">
        <v>38</v>
      </c>
      <c r="P198" s="147">
        <f>O198*H198</f>
        <v>0</v>
      </c>
      <c r="Q198" s="147">
        <v>0</v>
      </c>
      <c r="R198" s="147">
        <f>Q198*H198</f>
        <v>0</v>
      </c>
      <c r="S198" s="147">
        <v>0</v>
      </c>
      <c r="T198" s="148">
        <f>S198*H198</f>
        <v>0</v>
      </c>
      <c r="AR198" s="149" t="s">
        <v>247</v>
      </c>
      <c r="AT198" s="149" t="s">
        <v>243</v>
      </c>
      <c r="AU198" s="149" t="s">
        <v>83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3894</v>
      </c>
    </row>
    <row r="199" spans="2:47" s="1" customFormat="1" ht="11.25">
      <c r="B199" s="32"/>
      <c r="D199" s="151" t="s">
        <v>248</v>
      </c>
      <c r="F199" s="152" t="s">
        <v>3893</v>
      </c>
      <c r="I199" s="153"/>
      <c r="L199" s="32"/>
      <c r="M199" s="154"/>
      <c r="T199" s="56"/>
      <c r="AT199" s="17" t="s">
        <v>248</v>
      </c>
      <c r="AU199" s="17" t="s">
        <v>83</v>
      </c>
    </row>
    <row r="200" spans="2:51" s="12" customFormat="1" ht="11.25">
      <c r="B200" s="170"/>
      <c r="D200" s="151" t="s">
        <v>1584</v>
      </c>
      <c r="E200" s="171" t="s">
        <v>1</v>
      </c>
      <c r="F200" s="172" t="s">
        <v>3855</v>
      </c>
      <c r="H200" s="173">
        <v>34</v>
      </c>
      <c r="I200" s="174"/>
      <c r="L200" s="170"/>
      <c r="M200" s="175"/>
      <c r="T200" s="176"/>
      <c r="AT200" s="171" t="s">
        <v>1584</v>
      </c>
      <c r="AU200" s="171" t="s">
        <v>83</v>
      </c>
      <c r="AV200" s="12" t="s">
        <v>83</v>
      </c>
      <c r="AW200" s="12" t="s">
        <v>30</v>
      </c>
      <c r="AX200" s="12" t="s">
        <v>73</v>
      </c>
      <c r="AY200" s="171" t="s">
        <v>241</v>
      </c>
    </row>
    <row r="201" spans="2:51" s="12" customFormat="1" ht="11.25">
      <c r="B201" s="170"/>
      <c r="D201" s="151" t="s">
        <v>1584</v>
      </c>
      <c r="E201" s="171" t="s">
        <v>1</v>
      </c>
      <c r="F201" s="172" t="s">
        <v>3882</v>
      </c>
      <c r="H201" s="173">
        <v>46</v>
      </c>
      <c r="I201" s="174"/>
      <c r="L201" s="170"/>
      <c r="M201" s="175"/>
      <c r="T201" s="176"/>
      <c r="AT201" s="171" t="s">
        <v>1584</v>
      </c>
      <c r="AU201" s="171" t="s">
        <v>83</v>
      </c>
      <c r="AV201" s="12" t="s">
        <v>83</v>
      </c>
      <c r="AW201" s="12" t="s">
        <v>30</v>
      </c>
      <c r="AX201" s="12" t="s">
        <v>73</v>
      </c>
      <c r="AY201" s="171" t="s">
        <v>241</v>
      </c>
    </row>
    <row r="202" spans="2:51" s="14" customFormat="1" ht="11.25">
      <c r="B202" s="186"/>
      <c r="D202" s="151" t="s">
        <v>1584</v>
      </c>
      <c r="E202" s="187" t="s">
        <v>1</v>
      </c>
      <c r="F202" s="188" t="s">
        <v>2061</v>
      </c>
      <c r="H202" s="189">
        <v>80</v>
      </c>
      <c r="I202" s="190"/>
      <c r="L202" s="186"/>
      <c r="M202" s="191"/>
      <c r="T202" s="192"/>
      <c r="AT202" s="187" t="s">
        <v>1584</v>
      </c>
      <c r="AU202" s="187" t="s">
        <v>83</v>
      </c>
      <c r="AV202" s="14" t="s">
        <v>247</v>
      </c>
      <c r="AW202" s="14" t="s">
        <v>30</v>
      </c>
      <c r="AX202" s="14" t="s">
        <v>81</v>
      </c>
      <c r="AY202" s="187" t="s">
        <v>241</v>
      </c>
    </row>
    <row r="203" spans="2:65" s="1" customFormat="1" ht="21.75" customHeight="1">
      <c r="B203" s="32"/>
      <c r="C203" s="137" t="s">
        <v>7</v>
      </c>
      <c r="D203" s="137" t="s">
        <v>243</v>
      </c>
      <c r="E203" s="138" t="s">
        <v>3895</v>
      </c>
      <c r="F203" s="139" t="s">
        <v>3896</v>
      </c>
      <c r="G203" s="140" t="s">
        <v>257</v>
      </c>
      <c r="H203" s="141">
        <v>80</v>
      </c>
      <c r="I203" s="142"/>
      <c r="J203" s="143">
        <f>ROUND(I203*H203,2)</f>
        <v>0</v>
      </c>
      <c r="K203" s="144"/>
      <c r="L203" s="32"/>
      <c r="M203" s="145" t="s">
        <v>1</v>
      </c>
      <c r="N203" s="146" t="s">
        <v>38</v>
      </c>
      <c r="P203" s="147">
        <f>O203*H203</f>
        <v>0</v>
      </c>
      <c r="Q203" s="147">
        <v>0</v>
      </c>
      <c r="R203" s="147">
        <f>Q203*H203</f>
        <v>0</v>
      </c>
      <c r="S203" s="147">
        <v>0</v>
      </c>
      <c r="T203" s="148">
        <f>S203*H203</f>
        <v>0</v>
      </c>
      <c r="AR203" s="149" t="s">
        <v>247</v>
      </c>
      <c r="AT203" s="149" t="s">
        <v>243</v>
      </c>
      <c r="AU203" s="149" t="s">
        <v>83</v>
      </c>
      <c r="AY203" s="17" t="s">
        <v>241</v>
      </c>
      <c r="BE203" s="150">
        <f>IF(N203="základní",J203,0)</f>
        <v>0</v>
      </c>
      <c r="BF203" s="150">
        <f>IF(N203="snížená",J203,0)</f>
        <v>0</v>
      </c>
      <c r="BG203" s="150">
        <f>IF(N203="zákl. přenesená",J203,0)</f>
        <v>0</v>
      </c>
      <c r="BH203" s="150">
        <f>IF(N203="sníž. přenesená",J203,0)</f>
        <v>0</v>
      </c>
      <c r="BI203" s="150">
        <f>IF(N203="nulová",J203,0)</f>
        <v>0</v>
      </c>
      <c r="BJ203" s="17" t="s">
        <v>81</v>
      </c>
      <c r="BK203" s="150">
        <f>ROUND(I203*H203,2)</f>
        <v>0</v>
      </c>
      <c r="BL203" s="17" t="s">
        <v>247</v>
      </c>
      <c r="BM203" s="149" t="s">
        <v>3897</v>
      </c>
    </row>
    <row r="204" spans="2:47" s="1" customFormat="1" ht="11.25">
      <c r="B204" s="32"/>
      <c r="D204" s="151" t="s">
        <v>248</v>
      </c>
      <c r="F204" s="152" t="s">
        <v>3896</v>
      </c>
      <c r="I204" s="153"/>
      <c r="L204" s="32"/>
      <c r="M204" s="154"/>
      <c r="T204" s="56"/>
      <c r="AT204" s="17" t="s">
        <v>248</v>
      </c>
      <c r="AU204" s="17" t="s">
        <v>83</v>
      </c>
    </row>
    <row r="205" spans="2:51" s="12" customFormat="1" ht="11.25">
      <c r="B205" s="170"/>
      <c r="D205" s="151" t="s">
        <v>1584</v>
      </c>
      <c r="E205" s="171" t="s">
        <v>1</v>
      </c>
      <c r="F205" s="172" t="s">
        <v>3855</v>
      </c>
      <c r="H205" s="173">
        <v>34</v>
      </c>
      <c r="I205" s="174"/>
      <c r="L205" s="170"/>
      <c r="M205" s="175"/>
      <c r="T205" s="176"/>
      <c r="AT205" s="171" t="s">
        <v>1584</v>
      </c>
      <c r="AU205" s="171" t="s">
        <v>83</v>
      </c>
      <c r="AV205" s="12" t="s">
        <v>83</v>
      </c>
      <c r="AW205" s="12" t="s">
        <v>30</v>
      </c>
      <c r="AX205" s="12" t="s">
        <v>73</v>
      </c>
      <c r="AY205" s="171" t="s">
        <v>241</v>
      </c>
    </row>
    <row r="206" spans="2:51" s="12" customFormat="1" ht="11.25">
      <c r="B206" s="170"/>
      <c r="D206" s="151" t="s">
        <v>1584</v>
      </c>
      <c r="E206" s="171" t="s">
        <v>1</v>
      </c>
      <c r="F206" s="172" t="s">
        <v>3882</v>
      </c>
      <c r="H206" s="173">
        <v>46</v>
      </c>
      <c r="I206" s="174"/>
      <c r="L206" s="170"/>
      <c r="M206" s="175"/>
      <c r="T206" s="176"/>
      <c r="AT206" s="171" t="s">
        <v>1584</v>
      </c>
      <c r="AU206" s="171" t="s">
        <v>83</v>
      </c>
      <c r="AV206" s="12" t="s">
        <v>83</v>
      </c>
      <c r="AW206" s="12" t="s">
        <v>30</v>
      </c>
      <c r="AX206" s="12" t="s">
        <v>73</v>
      </c>
      <c r="AY206" s="171" t="s">
        <v>241</v>
      </c>
    </row>
    <row r="207" spans="2:51" s="14" customFormat="1" ht="11.25">
      <c r="B207" s="186"/>
      <c r="D207" s="151" t="s">
        <v>1584</v>
      </c>
      <c r="E207" s="187" t="s">
        <v>1</v>
      </c>
      <c r="F207" s="188" t="s">
        <v>2061</v>
      </c>
      <c r="H207" s="189">
        <v>80</v>
      </c>
      <c r="I207" s="190"/>
      <c r="L207" s="186"/>
      <c r="M207" s="191"/>
      <c r="T207" s="192"/>
      <c r="AT207" s="187" t="s">
        <v>1584</v>
      </c>
      <c r="AU207" s="187" t="s">
        <v>83</v>
      </c>
      <c r="AV207" s="14" t="s">
        <v>247</v>
      </c>
      <c r="AW207" s="14" t="s">
        <v>30</v>
      </c>
      <c r="AX207" s="14" t="s">
        <v>81</v>
      </c>
      <c r="AY207" s="187" t="s">
        <v>241</v>
      </c>
    </row>
    <row r="208" spans="2:63" s="11" customFormat="1" ht="22.9" customHeight="1">
      <c r="B208" s="125"/>
      <c r="D208" s="126" t="s">
        <v>72</v>
      </c>
      <c r="E208" s="135" t="s">
        <v>3898</v>
      </c>
      <c r="F208" s="135" t="s">
        <v>3899</v>
      </c>
      <c r="I208" s="128"/>
      <c r="J208" s="136">
        <f>BK208</f>
        <v>0</v>
      </c>
      <c r="L208" s="125"/>
      <c r="M208" s="130"/>
      <c r="P208" s="131">
        <f>SUM(P209:P226)</f>
        <v>0</v>
      </c>
      <c r="R208" s="131">
        <f>SUM(R209:R226)</f>
        <v>0</v>
      </c>
      <c r="T208" s="132">
        <f>SUM(T209:T226)</f>
        <v>0</v>
      </c>
      <c r="AR208" s="126" t="s">
        <v>81</v>
      </c>
      <c r="AT208" s="133" t="s">
        <v>72</v>
      </c>
      <c r="AU208" s="133" t="s">
        <v>81</v>
      </c>
      <c r="AY208" s="126" t="s">
        <v>241</v>
      </c>
      <c r="BK208" s="134">
        <f>SUM(BK209:BK226)</f>
        <v>0</v>
      </c>
    </row>
    <row r="209" spans="2:65" s="1" customFormat="1" ht="33" customHeight="1">
      <c r="B209" s="32"/>
      <c r="C209" s="137" t="s">
        <v>286</v>
      </c>
      <c r="D209" s="137" t="s">
        <v>243</v>
      </c>
      <c r="E209" s="138" t="s">
        <v>3900</v>
      </c>
      <c r="F209" s="139" t="s">
        <v>3901</v>
      </c>
      <c r="G209" s="140" t="s">
        <v>563</v>
      </c>
      <c r="H209" s="141">
        <v>2.249</v>
      </c>
      <c r="I209" s="142"/>
      <c r="J209" s="143">
        <f>ROUND(I209*H209,2)</f>
        <v>0</v>
      </c>
      <c r="K209" s="144"/>
      <c r="L209" s="32"/>
      <c r="M209" s="145" t="s">
        <v>1</v>
      </c>
      <c r="N209" s="146" t="s">
        <v>38</v>
      </c>
      <c r="P209" s="147">
        <f>O209*H209</f>
        <v>0</v>
      </c>
      <c r="Q209" s="147">
        <v>0</v>
      </c>
      <c r="R209" s="147">
        <f>Q209*H209</f>
        <v>0</v>
      </c>
      <c r="S209" s="147">
        <v>0</v>
      </c>
      <c r="T209" s="148">
        <f>S209*H209</f>
        <v>0</v>
      </c>
      <c r="AR209" s="149" t="s">
        <v>247</v>
      </c>
      <c r="AT209" s="149" t="s">
        <v>243</v>
      </c>
      <c r="AU209" s="149" t="s">
        <v>83</v>
      </c>
      <c r="AY209" s="17" t="s">
        <v>241</v>
      </c>
      <c r="BE209" s="150">
        <f>IF(N209="základní",J209,0)</f>
        <v>0</v>
      </c>
      <c r="BF209" s="150">
        <f>IF(N209="snížená",J209,0)</f>
        <v>0</v>
      </c>
      <c r="BG209" s="150">
        <f>IF(N209="zákl. přenesená",J209,0)</f>
        <v>0</v>
      </c>
      <c r="BH209" s="150">
        <f>IF(N209="sníž. přenesená",J209,0)</f>
        <v>0</v>
      </c>
      <c r="BI209" s="150">
        <f>IF(N209="nulová",J209,0)</f>
        <v>0</v>
      </c>
      <c r="BJ209" s="17" t="s">
        <v>81</v>
      </c>
      <c r="BK209" s="150">
        <f>ROUND(I209*H209,2)</f>
        <v>0</v>
      </c>
      <c r="BL209" s="17" t="s">
        <v>247</v>
      </c>
      <c r="BM209" s="149" t="s">
        <v>3902</v>
      </c>
    </row>
    <row r="210" spans="2:47" s="1" customFormat="1" ht="19.5">
      <c r="B210" s="32"/>
      <c r="D210" s="151" t="s">
        <v>248</v>
      </c>
      <c r="F210" s="152" t="s">
        <v>3901</v>
      </c>
      <c r="I210" s="153"/>
      <c r="L210" s="32"/>
      <c r="M210" s="154"/>
      <c r="T210" s="56"/>
      <c r="AT210" s="17" t="s">
        <v>248</v>
      </c>
      <c r="AU210" s="17" t="s">
        <v>83</v>
      </c>
    </row>
    <row r="211" spans="2:51" s="13" customFormat="1" ht="22.5">
      <c r="B211" s="177"/>
      <c r="D211" s="151" t="s">
        <v>1584</v>
      </c>
      <c r="E211" s="178" t="s">
        <v>1</v>
      </c>
      <c r="F211" s="179" t="s">
        <v>1806</v>
      </c>
      <c r="H211" s="178" t="s">
        <v>1</v>
      </c>
      <c r="I211" s="180"/>
      <c r="L211" s="177"/>
      <c r="M211" s="181"/>
      <c r="T211" s="182"/>
      <c r="AT211" s="178" t="s">
        <v>1584</v>
      </c>
      <c r="AU211" s="178" t="s">
        <v>83</v>
      </c>
      <c r="AV211" s="13" t="s">
        <v>81</v>
      </c>
      <c r="AW211" s="13" t="s">
        <v>30</v>
      </c>
      <c r="AX211" s="13" t="s">
        <v>73</v>
      </c>
      <c r="AY211" s="178" t="s">
        <v>241</v>
      </c>
    </row>
    <row r="212" spans="2:51" s="12" customFormat="1" ht="11.25">
      <c r="B212" s="170"/>
      <c r="D212" s="151" t="s">
        <v>1584</v>
      </c>
      <c r="E212" s="171" t="s">
        <v>1</v>
      </c>
      <c r="F212" s="172" t="s">
        <v>3903</v>
      </c>
      <c r="H212" s="173">
        <v>2.249</v>
      </c>
      <c r="I212" s="174"/>
      <c r="L212" s="170"/>
      <c r="M212" s="175"/>
      <c r="T212" s="176"/>
      <c r="AT212" s="171" t="s">
        <v>1584</v>
      </c>
      <c r="AU212" s="171" t="s">
        <v>83</v>
      </c>
      <c r="AV212" s="12" t="s">
        <v>83</v>
      </c>
      <c r="AW212" s="12" t="s">
        <v>30</v>
      </c>
      <c r="AX212" s="12" t="s">
        <v>73</v>
      </c>
      <c r="AY212" s="171" t="s">
        <v>241</v>
      </c>
    </row>
    <row r="213" spans="2:51" s="14" customFormat="1" ht="11.25">
      <c r="B213" s="186"/>
      <c r="D213" s="151" t="s">
        <v>1584</v>
      </c>
      <c r="E213" s="187" t="s">
        <v>1</v>
      </c>
      <c r="F213" s="188" t="s">
        <v>2061</v>
      </c>
      <c r="H213" s="189">
        <v>2.249</v>
      </c>
      <c r="I213" s="190"/>
      <c r="L213" s="186"/>
      <c r="M213" s="191"/>
      <c r="T213" s="192"/>
      <c r="AT213" s="187" t="s">
        <v>1584</v>
      </c>
      <c r="AU213" s="187" t="s">
        <v>83</v>
      </c>
      <c r="AV213" s="14" t="s">
        <v>247</v>
      </c>
      <c r="AW213" s="14" t="s">
        <v>30</v>
      </c>
      <c r="AX213" s="14" t="s">
        <v>81</v>
      </c>
      <c r="AY213" s="187" t="s">
        <v>241</v>
      </c>
    </row>
    <row r="214" spans="2:65" s="1" customFormat="1" ht="24.2" customHeight="1">
      <c r="B214" s="32"/>
      <c r="C214" s="137" t="s">
        <v>323</v>
      </c>
      <c r="D214" s="137" t="s">
        <v>243</v>
      </c>
      <c r="E214" s="138" t="s">
        <v>3904</v>
      </c>
      <c r="F214" s="139" t="s">
        <v>3905</v>
      </c>
      <c r="G214" s="140" t="s">
        <v>563</v>
      </c>
      <c r="H214" s="141">
        <v>3.468</v>
      </c>
      <c r="I214" s="142"/>
      <c r="J214" s="143">
        <f>ROUND(I214*H214,2)</f>
        <v>0</v>
      </c>
      <c r="K214" s="144"/>
      <c r="L214" s="32"/>
      <c r="M214" s="145" t="s">
        <v>1</v>
      </c>
      <c r="N214" s="146" t="s">
        <v>38</v>
      </c>
      <c r="P214" s="147">
        <f>O214*H214</f>
        <v>0</v>
      </c>
      <c r="Q214" s="147">
        <v>0</v>
      </c>
      <c r="R214" s="147">
        <f>Q214*H214</f>
        <v>0</v>
      </c>
      <c r="S214" s="147">
        <v>0</v>
      </c>
      <c r="T214" s="148">
        <f>S214*H214</f>
        <v>0</v>
      </c>
      <c r="AR214" s="149" t="s">
        <v>247</v>
      </c>
      <c r="AT214" s="149" t="s">
        <v>243</v>
      </c>
      <c r="AU214" s="149" t="s">
        <v>83</v>
      </c>
      <c r="AY214" s="17" t="s">
        <v>241</v>
      </c>
      <c r="BE214" s="150">
        <f>IF(N214="základní",J214,0)</f>
        <v>0</v>
      </c>
      <c r="BF214" s="150">
        <f>IF(N214="snížená",J214,0)</f>
        <v>0</v>
      </c>
      <c r="BG214" s="150">
        <f>IF(N214="zákl. přenesená",J214,0)</f>
        <v>0</v>
      </c>
      <c r="BH214" s="150">
        <f>IF(N214="sníž. přenesená",J214,0)</f>
        <v>0</v>
      </c>
      <c r="BI214" s="150">
        <f>IF(N214="nulová",J214,0)</f>
        <v>0</v>
      </c>
      <c r="BJ214" s="17" t="s">
        <v>81</v>
      </c>
      <c r="BK214" s="150">
        <f>ROUND(I214*H214,2)</f>
        <v>0</v>
      </c>
      <c r="BL214" s="17" t="s">
        <v>247</v>
      </c>
      <c r="BM214" s="149" t="s">
        <v>3906</v>
      </c>
    </row>
    <row r="215" spans="2:47" s="1" customFormat="1" ht="19.5">
      <c r="B215" s="32"/>
      <c r="D215" s="151" t="s">
        <v>248</v>
      </c>
      <c r="F215" s="152" t="s">
        <v>3905</v>
      </c>
      <c r="I215" s="153"/>
      <c r="L215" s="32"/>
      <c r="M215" s="154"/>
      <c r="T215" s="56"/>
      <c r="AT215" s="17" t="s">
        <v>248</v>
      </c>
      <c r="AU215" s="17" t="s">
        <v>83</v>
      </c>
    </row>
    <row r="216" spans="2:51" s="13" customFormat="1" ht="22.5">
      <c r="B216" s="177"/>
      <c r="D216" s="151" t="s">
        <v>1584</v>
      </c>
      <c r="E216" s="178" t="s">
        <v>1</v>
      </c>
      <c r="F216" s="179" t="s">
        <v>1806</v>
      </c>
      <c r="H216" s="178" t="s">
        <v>1</v>
      </c>
      <c r="I216" s="180"/>
      <c r="L216" s="177"/>
      <c r="M216" s="181"/>
      <c r="T216" s="182"/>
      <c r="AT216" s="178" t="s">
        <v>1584</v>
      </c>
      <c r="AU216" s="178" t="s">
        <v>83</v>
      </c>
      <c r="AV216" s="13" t="s">
        <v>81</v>
      </c>
      <c r="AW216" s="13" t="s">
        <v>30</v>
      </c>
      <c r="AX216" s="13" t="s">
        <v>73</v>
      </c>
      <c r="AY216" s="178" t="s">
        <v>241</v>
      </c>
    </row>
    <row r="217" spans="2:51" s="12" customFormat="1" ht="11.25">
      <c r="B217" s="170"/>
      <c r="D217" s="151" t="s">
        <v>1584</v>
      </c>
      <c r="E217" s="171" t="s">
        <v>1</v>
      </c>
      <c r="F217" s="172" t="s">
        <v>3907</v>
      </c>
      <c r="H217" s="173">
        <v>3.468</v>
      </c>
      <c r="I217" s="174"/>
      <c r="L217" s="170"/>
      <c r="M217" s="175"/>
      <c r="T217" s="176"/>
      <c r="AT217" s="171" t="s">
        <v>1584</v>
      </c>
      <c r="AU217" s="171" t="s">
        <v>83</v>
      </c>
      <c r="AV217" s="12" t="s">
        <v>83</v>
      </c>
      <c r="AW217" s="12" t="s">
        <v>30</v>
      </c>
      <c r="AX217" s="12" t="s">
        <v>73</v>
      </c>
      <c r="AY217" s="171" t="s">
        <v>241</v>
      </c>
    </row>
    <row r="218" spans="2:51" s="14" customFormat="1" ht="11.25">
      <c r="B218" s="186"/>
      <c r="D218" s="151" t="s">
        <v>1584</v>
      </c>
      <c r="E218" s="187" t="s">
        <v>1</v>
      </c>
      <c r="F218" s="188" t="s">
        <v>2061</v>
      </c>
      <c r="H218" s="189">
        <v>3.468</v>
      </c>
      <c r="I218" s="190"/>
      <c r="L218" s="186"/>
      <c r="M218" s="191"/>
      <c r="T218" s="192"/>
      <c r="AT218" s="187" t="s">
        <v>1584</v>
      </c>
      <c r="AU218" s="187" t="s">
        <v>83</v>
      </c>
      <c r="AV218" s="14" t="s">
        <v>247</v>
      </c>
      <c r="AW218" s="14" t="s">
        <v>30</v>
      </c>
      <c r="AX218" s="14" t="s">
        <v>81</v>
      </c>
      <c r="AY218" s="187" t="s">
        <v>241</v>
      </c>
    </row>
    <row r="219" spans="2:65" s="1" customFormat="1" ht="24.2" customHeight="1">
      <c r="B219" s="32"/>
      <c r="C219" s="137" t="s">
        <v>289</v>
      </c>
      <c r="D219" s="137" t="s">
        <v>243</v>
      </c>
      <c r="E219" s="138" t="s">
        <v>3908</v>
      </c>
      <c r="F219" s="139" t="s">
        <v>3909</v>
      </c>
      <c r="G219" s="140" t="s">
        <v>563</v>
      </c>
      <c r="H219" s="141">
        <v>5.717</v>
      </c>
      <c r="I219" s="142"/>
      <c r="J219" s="143">
        <f>ROUND(I219*H219,2)</f>
        <v>0</v>
      </c>
      <c r="K219" s="144"/>
      <c r="L219" s="32"/>
      <c r="M219" s="145" t="s">
        <v>1</v>
      </c>
      <c r="N219" s="146" t="s">
        <v>38</v>
      </c>
      <c r="P219" s="147">
        <f>O219*H219</f>
        <v>0</v>
      </c>
      <c r="Q219" s="147">
        <v>0</v>
      </c>
      <c r="R219" s="147">
        <f>Q219*H219</f>
        <v>0</v>
      </c>
      <c r="S219" s="147">
        <v>0</v>
      </c>
      <c r="T219" s="148">
        <f>S219*H219</f>
        <v>0</v>
      </c>
      <c r="AR219" s="149" t="s">
        <v>247</v>
      </c>
      <c r="AT219" s="149" t="s">
        <v>243</v>
      </c>
      <c r="AU219" s="149" t="s">
        <v>83</v>
      </c>
      <c r="AY219" s="17" t="s">
        <v>241</v>
      </c>
      <c r="BE219" s="150">
        <f>IF(N219="základní",J219,0)</f>
        <v>0</v>
      </c>
      <c r="BF219" s="150">
        <f>IF(N219="snížená",J219,0)</f>
        <v>0</v>
      </c>
      <c r="BG219" s="150">
        <f>IF(N219="zákl. přenesená",J219,0)</f>
        <v>0</v>
      </c>
      <c r="BH219" s="150">
        <f>IF(N219="sníž. přenesená",J219,0)</f>
        <v>0</v>
      </c>
      <c r="BI219" s="150">
        <f>IF(N219="nulová",J219,0)</f>
        <v>0</v>
      </c>
      <c r="BJ219" s="17" t="s">
        <v>81</v>
      </c>
      <c r="BK219" s="150">
        <f>ROUND(I219*H219,2)</f>
        <v>0</v>
      </c>
      <c r="BL219" s="17" t="s">
        <v>247</v>
      </c>
      <c r="BM219" s="149" t="s">
        <v>3910</v>
      </c>
    </row>
    <row r="220" spans="2:47" s="1" customFormat="1" ht="11.25">
      <c r="B220" s="32"/>
      <c r="D220" s="151" t="s">
        <v>248</v>
      </c>
      <c r="F220" s="152" t="s">
        <v>3909</v>
      </c>
      <c r="I220" s="153"/>
      <c r="L220" s="32"/>
      <c r="M220" s="154"/>
      <c r="T220" s="56"/>
      <c r="AT220" s="17" t="s">
        <v>248</v>
      </c>
      <c r="AU220" s="17" t="s">
        <v>83</v>
      </c>
    </row>
    <row r="221" spans="2:65" s="1" customFormat="1" ht="16.5" customHeight="1">
      <c r="B221" s="32"/>
      <c r="C221" s="137" t="s">
        <v>330</v>
      </c>
      <c r="D221" s="137" t="s">
        <v>243</v>
      </c>
      <c r="E221" s="138" t="s">
        <v>3911</v>
      </c>
      <c r="F221" s="139" t="s">
        <v>3912</v>
      </c>
      <c r="G221" s="140" t="s">
        <v>563</v>
      </c>
      <c r="H221" s="141">
        <v>80.038</v>
      </c>
      <c r="I221" s="142"/>
      <c r="J221" s="143">
        <f>ROUND(I221*H221,2)</f>
        <v>0</v>
      </c>
      <c r="K221" s="144"/>
      <c r="L221" s="32"/>
      <c r="M221" s="145" t="s">
        <v>1</v>
      </c>
      <c r="N221" s="146" t="s">
        <v>38</v>
      </c>
      <c r="P221" s="147">
        <f>O221*H221</f>
        <v>0</v>
      </c>
      <c r="Q221" s="147">
        <v>0</v>
      </c>
      <c r="R221" s="147">
        <f>Q221*H221</f>
        <v>0</v>
      </c>
      <c r="S221" s="147">
        <v>0</v>
      </c>
      <c r="T221" s="148">
        <f>S221*H221</f>
        <v>0</v>
      </c>
      <c r="AR221" s="149" t="s">
        <v>247</v>
      </c>
      <c r="AT221" s="149" t="s">
        <v>243</v>
      </c>
      <c r="AU221" s="149" t="s">
        <v>83</v>
      </c>
      <c r="AY221" s="17" t="s">
        <v>241</v>
      </c>
      <c r="BE221" s="150">
        <f>IF(N221="základní",J221,0)</f>
        <v>0</v>
      </c>
      <c r="BF221" s="150">
        <f>IF(N221="snížená",J221,0)</f>
        <v>0</v>
      </c>
      <c r="BG221" s="150">
        <f>IF(N221="zákl. přenesená",J221,0)</f>
        <v>0</v>
      </c>
      <c r="BH221" s="150">
        <f>IF(N221="sníž. přenesená",J221,0)</f>
        <v>0</v>
      </c>
      <c r="BI221" s="150">
        <f>IF(N221="nulová",J221,0)</f>
        <v>0</v>
      </c>
      <c r="BJ221" s="17" t="s">
        <v>81</v>
      </c>
      <c r="BK221" s="150">
        <f>ROUND(I221*H221,2)</f>
        <v>0</v>
      </c>
      <c r="BL221" s="17" t="s">
        <v>247</v>
      </c>
      <c r="BM221" s="149" t="s">
        <v>3913</v>
      </c>
    </row>
    <row r="222" spans="2:47" s="1" customFormat="1" ht="11.25">
      <c r="B222" s="32"/>
      <c r="D222" s="151" t="s">
        <v>248</v>
      </c>
      <c r="F222" s="152" t="s">
        <v>3912</v>
      </c>
      <c r="I222" s="153"/>
      <c r="L222" s="32"/>
      <c r="M222" s="154"/>
      <c r="T222" s="56"/>
      <c r="AT222" s="17" t="s">
        <v>248</v>
      </c>
      <c r="AU222" s="17" t="s">
        <v>83</v>
      </c>
    </row>
    <row r="223" spans="2:51" s="12" customFormat="1" ht="11.25">
      <c r="B223" s="170"/>
      <c r="D223" s="151" t="s">
        <v>1584</v>
      </c>
      <c r="E223" s="171" t="s">
        <v>1</v>
      </c>
      <c r="F223" s="172" t="s">
        <v>3914</v>
      </c>
      <c r="H223" s="173">
        <v>80.038</v>
      </c>
      <c r="I223" s="174"/>
      <c r="L223" s="170"/>
      <c r="M223" s="175"/>
      <c r="T223" s="176"/>
      <c r="AT223" s="171" t="s">
        <v>1584</v>
      </c>
      <c r="AU223" s="171" t="s">
        <v>83</v>
      </c>
      <c r="AV223" s="12" t="s">
        <v>83</v>
      </c>
      <c r="AW223" s="12" t="s">
        <v>30</v>
      </c>
      <c r="AX223" s="12" t="s">
        <v>73</v>
      </c>
      <c r="AY223" s="171" t="s">
        <v>241</v>
      </c>
    </row>
    <row r="224" spans="2:51" s="14" customFormat="1" ht="11.25">
      <c r="B224" s="186"/>
      <c r="D224" s="151" t="s">
        <v>1584</v>
      </c>
      <c r="E224" s="187" t="s">
        <v>1</v>
      </c>
      <c r="F224" s="188" t="s">
        <v>2061</v>
      </c>
      <c r="H224" s="189">
        <v>80.038</v>
      </c>
      <c r="I224" s="190"/>
      <c r="L224" s="186"/>
      <c r="M224" s="191"/>
      <c r="T224" s="192"/>
      <c r="AT224" s="187" t="s">
        <v>1584</v>
      </c>
      <c r="AU224" s="187" t="s">
        <v>83</v>
      </c>
      <c r="AV224" s="14" t="s">
        <v>247</v>
      </c>
      <c r="AW224" s="14" t="s">
        <v>30</v>
      </c>
      <c r="AX224" s="14" t="s">
        <v>81</v>
      </c>
      <c r="AY224" s="187" t="s">
        <v>241</v>
      </c>
    </row>
    <row r="225" spans="2:65" s="1" customFormat="1" ht="24.2" customHeight="1">
      <c r="B225" s="32"/>
      <c r="C225" s="137" t="s">
        <v>293</v>
      </c>
      <c r="D225" s="137" t="s">
        <v>243</v>
      </c>
      <c r="E225" s="138" t="s">
        <v>3915</v>
      </c>
      <c r="F225" s="139" t="s">
        <v>3916</v>
      </c>
      <c r="G225" s="140" t="s">
        <v>563</v>
      </c>
      <c r="H225" s="141">
        <v>5.717</v>
      </c>
      <c r="I225" s="142"/>
      <c r="J225" s="143">
        <f>ROUND(I225*H225,2)</f>
        <v>0</v>
      </c>
      <c r="K225" s="144"/>
      <c r="L225" s="32"/>
      <c r="M225" s="145" t="s">
        <v>1</v>
      </c>
      <c r="N225" s="146" t="s">
        <v>38</v>
      </c>
      <c r="P225" s="147">
        <f>O225*H225</f>
        <v>0</v>
      </c>
      <c r="Q225" s="147">
        <v>0</v>
      </c>
      <c r="R225" s="147">
        <f>Q225*H225</f>
        <v>0</v>
      </c>
      <c r="S225" s="147">
        <v>0</v>
      </c>
      <c r="T225" s="148">
        <f>S225*H225</f>
        <v>0</v>
      </c>
      <c r="AR225" s="149" t="s">
        <v>247</v>
      </c>
      <c r="AT225" s="149" t="s">
        <v>243</v>
      </c>
      <c r="AU225" s="149" t="s">
        <v>83</v>
      </c>
      <c r="AY225" s="17" t="s">
        <v>241</v>
      </c>
      <c r="BE225" s="150">
        <f>IF(N225="základní",J225,0)</f>
        <v>0</v>
      </c>
      <c r="BF225" s="150">
        <f>IF(N225="snížená",J225,0)</f>
        <v>0</v>
      </c>
      <c r="BG225" s="150">
        <f>IF(N225="zákl. přenesená",J225,0)</f>
        <v>0</v>
      </c>
      <c r="BH225" s="150">
        <f>IF(N225="sníž. přenesená",J225,0)</f>
        <v>0</v>
      </c>
      <c r="BI225" s="150">
        <f>IF(N225="nulová",J225,0)</f>
        <v>0</v>
      </c>
      <c r="BJ225" s="17" t="s">
        <v>81</v>
      </c>
      <c r="BK225" s="150">
        <f>ROUND(I225*H225,2)</f>
        <v>0</v>
      </c>
      <c r="BL225" s="17" t="s">
        <v>247</v>
      </c>
      <c r="BM225" s="149" t="s">
        <v>3917</v>
      </c>
    </row>
    <row r="226" spans="2:47" s="1" customFormat="1" ht="11.25">
      <c r="B226" s="32"/>
      <c r="D226" s="151" t="s">
        <v>248</v>
      </c>
      <c r="F226" s="152" t="s">
        <v>3916</v>
      </c>
      <c r="I226" s="153"/>
      <c r="L226" s="32"/>
      <c r="M226" s="154"/>
      <c r="T226" s="56"/>
      <c r="AT226" s="17" t="s">
        <v>248</v>
      </c>
      <c r="AU226" s="17" t="s">
        <v>83</v>
      </c>
    </row>
    <row r="227" spans="2:63" s="11" customFormat="1" ht="22.9" customHeight="1">
      <c r="B227" s="125"/>
      <c r="D227" s="126" t="s">
        <v>72</v>
      </c>
      <c r="E227" s="135" t="s">
        <v>3918</v>
      </c>
      <c r="F227" s="135" t="s">
        <v>3919</v>
      </c>
      <c r="I227" s="128"/>
      <c r="J227" s="136">
        <f>BK227</f>
        <v>0</v>
      </c>
      <c r="L227" s="125"/>
      <c r="M227" s="130"/>
      <c r="P227" s="131">
        <f>SUM(P228:P231)</f>
        <v>0</v>
      </c>
      <c r="R227" s="131">
        <f>SUM(R228:R231)</f>
        <v>0</v>
      </c>
      <c r="T227" s="132">
        <f>SUM(T228:T231)</f>
        <v>0</v>
      </c>
      <c r="AR227" s="126" t="s">
        <v>81</v>
      </c>
      <c r="AT227" s="133" t="s">
        <v>72</v>
      </c>
      <c r="AU227" s="133" t="s">
        <v>81</v>
      </c>
      <c r="AY227" s="126" t="s">
        <v>241</v>
      </c>
      <c r="BK227" s="134">
        <f>SUM(BK228:BK231)</f>
        <v>0</v>
      </c>
    </row>
    <row r="228" spans="2:65" s="1" customFormat="1" ht="24.2" customHeight="1">
      <c r="B228" s="32"/>
      <c r="C228" s="137" t="s">
        <v>337</v>
      </c>
      <c r="D228" s="137" t="s">
        <v>243</v>
      </c>
      <c r="E228" s="138" t="s">
        <v>3920</v>
      </c>
      <c r="F228" s="139" t="s">
        <v>3921</v>
      </c>
      <c r="G228" s="140" t="s">
        <v>563</v>
      </c>
      <c r="H228" s="141">
        <v>3.017</v>
      </c>
      <c r="I228" s="142"/>
      <c r="J228" s="143">
        <f>ROUND(I228*H228,2)</f>
        <v>0</v>
      </c>
      <c r="K228" s="144"/>
      <c r="L228" s="32"/>
      <c r="M228" s="145" t="s">
        <v>1</v>
      </c>
      <c r="N228" s="146" t="s">
        <v>38</v>
      </c>
      <c r="P228" s="147">
        <f>O228*H228</f>
        <v>0</v>
      </c>
      <c r="Q228" s="147">
        <v>0</v>
      </c>
      <c r="R228" s="147">
        <f>Q228*H228</f>
        <v>0</v>
      </c>
      <c r="S228" s="147">
        <v>0</v>
      </c>
      <c r="T228" s="148">
        <f>S228*H228</f>
        <v>0</v>
      </c>
      <c r="AR228" s="149" t="s">
        <v>247</v>
      </c>
      <c r="AT228" s="149" t="s">
        <v>243</v>
      </c>
      <c r="AU228" s="149" t="s">
        <v>83</v>
      </c>
      <c r="AY228" s="17" t="s">
        <v>241</v>
      </c>
      <c r="BE228" s="150">
        <f>IF(N228="základní",J228,0)</f>
        <v>0</v>
      </c>
      <c r="BF228" s="150">
        <f>IF(N228="snížená",J228,0)</f>
        <v>0</v>
      </c>
      <c r="BG228" s="150">
        <f>IF(N228="zákl. přenesená",J228,0)</f>
        <v>0</v>
      </c>
      <c r="BH228" s="150">
        <f>IF(N228="sníž. přenesená",J228,0)</f>
        <v>0</v>
      </c>
      <c r="BI228" s="150">
        <f>IF(N228="nulová",J228,0)</f>
        <v>0</v>
      </c>
      <c r="BJ228" s="17" t="s">
        <v>81</v>
      </c>
      <c r="BK228" s="150">
        <f>ROUND(I228*H228,2)</f>
        <v>0</v>
      </c>
      <c r="BL228" s="17" t="s">
        <v>247</v>
      </c>
      <c r="BM228" s="149" t="s">
        <v>3922</v>
      </c>
    </row>
    <row r="229" spans="2:47" s="1" customFormat="1" ht="19.5">
      <c r="B229" s="32"/>
      <c r="D229" s="151" t="s">
        <v>248</v>
      </c>
      <c r="F229" s="152" t="s">
        <v>3921</v>
      </c>
      <c r="I229" s="153"/>
      <c r="L229" s="32"/>
      <c r="M229" s="154"/>
      <c r="T229" s="56"/>
      <c r="AT229" s="17" t="s">
        <v>248</v>
      </c>
      <c r="AU229" s="17" t="s">
        <v>83</v>
      </c>
    </row>
    <row r="230" spans="2:65" s="1" customFormat="1" ht="33" customHeight="1">
      <c r="B230" s="32"/>
      <c r="C230" s="137" t="s">
        <v>296</v>
      </c>
      <c r="D230" s="137" t="s">
        <v>243</v>
      </c>
      <c r="E230" s="138" t="s">
        <v>3923</v>
      </c>
      <c r="F230" s="139" t="s">
        <v>3924</v>
      </c>
      <c r="G230" s="140" t="s">
        <v>563</v>
      </c>
      <c r="H230" s="141">
        <v>3.017</v>
      </c>
      <c r="I230" s="142"/>
      <c r="J230" s="143">
        <f>ROUND(I230*H230,2)</f>
        <v>0</v>
      </c>
      <c r="K230" s="144"/>
      <c r="L230" s="32"/>
      <c r="M230" s="145" t="s">
        <v>1</v>
      </c>
      <c r="N230" s="146" t="s">
        <v>38</v>
      </c>
      <c r="P230" s="147">
        <f>O230*H230</f>
        <v>0</v>
      </c>
      <c r="Q230" s="147">
        <v>0</v>
      </c>
      <c r="R230" s="147">
        <f>Q230*H230</f>
        <v>0</v>
      </c>
      <c r="S230" s="147">
        <v>0</v>
      </c>
      <c r="T230" s="148">
        <f>S230*H230</f>
        <v>0</v>
      </c>
      <c r="AR230" s="149" t="s">
        <v>247</v>
      </c>
      <c r="AT230" s="149" t="s">
        <v>243</v>
      </c>
      <c r="AU230" s="149" t="s">
        <v>83</v>
      </c>
      <c r="AY230" s="17" t="s">
        <v>241</v>
      </c>
      <c r="BE230" s="150">
        <f>IF(N230="základní",J230,0)</f>
        <v>0</v>
      </c>
      <c r="BF230" s="150">
        <f>IF(N230="snížená",J230,0)</f>
        <v>0</v>
      </c>
      <c r="BG230" s="150">
        <f>IF(N230="zákl. přenesená",J230,0)</f>
        <v>0</v>
      </c>
      <c r="BH230" s="150">
        <f>IF(N230="sníž. přenesená",J230,0)</f>
        <v>0</v>
      </c>
      <c r="BI230" s="150">
        <f>IF(N230="nulová",J230,0)</f>
        <v>0</v>
      </c>
      <c r="BJ230" s="17" t="s">
        <v>81</v>
      </c>
      <c r="BK230" s="150">
        <f>ROUND(I230*H230,2)</f>
        <v>0</v>
      </c>
      <c r="BL230" s="17" t="s">
        <v>247</v>
      </c>
      <c r="BM230" s="149" t="s">
        <v>3925</v>
      </c>
    </row>
    <row r="231" spans="2:47" s="1" customFormat="1" ht="19.5">
      <c r="B231" s="32"/>
      <c r="D231" s="151" t="s">
        <v>248</v>
      </c>
      <c r="F231" s="152" t="s">
        <v>3924</v>
      </c>
      <c r="I231" s="153"/>
      <c r="L231" s="32"/>
      <c r="M231" s="167"/>
      <c r="N231" s="168"/>
      <c r="O231" s="168"/>
      <c r="P231" s="168"/>
      <c r="Q231" s="168"/>
      <c r="R231" s="168"/>
      <c r="S231" s="168"/>
      <c r="T231" s="169"/>
      <c r="AT231" s="17" t="s">
        <v>248</v>
      </c>
      <c r="AU231" s="17" t="s">
        <v>83</v>
      </c>
    </row>
    <row r="232" spans="2:12" s="1" customFormat="1" ht="6.95" customHeight="1">
      <c r="B232" s="44"/>
      <c r="C232" s="45"/>
      <c r="D232" s="45"/>
      <c r="E232" s="45"/>
      <c r="F232" s="45"/>
      <c r="G232" s="45"/>
      <c r="H232" s="45"/>
      <c r="I232" s="45"/>
      <c r="J232" s="45"/>
      <c r="K232" s="45"/>
      <c r="L232" s="32"/>
    </row>
  </sheetData>
  <sheetProtection algorithmName="SHA-512" hashValue="XMATQ/zjMR/mIOoXRRkK09OiXV/R3i3vQ9TBHEBKxszLgfu8O4RhkVaxdhSfjfoMMrLT3a4mqbhAJI2KirKdpA==" saltValue="/s4EzAKbFVuE4a82+R8Wv7U1zURqG+maiEPHbPKS0gavL/KDa6LJqtaUev/y8LEig10C/zuQAYV0lt2YKpySaw==" spinCount="100000" sheet="1" objects="1" scenarios="1" formatColumns="0" formatRows="0" autoFilter="0"/>
  <autoFilter ref="C120:K231"/>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BM17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162</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3926</v>
      </c>
      <c r="F9" s="247"/>
      <c r="G9" s="247"/>
      <c r="H9" s="247"/>
      <c r="L9" s="32"/>
    </row>
    <row r="10" spans="2:12" s="1" customFormat="1" ht="12" customHeight="1">
      <c r="B10" s="32"/>
      <c r="D10" s="27" t="s">
        <v>3927</v>
      </c>
      <c r="L10" s="32"/>
    </row>
    <row r="11" spans="2:12" s="1" customFormat="1" ht="30" customHeight="1">
      <c r="B11" s="32"/>
      <c r="E11" s="241" t="s">
        <v>3928</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21</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ROUND(J123,2)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ROUND((SUM(BE123:BE177)),2)</f>
        <v>0</v>
      </c>
      <c r="I35" s="96">
        <v>0.21</v>
      </c>
      <c r="J35" s="86">
        <f>ROUND(((SUM(BE123:BE177))*I35),2)</f>
        <v>0</v>
      </c>
      <c r="L35" s="32"/>
    </row>
    <row r="36" spans="2:12" s="1" customFormat="1" ht="14.45" customHeight="1">
      <c r="B36" s="32"/>
      <c r="E36" s="27" t="s">
        <v>39</v>
      </c>
      <c r="F36" s="86">
        <f>ROUND((SUM(BF123:BF177)),2)</f>
        <v>0</v>
      </c>
      <c r="I36" s="96">
        <v>0.15</v>
      </c>
      <c r="J36" s="86">
        <f>ROUND(((SUM(BF123:BF177))*I36),2)</f>
        <v>0</v>
      </c>
      <c r="L36" s="32"/>
    </row>
    <row r="37" spans="2:12" s="1" customFormat="1" ht="14.45" customHeight="1" hidden="1">
      <c r="B37" s="32"/>
      <c r="E37" s="27" t="s">
        <v>40</v>
      </c>
      <c r="F37" s="86">
        <f>ROUND((SUM(BG123:BG177)),2)</f>
        <v>0</v>
      </c>
      <c r="I37" s="96">
        <v>0.21</v>
      </c>
      <c r="J37" s="86">
        <f>0</f>
        <v>0</v>
      </c>
      <c r="L37" s="32"/>
    </row>
    <row r="38" spans="2:12" s="1" customFormat="1" ht="14.45" customHeight="1" hidden="1">
      <c r="B38" s="32"/>
      <c r="E38" s="27" t="s">
        <v>41</v>
      </c>
      <c r="F38" s="86">
        <f>ROUND((SUM(BH123:BH177)),2)</f>
        <v>0</v>
      </c>
      <c r="I38" s="96">
        <v>0.15</v>
      </c>
      <c r="J38" s="86">
        <f>0</f>
        <v>0</v>
      </c>
      <c r="L38" s="32"/>
    </row>
    <row r="39" spans="2:12" s="1" customFormat="1" ht="14.45" customHeight="1" hidden="1">
      <c r="B39" s="32"/>
      <c r="E39" s="27" t="s">
        <v>42</v>
      </c>
      <c r="F39" s="86">
        <f>ROUND((SUM(BI123:BI177)),2)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3926</v>
      </c>
      <c r="F87" s="247"/>
      <c r="G87" s="247"/>
      <c r="H87" s="247"/>
      <c r="L87" s="32"/>
    </row>
    <row r="88" spans="2:12" s="1" customFormat="1" ht="12" customHeight="1">
      <c r="B88" s="32"/>
      <c r="C88" s="27" t="s">
        <v>3927</v>
      </c>
      <c r="L88" s="32"/>
    </row>
    <row r="89" spans="2:12" s="1" customFormat="1" ht="30" customHeight="1">
      <c r="B89" s="32"/>
      <c r="E89" s="241" t="str">
        <f>E11</f>
        <v>SO 30-01.1 - Liberec – Mníšek u L.,  sanace skalních zářezů úsek I. km 170,000 - 170,210</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 xml:space="preserve"> </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J123</f>
        <v>0</v>
      </c>
      <c r="L98" s="32"/>
      <c r="AU98" s="17" t="s">
        <v>212</v>
      </c>
    </row>
    <row r="99" spans="2:12" s="8" customFormat="1" ht="24.95" customHeight="1">
      <c r="B99" s="108"/>
      <c r="D99" s="109" t="s">
        <v>2036</v>
      </c>
      <c r="E99" s="110"/>
      <c r="F99" s="110"/>
      <c r="G99" s="110"/>
      <c r="H99" s="110"/>
      <c r="I99" s="110"/>
      <c r="J99" s="111">
        <f>J124</f>
        <v>0</v>
      </c>
      <c r="L99" s="108"/>
    </row>
    <row r="100" spans="2:12" s="9" customFormat="1" ht="19.9" customHeight="1">
      <c r="B100" s="112"/>
      <c r="D100" s="113" t="s">
        <v>214</v>
      </c>
      <c r="E100" s="114"/>
      <c r="F100" s="114"/>
      <c r="G100" s="114"/>
      <c r="H100" s="114"/>
      <c r="I100" s="114"/>
      <c r="J100" s="115">
        <f>J125</f>
        <v>0</v>
      </c>
      <c r="L100" s="112"/>
    </row>
    <row r="101" spans="2:12" s="9" customFormat="1" ht="19.9" customHeight="1">
      <c r="B101" s="112"/>
      <c r="D101" s="113" t="s">
        <v>1034</v>
      </c>
      <c r="E101" s="114"/>
      <c r="F101" s="114"/>
      <c r="G101" s="114"/>
      <c r="H101" s="114"/>
      <c r="I101" s="114"/>
      <c r="J101" s="115">
        <f>J171</f>
        <v>0</v>
      </c>
      <c r="L101" s="112"/>
    </row>
    <row r="102" spans="2:12" s="1" customFormat="1" ht="21.75" customHeight="1">
      <c r="B102" s="32"/>
      <c r="L102" s="32"/>
    </row>
    <row r="103" spans="2:12" s="1" customFormat="1" ht="6.95" customHeight="1">
      <c r="B103" s="44"/>
      <c r="C103" s="45"/>
      <c r="D103" s="45"/>
      <c r="E103" s="45"/>
      <c r="F103" s="45"/>
      <c r="G103" s="45"/>
      <c r="H103" s="45"/>
      <c r="I103" s="45"/>
      <c r="J103" s="45"/>
      <c r="K103" s="45"/>
      <c r="L103" s="32"/>
    </row>
    <row r="107" spans="2:12" s="1" customFormat="1" ht="6.95" customHeight="1">
      <c r="B107" s="46"/>
      <c r="C107" s="47"/>
      <c r="D107" s="47"/>
      <c r="E107" s="47"/>
      <c r="F107" s="47"/>
      <c r="G107" s="47"/>
      <c r="H107" s="47"/>
      <c r="I107" s="47"/>
      <c r="J107" s="47"/>
      <c r="K107" s="47"/>
      <c r="L107" s="32"/>
    </row>
    <row r="108" spans="2:12" s="1" customFormat="1" ht="24.95" customHeight="1">
      <c r="B108" s="32"/>
      <c r="C108" s="21" t="s">
        <v>226</v>
      </c>
      <c r="L108" s="32"/>
    </row>
    <row r="109" spans="2:12" s="1" customFormat="1" ht="6.95" customHeight="1">
      <c r="B109" s="32"/>
      <c r="L109" s="32"/>
    </row>
    <row r="110" spans="2:12" s="1" customFormat="1" ht="12" customHeight="1">
      <c r="B110" s="32"/>
      <c r="C110" s="27" t="s">
        <v>16</v>
      </c>
      <c r="L110" s="32"/>
    </row>
    <row r="111" spans="2:12" s="1" customFormat="1" ht="16.5" customHeight="1">
      <c r="B111" s="32"/>
      <c r="E111" s="245" t="str">
        <f>E7</f>
        <v>Oprava trati v úseku Krásná Studánka – Mníšek u Liberce</v>
      </c>
      <c r="F111" s="246"/>
      <c r="G111" s="246"/>
      <c r="H111" s="246"/>
      <c r="L111" s="32"/>
    </row>
    <row r="112" spans="2:12" ht="12" customHeight="1">
      <c r="B112" s="20"/>
      <c r="C112" s="27" t="s">
        <v>206</v>
      </c>
      <c r="L112" s="20"/>
    </row>
    <row r="113" spans="2:12" s="1" customFormat="1" ht="16.5" customHeight="1">
      <c r="B113" s="32"/>
      <c r="E113" s="245" t="s">
        <v>3926</v>
      </c>
      <c r="F113" s="247"/>
      <c r="G113" s="247"/>
      <c r="H113" s="247"/>
      <c r="L113" s="32"/>
    </row>
    <row r="114" spans="2:12" s="1" customFormat="1" ht="12" customHeight="1">
      <c r="B114" s="32"/>
      <c r="C114" s="27" t="s">
        <v>3927</v>
      </c>
      <c r="L114" s="32"/>
    </row>
    <row r="115" spans="2:12" s="1" customFormat="1" ht="30" customHeight="1">
      <c r="B115" s="32"/>
      <c r="E115" s="241" t="str">
        <f>E11</f>
        <v>SO 30-01.1 - Liberec – Mníšek u L.,  sanace skalních zářezů úsek I. km 170,000 - 170,210</v>
      </c>
      <c r="F115" s="247"/>
      <c r="G115" s="247"/>
      <c r="H115" s="247"/>
      <c r="L115" s="32"/>
    </row>
    <row r="116" spans="2:12" s="1" customFormat="1" ht="6.95" customHeight="1">
      <c r="B116" s="32"/>
      <c r="L116" s="32"/>
    </row>
    <row r="117" spans="2:12" s="1" customFormat="1" ht="12" customHeight="1">
      <c r="B117" s="32"/>
      <c r="C117" s="27" t="s">
        <v>20</v>
      </c>
      <c r="F117" s="25" t="str">
        <f>F14</f>
        <v xml:space="preserve"> </v>
      </c>
      <c r="I117" s="27" t="s">
        <v>22</v>
      </c>
      <c r="J117" s="52" t="str">
        <f>IF(J14="","",J14)</f>
        <v>30. 6. 2023</v>
      </c>
      <c r="L117" s="32"/>
    </row>
    <row r="118" spans="2:12" s="1" customFormat="1" ht="6.95" customHeight="1">
      <c r="B118" s="32"/>
      <c r="L118" s="32"/>
    </row>
    <row r="119" spans="2:12" s="1" customFormat="1" ht="15.2" customHeight="1">
      <c r="B119" s="32"/>
      <c r="C119" s="27" t="s">
        <v>24</v>
      </c>
      <c r="F119" s="25" t="str">
        <f>E17</f>
        <v xml:space="preserve"> </v>
      </c>
      <c r="I119" s="27" t="s">
        <v>29</v>
      </c>
      <c r="J119" s="30" t="str">
        <f>E23</f>
        <v xml:space="preserve"> </v>
      </c>
      <c r="L119" s="32"/>
    </row>
    <row r="120" spans="2:12" s="1" customFormat="1" ht="15.2" customHeight="1">
      <c r="B120" s="32"/>
      <c r="C120" s="27" t="s">
        <v>27</v>
      </c>
      <c r="F120" s="25" t="str">
        <f>IF(E20="","",E20)</f>
        <v>Vyplň údaj</v>
      </c>
      <c r="I120" s="27" t="s">
        <v>31</v>
      </c>
      <c r="J120" s="30" t="str">
        <f>E26</f>
        <v xml:space="preserve"> </v>
      </c>
      <c r="L120" s="32"/>
    </row>
    <row r="121" spans="2:12" s="1" customFormat="1" ht="10.35" customHeight="1">
      <c r="B121" s="32"/>
      <c r="L121" s="32"/>
    </row>
    <row r="122" spans="2:20" s="10" customFormat="1" ht="29.25" customHeight="1">
      <c r="B122" s="116"/>
      <c r="C122" s="117" t="s">
        <v>227</v>
      </c>
      <c r="D122" s="118" t="s">
        <v>58</v>
      </c>
      <c r="E122" s="118" t="s">
        <v>54</v>
      </c>
      <c r="F122" s="118" t="s">
        <v>55</v>
      </c>
      <c r="G122" s="118" t="s">
        <v>228</v>
      </c>
      <c r="H122" s="118" t="s">
        <v>229</v>
      </c>
      <c r="I122" s="118" t="s">
        <v>230</v>
      </c>
      <c r="J122" s="119" t="s">
        <v>210</v>
      </c>
      <c r="K122" s="120" t="s">
        <v>231</v>
      </c>
      <c r="L122" s="116"/>
      <c r="M122" s="59" t="s">
        <v>1</v>
      </c>
      <c r="N122" s="60" t="s">
        <v>37</v>
      </c>
      <c r="O122" s="60" t="s">
        <v>232</v>
      </c>
      <c r="P122" s="60" t="s">
        <v>233</v>
      </c>
      <c r="Q122" s="60" t="s">
        <v>234</v>
      </c>
      <c r="R122" s="60" t="s">
        <v>235</v>
      </c>
      <c r="S122" s="60" t="s">
        <v>236</v>
      </c>
      <c r="T122" s="61" t="s">
        <v>237</v>
      </c>
    </row>
    <row r="123" spans="2:63" s="1" customFormat="1" ht="22.9" customHeight="1">
      <c r="B123" s="32"/>
      <c r="C123" s="64" t="s">
        <v>238</v>
      </c>
      <c r="J123" s="121">
        <f>BK123</f>
        <v>0</v>
      </c>
      <c r="L123" s="32"/>
      <c r="M123" s="62"/>
      <c r="N123" s="53"/>
      <c r="O123" s="53"/>
      <c r="P123" s="122">
        <f>P124</f>
        <v>0</v>
      </c>
      <c r="Q123" s="53"/>
      <c r="R123" s="122">
        <f>R124</f>
        <v>0</v>
      </c>
      <c r="S123" s="53"/>
      <c r="T123" s="123">
        <f>T124</f>
        <v>0</v>
      </c>
      <c r="AT123" s="17" t="s">
        <v>72</v>
      </c>
      <c r="AU123" s="17" t="s">
        <v>212</v>
      </c>
      <c r="BK123" s="124">
        <f>BK124</f>
        <v>0</v>
      </c>
    </row>
    <row r="124" spans="2:63" s="11" customFormat="1" ht="25.9" customHeight="1">
      <c r="B124" s="125"/>
      <c r="D124" s="126" t="s">
        <v>72</v>
      </c>
      <c r="E124" s="127" t="s">
        <v>239</v>
      </c>
      <c r="F124" s="127" t="s">
        <v>2037</v>
      </c>
      <c r="I124" s="128"/>
      <c r="J124" s="129">
        <f>BK124</f>
        <v>0</v>
      </c>
      <c r="L124" s="125"/>
      <c r="M124" s="130"/>
      <c r="P124" s="131">
        <f>P125+P171</f>
        <v>0</v>
      </c>
      <c r="R124" s="131">
        <f>R125+R171</f>
        <v>0</v>
      </c>
      <c r="T124" s="132">
        <f>T125+T171</f>
        <v>0</v>
      </c>
      <c r="AR124" s="126" t="s">
        <v>81</v>
      </c>
      <c r="AT124" s="133" t="s">
        <v>72</v>
      </c>
      <c r="AU124" s="133" t="s">
        <v>73</v>
      </c>
      <c r="AY124" s="126" t="s">
        <v>241</v>
      </c>
      <c r="BK124" s="134">
        <f>BK125+BK171</f>
        <v>0</v>
      </c>
    </row>
    <row r="125" spans="2:63" s="11" customFormat="1" ht="22.9" customHeight="1">
      <c r="B125" s="125"/>
      <c r="D125" s="126" t="s">
        <v>72</v>
      </c>
      <c r="E125" s="135" t="s">
        <v>81</v>
      </c>
      <c r="F125" s="135" t="s">
        <v>242</v>
      </c>
      <c r="I125" s="128"/>
      <c r="J125" s="136">
        <f>BK125</f>
        <v>0</v>
      </c>
      <c r="L125" s="125"/>
      <c r="M125" s="130"/>
      <c r="P125" s="131">
        <f>SUM(P126:P170)</f>
        <v>0</v>
      </c>
      <c r="R125" s="131">
        <f>SUM(R126:R170)</f>
        <v>0</v>
      </c>
      <c r="T125" s="132">
        <f>SUM(T126:T170)</f>
        <v>0</v>
      </c>
      <c r="AR125" s="126" t="s">
        <v>81</v>
      </c>
      <c r="AT125" s="133" t="s">
        <v>72</v>
      </c>
      <c r="AU125" s="133" t="s">
        <v>81</v>
      </c>
      <c r="AY125" s="126" t="s">
        <v>241</v>
      </c>
      <c r="BK125" s="134">
        <f>SUM(BK126:BK170)</f>
        <v>0</v>
      </c>
    </row>
    <row r="126" spans="2:65" s="1" customFormat="1" ht="24.2" customHeight="1">
      <c r="B126" s="32"/>
      <c r="C126" s="137" t="s">
        <v>81</v>
      </c>
      <c r="D126" s="137" t="s">
        <v>243</v>
      </c>
      <c r="E126" s="138" t="s">
        <v>3929</v>
      </c>
      <c r="F126" s="139" t="s">
        <v>3930</v>
      </c>
      <c r="G126" s="140" t="s">
        <v>263</v>
      </c>
      <c r="H126" s="141">
        <v>18</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3931</v>
      </c>
    </row>
    <row r="127" spans="2:47" s="1" customFormat="1" ht="19.5">
      <c r="B127" s="32"/>
      <c r="D127" s="151" t="s">
        <v>248</v>
      </c>
      <c r="F127" s="152" t="s">
        <v>3930</v>
      </c>
      <c r="I127" s="153"/>
      <c r="L127" s="32"/>
      <c r="M127" s="154"/>
      <c r="T127" s="56"/>
      <c r="AT127" s="17" t="s">
        <v>248</v>
      </c>
      <c r="AU127" s="17" t="s">
        <v>83</v>
      </c>
    </row>
    <row r="128" spans="2:51" s="12" customFormat="1" ht="11.25">
      <c r="B128" s="170"/>
      <c r="D128" s="151" t="s">
        <v>1584</v>
      </c>
      <c r="E128" s="171" t="s">
        <v>1</v>
      </c>
      <c r="F128" s="172" t="s">
        <v>279</v>
      </c>
      <c r="H128" s="173">
        <v>18</v>
      </c>
      <c r="I128" s="174"/>
      <c r="L128" s="170"/>
      <c r="M128" s="175"/>
      <c r="T128" s="176"/>
      <c r="AT128" s="171" t="s">
        <v>1584</v>
      </c>
      <c r="AU128" s="171" t="s">
        <v>83</v>
      </c>
      <c r="AV128" s="12" t="s">
        <v>83</v>
      </c>
      <c r="AW128" s="12" t="s">
        <v>30</v>
      </c>
      <c r="AX128" s="12" t="s">
        <v>73</v>
      </c>
      <c r="AY128" s="171" t="s">
        <v>241</v>
      </c>
    </row>
    <row r="129" spans="2:51" s="14" customFormat="1" ht="11.25">
      <c r="B129" s="186"/>
      <c r="D129" s="151" t="s">
        <v>1584</v>
      </c>
      <c r="E129" s="187" t="s">
        <v>1</v>
      </c>
      <c r="F129" s="188" t="s">
        <v>2061</v>
      </c>
      <c r="H129" s="189">
        <v>18</v>
      </c>
      <c r="I129" s="190"/>
      <c r="L129" s="186"/>
      <c r="M129" s="191"/>
      <c r="T129" s="192"/>
      <c r="AT129" s="187" t="s">
        <v>1584</v>
      </c>
      <c r="AU129" s="187" t="s">
        <v>83</v>
      </c>
      <c r="AV129" s="14" t="s">
        <v>247</v>
      </c>
      <c r="AW129" s="14" t="s">
        <v>30</v>
      </c>
      <c r="AX129" s="14" t="s">
        <v>81</v>
      </c>
      <c r="AY129" s="187" t="s">
        <v>241</v>
      </c>
    </row>
    <row r="130" spans="2:65" s="1" customFormat="1" ht="24.2" customHeight="1">
      <c r="B130" s="32"/>
      <c r="C130" s="137" t="s">
        <v>83</v>
      </c>
      <c r="D130" s="137" t="s">
        <v>243</v>
      </c>
      <c r="E130" s="138" t="s">
        <v>3932</v>
      </c>
      <c r="F130" s="139" t="s">
        <v>3933</v>
      </c>
      <c r="G130" s="140" t="s">
        <v>257</v>
      </c>
      <c r="H130" s="141">
        <v>918.75</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3934</v>
      </c>
    </row>
    <row r="131" spans="2:47" s="1" customFormat="1" ht="11.25">
      <c r="B131" s="32"/>
      <c r="D131" s="151" t="s">
        <v>248</v>
      </c>
      <c r="F131" s="152" t="s">
        <v>3933</v>
      </c>
      <c r="I131" s="153"/>
      <c r="L131" s="32"/>
      <c r="M131" s="154"/>
      <c r="T131" s="56"/>
      <c r="AT131" s="17" t="s">
        <v>248</v>
      </c>
      <c r="AU131" s="17" t="s">
        <v>83</v>
      </c>
    </row>
    <row r="132" spans="2:65" s="1" customFormat="1" ht="16.5" customHeight="1">
      <c r="B132" s="32"/>
      <c r="C132" s="137" t="s">
        <v>251</v>
      </c>
      <c r="D132" s="137" t="s">
        <v>243</v>
      </c>
      <c r="E132" s="138" t="s">
        <v>3935</v>
      </c>
      <c r="F132" s="139" t="s">
        <v>3936</v>
      </c>
      <c r="G132" s="140" t="s">
        <v>257</v>
      </c>
      <c r="H132" s="141">
        <v>820</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3937</v>
      </c>
    </row>
    <row r="133" spans="2:47" s="1" customFormat="1" ht="11.25">
      <c r="B133" s="32"/>
      <c r="D133" s="151" t="s">
        <v>248</v>
      </c>
      <c r="F133" s="152" t="s">
        <v>3936</v>
      </c>
      <c r="I133" s="153"/>
      <c r="L133" s="32"/>
      <c r="M133" s="154"/>
      <c r="T133" s="56"/>
      <c r="AT133" s="17" t="s">
        <v>248</v>
      </c>
      <c r="AU133" s="17" t="s">
        <v>83</v>
      </c>
    </row>
    <row r="134" spans="2:65" s="1" customFormat="1" ht="33" customHeight="1">
      <c r="B134" s="32"/>
      <c r="C134" s="137" t="s">
        <v>247</v>
      </c>
      <c r="D134" s="137" t="s">
        <v>243</v>
      </c>
      <c r="E134" s="138" t="s">
        <v>3938</v>
      </c>
      <c r="F134" s="139" t="s">
        <v>3939</v>
      </c>
      <c r="G134" s="140" t="s">
        <v>246</v>
      </c>
      <c r="H134" s="141">
        <v>466.475</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3940</v>
      </c>
    </row>
    <row r="135" spans="2:47" s="1" customFormat="1" ht="19.5">
      <c r="B135" s="32"/>
      <c r="D135" s="151" t="s">
        <v>248</v>
      </c>
      <c r="F135" s="152" t="s">
        <v>3939</v>
      </c>
      <c r="I135" s="153"/>
      <c r="L135" s="32"/>
      <c r="M135" s="154"/>
      <c r="T135" s="56"/>
      <c r="AT135" s="17" t="s">
        <v>248</v>
      </c>
      <c r="AU135" s="17" t="s">
        <v>83</v>
      </c>
    </row>
    <row r="136" spans="2:65" s="1" customFormat="1" ht="37.9" customHeight="1">
      <c r="B136" s="32"/>
      <c r="C136" s="137" t="s">
        <v>259</v>
      </c>
      <c r="D136" s="137" t="s">
        <v>243</v>
      </c>
      <c r="E136" s="138" t="s">
        <v>3941</v>
      </c>
      <c r="F136" s="139" t="s">
        <v>3942</v>
      </c>
      <c r="G136" s="140" t="s">
        <v>246</v>
      </c>
      <c r="H136" s="141">
        <v>466.475</v>
      </c>
      <c r="I136" s="142"/>
      <c r="J136" s="143">
        <f>ROUND(I136*H136,2)</f>
        <v>0</v>
      </c>
      <c r="K136" s="144"/>
      <c r="L136" s="32"/>
      <c r="M136" s="145" t="s">
        <v>1</v>
      </c>
      <c r="N136" s="146" t="s">
        <v>38</v>
      </c>
      <c r="P136" s="147">
        <f>O136*H136</f>
        <v>0</v>
      </c>
      <c r="Q136" s="147">
        <v>0</v>
      </c>
      <c r="R136" s="147">
        <f>Q136*H136</f>
        <v>0</v>
      </c>
      <c r="S136" s="147">
        <v>0</v>
      </c>
      <c r="T136" s="148">
        <f>S136*H136</f>
        <v>0</v>
      </c>
      <c r="AR136" s="149" t="s">
        <v>247</v>
      </c>
      <c r="AT136" s="149" t="s">
        <v>243</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3943</v>
      </c>
    </row>
    <row r="137" spans="2:47" s="1" customFormat="1" ht="19.5">
      <c r="B137" s="32"/>
      <c r="D137" s="151" t="s">
        <v>248</v>
      </c>
      <c r="F137" s="152" t="s">
        <v>3942</v>
      </c>
      <c r="I137" s="153"/>
      <c r="L137" s="32"/>
      <c r="M137" s="154"/>
      <c r="T137" s="56"/>
      <c r="AT137" s="17" t="s">
        <v>248</v>
      </c>
      <c r="AU137" s="17" t="s">
        <v>83</v>
      </c>
    </row>
    <row r="138" spans="2:51" s="12" customFormat="1" ht="11.25">
      <c r="B138" s="170"/>
      <c r="D138" s="151" t="s">
        <v>1584</v>
      </c>
      <c r="E138" s="171" t="s">
        <v>1</v>
      </c>
      <c r="F138" s="172" t="s">
        <v>3944</v>
      </c>
      <c r="H138" s="173">
        <v>466.475</v>
      </c>
      <c r="I138" s="174"/>
      <c r="L138" s="170"/>
      <c r="M138" s="175"/>
      <c r="T138" s="176"/>
      <c r="AT138" s="171" t="s">
        <v>1584</v>
      </c>
      <c r="AU138" s="171" t="s">
        <v>83</v>
      </c>
      <c r="AV138" s="12" t="s">
        <v>83</v>
      </c>
      <c r="AW138" s="12" t="s">
        <v>30</v>
      </c>
      <c r="AX138" s="12" t="s">
        <v>73</v>
      </c>
      <c r="AY138" s="171" t="s">
        <v>241</v>
      </c>
    </row>
    <row r="139" spans="2:51" s="14" customFormat="1" ht="11.25">
      <c r="B139" s="186"/>
      <c r="D139" s="151" t="s">
        <v>1584</v>
      </c>
      <c r="E139" s="187" t="s">
        <v>1</v>
      </c>
      <c r="F139" s="188" t="s">
        <v>2061</v>
      </c>
      <c r="H139" s="189">
        <v>466.475</v>
      </c>
      <c r="I139" s="190"/>
      <c r="L139" s="186"/>
      <c r="M139" s="191"/>
      <c r="T139" s="192"/>
      <c r="AT139" s="187" t="s">
        <v>1584</v>
      </c>
      <c r="AU139" s="187" t="s">
        <v>83</v>
      </c>
      <c r="AV139" s="14" t="s">
        <v>247</v>
      </c>
      <c r="AW139" s="14" t="s">
        <v>30</v>
      </c>
      <c r="AX139" s="14" t="s">
        <v>81</v>
      </c>
      <c r="AY139" s="187" t="s">
        <v>241</v>
      </c>
    </row>
    <row r="140" spans="2:65" s="1" customFormat="1" ht="24.2" customHeight="1">
      <c r="B140" s="32"/>
      <c r="C140" s="137" t="s">
        <v>254</v>
      </c>
      <c r="D140" s="137" t="s">
        <v>243</v>
      </c>
      <c r="E140" s="138" t="s">
        <v>3945</v>
      </c>
      <c r="F140" s="139" t="s">
        <v>3946</v>
      </c>
      <c r="G140" s="140" t="s">
        <v>257</v>
      </c>
      <c r="H140" s="141">
        <v>918.75</v>
      </c>
      <c r="I140" s="142"/>
      <c r="J140" s="143">
        <f>ROUND(I140*H140,2)</f>
        <v>0</v>
      </c>
      <c r="K140" s="144"/>
      <c r="L140" s="32"/>
      <c r="M140" s="145" t="s">
        <v>1</v>
      </c>
      <c r="N140" s="146" t="s">
        <v>38</v>
      </c>
      <c r="P140" s="147">
        <f>O140*H140</f>
        <v>0</v>
      </c>
      <c r="Q140" s="147">
        <v>0</v>
      </c>
      <c r="R140" s="147">
        <f>Q140*H140</f>
        <v>0</v>
      </c>
      <c r="S140" s="147">
        <v>0</v>
      </c>
      <c r="T140" s="148">
        <f>S140*H140</f>
        <v>0</v>
      </c>
      <c r="AR140" s="149" t="s">
        <v>247</v>
      </c>
      <c r="AT140" s="149" t="s">
        <v>243</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3947</v>
      </c>
    </row>
    <row r="141" spans="2:47" s="1" customFormat="1" ht="19.5">
      <c r="B141" s="32"/>
      <c r="D141" s="151" t="s">
        <v>248</v>
      </c>
      <c r="F141" s="152" t="s">
        <v>3946</v>
      </c>
      <c r="I141" s="153"/>
      <c r="L141" s="32"/>
      <c r="M141" s="154"/>
      <c r="T141" s="56"/>
      <c r="AT141" s="17" t="s">
        <v>248</v>
      </c>
      <c r="AU141" s="17" t="s">
        <v>83</v>
      </c>
    </row>
    <row r="142" spans="2:51" s="12" customFormat="1" ht="33.75">
      <c r="B142" s="170"/>
      <c r="D142" s="151" t="s">
        <v>1584</v>
      </c>
      <c r="E142" s="171" t="s">
        <v>1</v>
      </c>
      <c r="F142" s="172" t="s">
        <v>3948</v>
      </c>
      <c r="H142" s="173">
        <v>304</v>
      </c>
      <c r="I142" s="174"/>
      <c r="L142" s="170"/>
      <c r="M142" s="175"/>
      <c r="T142" s="176"/>
      <c r="AT142" s="171" t="s">
        <v>1584</v>
      </c>
      <c r="AU142" s="171" t="s">
        <v>83</v>
      </c>
      <c r="AV142" s="12" t="s">
        <v>83</v>
      </c>
      <c r="AW142" s="12" t="s">
        <v>30</v>
      </c>
      <c r="AX142" s="12" t="s">
        <v>73</v>
      </c>
      <c r="AY142" s="171" t="s">
        <v>241</v>
      </c>
    </row>
    <row r="143" spans="2:51" s="12" customFormat="1" ht="22.5">
      <c r="B143" s="170"/>
      <c r="D143" s="151" t="s">
        <v>1584</v>
      </c>
      <c r="E143" s="171" t="s">
        <v>1</v>
      </c>
      <c r="F143" s="172" t="s">
        <v>3949</v>
      </c>
      <c r="H143" s="173">
        <v>179.5</v>
      </c>
      <c r="I143" s="174"/>
      <c r="L143" s="170"/>
      <c r="M143" s="175"/>
      <c r="T143" s="176"/>
      <c r="AT143" s="171" t="s">
        <v>1584</v>
      </c>
      <c r="AU143" s="171" t="s">
        <v>83</v>
      </c>
      <c r="AV143" s="12" t="s">
        <v>83</v>
      </c>
      <c r="AW143" s="12" t="s">
        <v>30</v>
      </c>
      <c r="AX143" s="12" t="s">
        <v>73</v>
      </c>
      <c r="AY143" s="171" t="s">
        <v>241</v>
      </c>
    </row>
    <row r="144" spans="2:51" s="12" customFormat="1" ht="22.5">
      <c r="B144" s="170"/>
      <c r="D144" s="151" t="s">
        <v>1584</v>
      </c>
      <c r="E144" s="171" t="s">
        <v>1</v>
      </c>
      <c r="F144" s="172" t="s">
        <v>3950</v>
      </c>
      <c r="H144" s="173">
        <v>202.25</v>
      </c>
      <c r="I144" s="174"/>
      <c r="L144" s="170"/>
      <c r="M144" s="175"/>
      <c r="T144" s="176"/>
      <c r="AT144" s="171" t="s">
        <v>1584</v>
      </c>
      <c r="AU144" s="171" t="s">
        <v>83</v>
      </c>
      <c r="AV144" s="12" t="s">
        <v>83</v>
      </c>
      <c r="AW144" s="12" t="s">
        <v>30</v>
      </c>
      <c r="AX144" s="12" t="s">
        <v>73</v>
      </c>
      <c r="AY144" s="171" t="s">
        <v>241</v>
      </c>
    </row>
    <row r="145" spans="2:51" s="12" customFormat="1" ht="22.5">
      <c r="B145" s="170"/>
      <c r="D145" s="151" t="s">
        <v>1584</v>
      </c>
      <c r="E145" s="171" t="s">
        <v>1</v>
      </c>
      <c r="F145" s="172" t="s">
        <v>3951</v>
      </c>
      <c r="H145" s="173">
        <v>233</v>
      </c>
      <c r="I145" s="174"/>
      <c r="L145" s="170"/>
      <c r="M145" s="175"/>
      <c r="T145" s="176"/>
      <c r="AT145" s="171" t="s">
        <v>1584</v>
      </c>
      <c r="AU145" s="171" t="s">
        <v>83</v>
      </c>
      <c r="AV145" s="12" t="s">
        <v>83</v>
      </c>
      <c r="AW145" s="12" t="s">
        <v>30</v>
      </c>
      <c r="AX145" s="12" t="s">
        <v>73</v>
      </c>
      <c r="AY145" s="171" t="s">
        <v>241</v>
      </c>
    </row>
    <row r="146" spans="2:51" s="14" customFormat="1" ht="11.25">
      <c r="B146" s="186"/>
      <c r="D146" s="151" t="s">
        <v>1584</v>
      </c>
      <c r="E146" s="187" t="s">
        <v>1</v>
      </c>
      <c r="F146" s="188" t="s">
        <v>2061</v>
      </c>
      <c r="H146" s="189">
        <v>918.75</v>
      </c>
      <c r="I146" s="190"/>
      <c r="L146" s="186"/>
      <c r="M146" s="191"/>
      <c r="T146" s="192"/>
      <c r="AT146" s="187" t="s">
        <v>1584</v>
      </c>
      <c r="AU146" s="187" t="s">
        <v>83</v>
      </c>
      <c r="AV146" s="14" t="s">
        <v>247</v>
      </c>
      <c r="AW146" s="14" t="s">
        <v>30</v>
      </c>
      <c r="AX146" s="14" t="s">
        <v>81</v>
      </c>
      <c r="AY146" s="187" t="s">
        <v>241</v>
      </c>
    </row>
    <row r="147" spans="2:65" s="1" customFormat="1" ht="24.2" customHeight="1">
      <c r="B147" s="32"/>
      <c r="C147" s="137" t="s">
        <v>269</v>
      </c>
      <c r="D147" s="137" t="s">
        <v>243</v>
      </c>
      <c r="E147" s="138" t="s">
        <v>3952</v>
      </c>
      <c r="F147" s="139" t="s">
        <v>3953</v>
      </c>
      <c r="G147" s="140" t="s">
        <v>246</v>
      </c>
      <c r="H147" s="141">
        <v>134.475</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83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3954</v>
      </c>
    </row>
    <row r="148" spans="2:47" s="1" customFormat="1" ht="19.5">
      <c r="B148" s="32"/>
      <c r="D148" s="151" t="s">
        <v>248</v>
      </c>
      <c r="F148" s="152" t="s">
        <v>3953</v>
      </c>
      <c r="I148" s="153"/>
      <c r="L148" s="32"/>
      <c r="M148" s="154"/>
      <c r="T148" s="56"/>
      <c r="AT148" s="17" t="s">
        <v>248</v>
      </c>
      <c r="AU148" s="17" t="s">
        <v>83</v>
      </c>
    </row>
    <row r="149" spans="2:51" s="12" customFormat="1" ht="11.25">
      <c r="B149" s="170"/>
      <c r="D149" s="151" t="s">
        <v>1584</v>
      </c>
      <c r="E149" s="171" t="s">
        <v>1</v>
      </c>
      <c r="F149" s="172" t="s">
        <v>3955</v>
      </c>
      <c r="H149" s="173">
        <v>73.32</v>
      </c>
      <c r="I149" s="174"/>
      <c r="L149" s="170"/>
      <c r="M149" s="175"/>
      <c r="T149" s="176"/>
      <c r="AT149" s="171" t="s">
        <v>1584</v>
      </c>
      <c r="AU149" s="171" t="s">
        <v>83</v>
      </c>
      <c r="AV149" s="12" t="s">
        <v>83</v>
      </c>
      <c r="AW149" s="12" t="s">
        <v>30</v>
      </c>
      <c r="AX149" s="12" t="s">
        <v>73</v>
      </c>
      <c r="AY149" s="171" t="s">
        <v>241</v>
      </c>
    </row>
    <row r="150" spans="2:51" s="12" customFormat="1" ht="11.25">
      <c r="B150" s="170"/>
      <c r="D150" s="151" t="s">
        <v>1584</v>
      </c>
      <c r="E150" s="171" t="s">
        <v>1</v>
      </c>
      <c r="F150" s="172" t="s">
        <v>3956</v>
      </c>
      <c r="H150" s="173">
        <v>9.165</v>
      </c>
      <c r="I150" s="174"/>
      <c r="L150" s="170"/>
      <c r="M150" s="175"/>
      <c r="T150" s="176"/>
      <c r="AT150" s="171" t="s">
        <v>1584</v>
      </c>
      <c r="AU150" s="171" t="s">
        <v>83</v>
      </c>
      <c r="AV150" s="12" t="s">
        <v>83</v>
      </c>
      <c r="AW150" s="12" t="s">
        <v>30</v>
      </c>
      <c r="AX150" s="12" t="s">
        <v>73</v>
      </c>
      <c r="AY150" s="171" t="s">
        <v>241</v>
      </c>
    </row>
    <row r="151" spans="2:51" s="12" customFormat="1" ht="11.25">
      <c r="B151" s="170"/>
      <c r="D151" s="151" t="s">
        <v>1584</v>
      </c>
      <c r="E151" s="171" t="s">
        <v>1</v>
      </c>
      <c r="F151" s="172" t="s">
        <v>3957</v>
      </c>
      <c r="H151" s="173">
        <v>51.99</v>
      </c>
      <c r="I151" s="174"/>
      <c r="L151" s="170"/>
      <c r="M151" s="175"/>
      <c r="T151" s="176"/>
      <c r="AT151" s="171" t="s">
        <v>1584</v>
      </c>
      <c r="AU151" s="171" t="s">
        <v>83</v>
      </c>
      <c r="AV151" s="12" t="s">
        <v>83</v>
      </c>
      <c r="AW151" s="12" t="s">
        <v>30</v>
      </c>
      <c r="AX151" s="12" t="s">
        <v>73</v>
      </c>
      <c r="AY151" s="171" t="s">
        <v>241</v>
      </c>
    </row>
    <row r="152" spans="2:51" s="14" customFormat="1" ht="11.25">
      <c r="B152" s="186"/>
      <c r="D152" s="151" t="s">
        <v>1584</v>
      </c>
      <c r="E152" s="187" t="s">
        <v>1</v>
      </c>
      <c r="F152" s="188" t="s">
        <v>2061</v>
      </c>
      <c r="H152" s="189">
        <v>134.475</v>
      </c>
      <c r="I152" s="190"/>
      <c r="L152" s="186"/>
      <c r="M152" s="191"/>
      <c r="T152" s="192"/>
      <c r="AT152" s="187" t="s">
        <v>1584</v>
      </c>
      <c r="AU152" s="187" t="s">
        <v>83</v>
      </c>
      <c r="AV152" s="14" t="s">
        <v>247</v>
      </c>
      <c r="AW152" s="14" t="s">
        <v>30</v>
      </c>
      <c r="AX152" s="14" t="s">
        <v>81</v>
      </c>
      <c r="AY152" s="187" t="s">
        <v>241</v>
      </c>
    </row>
    <row r="153" spans="2:65" s="1" customFormat="1" ht="24.2" customHeight="1">
      <c r="B153" s="32"/>
      <c r="C153" s="137" t="s">
        <v>258</v>
      </c>
      <c r="D153" s="137" t="s">
        <v>243</v>
      </c>
      <c r="E153" s="138" t="s">
        <v>3958</v>
      </c>
      <c r="F153" s="139" t="s">
        <v>3959</v>
      </c>
      <c r="G153" s="140" t="s">
        <v>246</v>
      </c>
      <c r="H153" s="141">
        <v>17</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83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3960</v>
      </c>
    </row>
    <row r="154" spans="2:47" s="1" customFormat="1" ht="19.5">
      <c r="B154" s="32"/>
      <c r="D154" s="151" t="s">
        <v>248</v>
      </c>
      <c r="F154" s="152" t="s">
        <v>3959</v>
      </c>
      <c r="I154" s="153"/>
      <c r="L154" s="32"/>
      <c r="M154" s="154"/>
      <c r="T154" s="56"/>
      <c r="AT154" s="17" t="s">
        <v>248</v>
      </c>
      <c r="AU154" s="17" t="s">
        <v>83</v>
      </c>
    </row>
    <row r="155" spans="2:51" s="12" customFormat="1" ht="11.25">
      <c r="B155" s="170"/>
      <c r="D155" s="151" t="s">
        <v>1584</v>
      </c>
      <c r="E155" s="171" t="s">
        <v>1</v>
      </c>
      <c r="F155" s="172" t="s">
        <v>303</v>
      </c>
      <c r="H155" s="173">
        <v>17</v>
      </c>
      <c r="I155" s="174"/>
      <c r="L155" s="170"/>
      <c r="M155" s="175"/>
      <c r="T155" s="176"/>
      <c r="AT155" s="171" t="s">
        <v>1584</v>
      </c>
      <c r="AU155" s="171" t="s">
        <v>83</v>
      </c>
      <c r="AV155" s="12" t="s">
        <v>83</v>
      </c>
      <c r="AW155" s="12" t="s">
        <v>30</v>
      </c>
      <c r="AX155" s="12" t="s">
        <v>73</v>
      </c>
      <c r="AY155" s="171" t="s">
        <v>241</v>
      </c>
    </row>
    <row r="156" spans="2:51" s="14" customFormat="1" ht="11.25">
      <c r="B156" s="186"/>
      <c r="D156" s="151" t="s">
        <v>1584</v>
      </c>
      <c r="E156" s="187" t="s">
        <v>1</v>
      </c>
      <c r="F156" s="188" t="s">
        <v>2061</v>
      </c>
      <c r="H156" s="189">
        <v>17</v>
      </c>
      <c r="I156" s="190"/>
      <c r="L156" s="186"/>
      <c r="M156" s="191"/>
      <c r="T156" s="192"/>
      <c r="AT156" s="187" t="s">
        <v>1584</v>
      </c>
      <c r="AU156" s="187" t="s">
        <v>83</v>
      </c>
      <c r="AV156" s="14" t="s">
        <v>247</v>
      </c>
      <c r="AW156" s="14" t="s">
        <v>30</v>
      </c>
      <c r="AX156" s="14" t="s">
        <v>81</v>
      </c>
      <c r="AY156" s="187" t="s">
        <v>241</v>
      </c>
    </row>
    <row r="157" spans="2:65" s="1" customFormat="1" ht="24.2" customHeight="1">
      <c r="B157" s="32"/>
      <c r="C157" s="137" t="s">
        <v>275</v>
      </c>
      <c r="D157" s="137" t="s">
        <v>243</v>
      </c>
      <c r="E157" s="138" t="s">
        <v>3961</v>
      </c>
      <c r="F157" s="139" t="s">
        <v>3962</v>
      </c>
      <c r="G157" s="140" t="s">
        <v>563</v>
      </c>
      <c r="H157" s="141">
        <v>793.008</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83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3963</v>
      </c>
    </row>
    <row r="158" spans="2:47" s="1" customFormat="1" ht="11.25">
      <c r="B158" s="32"/>
      <c r="D158" s="151" t="s">
        <v>248</v>
      </c>
      <c r="F158" s="152" t="s">
        <v>3962</v>
      </c>
      <c r="I158" s="153"/>
      <c r="L158" s="32"/>
      <c r="M158" s="154"/>
      <c r="T158" s="56"/>
      <c r="AT158" s="17" t="s">
        <v>248</v>
      </c>
      <c r="AU158" s="17" t="s">
        <v>83</v>
      </c>
    </row>
    <row r="159" spans="2:51" s="12" customFormat="1" ht="11.25">
      <c r="B159" s="170"/>
      <c r="D159" s="151" t="s">
        <v>1584</v>
      </c>
      <c r="E159" s="171" t="s">
        <v>1</v>
      </c>
      <c r="F159" s="172" t="s">
        <v>3964</v>
      </c>
      <c r="H159" s="173">
        <v>793.008</v>
      </c>
      <c r="I159" s="174"/>
      <c r="L159" s="170"/>
      <c r="M159" s="175"/>
      <c r="T159" s="176"/>
      <c r="AT159" s="171" t="s">
        <v>1584</v>
      </c>
      <c r="AU159" s="171" t="s">
        <v>83</v>
      </c>
      <c r="AV159" s="12" t="s">
        <v>83</v>
      </c>
      <c r="AW159" s="12" t="s">
        <v>30</v>
      </c>
      <c r="AX159" s="12" t="s">
        <v>73</v>
      </c>
      <c r="AY159" s="171" t="s">
        <v>241</v>
      </c>
    </row>
    <row r="160" spans="2:51" s="14" customFormat="1" ht="11.25">
      <c r="B160" s="186"/>
      <c r="D160" s="151" t="s">
        <v>1584</v>
      </c>
      <c r="E160" s="187" t="s">
        <v>1</v>
      </c>
      <c r="F160" s="188" t="s">
        <v>2061</v>
      </c>
      <c r="H160" s="189">
        <v>793.008</v>
      </c>
      <c r="I160" s="190"/>
      <c r="L160" s="186"/>
      <c r="M160" s="191"/>
      <c r="T160" s="192"/>
      <c r="AT160" s="187" t="s">
        <v>1584</v>
      </c>
      <c r="AU160" s="187" t="s">
        <v>83</v>
      </c>
      <c r="AV160" s="14" t="s">
        <v>247</v>
      </c>
      <c r="AW160" s="14" t="s">
        <v>30</v>
      </c>
      <c r="AX160" s="14" t="s">
        <v>81</v>
      </c>
      <c r="AY160" s="187" t="s">
        <v>241</v>
      </c>
    </row>
    <row r="161" spans="2:65" s="1" customFormat="1" ht="33" customHeight="1">
      <c r="B161" s="32"/>
      <c r="C161" s="137" t="s">
        <v>303</v>
      </c>
      <c r="D161" s="137" t="s">
        <v>243</v>
      </c>
      <c r="E161" s="138" t="s">
        <v>3965</v>
      </c>
      <c r="F161" s="139" t="s">
        <v>3966</v>
      </c>
      <c r="G161" s="140" t="s">
        <v>246</v>
      </c>
      <c r="H161" s="141">
        <v>466.475</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83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3967</v>
      </c>
    </row>
    <row r="162" spans="2:47" s="1" customFormat="1" ht="19.5">
      <c r="B162" s="32"/>
      <c r="D162" s="151" t="s">
        <v>248</v>
      </c>
      <c r="F162" s="152" t="s">
        <v>3966</v>
      </c>
      <c r="I162" s="153"/>
      <c r="L162" s="32"/>
      <c r="M162" s="154"/>
      <c r="T162" s="56"/>
      <c r="AT162" s="17" t="s">
        <v>248</v>
      </c>
      <c r="AU162" s="17" t="s">
        <v>83</v>
      </c>
    </row>
    <row r="163" spans="2:65" s="1" customFormat="1" ht="37.9" customHeight="1">
      <c r="B163" s="32"/>
      <c r="C163" s="137" t="s">
        <v>279</v>
      </c>
      <c r="D163" s="137" t="s">
        <v>243</v>
      </c>
      <c r="E163" s="138" t="s">
        <v>3968</v>
      </c>
      <c r="F163" s="139" t="s">
        <v>3969</v>
      </c>
      <c r="G163" s="140" t="s">
        <v>246</v>
      </c>
      <c r="H163" s="141">
        <v>2798.85</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83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3970</v>
      </c>
    </row>
    <row r="164" spans="2:47" s="1" customFormat="1" ht="19.5">
      <c r="B164" s="32"/>
      <c r="D164" s="151" t="s">
        <v>248</v>
      </c>
      <c r="F164" s="152" t="s">
        <v>3969</v>
      </c>
      <c r="I164" s="153"/>
      <c r="L164" s="32"/>
      <c r="M164" s="154"/>
      <c r="T164" s="56"/>
      <c r="AT164" s="17" t="s">
        <v>248</v>
      </c>
      <c r="AU164" s="17" t="s">
        <v>83</v>
      </c>
    </row>
    <row r="165" spans="2:51" s="12" customFormat="1" ht="11.25">
      <c r="B165" s="170"/>
      <c r="D165" s="151" t="s">
        <v>1584</v>
      </c>
      <c r="E165" s="171" t="s">
        <v>1</v>
      </c>
      <c r="F165" s="172" t="s">
        <v>3971</v>
      </c>
      <c r="H165" s="173">
        <v>2798.85</v>
      </c>
      <c r="I165" s="174"/>
      <c r="L165" s="170"/>
      <c r="M165" s="175"/>
      <c r="T165" s="176"/>
      <c r="AT165" s="171" t="s">
        <v>1584</v>
      </c>
      <c r="AU165" s="171" t="s">
        <v>83</v>
      </c>
      <c r="AV165" s="12" t="s">
        <v>83</v>
      </c>
      <c r="AW165" s="12" t="s">
        <v>30</v>
      </c>
      <c r="AX165" s="12" t="s">
        <v>73</v>
      </c>
      <c r="AY165" s="171" t="s">
        <v>241</v>
      </c>
    </row>
    <row r="166" spans="2:51" s="14" customFormat="1" ht="11.25">
      <c r="B166" s="186"/>
      <c r="D166" s="151" t="s">
        <v>1584</v>
      </c>
      <c r="E166" s="187" t="s">
        <v>1</v>
      </c>
      <c r="F166" s="188" t="s">
        <v>2061</v>
      </c>
      <c r="H166" s="189">
        <v>2798.85</v>
      </c>
      <c r="I166" s="190"/>
      <c r="L166" s="186"/>
      <c r="M166" s="191"/>
      <c r="T166" s="192"/>
      <c r="AT166" s="187" t="s">
        <v>1584</v>
      </c>
      <c r="AU166" s="187" t="s">
        <v>83</v>
      </c>
      <c r="AV166" s="14" t="s">
        <v>247</v>
      </c>
      <c r="AW166" s="14" t="s">
        <v>30</v>
      </c>
      <c r="AX166" s="14" t="s">
        <v>81</v>
      </c>
      <c r="AY166" s="187" t="s">
        <v>241</v>
      </c>
    </row>
    <row r="167" spans="2:65" s="1" customFormat="1" ht="24.2" customHeight="1">
      <c r="B167" s="32"/>
      <c r="C167" s="137" t="s">
        <v>310</v>
      </c>
      <c r="D167" s="137" t="s">
        <v>243</v>
      </c>
      <c r="E167" s="138" t="s">
        <v>3972</v>
      </c>
      <c r="F167" s="139" t="s">
        <v>3905</v>
      </c>
      <c r="G167" s="140" t="s">
        <v>563</v>
      </c>
      <c r="H167" s="141">
        <v>793.008</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83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3973</v>
      </c>
    </row>
    <row r="168" spans="2:47" s="1" customFormat="1" ht="19.5">
      <c r="B168" s="32"/>
      <c r="D168" s="151" t="s">
        <v>248</v>
      </c>
      <c r="F168" s="152" t="s">
        <v>3905</v>
      </c>
      <c r="I168" s="153"/>
      <c r="L168" s="32"/>
      <c r="M168" s="154"/>
      <c r="T168" s="56"/>
      <c r="AT168" s="17" t="s">
        <v>248</v>
      </c>
      <c r="AU168" s="17" t="s">
        <v>83</v>
      </c>
    </row>
    <row r="169" spans="2:51" s="13" customFormat="1" ht="22.5">
      <c r="B169" s="177"/>
      <c r="D169" s="151" t="s">
        <v>1584</v>
      </c>
      <c r="E169" s="178" t="s">
        <v>1</v>
      </c>
      <c r="F169" s="179" t="s">
        <v>1806</v>
      </c>
      <c r="H169" s="178" t="s">
        <v>1</v>
      </c>
      <c r="I169" s="180"/>
      <c r="L169" s="177"/>
      <c r="M169" s="181"/>
      <c r="T169" s="182"/>
      <c r="AT169" s="178" t="s">
        <v>1584</v>
      </c>
      <c r="AU169" s="178" t="s">
        <v>83</v>
      </c>
      <c r="AV169" s="13" t="s">
        <v>81</v>
      </c>
      <c r="AW169" s="13" t="s">
        <v>30</v>
      </c>
      <c r="AX169" s="13" t="s">
        <v>73</v>
      </c>
      <c r="AY169" s="178" t="s">
        <v>241</v>
      </c>
    </row>
    <row r="170" spans="2:51" s="12" customFormat="1" ht="11.25">
      <c r="B170" s="170"/>
      <c r="D170" s="151" t="s">
        <v>1584</v>
      </c>
      <c r="E170" s="171" t="s">
        <v>1</v>
      </c>
      <c r="F170" s="172" t="s">
        <v>3974</v>
      </c>
      <c r="H170" s="173">
        <v>793.008</v>
      </c>
      <c r="I170" s="174"/>
      <c r="L170" s="170"/>
      <c r="M170" s="175"/>
      <c r="T170" s="176"/>
      <c r="AT170" s="171" t="s">
        <v>1584</v>
      </c>
      <c r="AU170" s="171" t="s">
        <v>83</v>
      </c>
      <c r="AV170" s="12" t="s">
        <v>83</v>
      </c>
      <c r="AW170" s="12" t="s">
        <v>30</v>
      </c>
      <c r="AX170" s="12" t="s">
        <v>81</v>
      </c>
      <c r="AY170" s="171" t="s">
        <v>241</v>
      </c>
    </row>
    <row r="171" spans="2:63" s="11" customFormat="1" ht="22.9" customHeight="1">
      <c r="B171" s="125"/>
      <c r="D171" s="126" t="s">
        <v>72</v>
      </c>
      <c r="E171" s="135" t="s">
        <v>83</v>
      </c>
      <c r="F171" s="135" t="s">
        <v>1132</v>
      </c>
      <c r="I171" s="128"/>
      <c r="J171" s="136">
        <f>BK171</f>
        <v>0</v>
      </c>
      <c r="L171" s="125"/>
      <c r="M171" s="130"/>
      <c r="P171" s="131">
        <f>SUM(P172:P177)</f>
        <v>0</v>
      </c>
      <c r="R171" s="131">
        <f>SUM(R172:R177)</f>
        <v>0</v>
      </c>
      <c r="T171" s="132">
        <f>SUM(T172:T177)</f>
        <v>0</v>
      </c>
      <c r="AR171" s="126" t="s">
        <v>81</v>
      </c>
      <c r="AT171" s="133" t="s">
        <v>72</v>
      </c>
      <c r="AU171" s="133" t="s">
        <v>81</v>
      </c>
      <c r="AY171" s="126" t="s">
        <v>241</v>
      </c>
      <c r="BK171" s="134">
        <f>SUM(BK172:BK177)</f>
        <v>0</v>
      </c>
    </row>
    <row r="172" spans="2:65" s="1" customFormat="1" ht="24.2" customHeight="1">
      <c r="B172" s="32"/>
      <c r="C172" s="137" t="s">
        <v>282</v>
      </c>
      <c r="D172" s="137" t="s">
        <v>243</v>
      </c>
      <c r="E172" s="138" t="s">
        <v>3975</v>
      </c>
      <c r="F172" s="139" t="s">
        <v>3976</v>
      </c>
      <c r="G172" s="140" t="s">
        <v>257</v>
      </c>
      <c r="H172" s="141">
        <v>820</v>
      </c>
      <c r="I172" s="142"/>
      <c r="J172" s="143">
        <f>ROUND(I172*H172,2)</f>
        <v>0</v>
      </c>
      <c r="K172" s="144"/>
      <c r="L172" s="32"/>
      <c r="M172" s="145" t="s">
        <v>1</v>
      </c>
      <c r="N172" s="146" t="s">
        <v>38</v>
      </c>
      <c r="P172" s="147">
        <f>O172*H172</f>
        <v>0</v>
      </c>
      <c r="Q172" s="147">
        <v>0</v>
      </c>
      <c r="R172" s="147">
        <f>Q172*H172</f>
        <v>0</v>
      </c>
      <c r="S172" s="147">
        <v>0</v>
      </c>
      <c r="T172" s="148">
        <f>S172*H172</f>
        <v>0</v>
      </c>
      <c r="AR172" s="149" t="s">
        <v>247</v>
      </c>
      <c r="AT172" s="149" t="s">
        <v>243</v>
      </c>
      <c r="AU172" s="149" t="s">
        <v>83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3977</v>
      </c>
    </row>
    <row r="173" spans="2:47" s="1" customFormat="1" ht="11.25">
      <c r="B173" s="32"/>
      <c r="D173" s="151" t="s">
        <v>248</v>
      </c>
      <c r="F173" s="152" t="s">
        <v>3976</v>
      </c>
      <c r="I173" s="153"/>
      <c r="L173" s="32"/>
      <c r="M173" s="154"/>
      <c r="T173" s="56"/>
      <c r="AT173" s="17" t="s">
        <v>248</v>
      </c>
      <c r="AU173" s="17" t="s">
        <v>83</v>
      </c>
    </row>
    <row r="174" spans="2:51" s="12" customFormat="1" ht="11.25">
      <c r="B174" s="170"/>
      <c r="D174" s="151" t="s">
        <v>1584</v>
      </c>
      <c r="E174" s="171" t="s">
        <v>1</v>
      </c>
      <c r="F174" s="172" t="s">
        <v>3978</v>
      </c>
      <c r="H174" s="173">
        <v>820</v>
      </c>
      <c r="I174" s="174"/>
      <c r="L174" s="170"/>
      <c r="M174" s="175"/>
      <c r="T174" s="176"/>
      <c r="AT174" s="171" t="s">
        <v>1584</v>
      </c>
      <c r="AU174" s="171" t="s">
        <v>83</v>
      </c>
      <c r="AV174" s="12" t="s">
        <v>83</v>
      </c>
      <c r="AW174" s="12" t="s">
        <v>30</v>
      </c>
      <c r="AX174" s="12" t="s">
        <v>73</v>
      </c>
      <c r="AY174" s="171" t="s">
        <v>241</v>
      </c>
    </row>
    <row r="175" spans="2:51" s="14" customFormat="1" ht="11.25">
      <c r="B175" s="186"/>
      <c r="D175" s="151" t="s">
        <v>1584</v>
      </c>
      <c r="E175" s="187" t="s">
        <v>1</v>
      </c>
      <c r="F175" s="188" t="s">
        <v>2061</v>
      </c>
      <c r="H175" s="189">
        <v>820</v>
      </c>
      <c r="I175" s="190"/>
      <c r="L175" s="186"/>
      <c r="M175" s="191"/>
      <c r="T175" s="192"/>
      <c r="AT175" s="187" t="s">
        <v>1584</v>
      </c>
      <c r="AU175" s="187" t="s">
        <v>83</v>
      </c>
      <c r="AV175" s="14" t="s">
        <v>247</v>
      </c>
      <c r="AW175" s="14" t="s">
        <v>30</v>
      </c>
      <c r="AX175" s="14" t="s">
        <v>81</v>
      </c>
      <c r="AY175" s="187" t="s">
        <v>241</v>
      </c>
    </row>
    <row r="176" spans="2:65" s="1" customFormat="1" ht="24.2" customHeight="1">
      <c r="B176" s="32"/>
      <c r="C176" s="137" t="s">
        <v>7</v>
      </c>
      <c r="D176" s="137" t="s">
        <v>243</v>
      </c>
      <c r="E176" s="138" t="s">
        <v>3979</v>
      </c>
      <c r="F176" s="139" t="s">
        <v>3980</v>
      </c>
      <c r="G176" s="140" t="s">
        <v>257</v>
      </c>
      <c r="H176" s="141">
        <v>820</v>
      </c>
      <c r="I176" s="142"/>
      <c r="J176" s="143">
        <f>ROUND(I176*H176,2)</f>
        <v>0</v>
      </c>
      <c r="K176" s="144"/>
      <c r="L176" s="32"/>
      <c r="M176" s="145" t="s">
        <v>1</v>
      </c>
      <c r="N176" s="146" t="s">
        <v>38</v>
      </c>
      <c r="P176" s="147">
        <f>O176*H176</f>
        <v>0</v>
      </c>
      <c r="Q176" s="147">
        <v>0</v>
      </c>
      <c r="R176" s="147">
        <f>Q176*H176</f>
        <v>0</v>
      </c>
      <c r="S176" s="147">
        <v>0</v>
      </c>
      <c r="T176" s="148">
        <f>S176*H176</f>
        <v>0</v>
      </c>
      <c r="AR176" s="149" t="s">
        <v>247</v>
      </c>
      <c r="AT176" s="149" t="s">
        <v>243</v>
      </c>
      <c r="AU176" s="149" t="s">
        <v>83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3981</v>
      </c>
    </row>
    <row r="177" spans="2:47" s="1" customFormat="1" ht="19.5">
      <c r="B177" s="32"/>
      <c r="D177" s="151" t="s">
        <v>248</v>
      </c>
      <c r="F177" s="152" t="s">
        <v>3980</v>
      </c>
      <c r="I177" s="153"/>
      <c r="L177" s="32"/>
      <c r="M177" s="167"/>
      <c r="N177" s="168"/>
      <c r="O177" s="168"/>
      <c r="P177" s="168"/>
      <c r="Q177" s="168"/>
      <c r="R177" s="168"/>
      <c r="S177" s="168"/>
      <c r="T177" s="169"/>
      <c r="AT177" s="17" t="s">
        <v>248</v>
      </c>
      <c r="AU177" s="17" t="s">
        <v>83</v>
      </c>
    </row>
    <row r="178" spans="2:12" s="1" customFormat="1" ht="6.95" customHeight="1">
      <c r="B178" s="44"/>
      <c r="C178" s="45"/>
      <c r="D178" s="45"/>
      <c r="E178" s="45"/>
      <c r="F178" s="45"/>
      <c r="G178" s="45"/>
      <c r="H178" s="45"/>
      <c r="I178" s="45"/>
      <c r="J178" s="45"/>
      <c r="K178" s="45"/>
      <c r="L178" s="32"/>
    </row>
  </sheetData>
  <sheetProtection algorithmName="SHA-512" hashValue="rq8tj3Sers5W35mYfiO3d98n3jBxvnHzg3CmfPYJ4pSFMuU7SPr3krH3eVT0FdYEBkhr0/uRi2cVCyiXfhHkow==" saltValue="qpPJDf3EhwZ3bRuoDNKLIzd6vgo2FaWO4d4cuxPwwQJAr1g4H2WvD8A6BfgJDn8Cc8mpu/d1VMbZtMI3DIdksw==" spinCount="100000" sheet="1" objects="1" scenarios="1" formatColumns="0" formatRows="0" autoFilter="0"/>
  <autoFilter ref="C122:K177"/>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BM14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165</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3926</v>
      </c>
      <c r="F9" s="247"/>
      <c r="G9" s="247"/>
      <c r="H9" s="247"/>
      <c r="L9" s="32"/>
    </row>
    <row r="10" spans="2:12" s="1" customFormat="1" ht="12" customHeight="1">
      <c r="B10" s="32"/>
      <c r="D10" s="27" t="s">
        <v>3927</v>
      </c>
      <c r="L10" s="32"/>
    </row>
    <row r="11" spans="2:12" s="1" customFormat="1" ht="30" customHeight="1">
      <c r="B11" s="32"/>
      <c r="E11" s="241" t="s">
        <v>3982</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21</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ROUND(J123,2)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ROUND((SUM(BE123:BE145)),2)</f>
        <v>0</v>
      </c>
      <c r="I35" s="96">
        <v>0.21</v>
      </c>
      <c r="J35" s="86">
        <f>ROUND(((SUM(BE123:BE145))*I35),2)</f>
        <v>0</v>
      </c>
      <c r="L35" s="32"/>
    </row>
    <row r="36" spans="2:12" s="1" customFormat="1" ht="14.45" customHeight="1">
      <c r="B36" s="32"/>
      <c r="E36" s="27" t="s">
        <v>39</v>
      </c>
      <c r="F36" s="86">
        <f>ROUND((SUM(BF123:BF145)),2)</f>
        <v>0</v>
      </c>
      <c r="I36" s="96">
        <v>0.15</v>
      </c>
      <c r="J36" s="86">
        <f>ROUND(((SUM(BF123:BF145))*I36),2)</f>
        <v>0</v>
      </c>
      <c r="L36" s="32"/>
    </row>
    <row r="37" spans="2:12" s="1" customFormat="1" ht="14.45" customHeight="1" hidden="1">
      <c r="B37" s="32"/>
      <c r="E37" s="27" t="s">
        <v>40</v>
      </c>
      <c r="F37" s="86">
        <f>ROUND((SUM(BG123:BG145)),2)</f>
        <v>0</v>
      </c>
      <c r="I37" s="96">
        <v>0.21</v>
      </c>
      <c r="J37" s="86">
        <f>0</f>
        <v>0</v>
      </c>
      <c r="L37" s="32"/>
    </row>
    <row r="38" spans="2:12" s="1" customFormat="1" ht="14.45" customHeight="1" hidden="1">
      <c r="B38" s="32"/>
      <c r="E38" s="27" t="s">
        <v>41</v>
      </c>
      <c r="F38" s="86">
        <f>ROUND((SUM(BH123:BH145)),2)</f>
        <v>0</v>
      </c>
      <c r="I38" s="96">
        <v>0.15</v>
      </c>
      <c r="J38" s="86">
        <f>0</f>
        <v>0</v>
      </c>
      <c r="L38" s="32"/>
    </row>
    <row r="39" spans="2:12" s="1" customFormat="1" ht="14.45" customHeight="1" hidden="1">
      <c r="B39" s="32"/>
      <c r="E39" s="27" t="s">
        <v>42</v>
      </c>
      <c r="F39" s="86">
        <f>ROUND((SUM(BI123:BI145)),2)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3926</v>
      </c>
      <c r="F87" s="247"/>
      <c r="G87" s="247"/>
      <c r="H87" s="247"/>
      <c r="L87" s="32"/>
    </row>
    <row r="88" spans="2:12" s="1" customFormat="1" ht="12" customHeight="1">
      <c r="B88" s="32"/>
      <c r="C88" s="27" t="s">
        <v>3927</v>
      </c>
      <c r="L88" s="32"/>
    </row>
    <row r="89" spans="2:12" s="1" customFormat="1" ht="30" customHeight="1">
      <c r="B89" s="32"/>
      <c r="E89" s="241" t="str">
        <f>E11</f>
        <v>SO 30-01.2 - Liberec – Mníšek u L.,  sanace skalních zářezů úsek II. km 169,435 - 169,630</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 xml:space="preserve"> </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J123</f>
        <v>0</v>
      </c>
      <c r="L98" s="32"/>
      <c r="AU98" s="17" t="s">
        <v>212</v>
      </c>
    </row>
    <row r="99" spans="2:12" s="8" customFormat="1" ht="24.95" customHeight="1">
      <c r="B99" s="108"/>
      <c r="D99" s="109" t="s">
        <v>2036</v>
      </c>
      <c r="E99" s="110"/>
      <c r="F99" s="110"/>
      <c r="G99" s="110"/>
      <c r="H99" s="110"/>
      <c r="I99" s="110"/>
      <c r="J99" s="111">
        <f>J124</f>
        <v>0</v>
      </c>
      <c r="L99" s="108"/>
    </row>
    <row r="100" spans="2:12" s="9" customFormat="1" ht="19.9" customHeight="1">
      <c r="B100" s="112"/>
      <c r="D100" s="113" t="s">
        <v>214</v>
      </c>
      <c r="E100" s="114"/>
      <c r="F100" s="114"/>
      <c r="G100" s="114"/>
      <c r="H100" s="114"/>
      <c r="I100" s="114"/>
      <c r="J100" s="115">
        <f>J125</f>
        <v>0</v>
      </c>
      <c r="L100" s="112"/>
    </row>
    <row r="101" spans="2:12" s="9" customFormat="1" ht="19.9" customHeight="1">
      <c r="B101" s="112"/>
      <c r="D101" s="113" t="s">
        <v>1034</v>
      </c>
      <c r="E101" s="114"/>
      <c r="F101" s="114"/>
      <c r="G101" s="114"/>
      <c r="H101" s="114"/>
      <c r="I101" s="114"/>
      <c r="J101" s="115">
        <f>J139</f>
        <v>0</v>
      </c>
      <c r="L101" s="112"/>
    </row>
    <row r="102" spans="2:12" s="1" customFormat="1" ht="21.75" customHeight="1">
      <c r="B102" s="32"/>
      <c r="L102" s="32"/>
    </row>
    <row r="103" spans="2:12" s="1" customFormat="1" ht="6.95" customHeight="1">
      <c r="B103" s="44"/>
      <c r="C103" s="45"/>
      <c r="D103" s="45"/>
      <c r="E103" s="45"/>
      <c r="F103" s="45"/>
      <c r="G103" s="45"/>
      <c r="H103" s="45"/>
      <c r="I103" s="45"/>
      <c r="J103" s="45"/>
      <c r="K103" s="45"/>
      <c r="L103" s="32"/>
    </row>
    <row r="107" spans="2:12" s="1" customFormat="1" ht="6.95" customHeight="1">
      <c r="B107" s="46"/>
      <c r="C107" s="47"/>
      <c r="D107" s="47"/>
      <c r="E107" s="47"/>
      <c r="F107" s="47"/>
      <c r="G107" s="47"/>
      <c r="H107" s="47"/>
      <c r="I107" s="47"/>
      <c r="J107" s="47"/>
      <c r="K107" s="47"/>
      <c r="L107" s="32"/>
    </row>
    <row r="108" spans="2:12" s="1" customFormat="1" ht="24.95" customHeight="1">
      <c r="B108" s="32"/>
      <c r="C108" s="21" t="s">
        <v>226</v>
      </c>
      <c r="L108" s="32"/>
    </row>
    <row r="109" spans="2:12" s="1" customFormat="1" ht="6.95" customHeight="1">
      <c r="B109" s="32"/>
      <c r="L109" s="32"/>
    </row>
    <row r="110" spans="2:12" s="1" customFormat="1" ht="12" customHeight="1">
      <c r="B110" s="32"/>
      <c r="C110" s="27" t="s">
        <v>16</v>
      </c>
      <c r="L110" s="32"/>
    </row>
    <row r="111" spans="2:12" s="1" customFormat="1" ht="16.5" customHeight="1">
      <c r="B111" s="32"/>
      <c r="E111" s="245" t="str">
        <f>E7</f>
        <v>Oprava trati v úseku Krásná Studánka – Mníšek u Liberce</v>
      </c>
      <c r="F111" s="246"/>
      <c r="G111" s="246"/>
      <c r="H111" s="246"/>
      <c r="L111" s="32"/>
    </row>
    <row r="112" spans="2:12" ht="12" customHeight="1">
      <c r="B112" s="20"/>
      <c r="C112" s="27" t="s">
        <v>206</v>
      </c>
      <c r="L112" s="20"/>
    </row>
    <row r="113" spans="2:12" s="1" customFormat="1" ht="16.5" customHeight="1">
      <c r="B113" s="32"/>
      <c r="E113" s="245" t="s">
        <v>3926</v>
      </c>
      <c r="F113" s="247"/>
      <c r="G113" s="247"/>
      <c r="H113" s="247"/>
      <c r="L113" s="32"/>
    </row>
    <row r="114" spans="2:12" s="1" customFormat="1" ht="12" customHeight="1">
      <c r="B114" s="32"/>
      <c r="C114" s="27" t="s">
        <v>3927</v>
      </c>
      <c r="L114" s="32"/>
    </row>
    <row r="115" spans="2:12" s="1" customFormat="1" ht="30" customHeight="1">
      <c r="B115" s="32"/>
      <c r="E115" s="241" t="str">
        <f>E11</f>
        <v>SO 30-01.2 - Liberec – Mníšek u L.,  sanace skalních zářezů úsek II. km 169,435 - 169,630</v>
      </c>
      <c r="F115" s="247"/>
      <c r="G115" s="247"/>
      <c r="H115" s="247"/>
      <c r="L115" s="32"/>
    </row>
    <row r="116" spans="2:12" s="1" customFormat="1" ht="6.95" customHeight="1">
      <c r="B116" s="32"/>
      <c r="L116" s="32"/>
    </row>
    <row r="117" spans="2:12" s="1" customFormat="1" ht="12" customHeight="1">
      <c r="B117" s="32"/>
      <c r="C117" s="27" t="s">
        <v>20</v>
      </c>
      <c r="F117" s="25" t="str">
        <f>F14</f>
        <v xml:space="preserve"> </v>
      </c>
      <c r="I117" s="27" t="s">
        <v>22</v>
      </c>
      <c r="J117" s="52" t="str">
        <f>IF(J14="","",J14)</f>
        <v>30. 6. 2023</v>
      </c>
      <c r="L117" s="32"/>
    </row>
    <row r="118" spans="2:12" s="1" customFormat="1" ht="6.95" customHeight="1">
      <c r="B118" s="32"/>
      <c r="L118" s="32"/>
    </row>
    <row r="119" spans="2:12" s="1" customFormat="1" ht="15.2" customHeight="1">
      <c r="B119" s="32"/>
      <c r="C119" s="27" t="s">
        <v>24</v>
      </c>
      <c r="F119" s="25" t="str">
        <f>E17</f>
        <v xml:space="preserve"> </v>
      </c>
      <c r="I119" s="27" t="s">
        <v>29</v>
      </c>
      <c r="J119" s="30" t="str">
        <f>E23</f>
        <v xml:space="preserve"> </v>
      </c>
      <c r="L119" s="32"/>
    </row>
    <row r="120" spans="2:12" s="1" customFormat="1" ht="15.2" customHeight="1">
      <c r="B120" s="32"/>
      <c r="C120" s="27" t="s">
        <v>27</v>
      </c>
      <c r="F120" s="25" t="str">
        <f>IF(E20="","",E20)</f>
        <v>Vyplň údaj</v>
      </c>
      <c r="I120" s="27" t="s">
        <v>31</v>
      </c>
      <c r="J120" s="30" t="str">
        <f>E26</f>
        <v xml:space="preserve"> </v>
      </c>
      <c r="L120" s="32"/>
    </row>
    <row r="121" spans="2:12" s="1" customFormat="1" ht="10.35" customHeight="1">
      <c r="B121" s="32"/>
      <c r="L121" s="32"/>
    </row>
    <row r="122" spans="2:20" s="10" customFormat="1" ht="29.25" customHeight="1">
      <c r="B122" s="116"/>
      <c r="C122" s="117" t="s">
        <v>227</v>
      </c>
      <c r="D122" s="118" t="s">
        <v>58</v>
      </c>
      <c r="E122" s="118" t="s">
        <v>54</v>
      </c>
      <c r="F122" s="118" t="s">
        <v>55</v>
      </c>
      <c r="G122" s="118" t="s">
        <v>228</v>
      </c>
      <c r="H122" s="118" t="s">
        <v>229</v>
      </c>
      <c r="I122" s="118" t="s">
        <v>230</v>
      </c>
      <c r="J122" s="119" t="s">
        <v>210</v>
      </c>
      <c r="K122" s="120" t="s">
        <v>231</v>
      </c>
      <c r="L122" s="116"/>
      <c r="M122" s="59" t="s">
        <v>1</v>
      </c>
      <c r="N122" s="60" t="s">
        <v>37</v>
      </c>
      <c r="O122" s="60" t="s">
        <v>232</v>
      </c>
      <c r="P122" s="60" t="s">
        <v>233</v>
      </c>
      <c r="Q122" s="60" t="s">
        <v>234</v>
      </c>
      <c r="R122" s="60" t="s">
        <v>235</v>
      </c>
      <c r="S122" s="60" t="s">
        <v>236</v>
      </c>
      <c r="T122" s="61" t="s">
        <v>237</v>
      </c>
    </row>
    <row r="123" spans="2:63" s="1" customFormat="1" ht="22.9" customHeight="1">
      <c r="B123" s="32"/>
      <c r="C123" s="64" t="s">
        <v>238</v>
      </c>
      <c r="J123" s="121">
        <f>BK123</f>
        <v>0</v>
      </c>
      <c r="L123" s="32"/>
      <c r="M123" s="62"/>
      <c r="N123" s="53"/>
      <c r="O123" s="53"/>
      <c r="P123" s="122">
        <f>P124</f>
        <v>0</v>
      </c>
      <c r="Q123" s="53"/>
      <c r="R123" s="122">
        <f>R124</f>
        <v>0</v>
      </c>
      <c r="S123" s="53"/>
      <c r="T123" s="123">
        <f>T124</f>
        <v>0</v>
      </c>
      <c r="AT123" s="17" t="s">
        <v>72</v>
      </c>
      <c r="AU123" s="17" t="s">
        <v>212</v>
      </c>
      <c r="BK123" s="124">
        <f>BK124</f>
        <v>0</v>
      </c>
    </row>
    <row r="124" spans="2:63" s="11" customFormat="1" ht="25.9" customHeight="1">
      <c r="B124" s="125"/>
      <c r="D124" s="126" t="s">
        <v>72</v>
      </c>
      <c r="E124" s="127" t="s">
        <v>239</v>
      </c>
      <c r="F124" s="127" t="s">
        <v>2037</v>
      </c>
      <c r="I124" s="128"/>
      <c r="J124" s="129">
        <f>BK124</f>
        <v>0</v>
      </c>
      <c r="L124" s="125"/>
      <c r="M124" s="130"/>
      <c r="P124" s="131">
        <f>P125+P139</f>
        <v>0</v>
      </c>
      <c r="R124" s="131">
        <f>R125+R139</f>
        <v>0</v>
      </c>
      <c r="T124" s="132">
        <f>T125+T139</f>
        <v>0</v>
      </c>
      <c r="AR124" s="126" t="s">
        <v>81</v>
      </c>
      <c r="AT124" s="133" t="s">
        <v>72</v>
      </c>
      <c r="AU124" s="133" t="s">
        <v>73</v>
      </c>
      <c r="AY124" s="126" t="s">
        <v>241</v>
      </c>
      <c r="BK124" s="134">
        <f>BK125+BK139</f>
        <v>0</v>
      </c>
    </row>
    <row r="125" spans="2:63" s="11" customFormat="1" ht="22.9" customHeight="1">
      <c r="B125" s="125"/>
      <c r="D125" s="126" t="s">
        <v>72</v>
      </c>
      <c r="E125" s="135" t="s">
        <v>81</v>
      </c>
      <c r="F125" s="135" t="s">
        <v>242</v>
      </c>
      <c r="I125" s="128"/>
      <c r="J125" s="136">
        <f>BK125</f>
        <v>0</v>
      </c>
      <c r="L125" s="125"/>
      <c r="M125" s="130"/>
      <c r="P125" s="131">
        <f>SUM(P126:P138)</f>
        <v>0</v>
      </c>
      <c r="R125" s="131">
        <f>SUM(R126:R138)</f>
        <v>0</v>
      </c>
      <c r="T125" s="132">
        <f>SUM(T126:T138)</f>
        <v>0</v>
      </c>
      <c r="AR125" s="126" t="s">
        <v>81</v>
      </c>
      <c r="AT125" s="133" t="s">
        <v>72</v>
      </c>
      <c r="AU125" s="133" t="s">
        <v>81</v>
      </c>
      <c r="AY125" s="126" t="s">
        <v>241</v>
      </c>
      <c r="BK125" s="134">
        <f>SUM(BK126:BK138)</f>
        <v>0</v>
      </c>
    </row>
    <row r="126" spans="2:65" s="1" customFormat="1" ht="24.2" customHeight="1">
      <c r="B126" s="32"/>
      <c r="C126" s="137" t="s">
        <v>81</v>
      </c>
      <c r="D126" s="137" t="s">
        <v>243</v>
      </c>
      <c r="E126" s="138" t="s">
        <v>3929</v>
      </c>
      <c r="F126" s="139" t="s">
        <v>3930</v>
      </c>
      <c r="G126" s="140" t="s">
        <v>263</v>
      </c>
      <c r="H126" s="141">
        <v>9</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3983</v>
      </c>
    </row>
    <row r="127" spans="2:47" s="1" customFormat="1" ht="19.5">
      <c r="B127" s="32"/>
      <c r="D127" s="151" t="s">
        <v>248</v>
      </c>
      <c r="F127" s="152" t="s">
        <v>3930</v>
      </c>
      <c r="I127" s="153"/>
      <c r="L127" s="32"/>
      <c r="M127" s="154"/>
      <c r="T127" s="56"/>
      <c r="AT127" s="17" t="s">
        <v>248</v>
      </c>
      <c r="AU127" s="17" t="s">
        <v>83</v>
      </c>
    </row>
    <row r="128" spans="2:65" s="1" customFormat="1" ht="24.2" customHeight="1">
      <c r="B128" s="32"/>
      <c r="C128" s="137" t="s">
        <v>83</v>
      </c>
      <c r="D128" s="137" t="s">
        <v>243</v>
      </c>
      <c r="E128" s="138" t="s">
        <v>3932</v>
      </c>
      <c r="F128" s="139" t="s">
        <v>3933</v>
      </c>
      <c r="G128" s="140" t="s">
        <v>257</v>
      </c>
      <c r="H128" s="141">
        <v>1359.75</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3984</v>
      </c>
    </row>
    <row r="129" spans="2:47" s="1" customFormat="1" ht="11.25">
      <c r="B129" s="32"/>
      <c r="D129" s="151" t="s">
        <v>248</v>
      </c>
      <c r="F129" s="152" t="s">
        <v>3933</v>
      </c>
      <c r="I129" s="153"/>
      <c r="L129" s="32"/>
      <c r="M129" s="154"/>
      <c r="T129" s="56"/>
      <c r="AT129" s="17" t="s">
        <v>248</v>
      </c>
      <c r="AU129" s="17" t="s">
        <v>83</v>
      </c>
    </row>
    <row r="130" spans="2:65" s="1" customFormat="1" ht="16.5" customHeight="1">
      <c r="B130" s="32"/>
      <c r="C130" s="137" t="s">
        <v>251</v>
      </c>
      <c r="D130" s="137" t="s">
        <v>243</v>
      </c>
      <c r="E130" s="138" t="s">
        <v>3935</v>
      </c>
      <c r="F130" s="139" t="s">
        <v>3936</v>
      </c>
      <c r="G130" s="140" t="s">
        <v>257</v>
      </c>
      <c r="H130" s="141">
        <v>780</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3985</v>
      </c>
    </row>
    <row r="131" spans="2:47" s="1" customFormat="1" ht="11.25">
      <c r="B131" s="32"/>
      <c r="D131" s="151" t="s">
        <v>248</v>
      </c>
      <c r="F131" s="152" t="s">
        <v>3936</v>
      </c>
      <c r="I131" s="153"/>
      <c r="L131" s="32"/>
      <c r="M131" s="154"/>
      <c r="T131" s="56"/>
      <c r="AT131" s="17" t="s">
        <v>248</v>
      </c>
      <c r="AU131" s="17" t="s">
        <v>83</v>
      </c>
    </row>
    <row r="132" spans="2:65" s="1" customFormat="1" ht="24.2" customHeight="1">
      <c r="B132" s="32"/>
      <c r="C132" s="137" t="s">
        <v>254</v>
      </c>
      <c r="D132" s="137" t="s">
        <v>243</v>
      </c>
      <c r="E132" s="138" t="s">
        <v>3945</v>
      </c>
      <c r="F132" s="139" t="s">
        <v>3946</v>
      </c>
      <c r="G132" s="140" t="s">
        <v>257</v>
      </c>
      <c r="H132" s="141">
        <v>1359.75</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3986</v>
      </c>
    </row>
    <row r="133" spans="2:47" s="1" customFormat="1" ht="19.5">
      <c r="B133" s="32"/>
      <c r="D133" s="151" t="s">
        <v>248</v>
      </c>
      <c r="F133" s="152" t="s">
        <v>3946</v>
      </c>
      <c r="I133" s="153"/>
      <c r="L133" s="32"/>
      <c r="M133" s="154"/>
      <c r="T133" s="56"/>
      <c r="AT133" s="17" t="s">
        <v>248</v>
      </c>
      <c r="AU133" s="17" t="s">
        <v>83</v>
      </c>
    </row>
    <row r="134" spans="2:51" s="12" customFormat="1" ht="33.75">
      <c r="B134" s="170"/>
      <c r="D134" s="151" t="s">
        <v>1584</v>
      </c>
      <c r="E134" s="171" t="s">
        <v>1</v>
      </c>
      <c r="F134" s="172" t="s">
        <v>3987</v>
      </c>
      <c r="H134" s="173">
        <v>350</v>
      </c>
      <c r="I134" s="174"/>
      <c r="L134" s="170"/>
      <c r="M134" s="175"/>
      <c r="T134" s="176"/>
      <c r="AT134" s="171" t="s">
        <v>1584</v>
      </c>
      <c r="AU134" s="171" t="s">
        <v>83</v>
      </c>
      <c r="AV134" s="12" t="s">
        <v>83</v>
      </c>
      <c r="AW134" s="12" t="s">
        <v>30</v>
      </c>
      <c r="AX134" s="12" t="s">
        <v>73</v>
      </c>
      <c r="AY134" s="171" t="s">
        <v>241</v>
      </c>
    </row>
    <row r="135" spans="2:51" s="12" customFormat="1" ht="11.25">
      <c r="B135" s="170"/>
      <c r="D135" s="151" t="s">
        <v>1584</v>
      </c>
      <c r="E135" s="171" t="s">
        <v>1</v>
      </c>
      <c r="F135" s="172" t="s">
        <v>3988</v>
      </c>
      <c r="H135" s="173">
        <v>237</v>
      </c>
      <c r="I135" s="174"/>
      <c r="L135" s="170"/>
      <c r="M135" s="175"/>
      <c r="T135" s="176"/>
      <c r="AT135" s="171" t="s">
        <v>1584</v>
      </c>
      <c r="AU135" s="171" t="s">
        <v>83</v>
      </c>
      <c r="AV135" s="12" t="s">
        <v>83</v>
      </c>
      <c r="AW135" s="12" t="s">
        <v>30</v>
      </c>
      <c r="AX135" s="12" t="s">
        <v>73</v>
      </c>
      <c r="AY135" s="171" t="s">
        <v>241</v>
      </c>
    </row>
    <row r="136" spans="2:51" s="12" customFormat="1" ht="22.5">
      <c r="B136" s="170"/>
      <c r="D136" s="151" t="s">
        <v>1584</v>
      </c>
      <c r="E136" s="171" t="s">
        <v>1</v>
      </c>
      <c r="F136" s="172" t="s">
        <v>3989</v>
      </c>
      <c r="H136" s="173">
        <v>353.5</v>
      </c>
      <c r="I136" s="174"/>
      <c r="L136" s="170"/>
      <c r="M136" s="175"/>
      <c r="T136" s="176"/>
      <c r="AT136" s="171" t="s">
        <v>1584</v>
      </c>
      <c r="AU136" s="171" t="s">
        <v>83</v>
      </c>
      <c r="AV136" s="12" t="s">
        <v>83</v>
      </c>
      <c r="AW136" s="12" t="s">
        <v>30</v>
      </c>
      <c r="AX136" s="12" t="s">
        <v>73</v>
      </c>
      <c r="AY136" s="171" t="s">
        <v>241</v>
      </c>
    </row>
    <row r="137" spans="2:51" s="12" customFormat="1" ht="11.25">
      <c r="B137" s="170"/>
      <c r="D137" s="151" t="s">
        <v>1584</v>
      </c>
      <c r="E137" s="171" t="s">
        <v>1</v>
      </c>
      <c r="F137" s="172" t="s">
        <v>3990</v>
      </c>
      <c r="H137" s="173">
        <v>419.25</v>
      </c>
      <c r="I137" s="174"/>
      <c r="L137" s="170"/>
      <c r="M137" s="175"/>
      <c r="T137" s="176"/>
      <c r="AT137" s="171" t="s">
        <v>1584</v>
      </c>
      <c r="AU137" s="171" t="s">
        <v>83</v>
      </c>
      <c r="AV137" s="12" t="s">
        <v>83</v>
      </c>
      <c r="AW137" s="12" t="s">
        <v>30</v>
      </c>
      <c r="AX137" s="12" t="s">
        <v>73</v>
      </c>
      <c r="AY137" s="171" t="s">
        <v>241</v>
      </c>
    </row>
    <row r="138" spans="2:51" s="14" customFormat="1" ht="11.25">
      <c r="B138" s="186"/>
      <c r="D138" s="151" t="s">
        <v>1584</v>
      </c>
      <c r="E138" s="187" t="s">
        <v>1</v>
      </c>
      <c r="F138" s="188" t="s">
        <v>2061</v>
      </c>
      <c r="H138" s="189">
        <v>1359.75</v>
      </c>
      <c r="I138" s="190"/>
      <c r="L138" s="186"/>
      <c r="M138" s="191"/>
      <c r="T138" s="192"/>
      <c r="AT138" s="187" t="s">
        <v>1584</v>
      </c>
      <c r="AU138" s="187" t="s">
        <v>83</v>
      </c>
      <c r="AV138" s="14" t="s">
        <v>247</v>
      </c>
      <c r="AW138" s="14" t="s">
        <v>30</v>
      </c>
      <c r="AX138" s="14" t="s">
        <v>81</v>
      </c>
      <c r="AY138" s="187" t="s">
        <v>241</v>
      </c>
    </row>
    <row r="139" spans="2:63" s="11" customFormat="1" ht="22.9" customHeight="1">
      <c r="B139" s="125"/>
      <c r="D139" s="126" t="s">
        <v>72</v>
      </c>
      <c r="E139" s="135" t="s">
        <v>83</v>
      </c>
      <c r="F139" s="135" t="s">
        <v>1132</v>
      </c>
      <c r="I139" s="128"/>
      <c r="J139" s="136">
        <f>BK139</f>
        <v>0</v>
      </c>
      <c r="L139" s="125"/>
      <c r="M139" s="130"/>
      <c r="P139" s="131">
        <f>SUM(P140:P145)</f>
        <v>0</v>
      </c>
      <c r="R139" s="131">
        <f>SUM(R140:R145)</f>
        <v>0</v>
      </c>
      <c r="T139" s="132">
        <f>SUM(T140:T145)</f>
        <v>0</v>
      </c>
      <c r="AR139" s="126" t="s">
        <v>81</v>
      </c>
      <c r="AT139" s="133" t="s">
        <v>72</v>
      </c>
      <c r="AU139" s="133" t="s">
        <v>81</v>
      </c>
      <c r="AY139" s="126" t="s">
        <v>241</v>
      </c>
      <c r="BK139" s="134">
        <f>SUM(BK140:BK145)</f>
        <v>0</v>
      </c>
    </row>
    <row r="140" spans="2:65" s="1" customFormat="1" ht="24.2" customHeight="1">
      <c r="B140" s="32"/>
      <c r="C140" s="137" t="s">
        <v>275</v>
      </c>
      <c r="D140" s="137" t="s">
        <v>243</v>
      </c>
      <c r="E140" s="138" t="s">
        <v>3975</v>
      </c>
      <c r="F140" s="139" t="s">
        <v>3976</v>
      </c>
      <c r="G140" s="140" t="s">
        <v>257</v>
      </c>
      <c r="H140" s="141">
        <v>780</v>
      </c>
      <c r="I140" s="142"/>
      <c r="J140" s="143">
        <f>ROUND(I140*H140,2)</f>
        <v>0</v>
      </c>
      <c r="K140" s="144"/>
      <c r="L140" s="32"/>
      <c r="M140" s="145" t="s">
        <v>1</v>
      </c>
      <c r="N140" s="146" t="s">
        <v>38</v>
      </c>
      <c r="P140" s="147">
        <f>O140*H140</f>
        <v>0</v>
      </c>
      <c r="Q140" s="147">
        <v>0</v>
      </c>
      <c r="R140" s="147">
        <f>Q140*H140</f>
        <v>0</v>
      </c>
      <c r="S140" s="147">
        <v>0</v>
      </c>
      <c r="T140" s="148">
        <f>S140*H140</f>
        <v>0</v>
      </c>
      <c r="AR140" s="149" t="s">
        <v>247</v>
      </c>
      <c r="AT140" s="149" t="s">
        <v>243</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3991</v>
      </c>
    </row>
    <row r="141" spans="2:47" s="1" customFormat="1" ht="11.25">
      <c r="B141" s="32"/>
      <c r="D141" s="151" t="s">
        <v>248</v>
      </c>
      <c r="F141" s="152" t="s">
        <v>3976</v>
      </c>
      <c r="I141" s="153"/>
      <c r="L141" s="32"/>
      <c r="M141" s="154"/>
      <c r="T141" s="56"/>
      <c r="AT141" s="17" t="s">
        <v>248</v>
      </c>
      <c r="AU141" s="17" t="s">
        <v>83</v>
      </c>
    </row>
    <row r="142" spans="2:51" s="12" customFormat="1" ht="11.25">
      <c r="B142" s="170"/>
      <c r="D142" s="151" t="s">
        <v>1584</v>
      </c>
      <c r="E142" s="171" t="s">
        <v>1</v>
      </c>
      <c r="F142" s="172" t="s">
        <v>3992</v>
      </c>
      <c r="H142" s="173">
        <v>780</v>
      </c>
      <c r="I142" s="174"/>
      <c r="L142" s="170"/>
      <c r="M142" s="175"/>
      <c r="T142" s="176"/>
      <c r="AT142" s="171" t="s">
        <v>1584</v>
      </c>
      <c r="AU142" s="171" t="s">
        <v>83</v>
      </c>
      <c r="AV142" s="12" t="s">
        <v>83</v>
      </c>
      <c r="AW142" s="12" t="s">
        <v>30</v>
      </c>
      <c r="AX142" s="12" t="s">
        <v>73</v>
      </c>
      <c r="AY142" s="171" t="s">
        <v>241</v>
      </c>
    </row>
    <row r="143" spans="2:51" s="14" customFormat="1" ht="11.25">
      <c r="B143" s="186"/>
      <c r="D143" s="151" t="s">
        <v>1584</v>
      </c>
      <c r="E143" s="187" t="s">
        <v>1</v>
      </c>
      <c r="F143" s="188" t="s">
        <v>2061</v>
      </c>
      <c r="H143" s="189">
        <v>780</v>
      </c>
      <c r="I143" s="190"/>
      <c r="L143" s="186"/>
      <c r="M143" s="191"/>
      <c r="T143" s="192"/>
      <c r="AT143" s="187" t="s">
        <v>1584</v>
      </c>
      <c r="AU143" s="187" t="s">
        <v>83</v>
      </c>
      <c r="AV143" s="14" t="s">
        <v>247</v>
      </c>
      <c r="AW143" s="14" t="s">
        <v>30</v>
      </c>
      <c r="AX143" s="14" t="s">
        <v>81</v>
      </c>
      <c r="AY143" s="187" t="s">
        <v>241</v>
      </c>
    </row>
    <row r="144" spans="2:65" s="1" customFormat="1" ht="24.2" customHeight="1">
      <c r="B144" s="32"/>
      <c r="C144" s="137" t="s">
        <v>303</v>
      </c>
      <c r="D144" s="137" t="s">
        <v>243</v>
      </c>
      <c r="E144" s="138" t="s">
        <v>3979</v>
      </c>
      <c r="F144" s="139" t="s">
        <v>3980</v>
      </c>
      <c r="G144" s="140" t="s">
        <v>257</v>
      </c>
      <c r="H144" s="141">
        <v>780</v>
      </c>
      <c r="I144" s="142"/>
      <c r="J144" s="143">
        <f>ROUND(I144*H144,2)</f>
        <v>0</v>
      </c>
      <c r="K144" s="144"/>
      <c r="L144" s="32"/>
      <c r="M144" s="145" t="s">
        <v>1</v>
      </c>
      <c r="N144" s="146" t="s">
        <v>38</v>
      </c>
      <c r="P144" s="147">
        <f>O144*H144</f>
        <v>0</v>
      </c>
      <c r="Q144" s="147">
        <v>0</v>
      </c>
      <c r="R144" s="147">
        <f>Q144*H144</f>
        <v>0</v>
      </c>
      <c r="S144" s="147">
        <v>0</v>
      </c>
      <c r="T144" s="148">
        <f>S144*H144</f>
        <v>0</v>
      </c>
      <c r="AR144" s="149" t="s">
        <v>247</v>
      </c>
      <c r="AT144" s="149" t="s">
        <v>243</v>
      </c>
      <c r="AU144" s="149" t="s">
        <v>83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3993</v>
      </c>
    </row>
    <row r="145" spans="2:47" s="1" customFormat="1" ht="19.5">
      <c r="B145" s="32"/>
      <c r="D145" s="151" t="s">
        <v>248</v>
      </c>
      <c r="F145" s="152" t="s">
        <v>3980</v>
      </c>
      <c r="I145" s="153"/>
      <c r="L145" s="32"/>
      <c r="M145" s="167"/>
      <c r="N145" s="168"/>
      <c r="O145" s="168"/>
      <c r="P145" s="168"/>
      <c r="Q145" s="168"/>
      <c r="R145" s="168"/>
      <c r="S145" s="168"/>
      <c r="T145" s="169"/>
      <c r="AT145" s="17" t="s">
        <v>248</v>
      </c>
      <c r="AU145" s="17" t="s">
        <v>83</v>
      </c>
    </row>
    <row r="146" spans="2:12" s="1" customFormat="1" ht="6.95" customHeight="1">
      <c r="B146" s="44"/>
      <c r="C146" s="45"/>
      <c r="D146" s="45"/>
      <c r="E146" s="45"/>
      <c r="F146" s="45"/>
      <c r="G146" s="45"/>
      <c r="H146" s="45"/>
      <c r="I146" s="45"/>
      <c r="J146" s="45"/>
      <c r="K146" s="45"/>
      <c r="L146" s="32"/>
    </row>
  </sheetData>
  <sheetProtection algorithmName="SHA-512" hashValue="FVPk60QBMSuavg5kuo/Rqre+rtxkW7nywZVmyGnXIS/Kfsy3eB2pjpVyccOw992hamQ/DUKthZoR3U7EvT6+iw==" saltValue="vXqyfc/m9cScvK3V49aL6GnlY2vUWZSbF8lA5Qiebvp1lyAnazjNMh66AgbRHZkVRCqCjqQ322OWAQKdaVfN1A==" spinCount="100000" sheet="1" objects="1" scenarios="1" formatColumns="0" formatRows="0" autoFilter="0"/>
  <autoFilter ref="C122:K145"/>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BM20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168</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3994</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ROUND((SUM(BE119:BE202)),2)</f>
        <v>0</v>
      </c>
      <c r="I33" s="96">
        <v>0.21</v>
      </c>
      <c r="J33" s="86">
        <f>ROUND(((SUM(BE119:BE202))*I33),2)</f>
        <v>0</v>
      </c>
      <c r="L33" s="32"/>
    </row>
    <row r="34" spans="2:12" s="1" customFormat="1" ht="14.45" customHeight="1">
      <c r="B34" s="32"/>
      <c r="E34" s="27" t="s">
        <v>39</v>
      </c>
      <c r="F34" s="86">
        <f>ROUND((SUM(BF119:BF202)),2)</f>
        <v>0</v>
      </c>
      <c r="I34" s="96">
        <v>0.15</v>
      </c>
      <c r="J34" s="86">
        <f>ROUND(((SUM(BF119:BF202))*I34),2)</f>
        <v>0</v>
      </c>
      <c r="L34" s="32"/>
    </row>
    <row r="35" spans="2:12" s="1" customFormat="1" ht="14.45" customHeight="1" hidden="1">
      <c r="B35" s="32"/>
      <c r="E35" s="27" t="s">
        <v>40</v>
      </c>
      <c r="F35" s="86">
        <f>ROUND((SUM(BG119:BG202)),2)</f>
        <v>0</v>
      </c>
      <c r="I35" s="96">
        <v>0.21</v>
      </c>
      <c r="J35" s="86">
        <f>0</f>
        <v>0</v>
      </c>
      <c r="L35" s="32"/>
    </row>
    <row r="36" spans="2:12" s="1" customFormat="1" ht="14.45" customHeight="1" hidden="1">
      <c r="B36" s="32"/>
      <c r="E36" s="27" t="s">
        <v>41</v>
      </c>
      <c r="F36" s="86">
        <f>ROUND((SUM(BH119:BH202)),2)</f>
        <v>0</v>
      </c>
      <c r="I36" s="96">
        <v>0.15</v>
      </c>
      <c r="J36" s="86">
        <f>0</f>
        <v>0</v>
      </c>
      <c r="L36" s="32"/>
    </row>
    <row r="37" spans="2:12" s="1" customFormat="1" ht="14.45" customHeight="1" hidden="1">
      <c r="B37" s="32"/>
      <c r="E37" s="27" t="s">
        <v>42</v>
      </c>
      <c r="F37" s="86">
        <f>ROUND((SUM(BI119:BI202)),2)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71-01 - ŽST Mníšek u Liberce, stav. úpravy technol. míst.</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3995</v>
      </c>
      <c r="E97" s="110"/>
      <c r="F97" s="110"/>
      <c r="G97" s="110"/>
      <c r="H97" s="110"/>
      <c r="I97" s="110"/>
      <c r="J97" s="111">
        <f>J120</f>
        <v>0</v>
      </c>
      <c r="L97" s="108"/>
    </row>
    <row r="98" spans="2:12" s="8" customFormat="1" ht="24.95" customHeight="1">
      <c r="B98" s="108"/>
      <c r="D98" s="109" t="s">
        <v>3996</v>
      </c>
      <c r="E98" s="110"/>
      <c r="F98" s="110"/>
      <c r="G98" s="110"/>
      <c r="H98" s="110"/>
      <c r="I98" s="110"/>
      <c r="J98" s="111">
        <f>J121</f>
        <v>0</v>
      </c>
      <c r="L98" s="108"/>
    </row>
    <row r="99" spans="2:12" s="8" customFormat="1" ht="24.95" customHeight="1">
      <c r="B99" s="108"/>
      <c r="D99" s="109" t="s">
        <v>3997</v>
      </c>
      <c r="E99" s="110"/>
      <c r="F99" s="110"/>
      <c r="G99" s="110"/>
      <c r="H99" s="110"/>
      <c r="I99" s="110"/>
      <c r="J99" s="111">
        <f>J158</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30" customHeight="1">
      <c r="B111" s="32"/>
      <c r="E111" s="241" t="str">
        <f>E9</f>
        <v>SO 71-01 - ŽST Mníšek u Liberce, stav. úpravy technol. míst.</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P120+P121+P158</f>
        <v>0</v>
      </c>
      <c r="Q119" s="53"/>
      <c r="R119" s="122">
        <f>R120+R121+R158</f>
        <v>0</v>
      </c>
      <c r="S119" s="53"/>
      <c r="T119" s="123">
        <f>T120+T121+T158</f>
        <v>0</v>
      </c>
      <c r="AT119" s="17" t="s">
        <v>72</v>
      </c>
      <c r="AU119" s="17" t="s">
        <v>212</v>
      </c>
      <c r="BK119" s="124">
        <f>BK120+BK121+BK158</f>
        <v>0</v>
      </c>
    </row>
    <row r="120" spans="2:63" s="11" customFormat="1" ht="25.9" customHeight="1">
      <c r="B120" s="125"/>
      <c r="D120" s="126" t="s">
        <v>72</v>
      </c>
      <c r="E120" s="127" t="s">
        <v>3998</v>
      </c>
      <c r="F120" s="127" t="s">
        <v>3999</v>
      </c>
      <c r="I120" s="128"/>
      <c r="J120" s="129">
        <f>BK120</f>
        <v>0</v>
      </c>
      <c r="L120" s="125"/>
      <c r="M120" s="130"/>
      <c r="P120" s="131">
        <v>0</v>
      </c>
      <c r="R120" s="131">
        <v>0</v>
      </c>
      <c r="T120" s="132">
        <v>0</v>
      </c>
      <c r="AR120" s="126" t="s">
        <v>81</v>
      </c>
      <c r="AT120" s="133" t="s">
        <v>72</v>
      </c>
      <c r="AU120" s="133" t="s">
        <v>73</v>
      </c>
      <c r="AY120" s="126" t="s">
        <v>241</v>
      </c>
      <c r="BK120" s="134">
        <v>0</v>
      </c>
    </row>
    <row r="121" spans="2:63" s="11" customFormat="1" ht="25.9" customHeight="1">
      <c r="B121" s="125"/>
      <c r="D121" s="126" t="s">
        <v>72</v>
      </c>
      <c r="E121" s="127" t="s">
        <v>4000</v>
      </c>
      <c r="F121" s="127" t="s">
        <v>4001</v>
      </c>
      <c r="I121" s="128"/>
      <c r="J121" s="129">
        <f>BK121</f>
        <v>0</v>
      </c>
      <c r="L121" s="125"/>
      <c r="M121" s="130"/>
      <c r="P121" s="131">
        <f>SUM(P122:P157)</f>
        <v>0</v>
      </c>
      <c r="R121" s="131">
        <f>SUM(R122:R157)</f>
        <v>0</v>
      </c>
      <c r="T121" s="132">
        <f>SUM(T122:T157)</f>
        <v>0</v>
      </c>
      <c r="AR121" s="126" t="s">
        <v>81</v>
      </c>
      <c r="AT121" s="133" t="s">
        <v>72</v>
      </c>
      <c r="AU121" s="133" t="s">
        <v>73</v>
      </c>
      <c r="AY121" s="126" t="s">
        <v>241</v>
      </c>
      <c r="BK121" s="134">
        <f>SUM(BK122:BK157)</f>
        <v>0</v>
      </c>
    </row>
    <row r="122" spans="2:65" s="1" customFormat="1" ht="33" customHeight="1">
      <c r="B122" s="32"/>
      <c r="C122" s="137" t="s">
        <v>81</v>
      </c>
      <c r="D122" s="137" t="s">
        <v>243</v>
      </c>
      <c r="E122" s="138" t="s">
        <v>4002</v>
      </c>
      <c r="F122" s="139" t="s">
        <v>4003</v>
      </c>
      <c r="G122" s="140" t="s">
        <v>4004</v>
      </c>
      <c r="H122" s="141">
        <v>1</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81</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4005</v>
      </c>
    </row>
    <row r="123" spans="2:47" s="1" customFormat="1" ht="19.5">
      <c r="B123" s="32"/>
      <c r="D123" s="151" t="s">
        <v>248</v>
      </c>
      <c r="F123" s="152" t="s">
        <v>4003</v>
      </c>
      <c r="I123" s="153"/>
      <c r="L123" s="32"/>
      <c r="M123" s="154"/>
      <c r="T123" s="56"/>
      <c r="AT123" s="17" t="s">
        <v>248</v>
      </c>
      <c r="AU123" s="17" t="s">
        <v>81</v>
      </c>
    </row>
    <row r="124" spans="2:65" s="1" customFormat="1" ht="33" customHeight="1">
      <c r="B124" s="32"/>
      <c r="C124" s="137" t="s">
        <v>83</v>
      </c>
      <c r="D124" s="137" t="s">
        <v>243</v>
      </c>
      <c r="E124" s="138" t="s">
        <v>4006</v>
      </c>
      <c r="F124" s="139" t="s">
        <v>4007</v>
      </c>
      <c r="G124" s="140" t="s">
        <v>4004</v>
      </c>
      <c r="H124" s="141">
        <v>1</v>
      </c>
      <c r="I124" s="142"/>
      <c r="J124" s="143">
        <f>ROUND(I124*H124,2)</f>
        <v>0</v>
      </c>
      <c r="K124" s="144"/>
      <c r="L124" s="32"/>
      <c r="M124" s="145" t="s">
        <v>1</v>
      </c>
      <c r="N124" s="146" t="s">
        <v>38</v>
      </c>
      <c r="P124" s="147">
        <f>O124*H124</f>
        <v>0</v>
      </c>
      <c r="Q124" s="147">
        <v>0</v>
      </c>
      <c r="R124" s="147">
        <f>Q124*H124</f>
        <v>0</v>
      </c>
      <c r="S124" s="147">
        <v>0</v>
      </c>
      <c r="T124" s="148">
        <f>S124*H124</f>
        <v>0</v>
      </c>
      <c r="AR124" s="149" t="s">
        <v>247</v>
      </c>
      <c r="AT124" s="149" t="s">
        <v>243</v>
      </c>
      <c r="AU124" s="149" t="s">
        <v>81</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4008</v>
      </c>
    </row>
    <row r="125" spans="2:47" s="1" customFormat="1" ht="19.5">
      <c r="B125" s="32"/>
      <c r="D125" s="151" t="s">
        <v>248</v>
      </c>
      <c r="F125" s="152" t="s">
        <v>4003</v>
      </c>
      <c r="I125" s="153"/>
      <c r="L125" s="32"/>
      <c r="M125" s="154"/>
      <c r="T125" s="56"/>
      <c r="AT125" s="17" t="s">
        <v>248</v>
      </c>
      <c r="AU125" s="17" t="s">
        <v>81</v>
      </c>
    </row>
    <row r="126" spans="2:65" s="1" customFormat="1" ht="16.5" customHeight="1">
      <c r="B126" s="32"/>
      <c r="C126" s="137" t="s">
        <v>251</v>
      </c>
      <c r="D126" s="137" t="s">
        <v>243</v>
      </c>
      <c r="E126" s="138" t="s">
        <v>4009</v>
      </c>
      <c r="F126" s="139" t="s">
        <v>4010</v>
      </c>
      <c r="G126" s="140" t="s">
        <v>4004</v>
      </c>
      <c r="H126" s="141">
        <v>1</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81</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4011</v>
      </c>
    </row>
    <row r="127" spans="2:47" s="1" customFormat="1" ht="11.25">
      <c r="B127" s="32"/>
      <c r="D127" s="151" t="s">
        <v>248</v>
      </c>
      <c r="F127" s="152" t="s">
        <v>4010</v>
      </c>
      <c r="I127" s="153"/>
      <c r="L127" s="32"/>
      <c r="M127" s="154"/>
      <c r="T127" s="56"/>
      <c r="AT127" s="17" t="s">
        <v>248</v>
      </c>
      <c r="AU127" s="17" t="s">
        <v>81</v>
      </c>
    </row>
    <row r="128" spans="2:65" s="1" customFormat="1" ht="24.2" customHeight="1">
      <c r="B128" s="32"/>
      <c r="C128" s="137" t="s">
        <v>247</v>
      </c>
      <c r="D128" s="137" t="s">
        <v>243</v>
      </c>
      <c r="E128" s="138" t="s">
        <v>4012</v>
      </c>
      <c r="F128" s="139" t="s">
        <v>4013</v>
      </c>
      <c r="G128" s="140" t="s">
        <v>4004</v>
      </c>
      <c r="H128" s="141">
        <v>1</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81</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4014</v>
      </c>
    </row>
    <row r="129" spans="2:47" s="1" customFormat="1" ht="11.25">
      <c r="B129" s="32"/>
      <c r="D129" s="151" t="s">
        <v>248</v>
      </c>
      <c r="F129" s="152" t="s">
        <v>4010</v>
      </c>
      <c r="I129" s="153"/>
      <c r="L129" s="32"/>
      <c r="M129" s="154"/>
      <c r="T129" s="56"/>
      <c r="AT129" s="17" t="s">
        <v>248</v>
      </c>
      <c r="AU129" s="17" t="s">
        <v>81</v>
      </c>
    </row>
    <row r="130" spans="2:65" s="1" customFormat="1" ht="16.5" customHeight="1">
      <c r="B130" s="32"/>
      <c r="C130" s="137" t="s">
        <v>259</v>
      </c>
      <c r="D130" s="137" t="s">
        <v>243</v>
      </c>
      <c r="E130" s="138" t="s">
        <v>4015</v>
      </c>
      <c r="F130" s="139" t="s">
        <v>4016</v>
      </c>
      <c r="G130" s="140" t="s">
        <v>2220</v>
      </c>
      <c r="H130" s="141">
        <v>1</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81</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4017</v>
      </c>
    </row>
    <row r="131" spans="2:47" s="1" customFormat="1" ht="11.25">
      <c r="B131" s="32"/>
      <c r="D131" s="151" t="s">
        <v>248</v>
      </c>
      <c r="F131" s="152" t="s">
        <v>4016</v>
      </c>
      <c r="I131" s="153"/>
      <c r="L131" s="32"/>
      <c r="M131" s="154"/>
      <c r="T131" s="56"/>
      <c r="AT131" s="17" t="s">
        <v>248</v>
      </c>
      <c r="AU131" s="17" t="s">
        <v>81</v>
      </c>
    </row>
    <row r="132" spans="2:65" s="1" customFormat="1" ht="21.75" customHeight="1">
      <c r="B132" s="32"/>
      <c r="C132" s="137" t="s">
        <v>254</v>
      </c>
      <c r="D132" s="137" t="s">
        <v>243</v>
      </c>
      <c r="E132" s="138" t="s">
        <v>4018</v>
      </c>
      <c r="F132" s="139" t="s">
        <v>4019</v>
      </c>
      <c r="G132" s="140" t="s">
        <v>4004</v>
      </c>
      <c r="H132" s="141">
        <v>1</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81</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4020</v>
      </c>
    </row>
    <row r="133" spans="2:47" s="1" customFormat="1" ht="11.25">
      <c r="B133" s="32"/>
      <c r="D133" s="151" t="s">
        <v>248</v>
      </c>
      <c r="F133" s="152" t="s">
        <v>4016</v>
      </c>
      <c r="I133" s="153"/>
      <c r="L133" s="32"/>
      <c r="M133" s="154"/>
      <c r="T133" s="56"/>
      <c r="AT133" s="17" t="s">
        <v>248</v>
      </c>
      <c r="AU133" s="17" t="s">
        <v>81</v>
      </c>
    </row>
    <row r="134" spans="2:65" s="1" customFormat="1" ht="24.2" customHeight="1">
      <c r="B134" s="32"/>
      <c r="C134" s="137" t="s">
        <v>269</v>
      </c>
      <c r="D134" s="137" t="s">
        <v>243</v>
      </c>
      <c r="E134" s="138" t="s">
        <v>4021</v>
      </c>
      <c r="F134" s="139" t="s">
        <v>4022</v>
      </c>
      <c r="G134" s="140" t="s">
        <v>4023</v>
      </c>
      <c r="H134" s="141">
        <v>15</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81</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4024</v>
      </c>
    </row>
    <row r="135" spans="2:47" s="1" customFormat="1" ht="11.25">
      <c r="B135" s="32"/>
      <c r="D135" s="151" t="s">
        <v>248</v>
      </c>
      <c r="F135" s="152" t="s">
        <v>4022</v>
      </c>
      <c r="I135" s="153"/>
      <c r="L135" s="32"/>
      <c r="M135" s="154"/>
      <c r="T135" s="56"/>
      <c r="AT135" s="17" t="s">
        <v>248</v>
      </c>
      <c r="AU135" s="17" t="s">
        <v>81</v>
      </c>
    </row>
    <row r="136" spans="2:65" s="1" customFormat="1" ht="24.2" customHeight="1">
      <c r="B136" s="32"/>
      <c r="C136" s="137" t="s">
        <v>258</v>
      </c>
      <c r="D136" s="137" t="s">
        <v>243</v>
      </c>
      <c r="E136" s="138" t="s">
        <v>4025</v>
      </c>
      <c r="F136" s="139" t="s">
        <v>4026</v>
      </c>
      <c r="G136" s="140" t="s">
        <v>4004</v>
      </c>
      <c r="H136" s="141">
        <v>15</v>
      </c>
      <c r="I136" s="142"/>
      <c r="J136" s="143">
        <f>ROUND(I136*H136,2)</f>
        <v>0</v>
      </c>
      <c r="K136" s="144"/>
      <c r="L136" s="32"/>
      <c r="M136" s="145" t="s">
        <v>1</v>
      </c>
      <c r="N136" s="146" t="s">
        <v>38</v>
      </c>
      <c r="P136" s="147">
        <f>O136*H136</f>
        <v>0</v>
      </c>
      <c r="Q136" s="147">
        <v>0</v>
      </c>
      <c r="R136" s="147">
        <f>Q136*H136</f>
        <v>0</v>
      </c>
      <c r="S136" s="147">
        <v>0</v>
      </c>
      <c r="T136" s="148">
        <f>S136*H136</f>
        <v>0</v>
      </c>
      <c r="AR136" s="149" t="s">
        <v>247</v>
      </c>
      <c r="AT136" s="149" t="s">
        <v>243</v>
      </c>
      <c r="AU136" s="149" t="s">
        <v>81</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4027</v>
      </c>
    </row>
    <row r="137" spans="2:47" s="1" customFormat="1" ht="11.25">
      <c r="B137" s="32"/>
      <c r="D137" s="151" t="s">
        <v>248</v>
      </c>
      <c r="F137" s="152" t="s">
        <v>4022</v>
      </c>
      <c r="I137" s="153"/>
      <c r="L137" s="32"/>
      <c r="M137" s="154"/>
      <c r="T137" s="56"/>
      <c r="AT137" s="17" t="s">
        <v>248</v>
      </c>
      <c r="AU137" s="17" t="s">
        <v>81</v>
      </c>
    </row>
    <row r="138" spans="2:65" s="1" customFormat="1" ht="16.5" customHeight="1">
      <c r="B138" s="32"/>
      <c r="C138" s="137" t="s">
        <v>276</v>
      </c>
      <c r="D138" s="137" t="s">
        <v>243</v>
      </c>
      <c r="E138" s="138" t="s">
        <v>4028</v>
      </c>
      <c r="F138" s="139" t="s">
        <v>4029</v>
      </c>
      <c r="G138" s="140" t="s">
        <v>4023</v>
      </c>
      <c r="H138" s="141">
        <v>15</v>
      </c>
      <c r="I138" s="142"/>
      <c r="J138" s="143">
        <f>ROUND(I138*H138,2)</f>
        <v>0</v>
      </c>
      <c r="K138" s="144"/>
      <c r="L138" s="32"/>
      <c r="M138" s="145" t="s">
        <v>1</v>
      </c>
      <c r="N138" s="146" t="s">
        <v>38</v>
      </c>
      <c r="P138" s="147">
        <f>O138*H138</f>
        <v>0</v>
      </c>
      <c r="Q138" s="147">
        <v>0</v>
      </c>
      <c r="R138" s="147">
        <f>Q138*H138</f>
        <v>0</v>
      </c>
      <c r="S138" s="147">
        <v>0</v>
      </c>
      <c r="T138" s="148">
        <f>S138*H138</f>
        <v>0</v>
      </c>
      <c r="AR138" s="149" t="s">
        <v>247</v>
      </c>
      <c r="AT138" s="149" t="s">
        <v>243</v>
      </c>
      <c r="AU138" s="149" t="s">
        <v>81</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4030</v>
      </c>
    </row>
    <row r="139" spans="2:47" s="1" customFormat="1" ht="11.25">
      <c r="B139" s="32"/>
      <c r="D139" s="151" t="s">
        <v>248</v>
      </c>
      <c r="F139" s="152" t="s">
        <v>4029</v>
      </c>
      <c r="I139" s="153"/>
      <c r="L139" s="32"/>
      <c r="M139" s="154"/>
      <c r="T139" s="56"/>
      <c r="AT139" s="17" t="s">
        <v>248</v>
      </c>
      <c r="AU139" s="17" t="s">
        <v>81</v>
      </c>
    </row>
    <row r="140" spans="2:65" s="1" customFormat="1" ht="24.2" customHeight="1">
      <c r="B140" s="32"/>
      <c r="C140" s="137" t="s">
        <v>264</v>
      </c>
      <c r="D140" s="137" t="s">
        <v>243</v>
      </c>
      <c r="E140" s="138" t="s">
        <v>4031</v>
      </c>
      <c r="F140" s="139" t="s">
        <v>4032</v>
      </c>
      <c r="G140" s="140" t="s">
        <v>4004</v>
      </c>
      <c r="H140" s="141">
        <v>15</v>
      </c>
      <c r="I140" s="142"/>
      <c r="J140" s="143">
        <f>ROUND(I140*H140,2)</f>
        <v>0</v>
      </c>
      <c r="K140" s="144"/>
      <c r="L140" s="32"/>
      <c r="M140" s="145" t="s">
        <v>1</v>
      </c>
      <c r="N140" s="146" t="s">
        <v>38</v>
      </c>
      <c r="P140" s="147">
        <f>O140*H140</f>
        <v>0</v>
      </c>
      <c r="Q140" s="147">
        <v>0</v>
      </c>
      <c r="R140" s="147">
        <f>Q140*H140</f>
        <v>0</v>
      </c>
      <c r="S140" s="147">
        <v>0</v>
      </c>
      <c r="T140" s="148">
        <f>S140*H140</f>
        <v>0</v>
      </c>
      <c r="AR140" s="149" t="s">
        <v>247</v>
      </c>
      <c r="AT140" s="149" t="s">
        <v>243</v>
      </c>
      <c r="AU140" s="149" t="s">
        <v>81</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4033</v>
      </c>
    </row>
    <row r="141" spans="2:47" s="1" customFormat="1" ht="11.25">
      <c r="B141" s="32"/>
      <c r="D141" s="151" t="s">
        <v>248</v>
      </c>
      <c r="F141" s="152" t="s">
        <v>4029</v>
      </c>
      <c r="I141" s="153"/>
      <c r="L141" s="32"/>
      <c r="M141" s="154"/>
      <c r="T141" s="56"/>
      <c r="AT141" s="17" t="s">
        <v>248</v>
      </c>
      <c r="AU141" s="17" t="s">
        <v>81</v>
      </c>
    </row>
    <row r="142" spans="2:65" s="1" customFormat="1" ht="16.5" customHeight="1">
      <c r="B142" s="32"/>
      <c r="C142" s="137" t="s">
        <v>283</v>
      </c>
      <c r="D142" s="137" t="s">
        <v>243</v>
      </c>
      <c r="E142" s="138" t="s">
        <v>4034</v>
      </c>
      <c r="F142" s="139" t="s">
        <v>4035</v>
      </c>
      <c r="G142" s="140" t="s">
        <v>4004</v>
      </c>
      <c r="H142" s="141">
        <v>1</v>
      </c>
      <c r="I142" s="142"/>
      <c r="J142" s="143">
        <f>ROUND(I142*H142,2)</f>
        <v>0</v>
      </c>
      <c r="K142" s="144"/>
      <c r="L142" s="32"/>
      <c r="M142" s="145" t="s">
        <v>1</v>
      </c>
      <c r="N142" s="146" t="s">
        <v>38</v>
      </c>
      <c r="P142" s="147">
        <f>O142*H142</f>
        <v>0</v>
      </c>
      <c r="Q142" s="147">
        <v>0</v>
      </c>
      <c r="R142" s="147">
        <f>Q142*H142</f>
        <v>0</v>
      </c>
      <c r="S142" s="147">
        <v>0</v>
      </c>
      <c r="T142" s="148">
        <f>S142*H142</f>
        <v>0</v>
      </c>
      <c r="AR142" s="149" t="s">
        <v>247</v>
      </c>
      <c r="AT142" s="149" t="s">
        <v>243</v>
      </c>
      <c r="AU142" s="149" t="s">
        <v>81</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4036</v>
      </c>
    </row>
    <row r="143" spans="2:47" s="1" customFormat="1" ht="11.25">
      <c r="B143" s="32"/>
      <c r="D143" s="151" t="s">
        <v>248</v>
      </c>
      <c r="F143" s="152" t="s">
        <v>4035</v>
      </c>
      <c r="I143" s="153"/>
      <c r="L143" s="32"/>
      <c r="M143" s="154"/>
      <c r="T143" s="56"/>
      <c r="AT143" s="17" t="s">
        <v>248</v>
      </c>
      <c r="AU143" s="17" t="s">
        <v>81</v>
      </c>
    </row>
    <row r="144" spans="2:65" s="1" customFormat="1" ht="21.75" customHeight="1">
      <c r="B144" s="32"/>
      <c r="C144" s="137" t="s">
        <v>268</v>
      </c>
      <c r="D144" s="137" t="s">
        <v>243</v>
      </c>
      <c r="E144" s="138" t="s">
        <v>4037</v>
      </c>
      <c r="F144" s="139" t="s">
        <v>4038</v>
      </c>
      <c r="G144" s="140" t="s">
        <v>4004</v>
      </c>
      <c r="H144" s="141">
        <v>1</v>
      </c>
      <c r="I144" s="142"/>
      <c r="J144" s="143">
        <f>ROUND(I144*H144,2)</f>
        <v>0</v>
      </c>
      <c r="K144" s="144"/>
      <c r="L144" s="32"/>
      <c r="M144" s="145" t="s">
        <v>1</v>
      </c>
      <c r="N144" s="146" t="s">
        <v>38</v>
      </c>
      <c r="P144" s="147">
        <f>O144*H144</f>
        <v>0</v>
      </c>
      <c r="Q144" s="147">
        <v>0</v>
      </c>
      <c r="R144" s="147">
        <f>Q144*H144</f>
        <v>0</v>
      </c>
      <c r="S144" s="147">
        <v>0</v>
      </c>
      <c r="T144" s="148">
        <f>S144*H144</f>
        <v>0</v>
      </c>
      <c r="AR144" s="149" t="s">
        <v>247</v>
      </c>
      <c r="AT144" s="149" t="s">
        <v>243</v>
      </c>
      <c r="AU144" s="149" t="s">
        <v>81</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4039</v>
      </c>
    </row>
    <row r="145" spans="2:47" s="1" customFormat="1" ht="11.25">
      <c r="B145" s="32"/>
      <c r="D145" s="151" t="s">
        <v>248</v>
      </c>
      <c r="F145" s="152" t="s">
        <v>4035</v>
      </c>
      <c r="I145" s="153"/>
      <c r="L145" s="32"/>
      <c r="M145" s="154"/>
      <c r="T145" s="56"/>
      <c r="AT145" s="17" t="s">
        <v>248</v>
      </c>
      <c r="AU145" s="17" t="s">
        <v>81</v>
      </c>
    </row>
    <row r="146" spans="2:65" s="1" customFormat="1" ht="16.5" customHeight="1">
      <c r="B146" s="32"/>
      <c r="C146" s="137" t="s">
        <v>290</v>
      </c>
      <c r="D146" s="137" t="s">
        <v>243</v>
      </c>
      <c r="E146" s="138" t="s">
        <v>4040</v>
      </c>
      <c r="F146" s="139" t="s">
        <v>4041</v>
      </c>
      <c r="G146" s="140" t="s">
        <v>4004</v>
      </c>
      <c r="H146" s="141">
        <v>1</v>
      </c>
      <c r="I146" s="142"/>
      <c r="J146" s="143">
        <f>ROUND(I146*H146,2)</f>
        <v>0</v>
      </c>
      <c r="K146" s="144"/>
      <c r="L146" s="32"/>
      <c r="M146" s="145" t="s">
        <v>1</v>
      </c>
      <c r="N146" s="146" t="s">
        <v>38</v>
      </c>
      <c r="P146" s="147">
        <f>O146*H146</f>
        <v>0</v>
      </c>
      <c r="Q146" s="147">
        <v>0</v>
      </c>
      <c r="R146" s="147">
        <f>Q146*H146</f>
        <v>0</v>
      </c>
      <c r="S146" s="147">
        <v>0</v>
      </c>
      <c r="T146" s="148">
        <f>S146*H146</f>
        <v>0</v>
      </c>
      <c r="AR146" s="149" t="s">
        <v>247</v>
      </c>
      <c r="AT146" s="149" t="s">
        <v>243</v>
      </c>
      <c r="AU146" s="149" t="s">
        <v>81</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4042</v>
      </c>
    </row>
    <row r="147" spans="2:47" s="1" customFormat="1" ht="11.25">
      <c r="B147" s="32"/>
      <c r="D147" s="151" t="s">
        <v>248</v>
      </c>
      <c r="F147" s="152" t="s">
        <v>4041</v>
      </c>
      <c r="I147" s="153"/>
      <c r="L147" s="32"/>
      <c r="M147" s="154"/>
      <c r="T147" s="56"/>
      <c r="AT147" s="17" t="s">
        <v>248</v>
      </c>
      <c r="AU147" s="17" t="s">
        <v>81</v>
      </c>
    </row>
    <row r="148" spans="2:65" s="1" customFormat="1" ht="16.5" customHeight="1">
      <c r="B148" s="32"/>
      <c r="C148" s="137" t="s">
        <v>272</v>
      </c>
      <c r="D148" s="137" t="s">
        <v>243</v>
      </c>
      <c r="E148" s="138" t="s">
        <v>4043</v>
      </c>
      <c r="F148" s="139" t="s">
        <v>4044</v>
      </c>
      <c r="G148" s="140" t="s">
        <v>4004</v>
      </c>
      <c r="H148" s="141">
        <v>1</v>
      </c>
      <c r="I148" s="142"/>
      <c r="J148" s="143">
        <f>ROUND(I148*H148,2)</f>
        <v>0</v>
      </c>
      <c r="K148" s="144"/>
      <c r="L148" s="32"/>
      <c r="M148" s="145" t="s">
        <v>1</v>
      </c>
      <c r="N148" s="146" t="s">
        <v>38</v>
      </c>
      <c r="P148" s="147">
        <f>O148*H148</f>
        <v>0</v>
      </c>
      <c r="Q148" s="147">
        <v>0</v>
      </c>
      <c r="R148" s="147">
        <f>Q148*H148</f>
        <v>0</v>
      </c>
      <c r="S148" s="147">
        <v>0</v>
      </c>
      <c r="T148" s="148">
        <f>S148*H148</f>
        <v>0</v>
      </c>
      <c r="AR148" s="149" t="s">
        <v>247</v>
      </c>
      <c r="AT148" s="149" t="s">
        <v>243</v>
      </c>
      <c r="AU148" s="149" t="s">
        <v>81</v>
      </c>
      <c r="AY148" s="17" t="s">
        <v>241</v>
      </c>
      <c r="BE148" s="150">
        <f>IF(N148="základní",J148,0)</f>
        <v>0</v>
      </c>
      <c r="BF148" s="150">
        <f>IF(N148="snížená",J148,0)</f>
        <v>0</v>
      </c>
      <c r="BG148" s="150">
        <f>IF(N148="zákl. přenesená",J148,0)</f>
        <v>0</v>
      </c>
      <c r="BH148" s="150">
        <f>IF(N148="sníž. přenesená",J148,0)</f>
        <v>0</v>
      </c>
      <c r="BI148" s="150">
        <f>IF(N148="nulová",J148,0)</f>
        <v>0</v>
      </c>
      <c r="BJ148" s="17" t="s">
        <v>81</v>
      </c>
      <c r="BK148" s="150">
        <f>ROUND(I148*H148,2)</f>
        <v>0</v>
      </c>
      <c r="BL148" s="17" t="s">
        <v>247</v>
      </c>
      <c r="BM148" s="149" t="s">
        <v>4045</v>
      </c>
    </row>
    <row r="149" spans="2:47" s="1" customFormat="1" ht="11.25">
      <c r="B149" s="32"/>
      <c r="D149" s="151" t="s">
        <v>248</v>
      </c>
      <c r="F149" s="152" t="s">
        <v>4041</v>
      </c>
      <c r="I149" s="153"/>
      <c r="L149" s="32"/>
      <c r="M149" s="154"/>
      <c r="T149" s="56"/>
      <c r="AT149" s="17" t="s">
        <v>248</v>
      </c>
      <c r="AU149" s="17" t="s">
        <v>81</v>
      </c>
    </row>
    <row r="150" spans="2:65" s="1" customFormat="1" ht="24.2" customHeight="1">
      <c r="B150" s="32"/>
      <c r="C150" s="137" t="s">
        <v>8</v>
      </c>
      <c r="D150" s="137" t="s">
        <v>243</v>
      </c>
      <c r="E150" s="138" t="s">
        <v>4046</v>
      </c>
      <c r="F150" s="139" t="s">
        <v>4047</v>
      </c>
      <c r="G150" s="140" t="s">
        <v>4023</v>
      </c>
      <c r="H150" s="141">
        <v>7</v>
      </c>
      <c r="I150" s="142"/>
      <c r="J150" s="143">
        <f>ROUND(I150*H150,2)</f>
        <v>0</v>
      </c>
      <c r="K150" s="144"/>
      <c r="L150" s="32"/>
      <c r="M150" s="145" t="s">
        <v>1</v>
      </c>
      <c r="N150" s="146" t="s">
        <v>38</v>
      </c>
      <c r="P150" s="147">
        <f>O150*H150</f>
        <v>0</v>
      </c>
      <c r="Q150" s="147">
        <v>0</v>
      </c>
      <c r="R150" s="147">
        <f>Q150*H150</f>
        <v>0</v>
      </c>
      <c r="S150" s="147">
        <v>0</v>
      </c>
      <c r="T150" s="148">
        <f>S150*H150</f>
        <v>0</v>
      </c>
      <c r="AR150" s="149" t="s">
        <v>247</v>
      </c>
      <c r="AT150" s="149" t="s">
        <v>243</v>
      </c>
      <c r="AU150" s="149" t="s">
        <v>81</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4048</v>
      </c>
    </row>
    <row r="151" spans="2:47" s="1" customFormat="1" ht="19.5">
      <c r="B151" s="32"/>
      <c r="D151" s="151" t="s">
        <v>248</v>
      </c>
      <c r="F151" s="152" t="s">
        <v>4047</v>
      </c>
      <c r="I151" s="153"/>
      <c r="L151" s="32"/>
      <c r="M151" s="154"/>
      <c r="T151" s="56"/>
      <c r="AT151" s="17" t="s">
        <v>248</v>
      </c>
      <c r="AU151" s="17" t="s">
        <v>81</v>
      </c>
    </row>
    <row r="152" spans="2:65" s="1" customFormat="1" ht="24.2" customHeight="1">
      <c r="B152" s="32"/>
      <c r="C152" s="137" t="s">
        <v>275</v>
      </c>
      <c r="D152" s="137" t="s">
        <v>243</v>
      </c>
      <c r="E152" s="138" t="s">
        <v>4049</v>
      </c>
      <c r="F152" s="139" t="s">
        <v>4050</v>
      </c>
      <c r="G152" s="140" t="s">
        <v>4004</v>
      </c>
      <c r="H152" s="141">
        <v>7</v>
      </c>
      <c r="I152" s="142"/>
      <c r="J152" s="143">
        <f>ROUND(I152*H152,2)</f>
        <v>0</v>
      </c>
      <c r="K152" s="144"/>
      <c r="L152" s="32"/>
      <c r="M152" s="145" t="s">
        <v>1</v>
      </c>
      <c r="N152" s="146" t="s">
        <v>38</v>
      </c>
      <c r="P152" s="147">
        <f>O152*H152</f>
        <v>0</v>
      </c>
      <c r="Q152" s="147">
        <v>0</v>
      </c>
      <c r="R152" s="147">
        <f>Q152*H152</f>
        <v>0</v>
      </c>
      <c r="S152" s="147">
        <v>0</v>
      </c>
      <c r="T152" s="148">
        <f>S152*H152</f>
        <v>0</v>
      </c>
      <c r="AR152" s="149" t="s">
        <v>247</v>
      </c>
      <c r="AT152" s="149" t="s">
        <v>243</v>
      </c>
      <c r="AU152" s="149" t="s">
        <v>81</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4051</v>
      </c>
    </row>
    <row r="153" spans="2:47" s="1" customFormat="1" ht="19.5">
      <c r="B153" s="32"/>
      <c r="D153" s="151" t="s">
        <v>248</v>
      </c>
      <c r="F153" s="152" t="s">
        <v>4047</v>
      </c>
      <c r="I153" s="153"/>
      <c r="L153" s="32"/>
      <c r="M153" s="154"/>
      <c r="T153" s="56"/>
      <c r="AT153" s="17" t="s">
        <v>248</v>
      </c>
      <c r="AU153" s="17" t="s">
        <v>81</v>
      </c>
    </row>
    <row r="154" spans="2:65" s="1" customFormat="1" ht="16.5" customHeight="1">
      <c r="B154" s="32"/>
      <c r="C154" s="137" t="s">
        <v>303</v>
      </c>
      <c r="D154" s="137" t="s">
        <v>243</v>
      </c>
      <c r="E154" s="138" t="s">
        <v>4052</v>
      </c>
      <c r="F154" s="139" t="s">
        <v>4053</v>
      </c>
      <c r="G154" s="140" t="s">
        <v>4004</v>
      </c>
      <c r="H154" s="141">
        <v>1</v>
      </c>
      <c r="I154" s="142"/>
      <c r="J154" s="143">
        <f>ROUND(I154*H154,2)</f>
        <v>0</v>
      </c>
      <c r="K154" s="144"/>
      <c r="L154" s="32"/>
      <c r="M154" s="145" t="s">
        <v>1</v>
      </c>
      <c r="N154" s="146" t="s">
        <v>38</v>
      </c>
      <c r="P154" s="147">
        <f>O154*H154</f>
        <v>0</v>
      </c>
      <c r="Q154" s="147">
        <v>0</v>
      </c>
      <c r="R154" s="147">
        <f>Q154*H154</f>
        <v>0</v>
      </c>
      <c r="S154" s="147">
        <v>0</v>
      </c>
      <c r="T154" s="148">
        <f>S154*H154</f>
        <v>0</v>
      </c>
      <c r="AR154" s="149" t="s">
        <v>247</v>
      </c>
      <c r="AT154" s="149" t="s">
        <v>243</v>
      </c>
      <c r="AU154" s="149" t="s">
        <v>81</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4054</v>
      </c>
    </row>
    <row r="155" spans="2:47" s="1" customFormat="1" ht="11.25">
      <c r="B155" s="32"/>
      <c r="D155" s="151" t="s">
        <v>248</v>
      </c>
      <c r="F155" s="152" t="s">
        <v>4053</v>
      </c>
      <c r="I155" s="153"/>
      <c r="L155" s="32"/>
      <c r="M155" s="154"/>
      <c r="T155" s="56"/>
      <c r="AT155" s="17" t="s">
        <v>248</v>
      </c>
      <c r="AU155" s="17" t="s">
        <v>81</v>
      </c>
    </row>
    <row r="156" spans="2:65" s="1" customFormat="1" ht="16.5" customHeight="1">
      <c r="B156" s="32"/>
      <c r="C156" s="137" t="s">
        <v>279</v>
      </c>
      <c r="D156" s="137" t="s">
        <v>243</v>
      </c>
      <c r="E156" s="138" t="s">
        <v>4055</v>
      </c>
      <c r="F156" s="139" t="s">
        <v>4056</v>
      </c>
      <c r="G156" s="140" t="s">
        <v>4004</v>
      </c>
      <c r="H156" s="141">
        <v>1</v>
      </c>
      <c r="I156" s="142"/>
      <c r="J156" s="143">
        <f>ROUND(I156*H156,2)</f>
        <v>0</v>
      </c>
      <c r="K156" s="144"/>
      <c r="L156" s="32"/>
      <c r="M156" s="145" t="s">
        <v>1</v>
      </c>
      <c r="N156" s="146" t="s">
        <v>38</v>
      </c>
      <c r="P156" s="147">
        <f>O156*H156</f>
        <v>0</v>
      </c>
      <c r="Q156" s="147">
        <v>0</v>
      </c>
      <c r="R156" s="147">
        <f>Q156*H156</f>
        <v>0</v>
      </c>
      <c r="S156" s="147">
        <v>0</v>
      </c>
      <c r="T156" s="148">
        <f>S156*H156</f>
        <v>0</v>
      </c>
      <c r="AR156" s="149" t="s">
        <v>247</v>
      </c>
      <c r="AT156" s="149" t="s">
        <v>243</v>
      </c>
      <c r="AU156" s="149" t="s">
        <v>81</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4057</v>
      </c>
    </row>
    <row r="157" spans="2:47" s="1" customFormat="1" ht="11.25">
      <c r="B157" s="32"/>
      <c r="D157" s="151" t="s">
        <v>248</v>
      </c>
      <c r="F157" s="152" t="s">
        <v>4053</v>
      </c>
      <c r="I157" s="153"/>
      <c r="L157" s="32"/>
      <c r="M157" s="154"/>
      <c r="T157" s="56"/>
      <c r="AT157" s="17" t="s">
        <v>248</v>
      </c>
      <c r="AU157" s="17" t="s">
        <v>81</v>
      </c>
    </row>
    <row r="158" spans="2:63" s="11" customFormat="1" ht="25.9" customHeight="1">
      <c r="B158" s="125"/>
      <c r="D158" s="126" t="s">
        <v>72</v>
      </c>
      <c r="E158" s="127" t="s">
        <v>4058</v>
      </c>
      <c r="F158" s="127" t="s">
        <v>4059</v>
      </c>
      <c r="I158" s="128"/>
      <c r="J158" s="129">
        <f>BK158</f>
        <v>0</v>
      </c>
      <c r="L158" s="125"/>
      <c r="M158" s="130"/>
      <c r="P158" s="131">
        <f>SUM(P159:P202)</f>
        <v>0</v>
      </c>
      <c r="R158" s="131">
        <f>SUM(R159:R202)</f>
        <v>0</v>
      </c>
      <c r="T158" s="132">
        <f>SUM(T159:T202)</f>
        <v>0</v>
      </c>
      <c r="AR158" s="126" t="s">
        <v>81</v>
      </c>
      <c r="AT158" s="133" t="s">
        <v>72</v>
      </c>
      <c r="AU158" s="133" t="s">
        <v>73</v>
      </c>
      <c r="AY158" s="126" t="s">
        <v>241</v>
      </c>
      <c r="BK158" s="134">
        <f>SUM(BK159:BK202)</f>
        <v>0</v>
      </c>
    </row>
    <row r="159" spans="2:65" s="1" customFormat="1" ht="33" customHeight="1">
      <c r="B159" s="32"/>
      <c r="C159" s="137" t="s">
        <v>310</v>
      </c>
      <c r="D159" s="137" t="s">
        <v>243</v>
      </c>
      <c r="E159" s="138" t="s">
        <v>4002</v>
      </c>
      <c r="F159" s="139" t="s">
        <v>4003</v>
      </c>
      <c r="G159" s="140" t="s">
        <v>4004</v>
      </c>
      <c r="H159" s="141">
        <v>1</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81</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4060</v>
      </c>
    </row>
    <row r="160" spans="2:47" s="1" customFormat="1" ht="19.5">
      <c r="B160" s="32"/>
      <c r="D160" s="151" t="s">
        <v>248</v>
      </c>
      <c r="F160" s="152" t="s">
        <v>4003</v>
      </c>
      <c r="I160" s="153"/>
      <c r="L160" s="32"/>
      <c r="M160" s="154"/>
      <c r="T160" s="56"/>
      <c r="AT160" s="17" t="s">
        <v>248</v>
      </c>
      <c r="AU160" s="17" t="s">
        <v>81</v>
      </c>
    </row>
    <row r="161" spans="2:65" s="1" customFormat="1" ht="24.2" customHeight="1">
      <c r="B161" s="32"/>
      <c r="C161" s="137" t="s">
        <v>282</v>
      </c>
      <c r="D161" s="137" t="s">
        <v>243</v>
      </c>
      <c r="E161" s="138" t="s">
        <v>4061</v>
      </c>
      <c r="F161" s="139" t="s">
        <v>4062</v>
      </c>
      <c r="G161" s="140" t="s">
        <v>4004</v>
      </c>
      <c r="H161" s="141">
        <v>2</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81</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4063</v>
      </c>
    </row>
    <row r="162" spans="2:47" s="1" customFormat="1" ht="11.25">
      <c r="B162" s="32"/>
      <c r="D162" s="151" t="s">
        <v>248</v>
      </c>
      <c r="F162" s="152" t="s">
        <v>4064</v>
      </c>
      <c r="I162" s="153"/>
      <c r="L162" s="32"/>
      <c r="M162" s="154"/>
      <c r="T162" s="56"/>
      <c r="AT162" s="17" t="s">
        <v>248</v>
      </c>
      <c r="AU162" s="17" t="s">
        <v>81</v>
      </c>
    </row>
    <row r="163" spans="2:65" s="1" customFormat="1" ht="24.2" customHeight="1">
      <c r="B163" s="32"/>
      <c r="C163" s="137" t="s">
        <v>7</v>
      </c>
      <c r="D163" s="137" t="s">
        <v>243</v>
      </c>
      <c r="E163" s="138" t="s">
        <v>4065</v>
      </c>
      <c r="F163" s="139" t="s">
        <v>4032</v>
      </c>
      <c r="G163" s="140" t="s">
        <v>4004</v>
      </c>
      <c r="H163" s="141">
        <v>8</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81</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4066</v>
      </c>
    </row>
    <row r="164" spans="2:47" s="1" customFormat="1" ht="11.25">
      <c r="B164" s="32"/>
      <c r="D164" s="151" t="s">
        <v>248</v>
      </c>
      <c r="F164" s="152" t="s">
        <v>4029</v>
      </c>
      <c r="I164" s="153"/>
      <c r="L164" s="32"/>
      <c r="M164" s="154"/>
      <c r="T164" s="56"/>
      <c r="AT164" s="17" t="s">
        <v>248</v>
      </c>
      <c r="AU164" s="17" t="s">
        <v>81</v>
      </c>
    </row>
    <row r="165" spans="2:65" s="1" customFormat="1" ht="16.5" customHeight="1">
      <c r="B165" s="32"/>
      <c r="C165" s="137" t="s">
        <v>286</v>
      </c>
      <c r="D165" s="137" t="s">
        <v>243</v>
      </c>
      <c r="E165" s="138" t="s">
        <v>4067</v>
      </c>
      <c r="F165" s="139" t="s">
        <v>4056</v>
      </c>
      <c r="G165" s="140" t="s">
        <v>4004</v>
      </c>
      <c r="H165" s="141">
        <v>1</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81</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4068</v>
      </c>
    </row>
    <row r="166" spans="2:47" s="1" customFormat="1" ht="11.25">
      <c r="B166" s="32"/>
      <c r="D166" s="151" t="s">
        <v>248</v>
      </c>
      <c r="F166" s="152" t="s">
        <v>4053</v>
      </c>
      <c r="I166" s="153"/>
      <c r="L166" s="32"/>
      <c r="M166" s="154"/>
      <c r="T166" s="56"/>
      <c r="AT166" s="17" t="s">
        <v>248</v>
      </c>
      <c r="AU166" s="17" t="s">
        <v>81</v>
      </c>
    </row>
    <row r="167" spans="2:65" s="1" customFormat="1" ht="16.5" customHeight="1">
      <c r="B167" s="32"/>
      <c r="C167" s="137" t="s">
        <v>323</v>
      </c>
      <c r="D167" s="137" t="s">
        <v>243</v>
      </c>
      <c r="E167" s="138" t="s">
        <v>4069</v>
      </c>
      <c r="F167" s="139" t="s">
        <v>4070</v>
      </c>
      <c r="G167" s="140" t="s">
        <v>2220</v>
      </c>
      <c r="H167" s="141">
        <v>1</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81</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4071</v>
      </c>
    </row>
    <row r="168" spans="2:47" s="1" customFormat="1" ht="11.25">
      <c r="B168" s="32"/>
      <c r="D168" s="151" t="s">
        <v>248</v>
      </c>
      <c r="F168" s="152" t="s">
        <v>4072</v>
      </c>
      <c r="I168" s="153"/>
      <c r="L168" s="32"/>
      <c r="M168" s="154"/>
      <c r="T168" s="56"/>
      <c r="AT168" s="17" t="s">
        <v>248</v>
      </c>
      <c r="AU168" s="17" t="s">
        <v>81</v>
      </c>
    </row>
    <row r="169" spans="2:65" s="1" customFormat="1" ht="33" customHeight="1">
      <c r="B169" s="32"/>
      <c r="C169" s="137" t="s">
        <v>289</v>
      </c>
      <c r="D169" s="137" t="s">
        <v>243</v>
      </c>
      <c r="E169" s="138" t="s">
        <v>4006</v>
      </c>
      <c r="F169" s="139" t="s">
        <v>4007</v>
      </c>
      <c r="G169" s="140" t="s">
        <v>4004</v>
      </c>
      <c r="H169" s="141">
        <v>1</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81</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4073</v>
      </c>
    </row>
    <row r="170" spans="2:47" s="1" customFormat="1" ht="19.5">
      <c r="B170" s="32"/>
      <c r="D170" s="151" t="s">
        <v>248</v>
      </c>
      <c r="F170" s="152" t="s">
        <v>4003</v>
      </c>
      <c r="I170" s="153"/>
      <c r="L170" s="32"/>
      <c r="M170" s="154"/>
      <c r="T170" s="56"/>
      <c r="AT170" s="17" t="s">
        <v>248</v>
      </c>
      <c r="AU170" s="17" t="s">
        <v>81</v>
      </c>
    </row>
    <row r="171" spans="2:65" s="1" customFormat="1" ht="16.5" customHeight="1">
      <c r="B171" s="32"/>
      <c r="C171" s="137" t="s">
        <v>330</v>
      </c>
      <c r="D171" s="137" t="s">
        <v>243</v>
      </c>
      <c r="E171" s="138" t="s">
        <v>4009</v>
      </c>
      <c r="F171" s="139" t="s">
        <v>4010</v>
      </c>
      <c r="G171" s="140" t="s">
        <v>4004</v>
      </c>
      <c r="H171" s="141">
        <v>1</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81</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4074</v>
      </c>
    </row>
    <row r="172" spans="2:47" s="1" customFormat="1" ht="11.25">
      <c r="B172" s="32"/>
      <c r="D172" s="151" t="s">
        <v>248</v>
      </c>
      <c r="F172" s="152" t="s">
        <v>4010</v>
      </c>
      <c r="I172" s="153"/>
      <c r="L172" s="32"/>
      <c r="M172" s="154"/>
      <c r="T172" s="56"/>
      <c r="AT172" s="17" t="s">
        <v>248</v>
      </c>
      <c r="AU172" s="17" t="s">
        <v>81</v>
      </c>
    </row>
    <row r="173" spans="2:65" s="1" customFormat="1" ht="24.2" customHeight="1">
      <c r="B173" s="32"/>
      <c r="C173" s="137" t="s">
        <v>293</v>
      </c>
      <c r="D173" s="137" t="s">
        <v>243</v>
      </c>
      <c r="E173" s="138" t="s">
        <v>4012</v>
      </c>
      <c r="F173" s="139" t="s">
        <v>4013</v>
      </c>
      <c r="G173" s="140" t="s">
        <v>4004</v>
      </c>
      <c r="H173" s="141">
        <v>1</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81</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4075</v>
      </c>
    </row>
    <row r="174" spans="2:47" s="1" customFormat="1" ht="11.25">
      <c r="B174" s="32"/>
      <c r="D174" s="151" t="s">
        <v>248</v>
      </c>
      <c r="F174" s="152" t="s">
        <v>4010</v>
      </c>
      <c r="I174" s="153"/>
      <c r="L174" s="32"/>
      <c r="M174" s="154"/>
      <c r="T174" s="56"/>
      <c r="AT174" s="17" t="s">
        <v>248</v>
      </c>
      <c r="AU174" s="17" t="s">
        <v>81</v>
      </c>
    </row>
    <row r="175" spans="2:65" s="1" customFormat="1" ht="16.5" customHeight="1">
      <c r="B175" s="32"/>
      <c r="C175" s="137" t="s">
        <v>337</v>
      </c>
      <c r="D175" s="137" t="s">
        <v>243</v>
      </c>
      <c r="E175" s="138" t="s">
        <v>4015</v>
      </c>
      <c r="F175" s="139" t="s">
        <v>4016</v>
      </c>
      <c r="G175" s="140" t="s">
        <v>2220</v>
      </c>
      <c r="H175" s="141">
        <v>1</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81</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4076</v>
      </c>
    </row>
    <row r="176" spans="2:47" s="1" customFormat="1" ht="11.25">
      <c r="B176" s="32"/>
      <c r="D176" s="151" t="s">
        <v>248</v>
      </c>
      <c r="F176" s="152" t="s">
        <v>4016</v>
      </c>
      <c r="I176" s="153"/>
      <c r="L176" s="32"/>
      <c r="M176" s="154"/>
      <c r="T176" s="56"/>
      <c r="AT176" s="17" t="s">
        <v>248</v>
      </c>
      <c r="AU176" s="17" t="s">
        <v>81</v>
      </c>
    </row>
    <row r="177" spans="2:65" s="1" customFormat="1" ht="21.75" customHeight="1">
      <c r="B177" s="32"/>
      <c r="C177" s="137" t="s">
        <v>296</v>
      </c>
      <c r="D177" s="137" t="s">
        <v>243</v>
      </c>
      <c r="E177" s="138" t="s">
        <v>4018</v>
      </c>
      <c r="F177" s="139" t="s">
        <v>4019</v>
      </c>
      <c r="G177" s="140" t="s">
        <v>4004</v>
      </c>
      <c r="H177" s="141">
        <v>1</v>
      </c>
      <c r="I177" s="142"/>
      <c r="J177" s="143">
        <f>ROUND(I177*H177,2)</f>
        <v>0</v>
      </c>
      <c r="K177" s="144"/>
      <c r="L177" s="32"/>
      <c r="M177" s="145" t="s">
        <v>1</v>
      </c>
      <c r="N177" s="146" t="s">
        <v>38</v>
      </c>
      <c r="P177" s="147">
        <f>O177*H177</f>
        <v>0</v>
      </c>
      <c r="Q177" s="147">
        <v>0</v>
      </c>
      <c r="R177" s="147">
        <f>Q177*H177</f>
        <v>0</v>
      </c>
      <c r="S177" s="147">
        <v>0</v>
      </c>
      <c r="T177" s="148">
        <f>S177*H177</f>
        <v>0</v>
      </c>
      <c r="AR177" s="149" t="s">
        <v>247</v>
      </c>
      <c r="AT177" s="149" t="s">
        <v>243</v>
      </c>
      <c r="AU177" s="149" t="s">
        <v>81</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4077</v>
      </c>
    </row>
    <row r="178" spans="2:47" s="1" customFormat="1" ht="11.25">
      <c r="B178" s="32"/>
      <c r="D178" s="151" t="s">
        <v>248</v>
      </c>
      <c r="F178" s="152" t="s">
        <v>4016</v>
      </c>
      <c r="I178" s="153"/>
      <c r="L178" s="32"/>
      <c r="M178" s="154"/>
      <c r="T178" s="56"/>
      <c r="AT178" s="17" t="s">
        <v>248</v>
      </c>
      <c r="AU178" s="17" t="s">
        <v>81</v>
      </c>
    </row>
    <row r="179" spans="2:65" s="1" customFormat="1" ht="24.2" customHeight="1">
      <c r="B179" s="32"/>
      <c r="C179" s="137" t="s">
        <v>344</v>
      </c>
      <c r="D179" s="137" t="s">
        <v>243</v>
      </c>
      <c r="E179" s="138" t="s">
        <v>4021</v>
      </c>
      <c r="F179" s="139" t="s">
        <v>4022</v>
      </c>
      <c r="G179" s="140" t="s">
        <v>4023</v>
      </c>
      <c r="H179" s="141">
        <v>10</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81</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4078</v>
      </c>
    </row>
    <row r="180" spans="2:47" s="1" customFormat="1" ht="11.25">
      <c r="B180" s="32"/>
      <c r="D180" s="151" t="s">
        <v>248</v>
      </c>
      <c r="F180" s="152" t="s">
        <v>4022</v>
      </c>
      <c r="I180" s="153"/>
      <c r="L180" s="32"/>
      <c r="M180" s="154"/>
      <c r="T180" s="56"/>
      <c r="AT180" s="17" t="s">
        <v>248</v>
      </c>
      <c r="AU180" s="17" t="s">
        <v>81</v>
      </c>
    </row>
    <row r="181" spans="2:65" s="1" customFormat="1" ht="21.75" customHeight="1">
      <c r="B181" s="32"/>
      <c r="C181" s="137" t="s">
        <v>299</v>
      </c>
      <c r="D181" s="137" t="s">
        <v>243</v>
      </c>
      <c r="E181" s="138" t="s">
        <v>4079</v>
      </c>
      <c r="F181" s="139" t="s">
        <v>4064</v>
      </c>
      <c r="G181" s="140" t="s">
        <v>4023</v>
      </c>
      <c r="H181" s="141">
        <v>2</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81</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4080</v>
      </c>
    </row>
    <row r="182" spans="2:47" s="1" customFormat="1" ht="11.25">
      <c r="B182" s="32"/>
      <c r="D182" s="151" t="s">
        <v>248</v>
      </c>
      <c r="F182" s="152" t="s">
        <v>4064</v>
      </c>
      <c r="I182" s="153"/>
      <c r="L182" s="32"/>
      <c r="M182" s="154"/>
      <c r="T182" s="56"/>
      <c r="AT182" s="17" t="s">
        <v>248</v>
      </c>
      <c r="AU182" s="17" t="s">
        <v>81</v>
      </c>
    </row>
    <row r="183" spans="2:65" s="1" customFormat="1" ht="16.5" customHeight="1">
      <c r="B183" s="32"/>
      <c r="C183" s="137" t="s">
        <v>351</v>
      </c>
      <c r="D183" s="137" t="s">
        <v>243</v>
      </c>
      <c r="E183" s="138" t="s">
        <v>4081</v>
      </c>
      <c r="F183" s="139" t="s">
        <v>4029</v>
      </c>
      <c r="G183" s="140" t="s">
        <v>4004</v>
      </c>
      <c r="H183" s="141">
        <v>8</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81</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4082</v>
      </c>
    </row>
    <row r="184" spans="2:47" s="1" customFormat="1" ht="11.25">
      <c r="B184" s="32"/>
      <c r="D184" s="151" t="s">
        <v>248</v>
      </c>
      <c r="F184" s="152" t="s">
        <v>4029</v>
      </c>
      <c r="I184" s="153"/>
      <c r="L184" s="32"/>
      <c r="M184" s="154"/>
      <c r="T184" s="56"/>
      <c r="AT184" s="17" t="s">
        <v>248</v>
      </c>
      <c r="AU184" s="17" t="s">
        <v>81</v>
      </c>
    </row>
    <row r="185" spans="2:65" s="1" customFormat="1" ht="24.2" customHeight="1">
      <c r="B185" s="32"/>
      <c r="C185" s="137" t="s">
        <v>302</v>
      </c>
      <c r="D185" s="137" t="s">
        <v>243</v>
      </c>
      <c r="E185" s="138" t="s">
        <v>4025</v>
      </c>
      <c r="F185" s="139" t="s">
        <v>4026</v>
      </c>
      <c r="G185" s="140" t="s">
        <v>4004</v>
      </c>
      <c r="H185" s="141">
        <v>10</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81</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4083</v>
      </c>
    </row>
    <row r="186" spans="2:47" s="1" customFormat="1" ht="11.25">
      <c r="B186" s="32"/>
      <c r="D186" s="151" t="s">
        <v>248</v>
      </c>
      <c r="F186" s="152" t="s">
        <v>4022</v>
      </c>
      <c r="I186" s="153"/>
      <c r="L186" s="32"/>
      <c r="M186" s="154"/>
      <c r="T186" s="56"/>
      <c r="AT186" s="17" t="s">
        <v>248</v>
      </c>
      <c r="AU186" s="17" t="s">
        <v>81</v>
      </c>
    </row>
    <row r="187" spans="2:65" s="1" customFormat="1" ht="16.5" customHeight="1">
      <c r="B187" s="32"/>
      <c r="C187" s="137" t="s">
        <v>358</v>
      </c>
      <c r="D187" s="137" t="s">
        <v>243</v>
      </c>
      <c r="E187" s="138" t="s">
        <v>4034</v>
      </c>
      <c r="F187" s="139" t="s">
        <v>4035</v>
      </c>
      <c r="G187" s="140" t="s">
        <v>4004</v>
      </c>
      <c r="H187" s="141">
        <v>1</v>
      </c>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81</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4084</v>
      </c>
    </row>
    <row r="188" spans="2:47" s="1" customFormat="1" ht="11.25">
      <c r="B188" s="32"/>
      <c r="D188" s="151" t="s">
        <v>248</v>
      </c>
      <c r="F188" s="152" t="s">
        <v>4035</v>
      </c>
      <c r="I188" s="153"/>
      <c r="L188" s="32"/>
      <c r="M188" s="154"/>
      <c r="T188" s="56"/>
      <c r="AT188" s="17" t="s">
        <v>248</v>
      </c>
      <c r="AU188" s="17" t="s">
        <v>81</v>
      </c>
    </row>
    <row r="189" spans="2:65" s="1" customFormat="1" ht="21.75" customHeight="1">
      <c r="B189" s="32"/>
      <c r="C189" s="137" t="s">
        <v>306</v>
      </c>
      <c r="D189" s="137" t="s">
        <v>243</v>
      </c>
      <c r="E189" s="138" t="s">
        <v>4037</v>
      </c>
      <c r="F189" s="139" t="s">
        <v>4038</v>
      </c>
      <c r="G189" s="140" t="s">
        <v>4004</v>
      </c>
      <c r="H189" s="141">
        <v>1</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81</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4085</v>
      </c>
    </row>
    <row r="190" spans="2:47" s="1" customFormat="1" ht="11.25">
      <c r="B190" s="32"/>
      <c r="D190" s="151" t="s">
        <v>248</v>
      </c>
      <c r="F190" s="152" t="s">
        <v>4035</v>
      </c>
      <c r="I190" s="153"/>
      <c r="L190" s="32"/>
      <c r="M190" s="154"/>
      <c r="T190" s="56"/>
      <c r="AT190" s="17" t="s">
        <v>248</v>
      </c>
      <c r="AU190" s="17" t="s">
        <v>81</v>
      </c>
    </row>
    <row r="191" spans="2:65" s="1" customFormat="1" ht="16.5" customHeight="1">
      <c r="B191" s="32"/>
      <c r="C191" s="137" t="s">
        <v>365</v>
      </c>
      <c r="D191" s="137" t="s">
        <v>243</v>
      </c>
      <c r="E191" s="138" t="s">
        <v>4040</v>
      </c>
      <c r="F191" s="139" t="s">
        <v>4041</v>
      </c>
      <c r="G191" s="140" t="s">
        <v>4004</v>
      </c>
      <c r="H191" s="141">
        <v>1</v>
      </c>
      <c r="I191" s="142"/>
      <c r="J191" s="143">
        <f>ROUND(I191*H191,2)</f>
        <v>0</v>
      </c>
      <c r="K191" s="144"/>
      <c r="L191" s="32"/>
      <c r="M191" s="145" t="s">
        <v>1</v>
      </c>
      <c r="N191" s="146" t="s">
        <v>38</v>
      </c>
      <c r="P191" s="147">
        <f>O191*H191</f>
        <v>0</v>
      </c>
      <c r="Q191" s="147">
        <v>0</v>
      </c>
      <c r="R191" s="147">
        <f>Q191*H191</f>
        <v>0</v>
      </c>
      <c r="S191" s="147">
        <v>0</v>
      </c>
      <c r="T191" s="148">
        <f>S191*H191</f>
        <v>0</v>
      </c>
      <c r="AR191" s="149" t="s">
        <v>247</v>
      </c>
      <c r="AT191" s="149" t="s">
        <v>243</v>
      </c>
      <c r="AU191" s="149" t="s">
        <v>81</v>
      </c>
      <c r="AY191" s="17" t="s">
        <v>241</v>
      </c>
      <c r="BE191" s="150">
        <f>IF(N191="základní",J191,0)</f>
        <v>0</v>
      </c>
      <c r="BF191" s="150">
        <f>IF(N191="snížená",J191,0)</f>
        <v>0</v>
      </c>
      <c r="BG191" s="150">
        <f>IF(N191="zákl. přenesená",J191,0)</f>
        <v>0</v>
      </c>
      <c r="BH191" s="150">
        <f>IF(N191="sníž. přenesená",J191,0)</f>
        <v>0</v>
      </c>
      <c r="BI191" s="150">
        <f>IF(N191="nulová",J191,0)</f>
        <v>0</v>
      </c>
      <c r="BJ191" s="17" t="s">
        <v>81</v>
      </c>
      <c r="BK191" s="150">
        <f>ROUND(I191*H191,2)</f>
        <v>0</v>
      </c>
      <c r="BL191" s="17" t="s">
        <v>247</v>
      </c>
      <c r="BM191" s="149" t="s">
        <v>4086</v>
      </c>
    </row>
    <row r="192" spans="2:47" s="1" customFormat="1" ht="11.25">
      <c r="B192" s="32"/>
      <c r="D192" s="151" t="s">
        <v>248</v>
      </c>
      <c r="F192" s="152" t="s">
        <v>4041</v>
      </c>
      <c r="I192" s="153"/>
      <c r="L192" s="32"/>
      <c r="M192" s="154"/>
      <c r="T192" s="56"/>
      <c r="AT192" s="17" t="s">
        <v>248</v>
      </c>
      <c r="AU192" s="17" t="s">
        <v>81</v>
      </c>
    </row>
    <row r="193" spans="2:65" s="1" customFormat="1" ht="16.5" customHeight="1">
      <c r="B193" s="32"/>
      <c r="C193" s="137" t="s">
        <v>309</v>
      </c>
      <c r="D193" s="137" t="s">
        <v>243</v>
      </c>
      <c r="E193" s="138" t="s">
        <v>4087</v>
      </c>
      <c r="F193" s="139" t="s">
        <v>4053</v>
      </c>
      <c r="G193" s="140" t="s">
        <v>4023</v>
      </c>
      <c r="H193" s="141">
        <v>1</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81</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4088</v>
      </c>
    </row>
    <row r="194" spans="2:47" s="1" customFormat="1" ht="11.25">
      <c r="B194" s="32"/>
      <c r="D194" s="151" t="s">
        <v>248</v>
      </c>
      <c r="F194" s="152" t="s">
        <v>4053</v>
      </c>
      <c r="I194" s="153"/>
      <c r="L194" s="32"/>
      <c r="M194" s="154"/>
      <c r="T194" s="56"/>
      <c r="AT194" s="17" t="s">
        <v>248</v>
      </c>
      <c r="AU194" s="17" t="s">
        <v>81</v>
      </c>
    </row>
    <row r="195" spans="2:65" s="1" customFormat="1" ht="16.5" customHeight="1">
      <c r="B195" s="32"/>
      <c r="C195" s="137" t="s">
        <v>372</v>
      </c>
      <c r="D195" s="137" t="s">
        <v>243</v>
      </c>
      <c r="E195" s="138" t="s">
        <v>4043</v>
      </c>
      <c r="F195" s="139" t="s">
        <v>4044</v>
      </c>
      <c r="G195" s="140" t="s">
        <v>4004</v>
      </c>
      <c r="H195" s="141">
        <v>1</v>
      </c>
      <c r="I195" s="142"/>
      <c r="J195" s="143">
        <f>ROUND(I195*H195,2)</f>
        <v>0</v>
      </c>
      <c r="K195" s="144"/>
      <c r="L195" s="32"/>
      <c r="M195" s="145" t="s">
        <v>1</v>
      </c>
      <c r="N195" s="146" t="s">
        <v>38</v>
      </c>
      <c r="P195" s="147">
        <f>O195*H195</f>
        <v>0</v>
      </c>
      <c r="Q195" s="147">
        <v>0</v>
      </c>
      <c r="R195" s="147">
        <f>Q195*H195</f>
        <v>0</v>
      </c>
      <c r="S195" s="147">
        <v>0</v>
      </c>
      <c r="T195" s="148">
        <f>S195*H195</f>
        <v>0</v>
      </c>
      <c r="AR195" s="149" t="s">
        <v>247</v>
      </c>
      <c r="AT195" s="149" t="s">
        <v>243</v>
      </c>
      <c r="AU195" s="149" t="s">
        <v>81</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4089</v>
      </c>
    </row>
    <row r="196" spans="2:47" s="1" customFormat="1" ht="11.25">
      <c r="B196" s="32"/>
      <c r="D196" s="151" t="s">
        <v>248</v>
      </c>
      <c r="F196" s="152" t="s">
        <v>4041</v>
      </c>
      <c r="I196" s="153"/>
      <c r="L196" s="32"/>
      <c r="M196" s="154"/>
      <c r="T196" s="56"/>
      <c r="AT196" s="17" t="s">
        <v>248</v>
      </c>
      <c r="AU196" s="17" t="s">
        <v>81</v>
      </c>
    </row>
    <row r="197" spans="2:65" s="1" customFormat="1" ht="24.2" customHeight="1">
      <c r="B197" s="32"/>
      <c r="C197" s="137" t="s">
        <v>313</v>
      </c>
      <c r="D197" s="137" t="s">
        <v>243</v>
      </c>
      <c r="E197" s="138" t="s">
        <v>4046</v>
      </c>
      <c r="F197" s="139" t="s">
        <v>4047</v>
      </c>
      <c r="G197" s="140" t="s">
        <v>4023</v>
      </c>
      <c r="H197" s="141">
        <v>10</v>
      </c>
      <c r="I197" s="142"/>
      <c r="J197" s="143">
        <f>ROUND(I197*H197,2)</f>
        <v>0</v>
      </c>
      <c r="K197" s="144"/>
      <c r="L197" s="32"/>
      <c r="M197" s="145" t="s">
        <v>1</v>
      </c>
      <c r="N197" s="146" t="s">
        <v>38</v>
      </c>
      <c r="P197" s="147">
        <f>O197*H197</f>
        <v>0</v>
      </c>
      <c r="Q197" s="147">
        <v>0</v>
      </c>
      <c r="R197" s="147">
        <f>Q197*H197</f>
        <v>0</v>
      </c>
      <c r="S197" s="147">
        <v>0</v>
      </c>
      <c r="T197" s="148">
        <f>S197*H197</f>
        <v>0</v>
      </c>
      <c r="AR197" s="149" t="s">
        <v>247</v>
      </c>
      <c r="AT197" s="149" t="s">
        <v>243</v>
      </c>
      <c r="AU197" s="149" t="s">
        <v>81</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247</v>
      </c>
      <c r="BM197" s="149" t="s">
        <v>4090</v>
      </c>
    </row>
    <row r="198" spans="2:47" s="1" customFormat="1" ht="19.5">
      <c r="B198" s="32"/>
      <c r="D198" s="151" t="s">
        <v>248</v>
      </c>
      <c r="F198" s="152" t="s">
        <v>4047</v>
      </c>
      <c r="I198" s="153"/>
      <c r="L198" s="32"/>
      <c r="M198" s="154"/>
      <c r="T198" s="56"/>
      <c r="AT198" s="17" t="s">
        <v>248</v>
      </c>
      <c r="AU198" s="17" t="s">
        <v>81</v>
      </c>
    </row>
    <row r="199" spans="2:65" s="1" customFormat="1" ht="16.5" customHeight="1">
      <c r="B199" s="32"/>
      <c r="C199" s="137" t="s">
        <v>379</v>
      </c>
      <c r="D199" s="137" t="s">
        <v>243</v>
      </c>
      <c r="E199" s="138" t="s">
        <v>4091</v>
      </c>
      <c r="F199" s="139" t="s">
        <v>4072</v>
      </c>
      <c r="G199" s="140" t="s">
        <v>2220</v>
      </c>
      <c r="H199" s="141">
        <v>1</v>
      </c>
      <c r="I199" s="142"/>
      <c r="J199" s="143">
        <f>ROUND(I199*H199,2)</f>
        <v>0</v>
      </c>
      <c r="K199" s="144"/>
      <c r="L199" s="32"/>
      <c r="M199" s="145" t="s">
        <v>1</v>
      </c>
      <c r="N199" s="146" t="s">
        <v>38</v>
      </c>
      <c r="P199" s="147">
        <f>O199*H199</f>
        <v>0</v>
      </c>
      <c r="Q199" s="147">
        <v>0</v>
      </c>
      <c r="R199" s="147">
        <f>Q199*H199</f>
        <v>0</v>
      </c>
      <c r="S199" s="147">
        <v>0</v>
      </c>
      <c r="T199" s="148">
        <f>S199*H199</f>
        <v>0</v>
      </c>
      <c r="AR199" s="149" t="s">
        <v>247</v>
      </c>
      <c r="AT199" s="149" t="s">
        <v>243</v>
      </c>
      <c r="AU199" s="149" t="s">
        <v>81</v>
      </c>
      <c r="AY199" s="17" t="s">
        <v>241</v>
      </c>
      <c r="BE199" s="150">
        <f>IF(N199="základní",J199,0)</f>
        <v>0</v>
      </c>
      <c r="BF199" s="150">
        <f>IF(N199="snížená",J199,0)</f>
        <v>0</v>
      </c>
      <c r="BG199" s="150">
        <f>IF(N199="zákl. přenesená",J199,0)</f>
        <v>0</v>
      </c>
      <c r="BH199" s="150">
        <f>IF(N199="sníž. přenesená",J199,0)</f>
        <v>0</v>
      </c>
      <c r="BI199" s="150">
        <f>IF(N199="nulová",J199,0)</f>
        <v>0</v>
      </c>
      <c r="BJ199" s="17" t="s">
        <v>81</v>
      </c>
      <c r="BK199" s="150">
        <f>ROUND(I199*H199,2)</f>
        <v>0</v>
      </c>
      <c r="BL199" s="17" t="s">
        <v>247</v>
      </c>
      <c r="BM199" s="149" t="s">
        <v>4092</v>
      </c>
    </row>
    <row r="200" spans="2:47" s="1" customFormat="1" ht="11.25">
      <c r="B200" s="32"/>
      <c r="D200" s="151" t="s">
        <v>248</v>
      </c>
      <c r="F200" s="152" t="s">
        <v>4072</v>
      </c>
      <c r="I200" s="153"/>
      <c r="L200" s="32"/>
      <c r="M200" s="154"/>
      <c r="T200" s="56"/>
      <c r="AT200" s="17" t="s">
        <v>248</v>
      </c>
      <c r="AU200" s="17" t="s">
        <v>81</v>
      </c>
    </row>
    <row r="201" spans="2:65" s="1" customFormat="1" ht="24.2" customHeight="1">
      <c r="B201" s="32"/>
      <c r="C201" s="137" t="s">
        <v>316</v>
      </c>
      <c r="D201" s="137" t="s">
        <v>243</v>
      </c>
      <c r="E201" s="138" t="s">
        <v>4049</v>
      </c>
      <c r="F201" s="139" t="s">
        <v>4050</v>
      </c>
      <c r="G201" s="140" t="s">
        <v>4004</v>
      </c>
      <c r="H201" s="141">
        <v>10</v>
      </c>
      <c r="I201" s="142"/>
      <c r="J201" s="143">
        <f>ROUND(I201*H201,2)</f>
        <v>0</v>
      </c>
      <c r="K201" s="144"/>
      <c r="L201" s="32"/>
      <c r="M201" s="145" t="s">
        <v>1</v>
      </c>
      <c r="N201" s="146" t="s">
        <v>38</v>
      </c>
      <c r="P201" s="147">
        <f>O201*H201</f>
        <v>0</v>
      </c>
      <c r="Q201" s="147">
        <v>0</v>
      </c>
      <c r="R201" s="147">
        <f>Q201*H201</f>
        <v>0</v>
      </c>
      <c r="S201" s="147">
        <v>0</v>
      </c>
      <c r="T201" s="148">
        <f>S201*H201</f>
        <v>0</v>
      </c>
      <c r="AR201" s="149" t="s">
        <v>247</v>
      </c>
      <c r="AT201" s="149" t="s">
        <v>243</v>
      </c>
      <c r="AU201" s="149" t="s">
        <v>81</v>
      </c>
      <c r="AY201" s="17" t="s">
        <v>241</v>
      </c>
      <c r="BE201" s="150">
        <f>IF(N201="základní",J201,0)</f>
        <v>0</v>
      </c>
      <c r="BF201" s="150">
        <f>IF(N201="snížená",J201,0)</f>
        <v>0</v>
      </c>
      <c r="BG201" s="150">
        <f>IF(N201="zákl. přenesená",J201,0)</f>
        <v>0</v>
      </c>
      <c r="BH201" s="150">
        <f>IF(N201="sníž. přenesená",J201,0)</f>
        <v>0</v>
      </c>
      <c r="BI201" s="150">
        <f>IF(N201="nulová",J201,0)</f>
        <v>0</v>
      </c>
      <c r="BJ201" s="17" t="s">
        <v>81</v>
      </c>
      <c r="BK201" s="150">
        <f>ROUND(I201*H201,2)</f>
        <v>0</v>
      </c>
      <c r="BL201" s="17" t="s">
        <v>247</v>
      </c>
      <c r="BM201" s="149" t="s">
        <v>4093</v>
      </c>
    </row>
    <row r="202" spans="2:47" s="1" customFormat="1" ht="19.5">
      <c r="B202" s="32"/>
      <c r="D202" s="151" t="s">
        <v>248</v>
      </c>
      <c r="F202" s="152" t="s">
        <v>4047</v>
      </c>
      <c r="I202" s="153"/>
      <c r="L202" s="32"/>
      <c r="M202" s="167"/>
      <c r="N202" s="168"/>
      <c r="O202" s="168"/>
      <c r="P202" s="168"/>
      <c r="Q202" s="168"/>
      <c r="R202" s="168"/>
      <c r="S202" s="168"/>
      <c r="T202" s="169"/>
      <c r="AT202" s="17" t="s">
        <v>248</v>
      </c>
      <c r="AU202" s="17" t="s">
        <v>81</v>
      </c>
    </row>
    <row r="203" spans="2:12" s="1" customFormat="1" ht="6.95" customHeight="1">
      <c r="B203" s="44"/>
      <c r="C203" s="45"/>
      <c r="D203" s="45"/>
      <c r="E203" s="45"/>
      <c r="F203" s="45"/>
      <c r="G203" s="45"/>
      <c r="H203" s="45"/>
      <c r="I203" s="45"/>
      <c r="J203" s="45"/>
      <c r="K203" s="45"/>
      <c r="L203" s="32"/>
    </row>
  </sheetData>
  <sheetProtection algorithmName="SHA-512" hashValue="279y1qRMnlHXIQv8SG4xx+kJIM0rehuFPw7bkyFlX1dyOxpop+/zRDEqF8tEZbzJETQFy5KPgB0PMAP/oE8I7Q==" saltValue="KcBIuAnrPL6Jrp3/6fRhXInAphFbioFVqm5nLb/1q2/gcRqQMzupa/YOKnqeLVPoTw/YWV2JvC1kgfPQiPxTyg==" spinCount="100000" sheet="1" objects="1" scenarios="1" formatColumns="0" formatRows="0" autoFilter="0"/>
  <autoFilter ref="C118:K202"/>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50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86</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1032</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1033</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ROUND(J127,2)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ROUND((SUM(BE127:BE508)),2)</f>
        <v>0</v>
      </c>
      <c r="I33" s="96">
        <v>0.21</v>
      </c>
      <c r="J33" s="86">
        <f>ROUND(((SUM(BE127:BE508))*I33),2)</f>
        <v>0</v>
      </c>
      <c r="L33" s="32"/>
    </row>
    <row r="34" spans="2:12" s="1" customFormat="1" ht="14.45" customHeight="1">
      <c r="B34" s="32"/>
      <c r="E34" s="27" t="s">
        <v>39</v>
      </c>
      <c r="F34" s="86">
        <f>ROUND((SUM(BF127:BF508)),2)</f>
        <v>0</v>
      </c>
      <c r="I34" s="96">
        <v>0.15</v>
      </c>
      <c r="J34" s="86">
        <f>ROUND(((SUM(BF127:BF508))*I34),2)</f>
        <v>0</v>
      </c>
      <c r="L34" s="32"/>
    </row>
    <row r="35" spans="2:12" s="1" customFormat="1" ht="14.45" customHeight="1" hidden="1">
      <c r="B35" s="32"/>
      <c r="E35" s="27" t="s">
        <v>40</v>
      </c>
      <c r="F35" s="86">
        <f>ROUND((SUM(BG127:BG508)),2)</f>
        <v>0</v>
      </c>
      <c r="I35" s="96">
        <v>0.21</v>
      </c>
      <c r="J35" s="86">
        <f>0</f>
        <v>0</v>
      </c>
      <c r="L35" s="32"/>
    </row>
    <row r="36" spans="2:12" s="1" customFormat="1" ht="14.45" customHeight="1" hidden="1">
      <c r="B36" s="32"/>
      <c r="E36" s="27" t="s">
        <v>41</v>
      </c>
      <c r="F36" s="86">
        <f>ROUND((SUM(BH127:BH508)),2)</f>
        <v>0</v>
      </c>
      <c r="I36" s="96">
        <v>0.15</v>
      </c>
      <c r="J36" s="86">
        <f>0</f>
        <v>0</v>
      </c>
      <c r="L36" s="32"/>
    </row>
    <row r="37" spans="2:12" s="1" customFormat="1" ht="14.45" customHeight="1" hidden="1">
      <c r="B37" s="32"/>
      <c r="E37" s="27" t="s">
        <v>42</v>
      </c>
      <c r="F37" s="86">
        <f>ROUND((SUM(BI127:BI508)),2)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PS 01-31 - Liberec - Mníšek u L.,přejezdová zabezpečovací zařízení</v>
      </c>
      <c r="F87" s="247"/>
      <c r="G87" s="247"/>
      <c r="H87" s="247"/>
      <c r="L87" s="32"/>
    </row>
    <row r="88" spans="2:12" s="1" customFormat="1" ht="6.95" customHeight="1">
      <c r="B88" s="32"/>
      <c r="L88" s="32"/>
    </row>
    <row r="89" spans="2:12" s="1" customFormat="1" ht="12" customHeight="1">
      <c r="B89" s="32"/>
      <c r="C89" s="27" t="s">
        <v>20</v>
      </c>
      <c r="F89" s="25" t="str">
        <f>F12</f>
        <v>Mníšek u Liberce</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J127</f>
        <v>0</v>
      </c>
      <c r="L96" s="32"/>
      <c r="AU96" s="17" t="s">
        <v>212</v>
      </c>
    </row>
    <row r="97" spans="2:12" s="8" customFormat="1" ht="24.95" customHeight="1">
      <c r="B97" s="108"/>
      <c r="D97" s="109" t="s">
        <v>213</v>
      </c>
      <c r="E97" s="110"/>
      <c r="F97" s="110"/>
      <c r="G97" s="110"/>
      <c r="H97" s="110"/>
      <c r="I97" s="110"/>
      <c r="J97" s="111">
        <f>J128</f>
        <v>0</v>
      </c>
      <c r="L97" s="108"/>
    </row>
    <row r="98" spans="2:12" s="9" customFormat="1" ht="19.9" customHeight="1">
      <c r="B98" s="112"/>
      <c r="D98" s="113" t="s">
        <v>214</v>
      </c>
      <c r="E98" s="114"/>
      <c r="F98" s="114"/>
      <c r="G98" s="114"/>
      <c r="H98" s="114"/>
      <c r="I98" s="114"/>
      <c r="J98" s="115">
        <f>J129</f>
        <v>0</v>
      </c>
      <c r="L98" s="112"/>
    </row>
    <row r="99" spans="2:12" s="9" customFormat="1" ht="19.9" customHeight="1">
      <c r="B99" s="112"/>
      <c r="D99" s="113" t="s">
        <v>1034</v>
      </c>
      <c r="E99" s="114"/>
      <c r="F99" s="114"/>
      <c r="G99" s="114"/>
      <c r="H99" s="114"/>
      <c r="I99" s="114"/>
      <c r="J99" s="115">
        <f>J214</f>
        <v>0</v>
      </c>
      <c r="L99" s="112"/>
    </row>
    <row r="100" spans="2:12" s="9" customFormat="1" ht="19.9" customHeight="1">
      <c r="B100" s="112"/>
      <c r="D100" s="113" t="s">
        <v>219</v>
      </c>
      <c r="E100" s="114"/>
      <c r="F100" s="114"/>
      <c r="G100" s="114"/>
      <c r="H100" s="114"/>
      <c r="I100" s="114"/>
      <c r="J100" s="115">
        <f>J219</f>
        <v>0</v>
      </c>
      <c r="L100" s="112"/>
    </row>
    <row r="101" spans="2:12" s="9" customFormat="1" ht="19.9" customHeight="1">
      <c r="B101" s="112"/>
      <c r="D101" s="113" t="s">
        <v>1035</v>
      </c>
      <c r="E101" s="114"/>
      <c r="F101" s="114"/>
      <c r="G101" s="114"/>
      <c r="H101" s="114"/>
      <c r="I101" s="114"/>
      <c r="J101" s="115">
        <f>J222</f>
        <v>0</v>
      </c>
      <c r="L101" s="112"/>
    </row>
    <row r="102" spans="2:12" s="9" customFormat="1" ht="19.9" customHeight="1">
      <c r="B102" s="112"/>
      <c r="D102" s="113" t="s">
        <v>1036</v>
      </c>
      <c r="E102" s="114"/>
      <c r="F102" s="114"/>
      <c r="G102" s="114"/>
      <c r="H102" s="114"/>
      <c r="I102" s="114"/>
      <c r="J102" s="115">
        <f>J225</f>
        <v>0</v>
      </c>
      <c r="L102" s="112"/>
    </row>
    <row r="103" spans="2:12" s="8" customFormat="1" ht="24.95" customHeight="1">
      <c r="B103" s="108"/>
      <c r="D103" s="109" t="s">
        <v>220</v>
      </c>
      <c r="E103" s="110"/>
      <c r="F103" s="110"/>
      <c r="G103" s="110"/>
      <c r="H103" s="110"/>
      <c r="I103" s="110"/>
      <c r="J103" s="111">
        <f>J232</f>
        <v>0</v>
      </c>
      <c r="L103" s="108"/>
    </row>
    <row r="104" spans="2:12" s="9" customFormat="1" ht="19.9" customHeight="1">
      <c r="B104" s="112"/>
      <c r="D104" s="113" t="s">
        <v>221</v>
      </c>
      <c r="E104" s="114"/>
      <c r="F104" s="114"/>
      <c r="G104" s="114"/>
      <c r="H104" s="114"/>
      <c r="I104" s="114"/>
      <c r="J104" s="115">
        <f>J233</f>
        <v>0</v>
      </c>
      <c r="L104" s="112"/>
    </row>
    <row r="105" spans="2:12" s="8" customFormat="1" ht="24.95" customHeight="1">
      <c r="B105" s="108"/>
      <c r="D105" s="109" t="s">
        <v>222</v>
      </c>
      <c r="E105" s="110"/>
      <c r="F105" s="110"/>
      <c r="G105" s="110"/>
      <c r="H105" s="110"/>
      <c r="I105" s="110"/>
      <c r="J105" s="111">
        <f>J240</f>
        <v>0</v>
      </c>
      <c r="L105" s="108"/>
    </row>
    <row r="106" spans="2:12" s="8" customFormat="1" ht="24.95" customHeight="1">
      <c r="B106" s="108"/>
      <c r="D106" s="109" t="s">
        <v>1037</v>
      </c>
      <c r="E106" s="110"/>
      <c r="F106" s="110"/>
      <c r="G106" s="110"/>
      <c r="H106" s="110"/>
      <c r="I106" s="110"/>
      <c r="J106" s="111">
        <f>J241</f>
        <v>0</v>
      </c>
      <c r="L106" s="108"/>
    </row>
    <row r="107" spans="2:12" s="8" customFormat="1" ht="24.95" customHeight="1">
      <c r="B107" s="108"/>
      <c r="D107" s="109" t="s">
        <v>225</v>
      </c>
      <c r="E107" s="110"/>
      <c r="F107" s="110"/>
      <c r="G107" s="110"/>
      <c r="H107" s="110"/>
      <c r="I107" s="110"/>
      <c r="J107" s="111">
        <f>J252</f>
        <v>0</v>
      </c>
      <c r="L107" s="108"/>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226</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45" t="str">
        <f>E7</f>
        <v>Oprava trati v úseku Krásná Studánka – Mníšek u Liberce</v>
      </c>
      <c r="F117" s="246"/>
      <c r="G117" s="246"/>
      <c r="H117" s="246"/>
      <c r="L117" s="32"/>
    </row>
    <row r="118" spans="2:12" s="1" customFormat="1" ht="12" customHeight="1">
      <c r="B118" s="32"/>
      <c r="C118" s="27" t="s">
        <v>206</v>
      </c>
      <c r="L118" s="32"/>
    </row>
    <row r="119" spans="2:12" s="1" customFormat="1" ht="30" customHeight="1">
      <c r="B119" s="32"/>
      <c r="E119" s="241" t="str">
        <f>E9</f>
        <v>PS 01-31 - Liberec - Mníšek u L.,přejezdová zabezpečovací zařízení</v>
      </c>
      <c r="F119" s="247"/>
      <c r="G119" s="247"/>
      <c r="H119" s="247"/>
      <c r="L119" s="32"/>
    </row>
    <row r="120" spans="2:12" s="1" customFormat="1" ht="6.95" customHeight="1">
      <c r="B120" s="32"/>
      <c r="L120" s="32"/>
    </row>
    <row r="121" spans="2:12" s="1" customFormat="1" ht="12" customHeight="1">
      <c r="B121" s="32"/>
      <c r="C121" s="27" t="s">
        <v>20</v>
      </c>
      <c r="F121" s="25" t="str">
        <f>F12</f>
        <v>Mníšek u Liberce</v>
      </c>
      <c r="I121" s="27" t="s">
        <v>22</v>
      </c>
      <c r="J121" s="52" t="str">
        <f>IF(J12="","",J12)</f>
        <v>30. 6. 2023</v>
      </c>
      <c r="L121" s="32"/>
    </row>
    <row r="122" spans="2:12" s="1" customFormat="1" ht="6.95" customHeight="1">
      <c r="B122" s="32"/>
      <c r="L122" s="32"/>
    </row>
    <row r="123" spans="2:12" s="1" customFormat="1" ht="15.2" customHeight="1">
      <c r="B123" s="32"/>
      <c r="C123" s="27" t="s">
        <v>24</v>
      </c>
      <c r="F123" s="25" t="str">
        <f>E15</f>
        <v xml:space="preserve"> </v>
      </c>
      <c r="I123" s="27" t="s">
        <v>29</v>
      </c>
      <c r="J123" s="30" t="str">
        <f>E21</f>
        <v xml:space="preserve"> </v>
      </c>
      <c r="L123" s="32"/>
    </row>
    <row r="124" spans="2:12" s="1" customFormat="1" ht="15.2" customHeight="1">
      <c r="B124" s="32"/>
      <c r="C124" s="27" t="s">
        <v>27</v>
      </c>
      <c r="F124" s="25" t="str">
        <f>IF(E18="","",E18)</f>
        <v>Vyplň údaj</v>
      </c>
      <c r="I124" s="27" t="s">
        <v>31</v>
      </c>
      <c r="J124" s="30" t="str">
        <f>E24</f>
        <v xml:space="preserve"> </v>
      </c>
      <c r="L124" s="32"/>
    </row>
    <row r="125" spans="2:12" s="1" customFormat="1" ht="10.35" customHeight="1">
      <c r="B125" s="32"/>
      <c r="L125" s="32"/>
    </row>
    <row r="126" spans="2:20" s="10" customFormat="1" ht="29.25" customHeight="1">
      <c r="B126" s="116"/>
      <c r="C126" s="117" t="s">
        <v>227</v>
      </c>
      <c r="D126" s="118" t="s">
        <v>58</v>
      </c>
      <c r="E126" s="118" t="s">
        <v>54</v>
      </c>
      <c r="F126" s="118" t="s">
        <v>55</v>
      </c>
      <c r="G126" s="118" t="s">
        <v>228</v>
      </c>
      <c r="H126" s="118" t="s">
        <v>229</v>
      </c>
      <c r="I126" s="118" t="s">
        <v>230</v>
      </c>
      <c r="J126" s="119" t="s">
        <v>210</v>
      </c>
      <c r="K126" s="120" t="s">
        <v>231</v>
      </c>
      <c r="L126" s="116"/>
      <c r="M126" s="59" t="s">
        <v>1</v>
      </c>
      <c r="N126" s="60" t="s">
        <v>37</v>
      </c>
      <c r="O126" s="60" t="s">
        <v>232</v>
      </c>
      <c r="P126" s="60" t="s">
        <v>233</v>
      </c>
      <c r="Q126" s="60" t="s">
        <v>234</v>
      </c>
      <c r="R126" s="60" t="s">
        <v>235</v>
      </c>
      <c r="S126" s="60" t="s">
        <v>236</v>
      </c>
      <c r="T126" s="61" t="s">
        <v>237</v>
      </c>
    </row>
    <row r="127" spans="2:63" s="1" customFormat="1" ht="22.9" customHeight="1">
      <c r="B127" s="32"/>
      <c r="C127" s="64" t="s">
        <v>238</v>
      </c>
      <c r="J127" s="121">
        <f>BK127</f>
        <v>0</v>
      </c>
      <c r="L127" s="32"/>
      <c r="M127" s="62"/>
      <c r="N127" s="53"/>
      <c r="O127" s="53"/>
      <c r="P127" s="122">
        <f>P128+P232+P240+P241+P252</f>
        <v>0</v>
      </c>
      <c r="Q127" s="53"/>
      <c r="R127" s="122">
        <f>R128+R232+R240+R241+R252</f>
        <v>12.907797499999997</v>
      </c>
      <c r="S127" s="53"/>
      <c r="T127" s="123">
        <f>T128+T232+T240+T241+T252</f>
        <v>0</v>
      </c>
      <c r="AT127" s="17" t="s">
        <v>72</v>
      </c>
      <c r="AU127" s="17" t="s">
        <v>212</v>
      </c>
      <c r="BK127" s="124">
        <f>BK128+BK232+BK240+BK241+BK252</f>
        <v>0</v>
      </c>
    </row>
    <row r="128" spans="2:63" s="11" customFormat="1" ht="25.9" customHeight="1">
      <c r="B128" s="125"/>
      <c r="D128" s="126" t="s">
        <v>72</v>
      </c>
      <c r="E128" s="127" t="s">
        <v>239</v>
      </c>
      <c r="F128" s="127" t="s">
        <v>240</v>
      </c>
      <c r="I128" s="128"/>
      <c r="J128" s="129">
        <f>BK128</f>
        <v>0</v>
      </c>
      <c r="L128" s="125"/>
      <c r="M128" s="130"/>
      <c r="P128" s="131">
        <f>P129+P214+P219+P222+P225</f>
        <v>0</v>
      </c>
      <c r="R128" s="131">
        <f>R129+R214+R219+R222+R225</f>
        <v>2.9978124999999993</v>
      </c>
      <c r="T128" s="132">
        <f>T129+T214+T219+T222+T225</f>
        <v>0</v>
      </c>
      <c r="AR128" s="126" t="s">
        <v>81</v>
      </c>
      <c r="AT128" s="133" t="s">
        <v>72</v>
      </c>
      <c r="AU128" s="133" t="s">
        <v>73</v>
      </c>
      <c r="AY128" s="126" t="s">
        <v>241</v>
      </c>
      <c r="BK128" s="134">
        <f>BK129+BK214+BK219+BK222+BK225</f>
        <v>0</v>
      </c>
    </row>
    <row r="129" spans="2:63" s="11" customFormat="1" ht="22.9" customHeight="1">
      <c r="B129" s="125"/>
      <c r="D129" s="126" t="s">
        <v>72</v>
      </c>
      <c r="E129" s="135" t="s">
        <v>81</v>
      </c>
      <c r="F129" s="135" t="s">
        <v>242</v>
      </c>
      <c r="I129" s="128"/>
      <c r="J129" s="136">
        <f>BK129</f>
        <v>0</v>
      </c>
      <c r="L129" s="125"/>
      <c r="M129" s="130"/>
      <c r="P129" s="131">
        <f>SUM(P130:P213)</f>
        <v>0</v>
      </c>
      <c r="R129" s="131">
        <f>SUM(R130:R213)</f>
        <v>0</v>
      </c>
      <c r="T129" s="132">
        <f>SUM(T130:T213)</f>
        <v>0</v>
      </c>
      <c r="AR129" s="126" t="s">
        <v>81</v>
      </c>
      <c r="AT129" s="133" t="s">
        <v>72</v>
      </c>
      <c r="AU129" s="133" t="s">
        <v>81</v>
      </c>
      <c r="AY129" s="126" t="s">
        <v>241</v>
      </c>
      <c r="BK129" s="134">
        <f>SUM(BK130:BK213)</f>
        <v>0</v>
      </c>
    </row>
    <row r="130" spans="2:65" s="1" customFormat="1" ht="24.2" customHeight="1">
      <c r="B130" s="32"/>
      <c r="C130" s="137" t="s">
        <v>81</v>
      </c>
      <c r="D130" s="137" t="s">
        <v>243</v>
      </c>
      <c r="E130" s="138" t="s">
        <v>1038</v>
      </c>
      <c r="F130" s="139" t="s">
        <v>1039</v>
      </c>
      <c r="G130" s="140" t="s">
        <v>257</v>
      </c>
      <c r="H130" s="141">
        <v>300</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1040</v>
      </c>
    </row>
    <row r="131" spans="2:47" s="1" customFormat="1" ht="19.5">
      <c r="B131" s="32"/>
      <c r="D131" s="151" t="s">
        <v>248</v>
      </c>
      <c r="F131" s="152" t="s">
        <v>1039</v>
      </c>
      <c r="I131" s="153"/>
      <c r="L131" s="32"/>
      <c r="M131" s="154"/>
      <c r="T131" s="56"/>
      <c r="AT131" s="17" t="s">
        <v>248</v>
      </c>
      <c r="AU131" s="17" t="s">
        <v>83</v>
      </c>
    </row>
    <row r="132" spans="2:65" s="1" customFormat="1" ht="16.5" customHeight="1">
      <c r="B132" s="32"/>
      <c r="C132" s="155" t="s">
        <v>83</v>
      </c>
      <c r="D132" s="155" t="s">
        <v>260</v>
      </c>
      <c r="E132" s="156" t="s">
        <v>1041</v>
      </c>
      <c r="F132" s="157" t="s">
        <v>1042</v>
      </c>
      <c r="G132" s="158" t="s">
        <v>263</v>
      </c>
      <c r="H132" s="159">
        <v>3</v>
      </c>
      <c r="I132" s="160"/>
      <c r="J132" s="161">
        <f>ROUND(I132*H132,2)</f>
        <v>0</v>
      </c>
      <c r="K132" s="162"/>
      <c r="L132" s="163"/>
      <c r="M132" s="164" t="s">
        <v>1</v>
      </c>
      <c r="N132" s="165" t="s">
        <v>38</v>
      </c>
      <c r="P132" s="147">
        <f>O132*H132</f>
        <v>0</v>
      </c>
      <c r="Q132" s="147">
        <v>0</v>
      </c>
      <c r="R132" s="147">
        <f>Q132*H132</f>
        <v>0</v>
      </c>
      <c r="S132" s="147">
        <v>0</v>
      </c>
      <c r="T132" s="148">
        <f>S132*H132</f>
        <v>0</v>
      </c>
      <c r="AR132" s="149" t="s">
        <v>258</v>
      </c>
      <c r="AT132" s="149" t="s">
        <v>260</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1043</v>
      </c>
    </row>
    <row r="133" spans="2:47" s="1" customFormat="1" ht="11.25">
      <c r="B133" s="32"/>
      <c r="D133" s="151" t="s">
        <v>248</v>
      </c>
      <c r="F133" s="152" t="s">
        <v>1042</v>
      </c>
      <c r="I133" s="153"/>
      <c r="L133" s="32"/>
      <c r="M133" s="154"/>
      <c r="T133" s="56"/>
      <c r="AT133" s="17" t="s">
        <v>248</v>
      </c>
      <c r="AU133" s="17" t="s">
        <v>83</v>
      </c>
    </row>
    <row r="134" spans="2:65" s="1" customFormat="1" ht="33" customHeight="1">
      <c r="B134" s="32"/>
      <c r="C134" s="155" t="s">
        <v>251</v>
      </c>
      <c r="D134" s="155" t="s">
        <v>260</v>
      </c>
      <c r="E134" s="156" t="s">
        <v>1044</v>
      </c>
      <c r="F134" s="157" t="s">
        <v>1045</v>
      </c>
      <c r="G134" s="158" t="s">
        <v>263</v>
      </c>
      <c r="H134" s="159">
        <v>3</v>
      </c>
      <c r="I134" s="160"/>
      <c r="J134" s="161">
        <f>ROUND(I134*H134,2)</f>
        <v>0</v>
      </c>
      <c r="K134" s="162"/>
      <c r="L134" s="163"/>
      <c r="M134" s="164" t="s">
        <v>1</v>
      </c>
      <c r="N134" s="165" t="s">
        <v>38</v>
      </c>
      <c r="P134" s="147">
        <f>O134*H134</f>
        <v>0</v>
      </c>
      <c r="Q134" s="147">
        <v>0</v>
      </c>
      <c r="R134" s="147">
        <f>Q134*H134</f>
        <v>0</v>
      </c>
      <c r="S134" s="147">
        <v>0</v>
      </c>
      <c r="T134" s="148">
        <f>S134*H134</f>
        <v>0</v>
      </c>
      <c r="AR134" s="149" t="s">
        <v>258</v>
      </c>
      <c r="AT134" s="149" t="s">
        <v>260</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1046</v>
      </c>
    </row>
    <row r="135" spans="2:47" s="1" customFormat="1" ht="19.5">
      <c r="B135" s="32"/>
      <c r="D135" s="151" t="s">
        <v>248</v>
      </c>
      <c r="F135" s="152" t="s">
        <v>1045</v>
      </c>
      <c r="I135" s="153"/>
      <c r="L135" s="32"/>
      <c r="M135" s="154"/>
      <c r="T135" s="56"/>
      <c r="AT135" s="17" t="s">
        <v>248</v>
      </c>
      <c r="AU135" s="17" t="s">
        <v>83</v>
      </c>
    </row>
    <row r="136" spans="2:65" s="1" customFormat="1" ht="24.2" customHeight="1">
      <c r="B136" s="32"/>
      <c r="C136" s="155" t="s">
        <v>247</v>
      </c>
      <c r="D136" s="155" t="s">
        <v>260</v>
      </c>
      <c r="E136" s="156" t="s">
        <v>1047</v>
      </c>
      <c r="F136" s="157" t="s">
        <v>1048</v>
      </c>
      <c r="G136" s="158" t="s">
        <v>263</v>
      </c>
      <c r="H136" s="159">
        <v>6</v>
      </c>
      <c r="I136" s="160"/>
      <c r="J136" s="161">
        <f>ROUND(I136*H136,2)</f>
        <v>0</v>
      </c>
      <c r="K136" s="162"/>
      <c r="L136" s="163"/>
      <c r="M136" s="164" t="s">
        <v>1</v>
      </c>
      <c r="N136" s="165" t="s">
        <v>38</v>
      </c>
      <c r="P136" s="147">
        <f>O136*H136</f>
        <v>0</v>
      </c>
      <c r="Q136" s="147">
        <v>0</v>
      </c>
      <c r="R136" s="147">
        <f>Q136*H136</f>
        <v>0</v>
      </c>
      <c r="S136" s="147">
        <v>0</v>
      </c>
      <c r="T136" s="148">
        <f>S136*H136</f>
        <v>0</v>
      </c>
      <c r="AR136" s="149" t="s">
        <v>258</v>
      </c>
      <c r="AT136" s="149" t="s">
        <v>260</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1049</v>
      </c>
    </row>
    <row r="137" spans="2:47" s="1" customFormat="1" ht="19.5">
      <c r="B137" s="32"/>
      <c r="D137" s="151" t="s">
        <v>248</v>
      </c>
      <c r="F137" s="152" t="s">
        <v>1048</v>
      </c>
      <c r="I137" s="153"/>
      <c r="L137" s="32"/>
      <c r="M137" s="154"/>
      <c r="T137" s="56"/>
      <c r="AT137" s="17" t="s">
        <v>248</v>
      </c>
      <c r="AU137" s="17" t="s">
        <v>83</v>
      </c>
    </row>
    <row r="138" spans="2:65" s="1" customFormat="1" ht="21.75" customHeight="1">
      <c r="B138" s="32"/>
      <c r="C138" s="155" t="s">
        <v>259</v>
      </c>
      <c r="D138" s="155" t="s">
        <v>260</v>
      </c>
      <c r="E138" s="156" t="s">
        <v>485</v>
      </c>
      <c r="F138" s="157" t="s">
        <v>486</v>
      </c>
      <c r="G138" s="158" t="s">
        <v>263</v>
      </c>
      <c r="H138" s="159">
        <v>3</v>
      </c>
      <c r="I138" s="160"/>
      <c r="J138" s="161">
        <f>ROUND(I138*H138,2)</f>
        <v>0</v>
      </c>
      <c r="K138" s="162"/>
      <c r="L138" s="163"/>
      <c r="M138" s="164" t="s">
        <v>1</v>
      </c>
      <c r="N138" s="165" t="s">
        <v>38</v>
      </c>
      <c r="P138" s="147">
        <f>O138*H138</f>
        <v>0</v>
      </c>
      <c r="Q138" s="147">
        <v>0</v>
      </c>
      <c r="R138" s="147">
        <f>Q138*H138</f>
        <v>0</v>
      </c>
      <c r="S138" s="147">
        <v>0</v>
      </c>
      <c r="T138" s="148">
        <f>S138*H138</f>
        <v>0</v>
      </c>
      <c r="AR138" s="149" t="s">
        <v>258</v>
      </c>
      <c r="AT138" s="149" t="s">
        <v>260</v>
      </c>
      <c r="AU138" s="149" t="s">
        <v>83</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1050</v>
      </c>
    </row>
    <row r="139" spans="2:47" s="1" customFormat="1" ht="11.25">
      <c r="B139" s="32"/>
      <c r="D139" s="151" t="s">
        <v>248</v>
      </c>
      <c r="F139" s="152" t="s">
        <v>486</v>
      </c>
      <c r="I139" s="153"/>
      <c r="L139" s="32"/>
      <c r="M139" s="154"/>
      <c r="T139" s="56"/>
      <c r="AT139" s="17" t="s">
        <v>248</v>
      </c>
      <c r="AU139" s="17" t="s">
        <v>83</v>
      </c>
    </row>
    <row r="140" spans="2:65" s="1" customFormat="1" ht="24.2" customHeight="1">
      <c r="B140" s="32"/>
      <c r="C140" s="155" t="s">
        <v>254</v>
      </c>
      <c r="D140" s="155" t="s">
        <v>260</v>
      </c>
      <c r="E140" s="156" t="s">
        <v>1051</v>
      </c>
      <c r="F140" s="157" t="s">
        <v>1052</v>
      </c>
      <c r="G140" s="158" t="s">
        <v>263</v>
      </c>
      <c r="H140" s="159">
        <v>2</v>
      </c>
      <c r="I140" s="160"/>
      <c r="J140" s="161">
        <f>ROUND(I140*H140,2)</f>
        <v>0</v>
      </c>
      <c r="K140" s="162"/>
      <c r="L140" s="163"/>
      <c r="M140" s="164" t="s">
        <v>1</v>
      </c>
      <c r="N140" s="165" t="s">
        <v>38</v>
      </c>
      <c r="P140" s="147">
        <f>O140*H140</f>
        <v>0</v>
      </c>
      <c r="Q140" s="147">
        <v>0</v>
      </c>
      <c r="R140" s="147">
        <f>Q140*H140</f>
        <v>0</v>
      </c>
      <c r="S140" s="147">
        <v>0</v>
      </c>
      <c r="T140" s="148">
        <f>S140*H140</f>
        <v>0</v>
      </c>
      <c r="AR140" s="149" t="s">
        <v>258</v>
      </c>
      <c r="AT140" s="149" t="s">
        <v>260</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1053</v>
      </c>
    </row>
    <row r="141" spans="2:47" s="1" customFormat="1" ht="19.5">
      <c r="B141" s="32"/>
      <c r="D141" s="151" t="s">
        <v>248</v>
      </c>
      <c r="F141" s="152" t="s">
        <v>1052</v>
      </c>
      <c r="I141" s="153"/>
      <c r="L141" s="32"/>
      <c r="M141" s="154"/>
      <c r="T141" s="56"/>
      <c r="AT141" s="17" t="s">
        <v>248</v>
      </c>
      <c r="AU141" s="17" t="s">
        <v>83</v>
      </c>
    </row>
    <row r="142" spans="2:65" s="1" customFormat="1" ht="21.75" customHeight="1">
      <c r="B142" s="32"/>
      <c r="C142" s="155" t="s">
        <v>269</v>
      </c>
      <c r="D142" s="155" t="s">
        <v>260</v>
      </c>
      <c r="E142" s="156" t="s">
        <v>1054</v>
      </c>
      <c r="F142" s="157" t="s">
        <v>1055</v>
      </c>
      <c r="G142" s="158" t="s">
        <v>263</v>
      </c>
      <c r="H142" s="159">
        <v>1</v>
      </c>
      <c r="I142" s="160"/>
      <c r="J142" s="161">
        <f>ROUND(I142*H142,2)</f>
        <v>0</v>
      </c>
      <c r="K142" s="162"/>
      <c r="L142" s="163"/>
      <c r="M142" s="164" t="s">
        <v>1</v>
      </c>
      <c r="N142" s="165" t="s">
        <v>38</v>
      </c>
      <c r="P142" s="147">
        <f>O142*H142</f>
        <v>0</v>
      </c>
      <c r="Q142" s="147">
        <v>0</v>
      </c>
      <c r="R142" s="147">
        <f>Q142*H142</f>
        <v>0</v>
      </c>
      <c r="S142" s="147">
        <v>0</v>
      </c>
      <c r="T142" s="148">
        <f>S142*H142</f>
        <v>0</v>
      </c>
      <c r="AR142" s="149" t="s">
        <v>258</v>
      </c>
      <c r="AT142" s="149" t="s">
        <v>260</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1056</v>
      </c>
    </row>
    <row r="143" spans="2:47" s="1" customFormat="1" ht="11.25">
      <c r="B143" s="32"/>
      <c r="D143" s="151" t="s">
        <v>248</v>
      </c>
      <c r="F143" s="152" t="s">
        <v>1055</v>
      </c>
      <c r="I143" s="153"/>
      <c r="L143" s="32"/>
      <c r="M143" s="154"/>
      <c r="T143" s="56"/>
      <c r="AT143" s="17" t="s">
        <v>248</v>
      </c>
      <c r="AU143" s="17" t="s">
        <v>83</v>
      </c>
    </row>
    <row r="144" spans="2:65" s="1" customFormat="1" ht="24.2" customHeight="1">
      <c r="B144" s="32"/>
      <c r="C144" s="155" t="s">
        <v>258</v>
      </c>
      <c r="D144" s="155" t="s">
        <v>260</v>
      </c>
      <c r="E144" s="156" t="s">
        <v>1057</v>
      </c>
      <c r="F144" s="157" t="s">
        <v>1058</v>
      </c>
      <c r="G144" s="158" t="s">
        <v>263</v>
      </c>
      <c r="H144" s="159">
        <v>3</v>
      </c>
      <c r="I144" s="160"/>
      <c r="J144" s="161">
        <f>ROUND(I144*H144,2)</f>
        <v>0</v>
      </c>
      <c r="K144" s="162"/>
      <c r="L144" s="163"/>
      <c r="M144" s="164" t="s">
        <v>1</v>
      </c>
      <c r="N144" s="165" t="s">
        <v>38</v>
      </c>
      <c r="P144" s="147">
        <f>O144*H144</f>
        <v>0</v>
      </c>
      <c r="Q144" s="147">
        <v>0</v>
      </c>
      <c r="R144" s="147">
        <f>Q144*H144</f>
        <v>0</v>
      </c>
      <c r="S144" s="147">
        <v>0</v>
      </c>
      <c r="T144" s="148">
        <f>S144*H144</f>
        <v>0</v>
      </c>
      <c r="AR144" s="149" t="s">
        <v>258</v>
      </c>
      <c r="AT144" s="149" t="s">
        <v>260</v>
      </c>
      <c r="AU144" s="149" t="s">
        <v>83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1059</v>
      </c>
    </row>
    <row r="145" spans="2:47" s="1" customFormat="1" ht="11.25">
      <c r="B145" s="32"/>
      <c r="D145" s="151" t="s">
        <v>248</v>
      </c>
      <c r="F145" s="152" t="s">
        <v>1058</v>
      </c>
      <c r="I145" s="153"/>
      <c r="L145" s="32"/>
      <c r="M145" s="154"/>
      <c r="T145" s="56"/>
      <c r="AT145" s="17" t="s">
        <v>248</v>
      </c>
      <c r="AU145" s="17" t="s">
        <v>83</v>
      </c>
    </row>
    <row r="146" spans="2:65" s="1" customFormat="1" ht="44.25" customHeight="1">
      <c r="B146" s="32"/>
      <c r="C146" s="155" t="s">
        <v>276</v>
      </c>
      <c r="D146" s="155" t="s">
        <v>260</v>
      </c>
      <c r="E146" s="156" t="s">
        <v>1060</v>
      </c>
      <c r="F146" s="157" t="s">
        <v>1061</v>
      </c>
      <c r="G146" s="158" t="s">
        <v>1062</v>
      </c>
      <c r="H146" s="159">
        <v>2</v>
      </c>
      <c r="I146" s="160"/>
      <c r="J146" s="161">
        <f>ROUND(I146*H146,2)</f>
        <v>0</v>
      </c>
      <c r="K146" s="162"/>
      <c r="L146" s="163"/>
      <c r="M146" s="164" t="s">
        <v>1</v>
      </c>
      <c r="N146" s="165" t="s">
        <v>38</v>
      </c>
      <c r="P146" s="147">
        <f>O146*H146</f>
        <v>0</v>
      </c>
      <c r="Q146" s="147">
        <v>0</v>
      </c>
      <c r="R146" s="147">
        <f>Q146*H146</f>
        <v>0</v>
      </c>
      <c r="S146" s="147">
        <v>0</v>
      </c>
      <c r="T146" s="148">
        <f>S146*H146</f>
        <v>0</v>
      </c>
      <c r="AR146" s="149" t="s">
        <v>258</v>
      </c>
      <c r="AT146" s="149" t="s">
        <v>260</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1063</v>
      </c>
    </row>
    <row r="147" spans="2:47" s="1" customFormat="1" ht="29.25">
      <c r="B147" s="32"/>
      <c r="D147" s="151" t="s">
        <v>248</v>
      </c>
      <c r="F147" s="152" t="s">
        <v>1061</v>
      </c>
      <c r="I147" s="153"/>
      <c r="L147" s="32"/>
      <c r="M147" s="154"/>
      <c r="T147" s="56"/>
      <c r="AT147" s="17" t="s">
        <v>248</v>
      </c>
      <c r="AU147" s="17" t="s">
        <v>83</v>
      </c>
    </row>
    <row r="148" spans="2:65" s="1" customFormat="1" ht="44.25" customHeight="1">
      <c r="B148" s="32"/>
      <c r="C148" s="155" t="s">
        <v>264</v>
      </c>
      <c r="D148" s="155" t="s">
        <v>260</v>
      </c>
      <c r="E148" s="156" t="s">
        <v>1064</v>
      </c>
      <c r="F148" s="157" t="s">
        <v>1065</v>
      </c>
      <c r="G148" s="158" t="s">
        <v>1062</v>
      </c>
      <c r="H148" s="159">
        <v>1</v>
      </c>
      <c r="I148" s="160"/>
      <c r="J148" s="161">
        <f>ROUND(I148*H148,2)</f>
        <v>0</v>
      </c>
      <c r="K148" s="162"/>
      <c r="L148" s="163"/>
      <c r="M148" s="164" t="s">
        <v>1</v>
      </c>
      <c r="N148" s="165" t="s">
        <v>38</v>
      </c>
      <c r="P148" s="147">
        <f>O148*H148</f>
        <v>0</v>
      </c>
      <c r="Q148" s="147">
        <v>0</v>
      </c>
      <c r="R148" s="147">
        <f>Q148*H148</f>
        <v>0</v>
      </c>
      <c r="S148" s="147">
        <v>0</v>
      </c>
      <c r="T148" s="148">
        <f>S148*H148</f>
        <v>0</v>
      </c>
      <c r="AR148" s="149" t="s">
        <v>258</v>
      </c>
      <c r="AT148" s="149" t="s">
        <v>260</v>
      </c>
      <c r="AU148" s="149" t="s">
        <v>83</v>
      </c>
      <c r="AY148" s="17" t="s">
        <v>241</v>
      </c>
      <c r="BE148" s="150">
        <f>IF(N148="základní",J148,0)</f>
        <v>0</v>
      </c>
      <c r="BF148" s="150">
        <f>IF(N148="snížená",J148,0)</f>
        <v>0</v>
      </c>
      <c r="BG148" s="150">
        <f>IF(N148="zákl. přenesená",J148,0)</f>
        <v>0</v>
      </c>
      <c r="BH148" s="150">
        <f>IF(N148="sníž. přenesená",J148,0)</f>
        <v>0</v>
      </c>
      <c r="BI148" s="150">
        <f>IF(N148="nulová",J148,0)</f>
        <v>0</v>
      </c>
      <c r="BJ148" s="17" t="s">
        <v>81</v>
      </c>
      <c r="BK148" s="150">
        <f>ROUND(I148*H148,2)</f>
        <v>0</v>
      </c>
      <c r="BL148" s="17" t="s">
        <v>247</v>
      </c>
      <c r="BM148" s="149" t="s">
        <v>1066</v>
      </c>
    </row>
    <row r="149" spans="2:47" s="1" customFormat="1" ht="29.25">
      <c r="B149" s="32"/>
      <c r="D149" s="151" t="s">
        <v>248</v>
      </c>
      <c r="F149" s="152" t="s">
        <v>1065</v>
      </c>
      <c r="I149" s="153"/>
      <c r="L149" s="32"/>
      <c r="M149" s="154"/>
      <c r="T149" s="56"/>
      <c r="AT149" s="17" t="s">
        <v>248</v>
      </c>
      <c r="AU149" s="17" t="s">
        <v>83</v>
      </c>
    </row>
    <row r="150" spans="2:65" s="1" customFormat="1" ht="21.75" customHeight="1">
      <c r="B150" s="32"/>
      <c r="C150" s="155" t="s">
        <v>283</v>
      </c>
      <c r="D150" s="155" t="s">
        <v>260</v>
      </c>
      <c r="E150" s="156" t="s">
        <v>369</v>
      </c>
      <c r="F150" s="157" t="s">
        <v>370</v>
      </c>
      <c r="G150" s="158" t="s">
        <v>263</v>
      </c>
      <c r="H150" s="159">
        <v>168</v>
      </c>
      <c r="I150" s="160"/>
      <c r="J150" s="161">
        <f>ROUND(I150*H150,2)</f>
        <v>0</v>
      </c>
      <c r="K150" s="162"/>
      <c r="L150" s="163"/>
      <c r="M150" s="164" t="s">
        <v>1</v>
      </c>
      <c r="N150" s="165" t="s">
        <v>38</v>
      </c>
      <c r="P150" s="147">
        <f>O150*H150</f>
        <v>0</v>
      </c>
      <c r="Q150" s="147">
        <v>0</v>
      </c>
      <c r="R150" s="147">
        <f>Q150*H150</f>
        <v>0</v>
      </c>
      <c r="S150" s="147">
        <v>0</v>
      </c>
      <c r="T150" s="148">
        <f>S150*H150</f>
        <v>0</v>
      </c>
      <c r="AR150" s="149" t="s">
        <v>258</v>
      </c>
      <c r="AT150" s="149" t="s">
        <v>260</v>
      </c>
      <c r="AU150" s="149" t="s">
        <v>83</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1067</v>
      </c>
    </row>
    <row r="151" spans="2:47" s="1" customFormat="1" ht="11.25">
      <c r="B151" s="32"/>
      <c r="D151" s="151" t="s">
        <v>248</v>
      </c>
      <c r="F151" s="152" t="s">
        <v>370</v>
      </c>
      <c r="I151" s="153"/>
      <c r="L151" s="32"/>
      <c r="M151" s="154"/>
      <c r="T151" s="56"/>
      <c r="AT151" s="17" t="s">
        <v>248</v>
      </c>
      <c r="AU151" s="17" t="s">
        <v>83</v>
      </c>
    </row>
    <row r="152" spans="2:65" s="1" customFormat="1" ht="24.2" customHeight="1">
      <c r="B152" s="32"/>
      <c r="C152" s="155" t="s">
        <v>268</v>
      </c>
      <c r="D152" s="155" t="s">
        <v>260</v>
      </c>
      <c r="E152" s="156" t="s">
        <v>1068</v>
      </c>
      <c r="F152" s="157" t="s">
        <v>1069</v>
      </c>
      <c r="G152" s="158" t="s">
        <v>263</v>
      </c>
      <c r="H152" s="159">
        <v>3</v>
      </c>
      <c r="I152" s="160"/>
      <c r="J152" s="161">
        <f>ROUND(I152*H152,2)</f>
        <v>0</v>
      </c>
      <c r="K152" s="162"/>
      <c r="L152" s="163"/>
      <c r="M152" s="164" t="s">
        <v>1</v>
      </c>
      <c r="N152" s="165" t="s">
        <v>38</v>
      </c>
      <c r="P152" s="147">
        <f>O152*H152</f>
        <v>0</v>
      </c>
      <c r="Q152" s="147">
        <v>0</v>
      </c>
      <c r="R152" s="147">
        <f>Q152*H152</f>
        <v>0</v>
      </c>
      <c r="S152" s="147">
        <v>0</v>
      </c>
      <c r="T152" s="148">
        <f>S152*H152</f>
        <v>0</v>
      </c>
      <c r="AR152" s="149" t="s">
        <v>258</v>
      </c>
      <c r="AT152" s="149" t="s">
        <v>260</v>
      </c>
      <c r="AU152" s="149" t="s">
        <v>83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1070</v>
      </c>
    </row>
    <row r="153" spans="2:47" s="1" customFormat="1" ht="11.25">
      <c r="B153" s="32"/>
      <c r="D153" s="151" t="s">
        <v>248</v>
      </c>
      <c r="F153" s="152" t="s">
        <v>1069</v>
      </c>
      <c r="I153" s="153"/>
      <c r="L153" s="32"/>
      <c r="M153" s="154"/>
      <c r="T153" s="56"/>
      <c r="AT153" s="17" t="s">
        <v>248</v>
      </c>
      <c r="AU153" s="17" t="s">
        <v>83</v>
      </c>
    </row>
    <row r="154" spans="2:65" s="1" customFormat="1" ht="24.2" customHeight="1">
      <c r="B154" s="32"/>
      <c r="C154" s="155" t="s">
        <v>290</v>
      </c>
      <c r="D154" s="155" t="s">
        <v>260</v>
      </c>
      <c r="E154" s="156" t="s">
        <v>297</v>
      </c>
      <c r="F154" s="157" t="s">
        <v>298</v>
      </c>
      <c r="G154" s="158" t="s">
        <v>263</v>
      </c>
      <c r="H154" s="159">
        <v>20</v>
      </c>
      <c r="I154" s="160"/>
      <c r="J154" s="161">
        <f>ROUND(I154*H154,2)</f>
        <v>0</v>
      </c>
      <c r="K154" s="162"/>
      <c r="L154" s="163"/>
      <c r="M154" s="164" t="s">
        <v>1</v>
      </c>
      <c r="N154" s="165" t="s">
        <v>38</v>
      </c>
      <c r="P154" s="147">
        <f>O154*H154</f>
        <v>0</v>
      </c>
      <c r="Q154" s="147">
        <v>0</v>
      </c>
      <c r="R154" s="147">
        <f>Q154*H154</f>
        <v>0</v>
      </c>
      <c r="S154" s="147">
        <v>0</v>
      </c>
      <c r="T154" s="148">
        <f>S154*H154</f>
        <v>0</v>
      </c>
      <c r="AR154" s="149" t="s">
        <v>258</v>
      </c>
      <c r="AT154" s="149" t="s">
        <v>260</v>
      </c>
      <c r="AU154" s="149" t="s">
        <v>83</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1071</v>
      </c>
    </row>
    <row r="155" spans="2:47" s="1" customFormat="1" ht="11.25">
      <c r="B155" s="32"/>
      <c r="D155" s="151" t="s">
        <v>248</v>
      </c>
      <c r="F155" s="152" t="s">
        <v>298</v>
      </c>
      <c r="I155" s="153"/>
      <c r="L155" s="32"/>
      <c r="M155" s="154"/>
      <c r="T155" s="56"/>
      <c r="AT155" s="17" t="s">
        <v>248</v>
      </c>
      <c r="AU155" s="17" t="s">
        <v>83</v>
      </c>
    </row>
    <row r="156" spans="2:65" s="1" customFormat="1" ht="24.2" customHeight="1">
      <c r="B156" s="32"/>
      <c r="C156" s="155" t="s">
        <v>272</v>
      </c>
      <c r="D156" s="155" t="s">
        <v>260</v>
      </c>
      <c r="E156" s="156" t="s">
        <v>300</v>
      </c>
      <c r="F156" s="157" t="s">
        <v>301</v>
      </c>
      <c r="G156" s="158" t="s">
        <v>263</v>
      </c>
      <c r="H156" s="159">
        <v>20</v>
      </c>
      <c r="I156" s="160"/>
      <c r="J156" s="161">
        <f>ROUND(I156*H156,2)</f>
        <v>0</v>
      </c>
      <c r="K156" s="162"/>
      <c r="L156" s="163"/>
      <c r="M156" s="164" t="s">
        <v>1</v>
      </c>
      <c r="N156" s="165" t="s">
        <v>38</v>
      </c>
      <c r="P156" s="147">
        <f>O156*H156</f>
        <v>0</v>
      </c>
      <c r="Q156" s="147">
        <v>0</v>
      </c>
      <c r="R156" s="147">
        <f>Q156*H156</f>
        <v>0</v>
      </c>
      <c r="S156" s="147">
        <v>0</v>
      </c>
      <c r="T156" s="148">
        <f>S156*H156</f>
        <v>0</v>
      </c>
      <c r="AR156" s="149" t="s">
        <v>258</v>
      </c>
      <c r="AT156" s="149" t="s">
        <v>260</v>
      </c>
      <c r="AU156" s="149" t="s">
        <v>83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1072</v>
      </c>
    </row>
    <row r="157" spans="2:47" s="1" customFormat="1" ht="11.25">
      <c r="B157" s="32"/>
      <c r="D157" s="151" t="s">
        <v>248</v>
      </c>
      <c r="F157" s="152" t="s">
        <v>301</v>
      </c>
      <c r="I157" s="153"/>
      <c r="L157" s="32"/>
      <c r="M157" s="154"/>
      <c r="T157" s="56"/>
      <c r="AT157" s="17" t="s">
        <v>248</v>
      </c>
      <c r="AU157" s="17" t="s">
        <v>83</v>
      </c>
    </row>
    <row r="158" spans="2:65" s="1" customFormat="1" ht="24.2" customHeight="1">
      <c r="B158" s="32"/>
      <c r="C158" s="155" t="s">
        <v>8</v>
      </c>
      <c r="D158" s="155" t="s">
        <v>260</v>
      </c>
      <c r="E158" s="156" t="s">
        <v>1073</v>
      </c>
      <c r="F158" s="157" t="s">
        <v>1074</v>
      </c>
      <c r="G158" s="158" t="s">
        <v>263</v>
      </c>
      <c r="H158" s="159">
        <v>3</v>
      </c>
      <c r="I158" s="160"/>
      <c r="J158" s="161">
        <f>ROUND(I158*H158,2)</f>
        <v>0</v>
      </c>
      <c r="K158" s="162"/>
      <c r="L158" s="163"/>
      <c r="M158" s="164" t="s">
        <v>1</v>
      </c>
      <c r="N158" s="165" t="s">
        <v>38</v>
      </c>
      <c r="P158" s="147">
        <f>O158*H158</f>
        <v>0</v>
      </c>
      <c r="Q158" s="147">
        <v>0</v>
      </c>
      <c r="R158" s="147">
        <f>Q158*H158</f>
        <v>0</v>
      </c>
      <c r="S158" s="147">
        <v>0</v>
      </c>
      <c r="T158" s="148">
        <f>S158*H158</f>
        <v>0</v>
      </c>
      <c r="AR158" s="149" t="s">
        <v>258</v>
      </c>
      <c r="AT158" s="149" t="s">
        <v>260</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1075</v>
      </c>
    </row>
    <row r="159" spans="2:47" s="1" customFormat="1" ht="19.5">
      <c r="B159" s="32"/>
      <c r="D159" s="151" t="s">
        <v>248</v>
      </c>
      <c r="F159" s="152" t="s">
        <v>1074</v>
      </c>
      <c r="I159" s="153"/>
      <c r="L159" s="32"/>
      <c r="M159" s="154"/>
      <c r="T159" s="56"/>
      <c r="AT159" s="17" t="s">
        <v>248</v>
      </c>
      <c r="AU159" s="17" t="s">
        <v>83</v>
      </c>
    </row>
    <row r="160" spans="2:65" s="1" customFormat="1" ht="16.5" customHeight="1">
      <c r="B160" s="32"/>
      <c r="C160" s="155" t="s">
        <v>275</v>
      </c>
      <c r="D160" s="155" t="s">
        <v>260</v>
      </c>
      <c r="E160" s="156" t="s">
        <v>1076</v>
      </c>
      <c r="F160" s="157" t="s">
        <v>1077</v>
      </c>
      <c r="G160" s="158" t="s">
        <v>563</v>
      </c>
      <c r="H160" s="159">
        <v>1.7</v>
      </c>
      <c r="I160" s="160"/>
      <c r="J160" s="161">
        <f>ROUND(I160*H160,2)</f>
        <v>0</v>
      </c>
      <c r="K160" s="162"/>
      <c r="L160" s="163"/>
      <c r="M160" s="164" t="s">
        <v>1</v>
      </c>
      <c r="N160" s="165" t="s">
        <v>38</v>
      </c>
      <c r="P160" s="147">
        <f>O160*H160</f>
        <v>0</v>
      </c>
      <c r="Q160" s="147">
        <v>0</v>
      </c>
      <c r="R160" s="147">
        <f>Q160*H160</f>
        <v>0</v>
      </c>
      <c r="S160" s="147">
        <v>0</v>
      </c>
      <c r="T160" s="148">
        <f>S160*H160</f>
        <v>0</v>
      </c>
      <c r="AR160" s="149" t="s">
        <v>258</v>
      </c>
      <c r="AT160" s="149" t="s">
        <v>260</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1078</v>
      </c>
    </row>
    <row r="161" spans="2:47" s="1" customFormat="1" ht="11.25">
      <c r="B161" s="32"/>
      <c r="D161" s="151" t="s">
        <v>248</v>
      </c>
      <c r="F161" s="152" t="s">
        <v>1077</v>
      </c>
      <c r="I161" s="153"/>
      <c r="L161" s="32"/>
      <c r="M161" s="154"/>
      <c r="T161" s="56"/>
      <c r="AT161" s="17" t="s">
        <v>248</v>
      </c>
      <c r="AU161" s="17" t="s">
        <v>83</v>
      </c>
    </row>
    <row r="162" spans="2:65" s="1" customFormat="1" ht="49.15" customHeight="1">
      <c r="B162" s="32"/>
      <c r="C162" s="155" t="s">
        <v>303</v>
      </c>
      <c r="D162" s="155" t="s">
        <v>260</v>
      </c>
      <c r="E162" s="156" t="s">
        <v>287</v>
      </c>
      <c r="F162" s="157" t="s">
        <v>288</v>
      </c>
      <c r="G162" s="158" t="s">
        <v>263</v>
      </c>
      <c r="H162" s="159">
        <v>4</v>
      </c>
      <c r="I162" s="160"/>
      <c r="J162" s="161">
        <f>ROUND(I162*H162,2)</f>
        <v>0</v>
      </c>
      <c r="K162" s="162"/>
      <c r="L162" s="163"/>
      <c r="M162" s="164" t="s">
        <v>1</v>
      </c>
      <c r="N162" s="165" t="s">
        <v>38</v>
      </c>
      <c r="P162" s="147">
        <f>O162*H162</f>
        <v>0</v>
      </c>
      <c r="Q162" s="147">
        <v>0</v>
      </c>
      <c r="R162" s="147">
        <f>Q162*H162</f>
        <v>0</v>
      </c>
      <c r="S162" s="147">
        <v>0</v>
      </c>
      <c r="T162" s="148">
        <f>S162*H162</f>
        <v>0</v>
      </c>
      <c r="AR162" s="149" t="s">
        <v>258</v>
      </c>
      <c r="AT162" s="149" t="s">
        <v>260</v>
      </c>
      <c r="AU162" s="149" t="s">
        <v>83</v>
      </c>
      <c r="AY162" s="17" t="s">
        <v>241</v>
      </c>
      <c r="BE162" s="150">
        <f>IF(N162="základní",J162,0)</f>
        <v>0</v>
      </c>
      <c r="BF162" s="150">
        <f>IF(N162="snížená",J162,0)</f>
        <v>0</v>
      </c>
      <c r="BG162" s="150">
        <f>IF(N162="zákl. přenesená",J162,0)</f>
        <v>0</v>
      </c>
      <c r="BH162" s="150">
        <f>IF(N162="sníž. přenesená",J162,0)</f>
        <v>0</v>
      </c>
      <c r="BI162" s="150">
        <f>IF(N162="nulová",J162,0)</f>
        <v>0</v>
      </c>
      <c r="BJ162" s="17" t="s">
        <v>81</v>
      </c>
      <c r="BK162" s="150">
        <f>ROUND(I162*H162,2)</f>
        <v>0</v>
      </c>
      <c r="BL162" s="17" t="s">
        <v>247</v>
      </c>
      <c r="BM162" s="149" t="s">
        <v>1079</v>
      </c>
    </row>
    <row r="163" spans="2:47" s="1" customFormat="1" ht="29.25">
      <c r="B163" s="32"/>
      <c r="D163" s="151" t="s">
        <v>248</v>
      </c>
      <c r="F163" s="152" t="s">
        <v>288</v>
      </c>
      <c r="I163" s="153"/>
      <c r="L163" s="32"/>
      <c r="M163" s="154"/>
      <c r="T163" s="56"/>
      <c r="AT163" s="17" t="s">
        <v>248</v>
      </c>
      <c r="AU163" s="17" t="s">
        <v>83</v>
      </c>
    </row>
    <row r="164" spans="2:65" s="1" customFormat="1" ht="24.2" customHeight="1">
      <c r="B164" s="32"/>
      <c r="C164" s="155" t="s">
        <v>279</v>
      </c>
      <c r="D164" s="155" t="s">
        <v>260</v>
      </c>
      <c r="E164" s="156" t="s">
        <v>1080</v>
      </c>
      <c r="F164" s="157" t="s">
        <v>1081</v>
      </c>
      <c r="G164" s="158" t="s">
        <v>263</v>
      </c>
      <c r="H164" s="159">
        <v>2</v>
      </c>
      <c r="I164" s="160"/>
      <c r="J164" s="161">
        <f>ROUND(I164*H164,2)</f>
        <v>0</v>
      </c>
      <c r="K164" s="162"/>
      <c r="L164" s="163"/>
      <c r="M164" s="164" t="s">
        <v>1</v>
      </c>
      <c r="N164" s="165" t="s">
        <v>38</v>
      </c>
      <c r="P164" s="147">
        <f>O164*H164</f>
        <v>0</v>
      </c>
      <c r="Q164" s="147">
        <v>0</v>
      </c>
      <c r="R164" s="147">
        <f>Q164*H164</f>
        <v>0</v>
      </c>
      <c r="S164" s="147">
        <v>0</v>
      </c>
      <c r="T164" s="148">
        <f>S164*H164</f>
        <v>0</v>
      </c>
      <c r="AR164" s="149" t="s">
        <v>258</v>
      </c>
      <c r="AT164" s="149" t="s">
        <v>260</v>
      </c>
      <c r="AU164" s="149" t="s">
        <v>83</v>
      </c>
      <c r="AY164" s="17" t="s">
        <v>241</v>
      </c>
      <c r="BE164" s="150">
        <f>IF(N164="základní",J164,0)</f>
        <v>0</v>
      </c>
      <c r="BF164" s="150">
        <f>IF(N164="snížená",J164,0)</f>
        <v>0</v>
      </c>
      <c r="BG164" s="150">
        <f>IF(N164="zákl. přenesená",J164,0)</f>
        <v>0</v>
      </c>
      <c r="BH164" s="150">
        <f>IF(N164="sníž. přenesená",J164,0)</f>
        <v>0</v>
      </c>
      <c r="BI164" s="150">
        <f>IF(N164="nulová",J164,0)</f>
        <v>0</v>
      </c>
      <c r="BJ164" s="17" t="s">
        <v>81</v>
      </c>
      <c r="BK164" s="150">
        <f>ROUND(I164*H164,2)</f>
        <v>0</v>
      </c>
      <c r="BL164" s="17" t="s">
        <v>247</v>
      </c>
      <c r="BM164" s="149" t="s">
        <v>1082</v>
      </c>
    </row>
    <row r="165" spans="2:47" s="1" customFormat="1" ht="19.5">
      <c r="B165" s="32"/>
      <c r="D165" s="151" t="s">
        <v>248</v>
      </c>
      <c r="F165" s="152" t="s">
        <v>1081</v>
      </c>
      <c r="I165" s="153"/>
      <c r="L165" s="32"/>
      <c r="M165" s="154"/>
      <c r="T165" s="56"/>
      <c r="AT165" s="17" t="s">
        <v>248</v>
      </c>
      <c r="AU165" s="17" t="s">
        <v>83</v>
      </c>
    </row>
    <row r="166" spans="2:65" s="1" customFormat="1" ht="24.2" customHeight="1">
      <c r="B166" s="32"/>
      <c r="C166" s="155" t="s">
        <v>310</v>
      </c>
      <c r="D166" s="155" t="s">
        <v>260</v>
      </c>
      <c r="E166" s="156" t="s">
        <v>1083</v>
      </c>
      <c r="F166" s="157" t="s">
        <v>1084</v>
      </c>
      <c r="G166" s="158" t="s">
        <v>263</v>
      </c>
      <c r="H166" s="159">
        <v>2</v>
      </c>
      <c r="I166" s="160"/>
      <c r="J166" s="161">
        <f>ROUND(I166*H166,2)</f>
        <v>0</v>
      </c>
      <c r="K166" s="162"/>
      <c r="L166" s="163"/>
      <c r="M166" s="164" t="s">
        <v>1</v>
      </c>
      <c r="N166" s="165" t="s">
        <v>38</v>
      </c>
      <c r="P166" s="147">
        <f>O166*H166</f>
        <v>0</v>
      </c>
      <c r="Q166" s="147">
        <v>0</v>
      </c>
      <c r="R166" s="147">
        <f>Q166*H166</f>
        <v>0</v>
      </c>
      <c r="S166" s="147">
        <v>0</v>
      </c>
      <c r="T166" s="148">
        <f>S166*H166</f>
        <v>0</v>
      </c>
      <c r="AR166" s="149" t="s">
        <v>258</v>
      </c>
      <c r="AT166" s="149" t="s">
        <v>260</v>
      </c>
      <c r="AU166" s="149" t="s">
        <v>83</v>
      </c>
      <c r="AY166" s="17" t="s">
        <v>241</v>
      </c>
      <c r="BE166" s="150">
        <f>IF(N166="základní",J166,0)</f>
        <v>0</v>
      </c>
      <c r="BF166" s="150">
        <f>IF(N166="snížená",J166,0)</f>
        <v>0</v>
      </c>
      <c r="BG166" s="150">
        <f>IF(N166="zákl. přenesená",J166,0)</f>
        <v>0</v>
      </c>
      <c r="BH166" s="150">
        <f>IF(N166="sníž. přenesená",J166,0)</f>
        <v>0</v>
      </c>
      <c r="BI166" s="150">
        <f>IF(N166="nulová",J166,0)</f>
        <v>0</v>
      </c>
      <c r="BJ166" s="17" t="s">
        <v>81</v>
      </c>
      <c r="BK166" s="150">
        <f>ROUND(I166*H166,2)</f>
        <v>0</v>
      </c>
      <c r="BL166" s="17" t="s">
        <v>247</v>
      </c>
      <c r="BM166" s="149" t="s">
        <v>1085</v>
      </c>
    </row>
    <row r="167" spans="2:47" s="1" customFormat="1" ht="19.5">
      <c r="B167" s="32"/>
      <c r="D167" s="151" t="s">
        <v>248</v>
      </c>
      <c r="F167" s="152" t="s">
        <v>1084</v>
      </c>
      <c r="I167" s="153"/>
      <c r="L167" s="32"/>
      <c r="M167" s="154"/>
      <c r="T167" s="56"/>
      <c r="AT167" s="17" t="s">
        <v>248</v>
      </c>
      <c r="AU167" s="17" t="s">
        <v>83</v>
      </c>
    </row>
    <row r="168" spans="2:65" s="1" customFormat="1" ht="24.2" customHeight="1">
      <c r="B168" s="32"/>
      <c r="C168" s="155" t="s">
        <v>282</v>
      </c>
      <c r="D168" s="155" t="s">
        <v>260</v>
      </c>
      <c r="E168" s="156" t="s">
        <v>1086</v>
      </c>
      <c r="F168" s="157" t="s">
        <v>1087</v>
      </c>
      <c r="G168" s="158" t="s">
        <v>263</v>
      </c>
      <c r="H168" s="159">
        <v>2</v>
      </c>
      <c r="I168" s="160"/>
      <c r="J168" s="161">
        <f>ROUND(I168*H168,2)</f>
        <v>0</v>
      </c>
      <c r="K168" s="162"/>
      <c r="L168" s="163"/>
      <c r="M168" s="164" t="s">
        <v>1</v>
      </c>
      <c r="N168" s="165" t="s">
        <v>38</v>
      </c>
      <c r="P168" s="147">
        <f>O168*H168</f>
        <v>0</v>
      </c>
      <c r="Q168" s="147">
        <v>0</v>
      </c>
      <c r="R168" s="147">
        <f>Q168*H168</f>
        <v>0</v>
      </c>
      <c r="S168" s="147">
        <v>0</v>
      </c>
      <c r="T168" s="148">
        <f>S168*H168</f>
        <v>0</v>
      </c>
      <c r="AR168" s="149" t="s">
        <v>258</v>
      </c>
      <c r="AT168" s="149" t="s">
        <v>260</v>
      </c>
      <c r="AU168" s="149" t="s">
        <v>83</v>
      </c>
      <c r="AY168" s="17" t="s">
        <v>241</v>
      </c>
      <c r="BE168" s="150">
        <f>IF(N168="základní",J168,0)</f>
        <v>0</v>
      </c>
      <c r="BF168" s="150">
        <f>IF(N168="snížená",J168,0)</f>
        <v>0</v>
      </c>
      <c r="BG168" s="150">
        <f>IF(N168="zákl. přenesená",J168,0)</f>
        <v>0</v>
      </c>
      <c r="BH168" s="150">
        <f>IF(N168="sníž. přenesená",J168,0)</f>
        <v>0</v>
      </c>
      <c r="BI168" s="150">
        <f>IF(N168="nulová",J168,0)</f>
        <v>0</v>
      </c>
      <c r="BJ168" s="17" t="s">
        <v>81</v>
      </c>
      <c r="BK168" s="150">
        <f>ROUND(I168*H168,2)</f>
        <v>0</v>
      </c>
      <c r="BL168" s="17" t="s">
        <v>247</v>
      </c>
      <c r="BM168" s="149" t="s">
        <v>1088</v>
      </c>
    </row>
    <row r="169" spans="2:47" s="1" customFormat="1" ht="19.5">
      <c r="B169" s="32"/>
      <c r="D169" s="151" t="s">
        <v>248</v>
      </c>
      <c r="F169" s="152" t="s">
        <v>1087</v>
      </c>
      <c r="I169" s="153"/>
      <c r="L169" s="32"/>
      <c r="M169" s="154"/>
      <c r="T169" s="56"/>
      <c r="AT169" s="17" t="s">
        <v>248</v>
      </c>
      <c r="AU169" s="17" t="s">
        <v>83</v>
      </c>
    </row>
    <row r="170" spans="2:65" s="1" customFormat="1" ht="24.2" customHeight="1">
      <c r="B170" s="32"/>
      <c r="C170" s="155" t="s">
        <v>7</v>
      </c>
      <c r="D170" s="155" t="s">
        <v>260</v>
      </c>
      <c r="E170" s="156" t="s">
        <v>1089</v>
      </c>
      <c r="F170" s="157" t="s">
        <v>1090</v>
      </c>
      <c r="G170" s="158" t="s">
        <v>263</v>
      </c>
      <c r="H170" s="159">
        <v>2</v>
      </c>
      <c r="I170" s="160"/>
      <c r="J170" s="161">
        <f>ROUND(I170*H170,2)</f>
        <v>0</v>
      </c>
      <c r="K170" s="162"/>
      <c r="L170" s="163"/>
      <c r="M170" s="164" t="s">
        <v>1</v>
      </c>
      <c r="N170" s="165" t="s">
        <v>38</v>
      </c>
      <c r="P170" s="147">
        <f>O170*H170</f>
        <v>0</v>
      </c>
      <c r="Q170" s="147">
        <v>0</v>
      </c>
      <c r="R170" s="147">
        <f>Q170*H170</f>
        <v>0</v>
      </c>
      <c r="S170" s="147">
        <v>0</v>
      </c>
      <c r="T170" s="148">
        <f>S170*H170</f>
        <v>0</v>
      </c>
      <c r="AR170" s="149" t="s">
        <v>258</v>
      </c>
      <c r="AT170" s="149" t="s">
        <v>260</v>
      </c>
      <c r="AU170" s="149" t="s">
        <v>83</v>
      </c>
      <c r="AY170" s="17" t="s">
        <v>241</v>
      </c>
      <c r="BE170" s="150">
        <f>IF(N170="základní",J170,0)</f>
        <v>0</v>
      </c>
      <c r="BF170" s="150">
        <f>IF(N170="snížená",J170,0)</f>
        <v>0</v>
      </c>
      <c r="BG170" s="150">
        <f>IF(N170="zákl. přenesená",J170,0)</f>
        <v>0</v>
      </c>
      <c r="BH170" s="150">
        <f>IF(N170="sníž. přenesená",J170,0)</f>
        <v>0</v>
      </c>
      <c r="BI170" s="150">
        <f>IF(N170="nulová",J170,0)</f>
        <v>0</v>
      </c>
      <c r="BJ170" s="17" t="s">
        <v>81</v>
      </c>
      <c r="BK170" s="150">
        <f>ROUND(I170*H170,2)</f>
        <v>0</v>
      </c>
      <c r="BL170" s="17" t="s">
        <v>247</v>
      </c>
      <c r="BM170" s="149" t="s">
        <v>1091</v>
      </c>
    </row>
    <row r="171" spans="2:47" s="1" customFormat="1" ht="19.5">
      <c r="B171" s="32"/>
      <c r="D171" s="151" t="s">
        <v>248</v>
      </c>
      <c r="F171" s="152" t="s">
        <v>1090</v>
      </c>
      <c r="I171" s="153"/>
      <c r="L171" s="32"/>
      <c r="M171" s="154"/>
      <c r="T171" s="56"/>
      <c r="AT171" s="17" t="s">
        <v>248</v>
      </c>
      <c r="AU171" s="17" t="s">
        <v>83</v>
      </c>
    </row>
    <row r="172" spans="2:65" s="1" customFormat="1" ht="33" customHeight="1">
      <c r="B172" s="32"/>
      <c r="C172" s="155" t="s">
        <v>286</v>
      </c>
      <c r="D172" s="155" t="s">
        <v>260</v>
      </c>
      <c r="E172" s="156" t="s">
        <v>1092</v>
      </c>
      <c r="F172" s="157" t="s">
        <v>1093</v>
      </c>
      <c r="G172" s="158" t="s">
        <v>263</v>
      </c>
      <c r="H172" s="159">
        <v>2</v>
      </c>
      <c r="I172" s="160"/>
      <c r="J172" s="161">
        <f>ROUND(I172*H172,2)</f>
        <v>0</v>
      </c>
      <c r="K172" s="162"/>
      <c r="L172" s="163"/>
      <c r="M172" s="164" t="s">
        <v>1</v>
      </c>
      <c r="N172" s="165" t="s">
        <v>38</v>
      </c>
      <c r="P172" s="147">
        <f>O172*H172</f>
        <v>0</v>
      </c>
      <c r="Q172" s="147">
        <v>0</v>
      </c>
      <c r="R172" s="147">
        <f>Q172*H172</f>
        <v>0</v>
      </c>
      <c r="S172" s="147">
        <v>0</v>
      </c>
      <c r="T172" s="148">
        <f>S172*H172</f>
        <v>0</v>
      </c>
      <c r="AR172" s="149" t="s">
        <v>258</v>
      </c>
      <c r="AT172" s="149" t="s">
        <v>260</v>
      </c>
      <c r="AU172" s="149" t="s">
        <v>83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1094</v>
      </c>
    </row>
    <row r="173" spans="2:47" s="1" customFormat="1" ht="19.5">
      <c r="B173" s="32"/>
      <c r="D173" s="151" t="s">
        <v>248</v>
      </c>
      <c r="F173" s="152" t="s">
        <v>1093</v>
      </c>
      <c r="I173" s="153"/>
      <c r="L173" s="32"/>
      <c r="M173" s="154"/>
      <c r="T173" s="56"/>
      <c r="AT173" s="17" t="s">
        <v>248</v>
      </c>
      <c r="AU173" s="17" t="s">
        <v>83</v>
      </c>
    </row>
    <row r="174" spans="2:65" s="1" customFormat="1" ht="16.5" customHeight="1">
      <c r="B174" s="32"/>
      <c r="C174" s="155" t="s">
        <v>323</v>
      </c>
      <c r="D174" s="155" t="s">
        <v>260</v>
      </c>
      <c r="E174" s="156" t="s">
        <v>1095</v>
      </c>
      <c r="F174" s="157" t="s">
        <v>1096</v>
      </c>
      <c r="G174" s="158" t="s">
        <v>1097</v>
      </c>
      <c r="H174" s="159">
        <v>6</v>
      </c>
      <c r="I174" s="160"/>
      <c r="J174" s="161">
        <f>ROUND(I174*H174,2)</f>
        <v>0</v>
      </c>
      <c r="K174" s="162"/>
      <c r="L174" s="163"/>
      <c r="M174" s="164" t="s">
        <v>1</v>
      </c>
      <c r="N174" s="165" t="s">
        <v>38</v>
      </c>
      <c r="P174" s="147">
        <f>O174*H174</f>
        <v>0</v>
      </c>
      <c r="Q174" s="147">
        <v>0</v>
      </c>
      <c r="R174" s="147">
        <f>Q174*H174</f>
        <v>0</v>
      </c>
      <c r="S174" s="147">
        <v>0</v>
      </c>
      <c r="T174" s="148">
        <f>S174*H174</f>
        <v>0</v>
      </c>
      <c r="AR174" s="149" t="s">
        <v>258</v>
      </c>
      <c r="AT174" s="149" t="s">
        <v>260</v>
      </c>
      <c r="AU174" s="149" t="s">
        <v>83</v>
      </c>
      <c r="AY174" s="17" t="s">
        <v>241</v>
      </c>
      <c r="BE174" s="150">
        <f>IF(N174="základní",J174,0)</f>
        <v>0</v>
      </c>
      <c r="BF174" s="150">
        <f>IF(N174="snížená",J174,0)</f>
        <v>0</v>
      </c>
      <c r="BG174" s="150">
        <f>IF(N174="zákl. přenesená",J174,0)</f>
        <v>0</v>
      </c>
      <c r="BH174" s="150">
        <f>IF(N174="sníž. přenesená",J174,0)</f>
        <v>0</v>
      </c>
      <c r="BI174" s="150">
        <f>IF(N174="nulová",J174,0)</f>
        <v>0</v>
      </c>
      <c r="BJ174" s="17" t="s">
        <v>81</v>
      </c>
      <c r="BK174" s="150">
        <f>ROUND(I174*H174,2)</f>
        <v>0</v>
      </c>
      <c r="BL174" s="17" t="s">
        <v>247</v>
      </c>
      <c r="BM174" s="149" t="s">
        <v>1098</v>
      </c>
    </row>
    <row r="175" spans="2:47" s="1" customFormat="1" ht="11.25">
      <c r="B175" s="32"/>
      <c r="D175" s="151" t="s">
        <v>248</v>
      </c>
      <c r="F175" s="152" t="s">
        <v>1096</v>
      </c>
      <c r="I175" s="153"/>
      <c r="L175" s="32"/>
      <c r="M175" s="154"/>
      <c r="T175" s="56"/>
      <c r="AT175" s="17" t="s">
        <v>248</v>
      </c>
      <c r="AU175" s="17" t="s">
        <v>83</v>
      </c>
    </row>
    <row r="176" spans="2:65" s="1" customFormat="1" ht="21.75" customHeight="1">
      <c r="B176" s="32"/>
      <c r="C176" s="155" t="s">
        <v>289</v>
      </c>
      <c r="D176" s="155" t="s">
        <v>260</v>
      </c>
      <c r="E176" s="156" t="s">
        <v>1099</v>
      </c>
      <c r="F176" s="157" t="s">
        <v>1100</v>
      </c>
      <c r="G176" s="158" t="s">
        <v>267</v>
      </c>
      <c r="H176" s="159">
        <v>30</v>
      </c>
      <c r="I176" s="160"/>
      <c r="J176" s="161">
        <f>ROUND(I176*H176,2)</f>
        <v>0</v>
      </c>
      <c r="K176" s="162"/>
      <c r="L176" s="163"/>
      <c r="M176" s="164" t="s">
        <v>1</v>
      </c>
      <c r="N176" s="165" t="s">
        <v>38</v>
      </c>
      <c r="P176" s="147">
        <f>O176*H176</f>
        <v>0</v>
      </c>
      <c r="Q176" s="147">
        <v>0</v>
      </c>
      <c r="R176" s="147">
        <f>Q176*H176</f>
        <v>0</v>
      </c>
      <c r="S176" s="147">
        <v>0</v>
      </c>
      <c r="T176" s="148">
        <f>S176*H176</f>
        <v>0</v>
      </c>
      <c r="AR176" s="149" t="s">
        <v>258</v>
      </c>
      <c r="AT176" s="149" t="s">
        <v>260</v>
      </c>
      <c r="AU176" s="149" t="s">
        <v>83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1101</v>
      </c>
    </row>
    <row r="177" spans="2:47" s="1" customFormat="1" ht="11.25">
      <c r="B177" s="32"/>
      <c r="D177" s="151" t="s">
        <v>248</v>
      </c>
      <c r="F177" s="152" t="s">
        <v>1100</v>
      </c>
      <c r="I177" s="153"/>
      <c r="L177" s="32"/>
      <c r="M177" s="154"/>
      <c r="T177" s="56"/>
      <c r="AT177" s="17" t="s">
        <v>248</v>
      </c>
      <c r="AU177" s="17" t="s">
        <v>83</v>
      </c>
    </row>
    <row r="178" spans="2:65" s="1" customFormat="1" ht="24.2" customHeight="1">
      <c r="B178" s="32"/>
      <c r="C178" s="155" t="s">
        <v>330</v>
      </c>
      <c r="D178" s="155" t="s">
        <v>260</v>
      </c>
      <c r="E178" s="156" t="s">
        <v>291</v>
      </c>
      <c r="F178" s="157" t="s">
        <v>292</v>
      </c>
      <c r="G178" s="158" t="s">
        <v>263</v>
      </c>
      <c r="H178" s="159">
        <v>6</v>
      </c>
      <c r="I178" s="160"/>
      <c r="J178" s="161">
        <f>ROUND(I178*H178,2)</f>
        <v>0</v>
      </c>
      <c r="K178" s="162"/>
      <c r="L178" s="163"/>
      <c r="M178" s="164" t="s">
        <v>1</v>
      </c>
      <c r="N178" s="165" t="s">
        <v>38</v>
      </c>
      <c r="P178" s="147">
        <f>O178*H178</f>
        <v>0</v>
      </c>
      <c r="Q178" s="147">
        <v>0</v>
      </c>
      <c r="R178" s="147">
        <f>Q178*H178</f>
        <v>0</v>
      </c>
      <c r="S178" s="147">
        <v>0</v>
      </c>
      <c r="T178" s="148">
        <f>S178*H178</f>
        <v>0</v>
      </c>
      <c r="AR178" s="149" t="s">
        <v>83</v>
      </c>
      <c r="AT178" s="149" t="s">
        <v>260</v>
      </c>
      <c r="AU178" s="149" t="s">
        <v>83</v>
      </c>
      <c r="AY178" s="17" t="s">
        <v>241</v>
      </c>
      <c r="BE178" s="150">
        <f>IF(N178="základní",J178,0)</f>
        <v>0</v>
      </c>
      <c r="BF178" s="150">
        <f>IF(N178="snížená",J178,0)</f>
        <v>0</v>
      </c>
      <c r="BG178" s="150">
        <f>IF(N178="zákl. přenesená",J178,0)</f>
        <v>0</v>
      </c>
      <c r="BH178" s="150">
        <f>IF(N178="sníž. přenesená",J178,0)</f>
        <v>0</v>
      </c>
      <c r="BI178" s="150">
        <f>IF(N178="nulová",J178,0)</f>
        <v>0</v>
      </c>
      <c r="BJ178" s="17" t="s">
        <v>81</v>
      </c>
      <c r="BK178" s="150">
        <f>ROUND(I178*H178,2)</f>
        <v>0</v>
      </c>
      <c r="BL178" s="17" t="s">
        <v>81</v>
      </c>
      <c r="BM178" s="149" t="s">
        <v>1102</v>
      </c>
    </row>
    <row r="179" spans="2:47" s="1" customFormat="1" ht="19.5">
      <c r="B179" s="32"/>
      <c r="D179" s="151" t="s">
        <v>248</v>
      </c>
      <c r="F179" s="152" t="s">
        <v>292</v>
      </c>
      <c r="I179" s="153"/>
      <c r="L179" s="32"/>
      <c r="M179" s="154"/>
      <c r="T179" s="56"/>
      <c r="AT179" s="17" t="s">
        <v>248</v>
      </c>
      <c r="AU179" s="17" t="s">
        <v>83</v>
      </c>
    </row>
    <row r="180" spans="2:65" s="1" customFormat="1" ht="24.2" customHeight="1">
      <c r="B180" s="32"/>
      <c r="C180" s="155" t="s">
        <v>293</v>
      </c>
      <c r="D180" s="155" t="s">
        <v>260</v>
      </c>
      <c r="E180" s="156" t="s">
        <v>410</v>
      </c>
      <c r="F180" s="157" t="s">
        <v>411</v>
      </c>
      <c r="G180" s="158" t="s">
        <v>263</v>
      </c>
      <c r="H180" s="159">
        <v>6</v>
      </c>
      <c r="I180" s="160"/>
      <c r="J180" s="161">
        <f>ROUND(I180*H180,2)</f>
        <v>0</v>
      </c>
      <c r="K180" s="162"/>
      <c r="L180" s="163"/>
      <c r="M180" s="164" t="s">
        <v>1</v>
      </c>
      <c r="N180" s="165" t="s">
        <v>38</v>
      </c>
      <c r="P180" s="147">
        <f>O180*H180</f>
        <v>0</v>
      </c>
      <c r="Q180" s="147">
        <v>0</v>
      </c>
      <c r="R180" s="147">
        <f>Q180*H180</f>
        <v>0</v>
      </c>
      <c r="S180" s="147">
        <v>0</v>
      </c>
      <c r="T180" s="148">
        <f>S180*H180</f>
        <v>0</v>
      </c>
      <c r="AR180" s="149" t="s">
        <v>83</v>
      </c>
      <c r="AT180" s="149" t="s">
        <v>260</v>
      </c>
      <c r="AU180" s="149" t="s">
        <v>83</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81</v>
      </c>
      <c r="BM180" s="149" t="s">
        <v>1103</v>
      </c>
    </row>
    <row r="181" spans="2:47" s="1" customFormat="1" ht="19.5">
      <c r="B181" s="32"/>
      <c r="D181" s="151" t="s">
        <v>248</v>
      </c>
      <c r="F181" s="152" t="s">
        <v>411</v>
      </c>
      <c r="I181" s="153"/>
      <c r="L181" s="32"/>
      <c r="M181" s="154"/>
      <c r="T181" s="56"/>
      <c r="AT181" s="17" t="s">
        <v>248</v>
      </c>
      <c r="AU181" s="17" t="s">
        <v>83</v>
      </c>
    </row>
    <row r="182" spans="2:65" s="1" customFormat="1" ht="33" customHeight="1">
      <c r="B182" s="32"/>
      <c r="C182" s="155" t="s">
        <v>337</v>
      </c>
      <c r="D182" s="155" t="s">
        <v>260</v>
      </c>
      <c r="E182" s="156" t="s">
        <v>424</v>
      </c>
      <c r="F182" s="157" t="s">
        <v>425</v>
      </c>
      <c r="G182" s="158" t="s">
        <v>426</v>
      </c>
      <c r="H182" s="159">
        <v>6</v>
      </c>
      <c r="I182" s="160"/>
      <c r="J182" s="161">
        <f>ROUND(I182*H182,2)</f>
        <v>0</v>
      </c>
      <c r="K182" s="162"/>
      <c r="L182" s="163"/>
      <c r="M182" s="164" t="s">
        <v>1</v>
      </c>
      <c r="N182" s="165" t="s">
        <v>38</v>
      </c>
      <c r="P182" s="147">
        <f>O182*H182</f>
        <v>0</v>
      </c>
      <c r="Q182" s="147">
        <v>0</v>
      </c>
      <c r="R182" s="147">
        <f>Q182*H182</f>
        <v>0</v>
      </c>
      <c r="S182" s="147">
        <v>0</v>
      </c>
      <c r="T182" s="148">
        <f>S182*H182</f>
        <v>0</v>
      </c>
      <c r="AR182" s="149" t="s">
        <v>83</v>
      </c>
      <c r="AT182" s="149" t="s">
        <v>260</v>
      </c>
      <c r="AU182" s="149" t="s">
        <v>83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81</v>
      </c>
      <c r="BM182" s="149" t="s">
        <v>1104</v>
      </c>
    </row>
    <row r="183" spans="2:47" s="1" customFormat="1" ht="19.5">
      <c r="B183" s="32"/>
      <c r="D183" s="151" t="s">
        <v>248</v>
      </c>
      <c r="F183" s="152" t="s">
        <v>425</v>
      </c>
      <c r="I183" s="153"/>
      <c r="L183" s="32"/>
      <c r="M183" s="154"/>
      <c r="T183" s="56"/>
      <c r="AT183" s="17" t="s">
        <v>248</v>
      </c>
      <c r="AU183" s="17" t="s">
        <v>83</v>
      </c>
    </row>
    <row r="184" spans="2:65" s="1" customFormat="1" ht="24.2" customHeight="1">
      <c r="B184" s="32"/>
      <c r="C184" s="155" t="s">
        <v>296</v>
      </c>
      <c r="D184" s="155" t="s">
        <v>260</v>
      </c>
      <c r="E184" s="156" t="s">
        <v>428</v>
      </c>
      <c r="F184" s="157" t="s">
        <v>429</v>
      </c>
      <c r="G184" s="158" t="s">
        <v>263</v>
      </c>
      <c r="H184" s="159">
        <v>12</v>
      </c>
      <c r="I184" s="160"/>
      <c r="J184" s="161">
        <f>ROUND(I184*H184,2)</f>
        <v>0</v>
      </c>
      <c r="K184" s="162"/>
      <c r="L184" s="163"/>
      <c r="M184" s="164" t="s">
        <v>1</v>
      </c>
      <c r="N184" s="165" t="s">
        <v>38</v>
      </c>
      <c r="P184" s="147">
        <f>O184*H184</f>
        <v>0</v>
      </c>
      <c r="Q184" s="147">
        <v>0</v>
      </c>
      <c r="R184" s="147">
        <f>Q184*H184</f>
        <v>0</v>
      </c>
      <c r="S184" s="147">
        <v>0</v>
      </c>
      <c r="T184" s="148">
        <f>S184*H184</f>
        <v>0</v>
      </c>
      <c r="AR184" s="149" t="s">
        <v>83</v>
      </c>
      <c r="AT184" s="149" t="s">
        <v>260</v>
      </c>
      <c r="AU184" s="149" t="s">
        <v>83</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81</v>
      </c>
      <c r="BM184" s="149" t="s">
        <v>1105</v>
      </c>
    </row>
    <row r="185" spans="2:47" s="1" customFormat="1" ht="19.5">
      <c r="B185" s="32"/>
      <c r="D185" s="151" t="s">
        <v>248</v>
      </c>
      <c r="F185" s="152" t="s">
        <v>429</v>
      </c>
      <c r="I185" s="153"/>
      <c r="L185" s="32"/>
      <c r="M185" s="154"/>
      <c r="T185" s="56"/>
      <c r="AT185" s="17" t="s">
        <v>248</v>
      </c>
      <c r="AU185" s="17" t="s">
        <v>83</v>
      </c>
    </row>
    <row r="186" spans="2:65" s="1" customFormat="1" ht="24.2" customHeight="1">
      <c r="B186" s="32"/>
      <c r="C186" s="155" t="s">
        <v>344</v>
      </c>
      <c r="D186" s="155" t="s">
        <v>260</v>
      </c>
      <c r="E186" s="156" t="s">
        <v>432</v>
      </c>
      <c r="F186" s="157" t="s">
        <v>433</v>
      </c>
      <c r="G186" s="158" t="s">
        <v>263</v>
      </c>
      <c r="H186" s="159">
        <v>12</v>
      </c>
      <c r="I186" s="160"/>
      <c r="J186" s="161">
        <f>ROUND(I186*H186,2)</f>
        <v>0</v>
      </c>
      <c r="K186" s="162"/>
      <c r="L186" s="163"/>
      <c r="M186" s="164" t="s">
        <v>1</v>
      </c>
      <c r="N186" s="165" t="s">
        <v>38</v>
      </c>
      <c r="P186" s="147">
        <f>O186*H186</f>
        <v>0</v>
      </c>
      <c r="Q186" s="147">
        <v>0</v>
      </c>
      <c r="R186" s="147">
        <f>Q186*H186</f>
        <v>0</v>
      </c>
      <c r="S186" s="147">
        <v>0</v>
      </c>
      <c r="T186" s="148">
        <f>S186*H186</f>
        <v>0</v>
      </c>
      <c r="AR186" s="149" t="s">
        <v>83</v>
      </c>
      <c r="AT186" s="149" t="s">
        <v>260</v>
      </c>
      <c r="AU186" s="149" t="s">
        <v>83</v>
      </c>
      <c r="AY186" s="17" t="s">
        <v>241</v>
      </c>
      <c r="BE186" s="150">
        <f>IF(N186="základní",J186,0)</f>
        <v>0</v>
      </c>
      <c r="BF186" s="150">
        <f>IF(N186="snížená",J186,0)</f>
        <v>0</v>
      </c>
      <c r="BG186" s="150">
        <f>IF(N186="zákl. přenesená",J186,0)</f>
        <v>0</v>
      </c>
      <c r="BH186" s="150">
        <f>IF(N186="sníž. přenesená",J186,0)</f>
        <v>0</v>
      </c>
      <c r="BI186" s="150">
        <f>IF(N186="nulová",J186,0)</f>
        <v>0</v>
      </c>
      <c r="BJ186" s="17" t="s">
        <v>81</v>
      </c>
      <c r="BK186" s="150">
        <f>ROUND(I186*H186,2)</f>
        <v>0</v>
      </c>
      <c r="BL186" s="17" t="s">
        <v>81</v>
      </c>
      <c r="BM186" s="149" t="s">
        <v>1106</v>
      </c>
    </row>
    <row r="187" spans="2:47" s="1" customFormat="1" ht="19.5">
      <c r="B187" s="32"/>
      <c r="D187" s="151" t="s">
        <v>248</v>
      </c>
      <c r="F187" s="152" t="s">
        <v>433</v>
      </c>
      <c r="I187" s="153"/>
      <c r="L187" s="32"/>
      <c r="M187" s="154"/>
      <c r="T187" s="56"/>
      <c r="AT187" s="17" t="s">
        <v>248</v>
      </c>
      <c r="AU187" s="17" t="s">
        <v>83</v>
      </c>
    </row>
    <row r="188" spans="2:65" s="1" customFormat="1" ht="24.2" customHeight="1">
      <c r="B188" s="32"/>
      <c r="C188" s="155" t="s">
        <v>299</v>
      </c>
      <c r="D188" s="155" t="s">
        <v>260</v>
      </c>
      <c r="E188" s="156" t="s">
        <v>435</v>
      </c>
      <c r="F188" s="157" t="s">
        <v>436</v>
      </c>
      <c r="G188" s="158" t="s">
        <v>263</v>
      </c>
      <c r="H188" s="159">
        <v>6</v>
      </c>
      <c r="I188" s="160"/>
      <c r="J188" s="161">
        <f>ROUND(I188*H188,2)</f>
        <v>0</v>
      </c>
      <c r="K188" s="162"/>
      <c r="L188" s="163"/>
      <c r="M188" s="164" t="s">
        <v>1</v>
      </c>
      <c r="N188" s="165" t="s">
        <v>38</v>
      </c>
      <c r="P188" s="147">
        <f>O188*H188</f>
        <v>0</v>
      </c>
      <c r="Q188" s="147">
        <v>0</v>
      </c>
      <c r="R188" s="147">
        <f>Q188*H188</f>
        <v>0</v>
      </c>
      <c r="S188" s="147">
        <v>0</v>
      </c>
      <c r="T188" s="148">
        <f>S188*H188</f>
        <v>0</v>
      </c>
      <c r="AR188" s="149" t="s">
        <v>83</v>
      </c>
      <c r="AT188" s="149" t="s">
        <v>260</v>
      </c>
      <c r="AU188" s="149" t="s">
        <v>83</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81</v>
      </c>
      <c r="BM188" s="149" t="s">
        <v>1107</v>
      </c>
    </row>
    <row r="189" spans="2:47" s="1" customFormat="1" ht="11.25">
      <c r="B189" s="32"/>
      <c r="D189" s="151" t="s">
        <v>248</v>
      </c>
      <c r="F189" s="152" t="s">
        <v>436</v>
      </c>
      <c r="I189" s="153"/>
      <c r="L189" s="32"/>
      <c r="M189" s="154"/>
      <c r="T189" s="56"/>
      <c r="AT189" s="17" t="s">
        <v>248</v>
      </c>
      <c r="AU189" s="17" t="s">
        <v>83</v>
      </c>
    </row>
    <row r="190" spans="2:65" s="1" customFormat="1" ht="24.2" customHeight="1">
      <c r="B190" s="32"/>
      <c r="C190" s="155" t="s">
        <v>351</v>
      </c>
      <c r="D190" s="155" t="s">
        <v>260</v>
      </c>
      <c r="E190" s="156" t="s">
        <v>403</v>
      </c>
      <c r="F190" s="157" t="s">
        <v>404</v>
      </c>
      <c r="G190" s="158" t="s">
        <v>263</v>
      </c>
      <c r="H190" s="159">
        <v>1</v>
      </c>
      <c r="I190" s="160"/>
      <c r="J190" s="161">
        <f>ROUND(I190*H190,2)</f>
        <v>0</v>
      </c>
      <c r="K190" s="162"/>
      <c r="L190" s="163"/>
      <c r="M190" s="164" t="s">
        <v>1</v>
      </c>
      <c r="N190" s="165" t="s">
        <v>38</v>
      </c>
      <c r="P190" s="147">
        <f>O190*H190</f>
        <v>0</v>
      </c>
      <c r="Q190" s="147">
        <v>0</v>
      </c>
      <c r="R190" s="147">
        <f>Q190*H190</f>
        <v>0</v>
      </c>
      <c r="S190" s="147">
        <v>0</v>
      </c>
      <c r="T190" s="148">
        <f>S190*H190</f>
        <v>0</v>
      </c>
      <c r="AR190" s="149" t="s">
        <v>83</v>
      </c>
      <c r="AT190" s="149" t="s">
        <v>260</v>
      </c>
      <c r="AU190" s="149" t="s">
        <v>83</v>
      </c>
      <c r="AY190" s="17" t="s">
        <v>241</v>
      </c>
      <c r="BE190" s="150">
        <f>IF(N190="základní",J190,0)</f>
        <v>0</v>
      </c>
      <c r="BF190" s="150">
        <f>IF(N190="snížená",J190,0)</f>
        <v>0</v>
      </c>
      <c r="BG190" s="150">
        <f>IF(N190="zákl. přenesená",J190,0)</f>
        <v>0</v>
      </c>
      <c r="BH190" s="150">
        <f>IF(N190="sníž. přenesená",J190,0)</f>
        <v>0</v>
      </c>
      <c r="BI190" s="150">
        <f>IF(N190="nulová",J190,0)</f>
        <v>0</v>
      </c>
      <c r="BJ190" s="17" t="s">
        <v>81</v>
      </c>
      <c r="BK190" s="150">
        <f>ROUND(I190*H190,2)</f>
        <v>0</v>
      </c>
      <c r="BL190" s="17" t="s">
        <v>81</v>
      </c>
      <c r="BM190" s="149" t="s">
        <v>1108</v>
      </c>
    </row>
    <row r="191" spans="2:47" s="1" customFormat="1" ht="19.5">
      <c r="B191" s="32"/>
      <c r="D191" s="151" t="s">
        <v>248</v>
      </c>
      <c r="F191" s="152" t="s">
        <v>404</v>
      </c>
      <c r="I191" s="153"/>
      <c r="L191" s="32"/>
      <c r="M191" s="154"/>
      <c r="T191" s="56"/>
      <c r="AT191" s="17" t="s">
        <v>248</v>
      </c>
      <c r="AU191" s="17" t="s">
        <v>83</v>
      </c>
    </row>
    <row r="192" spans="2:65" s="1" customFormat="1" ht="24.2" customHeight="1">
      <c r="B192" s="32"/>
      <c r="C192" s="155" t="s">
        <v>302</v>
      </c>
      <c r="D192" s="155" t="s">
        <v>260</v>
      </c>
      <c r="E192" s="156" t="s">
        <v>417</v>
      </c>
      <c r="F192" s="157" t="s">
        <v>418</v>
      </c>
      <c r="G192" s="158" t="s">
        <v>263</v>
      </c>
      <c r="H192" s="159">
        <v>6</v>
      </c>
      <c r="I192" s="160"/>
      <c r="J192" s="161">
        <f>ROUND(I192*H192,2)</f>
        <v>0</v>
      </c>
      <c r="K192" s="162"/>
      <c r="L192" s="163"/>
      <c r="M192" s="164" t="s">
        <v>1</v>
      </c>
      <c r="N192" s="165" t="s">
        <v>38</v>
      </c>
      <c r="P192" s="147">
        <f>O192*H192</f>
        <v>0</v>
      </c>
      <c r="Q192" s="147">
        <v>0</v>
      </c>
      <c r="R192" s="147">
        <f>Q192*H192</f>
        <v>0</v>
      </c>
      <c r="S192" s="147">
        <v>0</v>
      </c>
      <c r="T192" s="148">
        <f>S192*H192</f>
        <v>0</v>
      </c>
      <c r="AR192" s="149" t="s">
        <v>83</v>
      </c>
      <c r="AT192" s="149" t="s">
        <v>260</v>
      </c>
      <c r="AU192" s="149" t="s">
        <v>83</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81</v>
      </c>
      <c r="BM192" s="149" t="s">
        <v>1109</v>
      </c>
    </row>
    <row r="193" spans="2:47" s="1" customFormat="1" ht="19.5">
      <c r="B193" s="32"/>
      <c r="D193" s="151" t="s">
        <v>248</v>
      </c>
      <c r="F193" s="152" t="s">
        <v>418</v>
      </c>
      <c r="I193" s="153"/>
      <c r="L193" s="32"/>
      <c r="M193" s="154"/>
      <c r="T193" s="56"/>
      <c r="AT193" s="17" t="s">
        <v>248</v>
      </c>
      <c r="AU193" s="17" t="s">
        <v>83</v>
      </c>
    </row>
    <row r="194" spans="2:65" s="1" customFormat="1" ht="24.2" customHeight="1">
      <c r="B194" s="32"/>
      <c r="C194" s="155" t="s">
        <v>358</v>
      </c>
      <c r="D194" s="155" t="s">
        <v>260</v>
      </c>
      <c r="E194" s="156" t="s">
        <v>294</v>
      </c>
      <c r="F194" s="157" t="s">
        <v>295</v>
      </c>
      <c r="G194" s="158" t="s">
        <v>263</v>
      </c>
      <c r="H194" s="159">
        <v>6</v>
      </c>
      <c r="I194" s="160"/>
      <c r="J194" s="161">
        <f>ROUND(I194*H194,2)</f>
        <v>0</v>
      </c>
      <c r="K194" s="162"/>
      <c r="L194" s="163"/>
      <c r="M194" s="164" t="s">
        <v>1</v>
      </c>
      <c r="N194" s="165" t="s">
        <v>38</v>
      </c>
      <c r="P194" s="147">
        <f>O194*H194</f>
        <v>0</v>
      </c>
      <c r="Q194" s="147">
        <v>0</v>
      </c>
      <c r="R194" s="147">
        <f>Q194*H194</f>
        <v>0</v>
      </c>
      <c r="S194" s="147">
        <v>0</v>
      </c>
      <c r="T194" s="148">
        <f>S194*H194</f>
        <v>0</v>
      </c>
      <c r="AR194" s="149" t="s">
        <v>83</v>
      </c>
      <c r="AT194" s="149" t="s">
        <v>260</v>
      </c>
      <c r="AU194" s="149" t="s">
        <v>83</v>
      </c>
      <c r="AY194" s="17" t="s">
        <v>241</v>
      </c>
      <c r="BE194" s="150">
        <f>IF(N194="základní",J194,0)</f>
        <v>0</v>
      </c>
      <c r="BF194" s="150">
        <f>IF(N194="snížená",J194,0)</f>
        <v>0</v>
      </c>
      <c r="BG194" s="150">
        <f>IF(N194="zákl. přenesená",J194,0)</f>
        <v>0</v>
      </c>
      <c r="BH194" s="150">
        <f>IF(N194="sníž. přenesená",J194,0)</f>
        <v>0</v>
      </c>
      <c r="BI194" s="150">
        <f>IF(N194="nulová",J194,0)</f>
        <v>0</v>
      </c>
      <c r="BJ194" s="17" t="s">
        <v>81</v>
      </c>
      <c r="BK194" s="150">
        <f>ROUND(I194*H194,2)</f>
        <v>0</v>
      </c>
      <c r="BL194" s="17" t="s">
        <v>81</v>
      </c>
      <c r="BM194" s="149" t="s">
        <v>1110</v>
      </c>
    </row>
    <row r="195" spans="2:47" s="1" customFormat="1" ht="19.5">
      <c r="B195" s="32"/>
      <c r="D195" s="151" t="s">
        <v>248</v>
      </c>
      <c r="F195" s="152" t="s">
        <v>295</v>
      </c>
      <c r="I195" s="153"/>
      <c r="L195" s="32"/>
      <c r="M195" s="154"/>
      <c r="T195" s="56"/>
      <c r="AT195" s="17" t="s">
        <v>248</v>
      </c>
      <c r="AU195" s="17" t="s">
        <v>83</v>
      </c>
    </row>
    <row r="196" spans="2:65" s="1" customFormat="1" ht="24.2" customHeight="1">
      <c r="B196" s="32"/>
      <c r="C196" s="155" t="s">
        <v>306</v>
      </c>
      <c r="D196" s="155" t="s">
        <v>260</v>
      </c>
      <c r="E196" s="156" t="s">
        <v>1111</v>
      </c>
      <c r="F196" s="157" t="s">
        <v>1112</v>
      </c>
      <c r="G196" s="158" t="s">
        <v>267</v>
      </c>
      <c r="H196" s="159">
        <v>20</v>
      </c>
      <c r="I196" s="160"/>
      <c r="J196" s="161">
        <f>ROUND(I196*H196,2)</f>
        <v>0</v>
      </c>
      <c r="K196" s="162"/>
      <c r="L196" s="163"/>
      <c r="M196" s="164" t="s">
        <v>1</v>
      </c>
      <c r="N196" s="165" t="s">
        <v>38</v>
      </c>
      <c r="P196" s="147">
        <f>O196*H196</f>
        <v>0</v>
      </c>
      <c r="Q196" s="147">
        <v>0</v>
      </c>
      <c r="R196" s="147">
        <f>Q196*H196</f>
        <v>0</v>
      </c>
      <c r="S196" s="147">
        <v>0</v>
      </c>
      <c r="T196" s="148">
        <f>S196*H196</f>
        <v>0</v>
      </c>
      <c r="AR196" s="149" t="s">
        <v>258</v>
      </c>
      <c r="AT196" s="149" t="s">
        <v>260</v>
      </c>
      <c r="AU196" s="149" t="s">
        <v>83</v>
      </c>
      <c r="AY196" s="17" t="s">
        <v>241</v>
      </c>
      <c r="BE196" s="150">
        <f>IF(N196="základní",J196,0)</f>
        <v>0</v>
      </c>
      <c r="BF196" s="150">
        <f>IF(N196="snížená",J196,0)</f>
        <v>0</v>
      </c>
      <c r="BG196" s="150">
        <f>IF(N196="zákl. přenesená",J196,0)</f>
        <v>0</v>
      </c>
      <c r="BH196" s="150">
        <f>IF(N196="sníž. přenesená",J196,0)</f>
        <v>0</v>
      </c>
      <c r="BI196" s="150">
        <f>IF(N196="nulová",J196,0)</f>
        <v>0</v>
      </c>
      <c r="BJ196" s="17" t="s">
        <v>81</v>
      </c>
      <c r="BK196" s="150">
        <f>ROUND(I196*H196,2)</f>
        <v>0</v>
      </c>
      <c r="BL196" s="17" t="s">
        <v>247</v>
      </c>
      <c r="BM196" s="149" t="s">
        <v>1113</v>
      </c>
    </row>
    <row r="197" spans="2:47" s="1" customFormat="1" ht="11.25">
      <c r="B197" s="32"/>
      <c r="D197" s="151" t="s">
        <v>248</v>
      </c>
      <c r="F197" s="152" t="s">
        <v>1112</v>
      </c>
      <c r="I197" s="153"/>
      <c r="L197" s="32"/>
      <c r="M197" s="154"/>
      <c r="T197" s="56"/>
      <c r="AT197" s="17" t="s">
        <v>248</v>
      </c>
      <c r="AU197" s="17" t="s">
        <v>83</v>
      </c>
    </row>
    <row r="198" spans="2:65" s="1" customFormat="1" ht="16.5" customHeight="1">
      <c r="B198" s="32"/>
      <c r="C198" s="155" t="s">
        <v>365</v>
      </c>
      <c r="D198" s="155" t="s">
        <v>260</v>
      </c>
      <c r="E198" s="156" t="s">
        <v>1011</v>
      </c>
      <c r="F198" s="157" t="s">
        <v>1012</v>
      </c>
      <c r="G198" s="158" t="s">
        <v>263</v>
      </c>
      <c r="H198" s="159">
        <v>24</v>
      </c>
      <c r="I198" s="160"/>
      <c r="J198" s="161">
        <f>ROUND(I198*H198,2)</f>
        <v>0</v>
      </c>
      <c r="K198" s="162"/>
      <c r="L198" s="163"/>
      <c r="M198" s="164" t="s">
        <v>1</v>
      </c>
      <c r="N198" s="165" t="s">
        <v>38</v>
      </c>
      <c r="P198" s="147">
        <f>O198*H198</f>
        <v>0</v>
      </c>
      <c r="Q198" s="147">
        <v>0</v>
      </c>
      <c r="R198" s="147">
        <f>Q198*H198</f>
        <v>0</v>
      </c>
      <c r="S198" s="147">
        <v>0</v>
      </c>
      <c r="T198" s="148">
        <f>S198*H198</f>
        <v>0</v>
      </c>
      <c r="AR198" s="149" t="s">
        <v>258</v>
      </c>
      <c r="AT198" s="149" t="s">
        <v>260</v>
      </c>
      <c r="AU198" s="149" t="s">
        <v>83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1114</v>
      </c>
    </row>
    <row r="199" spans="2:47" s="1" customFormat="1" ht="11.25">
      <c r="B199" s="32"/>
      <c r="D199" s="151" t="s">
        <v>248</v>
      </c>
      <c r="F199" s="152" t="s">
        <v>1012</v>
      </c>
      <c r="I199" s="153"/>
      <c r="L199" s="32"/>
      <c r="M199" s="154"/>
      <c r="T199" s="56"/>
      <c r="AT199" s="17" t="s">
        <v>248</v>
      </c>
      <c r="AU199" s="17" t="s">
        <v>83</v>
      </c>
    </row>
    <row r="200" spans="2:65" s="1" customFormat="1" ht="33" customHeight="1">
      <c r="B200" s="32"/>
      <c r="C200" s="155" t="s">
        <v>309</v>
      </c>
      <c r="D200" s="155" t="s">
        <v>260</v>
      </c>
      <c r="E200" s="156" t="s">
        <v>1115</v>
      </c>
      <c r="F200" s="157" t="s">
        <v>1116</v>
      </c>
      <c r="G200" s="158" t="s">
        <v>263</v>
      </c>
      <c r="H200" s="159">
        <v>1</v>
      </c>
      <c r="I200" s="160"/>
      <c r="J200" s="161">
        <f>ROUND(I200*H200,2)</f>
        <v>0</v>
      </c>
      <c r="K200" s="162"/>
      <c r="L200" s="163"/>
      <c r="M200" s="164" t="s">
        <v>1</v>
      </c>
      <c r="N200" s="165" t="s">
        <v>38</v>
      </c>
      <c r="P200" s="147">
        <f>O200*H200</f>
        <v>0</v>
      </c>
      <c r="Q200" s="147">
        <v>0</v>
      </c>
      <c r="R200" s="147">
        <f>Q200*H200</f>
        <v>0</v>
      </c>
      <c r="S200" s="147">
        <v>0</v>
      </c>
      <c r="T200" s="148">
        <f>S200*H200</f>
        <v>0</v>
      </c>
      <c r="AR200" s="149" t="s">
        <v>258</v>
      </c>
      <c r="AT200" s="149" t="s">
        <v>260</v>
      </c>
      <c r="AU200" s="149" t="s">
        <v>83</v>
      </c>
      <c r="AY200" s="17" t="s">
        <v>241</v>
      </c>
      <c r="BE200" s="150">
        <f>IF(N200="základní",J200,0)</f>
        <v>0</v>
      </c>
      <c r="BF200" s="150">
        <f>IF(N200="snížená",J200,0)</f>
        <v>0</v>
      </c>
      <c r="BG200" s="150">
        <f>IF(N200="zákl. přenesená",J200,0)</f>
        <v>0</v>
      </c>
      <c r="BH200" s="150">
        <f>IF(N200="sníž. přenesená",J200,0)</f>
        <v>0</v>
      </c>
      <c r="BI200" s="150">
        <f>IF(N200="nulová",J200,0)</f>
        <v>0</v>
      </c>
      <c r="BJ200" s="17" t="s">
        <v>81</v>
      </c>
      <c r="BK200" s="150">
        <f>ROUND(I200*H200,2)</f>
        <v>0</v>
      </c>
      <c r="BL200" s="17" t="s">
        <v>247</v>
      </c>
      <c r="BM200" s="149" t="s">
        <v>1117</v>
      </c>
    </row>
    <row r="201" spans="2:47" s="1" customFormat="1" ht="19.5">
      <c r="B201" s="32"/>
      <c r="D201" s="151" t="s">
        <v>248</v>
      </c>
      <c r="F201" s="152" t="s">
        <v>1116</v>
      </c>
      <c r="I201" s="153"/>
      <c r="L201" s="32"/>
      <c r="M201" s="154"/>
      <c r="T201" s="56"/>
      <c r="AT201" s="17" t="s">
        <v>248</v>
      </c>
      <c r="AU201" s="17" t="s">
        <v>83</v>
      </c>
    </row>
    <row r="202" spans="2:65" s="1" customFormat="1" ht="21.75" customHeight="1">
      <c r="B202" s="32"/>
      <c r="C202" s="155" t="s">
        <v>372</v>
      </c>
      <c r="D202" s="155" t="s">
        <v>260</v>
      </c>
      <c r="E202" s="156" t="s">
        <v>643</v>
      </c>
      <c r="F202" s="157" t="s">
        <v>644</v>
      </c>
      <c r="G202" s="158" t="s">
        <v>263</v>
      </c>
      <c r="H202" s="159">
        <v>6</v>
      </c>
      <c r="I202" s="160"/>
      <c r="J202" s="161">
        <f>ROUND(I202*H202,2)</f>
        <v>0</v>
      </c>
      <c r="K202" s="162"/>
      <c r="L202" s="163"/>
      <c r="M202" s="164" t="s">
        <v>1</v>
      </c>
      <c r="N202" s="165" t="s">
        <v>38</v>
      </c>
      <c r="P202" s="147">
        <f>O202*H202</f>
        <v>0</v>
      </c>
      <c r="Q202" s="147">
        <v>0</v>
      </c>
      <c r="R202" s="147">
        <f>Q202*H202</f>
        <v>0</v>
      </c>
      <c r="S202" s="147">
        <v>0</v>
      </c>
      <c r="T202" s="148">
        <f>S202*H202</f>
        <v>0</v>
      </c>
      <c r="AR202" s="149" t="s">
        <v>258</v>
      </c>
      <c r="AT202" s="149" t="s">
        <v>260</v>
      </c>
      <c r="AU202" s="149" t="s">
        <v>83</v>
      </c>
      <c r="AY202" s="17" t="s">
        <v>241</v>
      </c>
      <c r="BE202" s="150">
        <f>IF(N202="základní",J202,0)</f>
        <v>0</v>
      </c>
      <c r="BF202" s="150">
        <f>IF(N202="snížená",J202,0)</f>
        <v>0</v>
      </c>
      <c r="BG202" s="150">
        <f>IF(N202="zákl. přenesená",J202,0)</f>
        <v>0</v>
      </c>
      <c r="BH202" s="150">
        <f>IF(N202="sníž. přenesená",J202,0)</f>
        <v>0</v>
      </c>
      <c r="BI202" s="150">
        <f>IF(N202="nulová",J202,0)</f>
        <v>0</v>
      </c>
      <c r="BJ202" s="17" t="s">
        <v>81</v>
      </c>
      <c r="BK202" s="150">
        <f>ROUND(I202*H202,2)</f>
        <v>0</v>
      </c>
      <c r="BL202" s="17" t="s">
        <v>247</v>
      </c>
      <c r="BM202" s="149" t="s">
        <v>1118</v>
      </c>
    </row>
    <row r="203" spans="2:47" s="1" customFormat="1" ht="11.25">
      <c r="B203" s="32"/>
      <c r="D203" s="151" t="s">
        <v>248</v>
      </c>
      <c r="F203" s="152" t="s">
        <v>644</v>
      </c>
      <c r="I203" s="153"/>
      <c r="L203" s="32"/>
      <c r="M203" s="154"/>
      <c r="T203" s="56"/>
      <c r="AT203" s="17" t="s">
        <v>248</v>
      </c>
      <c r="AU203" s="17" t="s">
        <v>83</v>
      </c>
    </row>
    <row r="204" spans="2:65" s="1" customFormat="1" ht="33" customHeight="1">
      <c r="B204" s="32"/>
      <c r="C204" s="155" t="s">
        <v>313</v>
      </c>
      <c r="D204" s="155" t="s">
        <v>260</v>
      </c>
      <c r="E204" s="156" t="s">
        <v>1119</v>
      </c>
      <c r="F204" s="157" t="s">
        <v>1120</v>
      </c>
      <c r="G204" s="158" t="s">
        <v>263</v>
      </c>
      <c r="H204" s="159">
        <v>8</v>
      </c>
      <c r="I204" s="160"/>
      <c r="J204" s="161">
        <f>ROUND(I204*H204,2)</f>
        <v>0</v>
      </c>
      <c r="K204" s="162"/>
      <c r="L204" s="163"/>
      <c r="M204" s="164" t="s">
        <v>1</v>
      </c>
      <c r="N204" s="165" t="s">
        <v>38</v>
      </c>
      <c r="P204" s="147">
        <f>O204*H204</f>
        <v>0</v>
      </c>
      <c r="Q204" s="147">
        <v>0</v>
      </c>
      <c r="R204" s="147">
        <f>Q204*H204</f>
        <v>0</v>
      </c>
      <c r="S204" s="147">
        <v>0</v>
      </c>
      <c r="T204" s="148">
        <f>S204*H204</f>
        <v>0</v>
      </c>
      <c r="AR204" s="149" t="s">
        <v>258</v>
      </c>
      <c r="AT204" s="149" t="s">
        <v>260</v>
      </c>
      <c r="AU204" s="149" t="s">
        <v>83</v>
      </c>
      <c r="AY204" s="17" t="s">
        <v>241</v>
      </c>
      <c r="BE204" s="150">
        <f>IF(N204="základní",J204,0)</f>
        <v>0</v>
      </c>
      <c r="BF204" s="150">
        <f>IF(N204="snížená",J204,0)</f>
        <v>0</v>
      </c>
      <c r="BG204" s="150">
        <f>IF(N204="zákl. přenesená",J204,0)</f>
        <v>0</v>
      </c>
      <c r="BH204" s="150">
        <f>IF(N204="sníž. přenesená",J204,0)</f>
        <v>0</v>
      </c>
      <c r="BI204" s="150">
        <f>IF(N204="nulová",J204,0)</f>
        <v>0</v>
      </c>
      <c r="BJ204" s="17" t="s">
        <v>81</v>
      </c>
      <c r="BK204" s="150">
        <f>ROUND(I204*H204,2)</f>
        <v>0</v>
      </c>
      <c r="BL204" s="17" t="s">
        <v>247</v>
      </c>
      <c r="BM204" s="149" t="s">
        <v>1121</v>
      </c>
    </row>
    <row r="205" spans="2:47" s="1" customFormat="1" ht="19.5">
      <c r="B205" s="32"/>
      <c r="D205" s="151" t="s">
        <v>248</v>
      </c>
      <c r="F205" s="152" t="s">
        <v>1120</v>
      </c>
      <c r="I205" s="153"/>
      <c r="L205" s="32"/>
      <c r="M205" s="154"/>
      <c r="T205" s="56"/>
      <c r="AT205" s="17" t="s">
        <v>248</v>
      </c>
      <c r="AU205" s="17" t="s">
        <v>83</v>
      </c>
    </row>
    <row r="206" spans="2:65" s="1" customFormat="1" ht="24.2" customHeight="1">
      <c r="B206" s="32"/>
      <c r="C206" s="155" t="s">
        <v>379</v>
      </c>
      <c r="D206" s="155" t="s">
        <v>260</v>
      </c>
      <c r="E206" s="156" t="s">
        <v>1122</v>
      </c>
      <c r="F206" s="157" t="s">
        <v>1123</v>
      </c>
      <c r="G206" s="158" t="s">
        <v>263</v>
      </c>
      <c r="H206" s="159">
        <v>5</v>
      </c>
      <c r="I206" s="160"/>
      <c r="J206" s="161">
        <f>ROUND(I206*H206,2)</f>
        <v>0</v>
      </c>
      <c r="K206" s="162"/>
      <c r="L206" s="163"/>
      <c r="M206" s="164" t="s">
        <v>1</v>
      </c>
      <c r="N206" s="165" t="s">
        <v>38</v>
      </c>
      <c r="P206" s="147">
        <f>O206*H206</f>
        <v>0</v>
      </c>
      <c r="Q206" s="147">
        <v>0</v>
      </c>
      <c r="R206" s="147">
        <f>Q206*H206</f>
        <v>0</v>
      </c>
      <c r="S206" s="147">
        <v>0</v>
      </c>
      <c r="T206" s="148">
        <f>S206*H206</f>
        <v>0</v>
      </c>
      <c r="AR206" s="149" t="s">
        <v>258</v>
      </c>
      <c r="AT206" s="149" t="s">
        <v>260</v>
      </c>
      <c r="AU206" s="149" t="s">
        <v>83</v>
      </c>
      <c r="AY206" s="17" t="s">
        <v>241</v>
      </c>
      <c r="BE206" s="150">
        <f>IF(N206="základní",J206,0)</f>
        <v>0</v>
      </c>
      <c r="BF206" s="150">
        <f>IF(N206="snížená",J206,0)</f>
        <v>0</v>
      </c>
      <c r="BG206" s="150">
        <f>IF(N206="zákl. přenesená",J206,0)</f>
        <v>0</v>
      </c>
      <c r="BH206" s="150">
        <f>IF(N206="sníž. přenesená",J206,0)</f>
        <v>0</v>
      </c>
      <c r="BI206" s="150">
        <f>IF(N206="nulová",J206,0)</f>
        <v>0</v>
      </c>
      <c r="BJ206" s="17" t="s">
        <v>81</v>
      </c>
      <c r="BK206" s="150">
        <f>ROUND(I206*H206,2)</f>
        <v>0</v>
      </c>
      <c r="BL206" s="17" t="s">
        <v>247</v>
      </c>
      <c r="BM206" s="149" t="s">
        <v>1124</v>
      </c>
    </row>
    <row r="207" spans="2:47" s="1" customFormat="1" ht="11.25">
      <c r="B207" s="32"/>
      <c r="D207" s="151" t="s">
        <v>248</v>
      </c>
      <c r="F207" s="152" t="s">
        <v>1123</v>
      </c>
      <c r="I207" s="153"/>
      <c r="L207" s="32"/>
      <c r="M207" s="154"/>
      <c r="T207" s="56"/>
      <c r="AT207" s="17" t="s">
        <v>248</v>
      </c>
      <c r="AU207" s="17" t="s">
        <v>83</v>
      </c>
    </row>
    <row r="208" spans="2:65" s="1" customFormat="1" ht="24.2" customHeight="1">
      <c r="B208" s="32"/>
      <c r="C208" s="155" t="s">
        <v>316</v>
      </c>
      <c r="D208" s="155" t="s">
        <v>260</v>
      </c>
      <c r="E208" s="156" t="s">
        <v>1125</v>
      </c>
      <c r="F208" s="157" t="s">
        <v>1126</v>
      </c>
      <c r="G208" s="158" t="s">
        <v>263</v>
      </c>
      <c r="H208" s="159">
        <v>5</v>
      </c>
      <c r="I208" s="160"/>
      <c r="J208" s="161">
        <f>ROUND(I208*H208,2)</f>
        <v>0</v>
      </c>
      <c r="K208" s="162"/>
      <c r="L208" s="163"/>
      <c r="M208" s="164" t="s">
        <v>1</v>
      </c>
      <c r="N208" s="165" t="s">
        <v>38</v>
      </c>
      <c r="P208" s="147">
        <f>O208*H208</f>
        <v>0</v>
      </c>
      <c r="Q208" s="147">
        <v>0</v>
      </c>
      <c r="R208" s="147">
        <f>Q208*H208</f>
        <v>0</v>
      </c>
      <c r="S208" s="147">
        <v>0</v>
      </c>
      <c r="T208" s="148">
        <f>S208*H208</f>
        <v>0</v>
      </c>
      <c r="AR208" s="149" t="s">
        <v>258</v>
      </c>
      <c r="AT208" s="149" t="s">
        <v>260</v>
      </c>
      <c r="AU208" s="149" t="s">
        <v>83</v>
      </c>
      <c r="AY208" s="17" t="s">
        <v>241</v>
      </c>
      <c r="BE208" s="150">
        <f>IF(N208="základní",J208,0)</f>
        <v>0</v>
      </c>
      <c r="BF208" s="150">
        <f>IF(N208="snížená",J208,0)</f>
        <v>0</v>
      </c>
      <c r="BG208" s="150">
        <f>IF(N208="zákl. přenesená",J208,0)</f>
        <v>0</v>
      </c>
      <c r="BH208" s="150">
        <f>IF(N208="sníž. přenesená",J208,0)</f>
        <v>0</v>
      </c>
      <c r="BI208" s="150">
        <f>IF(N208="nulová",J208,0)</f>
        <v>0</v>
      </c>
      <c r="BJ208" s="17" t="s">
        <v>81</v>
      </c>
      <c r="BK208" s="150">
        <f>ROUND(I208*H208,2)</f>
        <v>0</v>
      </c>
      <c r="BL208" s="17" t="s">
        <v>247</v>
      </c>
      <c r="BM208" s="149" t="s">
        <v>1127</v>
      </c>
    </row>
    <row r="209" spans="2:47" s="1" customFormat="1" ht="11.25">
      <c r="B209" s="32"/>
      <c r="D209" s="151" t="s">
        <v>248</v>
      </c>
      <c r="F209" s="152" t="s">
        <v>1126</v>
      </c>
      <c r="I209" s="153"/>
      <c r="L209" s="32"/>
      <c r="M209" s="154"/>
      <c r="T209" s="56"/>
      <c r="AT209" s="17" t="s">
        <v>248</v>
      </c>
      <c r="AU209" s="17" t="s">
        <v>83</v>
      </c>
    </row>
    <row r="210" spans="2:65" s="1" customFormat="1" ht="24.2" customHeight="1">
      <c r="B210" s="32"/>
      <c r="C210" s="155" t="s">
        <v>386</v>
      </c>
      <c r="D210" s="155" t="s">
        <v>260</v>
      </c>
      <c r="E210" s="156" t="s">
        <v>1047</v>
      </c>
      <c r="F210" s="157" t="s">
        <v>1048</v>
      </c>
      <c r="G210" s="158" t="s">
        <v>263</v>
      </c>
      <c r="H210" s="159">
        <v>5</v>
      </c>
      <c r="I210" s="160"/>
      <c r="J210" s="161">
        <f>ROUND(I210*H210,2)</f>
        <v>0</v>
      </c>
      <c r="K210" s="162"/>
      <c r="L210" s="163"/>
      <c r="M210" s="164" t="s">
        <v>1</v>
      </c>
      <c r="N210" s="165" t="s">
        <v>38</v>
      </c>
      <c r="P210" s="147">
        <f>O210*H210</f>
        <v>0</v>
      </c>
      <c r="Q210" s="147">
        <v>0</v>
      </c>
      <c r="R210" s="147">
        <f>Q210*H210</f>
        <v>0</v>
      </c>
      <c r="S210" s="147">
        <v>0</v>
      </c>
      <c r="T210" s="148">
        <f>S210*H210</f>
        <v>0</v>
      </c>
      <c r="AR210" s="149" t="s">
        <v>258</v>
      </c>
      <c r="AT210" s="149" t="s">
        <v>260</v>
      </c>
      <c r="AU210" s="149" t="s">
        <v>83</v>
      </c>
      <c r="AY210" s="17" t="s">
        <v>241</v>
      </c>
      <c r="BE210" s="150">
        <f>IF(N210="základní",J210,0)</f>
        <v>0</v>
      </c>
      <c r="BF210" s="150">
        <f>IF(N210="snížená",J210,0)</f>
        <v>0</v>
      </c>
      <c r="BG210" s="150">
        <f>IF(N210="zákl. přenesená",J210,0)</f>
        <v>0</v>
      </c>
      <c r="BH210" s="150">
        <f>IF(N210="sníž. přenesená",J210,0)</f>
        <v>0</v>
      </c>
      <c r="BI210" s="150">
        <f>IF(N210="nulová",J210,0)</f>
        <v>0</v>
      </c>
      <c r="BJ210" s="17" t="s">
        <v>81</v>
      </c>
      <c r="BK210" s="150">
        <f>ROUND(I210*H210,2)</f>
        <v>0</v>
      </c>
      <c r="BL210" s="17" t="s">
        <v>247</v>
      </c>
      <c r="BM210" s="149" t="s">
        <v>1128</v>
      </c>
    </row>
    <row r="211" spans="2:47" s="1" customFormat="1" ht="19.5">
      <c r="B211" s="32"/>
      <c r="D211" s="151" t="s">
        <v>248</v>
      </c>
      <c r="F211" s="152" t="s">
        <v>1048</v>
      </c>
      <c r="I211" s="153"/>
      <c r="L211" s="32"/>
      <c r="M211" s="154"/>
      <c r="T211" s="56"/>
      <c r="AT211" s="17" t="s">
        <v>248</v>
      </c>
      <c r="AU211" s="17" t="s">
        <v>83</v>
      </c>
    </row>
    <row r="212" spans="2:65" s="1" customFormat="1" ht="16.5" customHeight="1">
      <c r="B212" s="32"/>
      <c r="C212" s="155" t="s">
        <v>319</v>
      </c>
      <c r="D212" s="155" t="s">
        <v>260</v>
      </c>
      <c r="E212" s="156" t="s">
        <v>1129</v>
      </c>
      <c r="F212" s="157" t="s">
        <v>1130</v>
      </c>
      <c r="G212" s="158" t="s">
        <v>263</v>
      </c>
      <c r="H212" s="159">
        <v>5</v>
      </c>
      <c r="I212" s="160"/>
      <c r="J212" s="161">
        <f>ROUND(I212*H212,2)</f>
        <v>0</v>
      </c>
      <c r="K212" s="162"/>
      <c r="L212" s="163"/>
      <c r="M212" s="164" t="s">
        <v>1</v>
      </c>
      <c r="N212" s="165" t="s">
        <v>38</v>
      </c>
      <c r="P212" s="147">
        <f>O212*H212</f>
        <v>0</v>
      </c>
      <c r="Q212" s="147">
        <v>0</v>
      </c>
      <c r="R212" s="147">
        <f>Q212*H212</f>
        <v>0</v>
      </c>
      <c r="S212" s="147">
        <v>0</v>
      </c>
      <c r="T212" s="148">
        <f>S212*H212</f>
        <v>0</v>
      </c>
      <c r="AR212" s="149" t="s">
        <v>258</v>
      </c>
      <c r="AT212" s="149" t="s">
        <v>260</v>
      </c>
      <c r="AU212" s="149" t="s">
        <v>83</v>
      </c>
      <c r="AY212" s="17" t="s">
        <v>241</v>
      </c>
      <c r="BE212" s="150">
        <f>IF(N212="základní",J212,0)</f>
        <v>0</v>
      </c>
      <c r="BF212" s="150">
        <f>IF(N212="snížená",J212,0)</f>
        <v>0</v>
      </c>
      <c r="BG212" s="150">
        <f>IF(N212="zákl. přenesená",J212,0)</f>
        <v>0</v>
      </c>
      <c r="BH212" s="150">
        <f>IF(N212="sníž. přenesená",J212,0)</f>
        <v>0</v>
      </c>
      <c r="BI212" s="150">
        <f>IF(N212="nulová",J212,0)</f>
        <v>0</v>
      </c>
      <c r="BJ212" s="17" t="s">
        <v>81</v>
      </c>
      <c r="BK212" s="150">
        <f>ROUND(I212*H212,2)</f>
        <v>0</v>
      </c>
      <c r="BL212" s="17" t="s">
        <v>247</v>
      </c>
      <c r="BM212" s="149" t="s">
        <v>1131</v>
      </c>
    </row>
    <row r="213" spans="2:47" s="1" customFormat="1" ht="11.25">
      <c r="B213" s="32"/>
      <c r="D213" s="151" t="s">
        <v>248</v>
      </c>
      <c r="F213" s="152" t="s">
        <v>1130</v>
      </c>
      <c r="I213" s="153"/>
      <c r="L213" s="32"/>
      <c r="M213" s="154"/>
      <c r="T213" s="56"/>
      <c r="AT213" s="17" t="s">
        <v>248</v>
      </c>
      <c r="AU213" s="17" t="s">
        <v>83</v>
      </c>
    </row>
    <row r="214" spans="2:63" s="11" customFormat="1" ht="22.9" customHeight="1">
      <c r="B214" s="125"/>
      <c r="D214" s="126" t="s">
        <v>72</v>
      </c>
      <c r="E214" s="135" t="s">
        <v>83</v>
      </c>
      <c r="F214" s="135" t="s">
        <v>1132</v>
      </c>
      <c r="I214" s="128"/>
      <c r="J214" s="136">
        <f>BK214</f>
        <v>0</v>
      </c>
      <c r="L214" s="125"/>
      <c r="M214" s="130"/>
      <c r="P214" s="131">
        <f>SUM(P215:P218)</f>
        <v>0</v>
      </c>
      <c r="R214" s="131">
        <f>SUM(R215:R218)</f>
        <v>0.6210359999999999</v>
      </c>
      <c r="T214" s="132">
        <f>SUM(T215:T218)</f>
        <v>0</v>
      </c>
      <c r="AR214" s="126" t="s">
        <v>81</v>
      </c>
      <c r="AT214" s="133" t="s">
        <v>72</v>
      </c>
      <c r="AU214" s="133" t="s">
        <v>81</v>
      </c>
      <c r="AY214" s="126" t="s">
        <v>241</v>
      </c>
      <c r="BK214" s="134">
        <f>SUM(BK215:BK218)</f>
        <v>0</v>
      </c>
    </row>
    <row r="215" spans="2:65" s="1" customFormat="1" ht="24.2" customHeight="1">
      <c r="B215" s="32"/>
      <c r="C215" s="137" t="s">
        <v>391</v>
      </c>
      <c r="D215" s="137" t="s">
        <v>243</v>
      </c>
      <c r="E215" s="138" t="s">
        <v>1133</v>
      </c>
      <c r="F215" s="139" t="s">
        <v>1134</v>
      </c>
      <c r="G215" s="140" t="s">
        <v>257</v>
      </c>
      <c r="H215" s="141">
        <v>1.7</v>
      </c>
      <c r="I215" s="142"/>
      <c r="J215" s="143">
        <f>ROUND(I215*H215,2)</f>
        <v>0</v>
      </c>
      <c r="K215" s="144"/>
      <c r="L215" s="32"/>
      <c r="M215" s="145" t="s">
        <v>1</v>
      </c>
      <c r="N215" s="146" t="s">
        <v>38</v>
      </c>
      <c r="P215" s="147">
        <f>O215*H215</f>
        <v>0</v>
      </c>
      <c r="Q215" s="147">
        <v>0.34662</v>
      </c>
      <c r="R215" s="147">
        <f>Q215*H215</f>
        <v>0.589254</v>
      </c>
      <c r="S215" s="147">
        <v>0</v>
      </c>
      <c r="T215" s="148">
        <f>S215*H215</f>
        <v>0</v>
      </c>
      <c r="AR215" s="149" t="s">
        <v>247</v>
      </c>
      <c r="AT215" s="149" t="s">
        <v>243</v>
      </c>
      <c r="AU215" s="149" t="s">
        <v>83</v>
      </c>
      <c r="AY215" s="17" t="s">
        <v>241</v>
      </c>
      <c r="BE215" s="150">
        <f>IF(N215="základní",J215,0)</f>
        <v>0</v>
      </c>
      <c r="BF215" s="150">
        <f>IF(N215="snížená",J215,0)</f>
        <v>0</v>
      </c>
      <c r="BG215" s="150">
        <f>IF(N215="zákl. přenesená",J215,0)</f>
        <v>0</v>
      </c>
      <c r="BH215" s="150">
        <f>IF(N215="sníž. přenesená",J215,0)</f>
        <v>0</v>
      </c>
      <c r="BI215" s="150">
        <f>IF(N215="nulová",J215,0)</f>
        <v>0</v>
      </c>
      <c r="BJ215" s="17" t="s">
        <v>81</v>
      </c>
      <c r="BK215" s="150">
        <f>ROUND(I215*H215,2)</f>
        <v>0</v>
      </c>
      <c r="BL215" s="17" t="s">
        <v>247</v>
      </c>
      <c r="BM215" s="149" t="s">
        <v>1135</v>
      </c>
    </row>
    <row r="216" spans="2:47" s="1" customFormat="1" ht="19.5">
      <c r="B216" s="32"/>
      <c r="D216" s="151" t="s">
        <v>248</v>
      </c>
      <c r="F216" s="152" t="s">
        <v>1134</v>
      </c>
      <c r="I216" s="153"/>
      <c r="L216" s="32"/>
      <c r="M216" s="154"/>
      <c r="T216" s="56"/>
      <c r="AT216" s="17" t="s">
        <v>248</v>
      </c>
      <c r="AU216" s="17" t="s">
        <v>83</v>
      </c>
    </row>
    <row r="217" spans="2:65" s="1" customFormat="1" ht="24.2" customHeight="1">
      <c r="B217" s="32"/>
      <c r="C217" s="137" t="s">
        <v>322</v>
      </c>
      <c r="D217" s="137" t="s">
        <v>243</v>
      </c>
      <c r="E217" s="138" t="s">
        <v>1136</v>
      </c>
      <c r="F217" s="139" t="s">
        <v>1137</v>
      </c>
      <c r="G217" s="140" t="s">
        <v>563</v>
      </c>
      <c r="H217" s="141">
        <v>0.03</v>
      </c>
      <c r="I217" s="142"/>
      <c r="J217" s="143">
        <f>ROUND(I217*H217,2)</f>
        <v>0</v>
      </c>
      <c r="K217" s="144"/>
      <c r="L217" s="32"/>
      <c r="M217" s="145" t="s">
        <v>1</v>
      </c>
      <c r="N217" s="146" t="s">
        <v>38</v>
      </c>
      <c r="P217" s="147">
        <f>O217*H217</f>
        <v>0</v>
      </c>
      <c r="Q217" s="147">
        <v>1.0594</v>
      </c>
      <c r="R217" s="147">
        <f>Q217*H217</f>
        <v>0.031782</v>
      </c>
      <c r="S217" s="147">
        <v>0</v>
      </c>
      <c r="T217" s="148">
        <f>S217*H217</f>
        <v>0</v>
      </c>
      <c r="AR217" s="149" t="s">
        <v>247</v>
      </c>
      <c r="AT217" s="149" t="s">
        <v>243</v>
      </c>
      <c r="AU217" s="149" t="s">
        <v>83</v>
      </c>
      <c r="AY217" s="17" t="s">
        <v>241</v>
      </c>
      <c r="BE217" s="150">
        <f>IF(N217="základní",J217,0)</f>
        <v>0</v>
      </c>
      <c r="BF217" s="150">
        <f>IF(N217="snížená",J217,0)</f>
        <v>0</v>
      </c>
      <c r="BG217" s="150">
        <f>IF(N217="zákl. přenesená",J217,0)</f>
        <v>0</v>
      </c>
      <c r="BH217" s="150">
        <f>IF(N217="sníž. přenesená",J217,0)</f>
        <v>0</v>
      </c>
      <c r="BI217" s="150">
        <f>IF(N217="nulová",J217,0)</f>
        <v>0</v>
      </c>
      <c r="BJ217" s="17" t="s">
        <v>81</v>
      </c>
      <c r="BK217" s="150">
        <f>ROUND(I217*H217,2)</f>
        <v>0</v>
      </c>
      <c r="BL217" s="17" t="s">
        <v>247</v>
      </c>
      <c r="BM217" s="149" t="s">
        <v>1138</v>
      </c>
    </row>
    <row r="218" spans="2:47" s="1" customFormat="1" ht="11.25">
      <c r="B218" s="32"/>
      <c r="D218" s="151" t="s">
        <v>248</v>
      </c>
      <c r="F218" s="152" t="s">
        <v>1137</v>
      </c>
      <c r="I218" s="153"/>
      <c r="L218" s="32"/>
      <c r="M218" s="154"/>
      <c r="T218" s="56"/>
      <c r="AT218" s="17" t="s">
        <v>248</v>
      </c>
      <c r="AU218" s="17" t="s">
        <v>83</v>
      </c>
    </row>
    <row r="219" spans="2:63" s="11" customFormat="1" ht="22.9" customHeight="1">
      <c r="B219" s="125"/>
      <c r="D219" s="126" t="s">
        <v>72</v>
      </c>
      <c r="E219" s="135" t="s">
        <v>259</v>
      </c>
      <c r="F219" s="135" t="s">
        <v>527</v>
      </c>
      <c r="I219" s="128"/>
      <c r="J219" s="136">
        <f>BK219</f>
        <v>0</v>
      </c>
      <c r="L219" s="125"/>
      <c r="M219" s="130"/>
      <c r="P219" s="131">
        <f>SUM(P220:P221)</f>
        <v>0</v>
      </c>
      <c r="R219" s="131">
        <f>SUM(R220:R221)</f>
        <v>0</v>
      </c>
      <c r="T219" s="132">
        <f>SUM(T220:T221)</f>
        <v>0</v>
      </c>
      <c r="AR219" s="126" t="s">
        <v>81</v>
      </c>
      <c r="AT219" s="133" t="s">
        <v>72</v>
      </c>
      <c r="AU219" s="133" t="s">
        <v>81</v>
      </c>
      <c r="AY219" s="126" t="s">
        <v>241</v>
      </c>
      <c r="BK219" s="134">
        <f>SUM(BK220:BK221)</f>
        <v>0</v>
      </c>
    </row>
    <row r="220" spans="2:65" s="1" customFormat="1" ht="24.2" customHeight="1">
      <c r="B220" s="32"/>
      <c r="C220" s="137" t="s">
        <v>396</v>
      </c>
      <c r="D220" s="137" t="s">
        <v>243</v>
      </c>
      <c r="E220" s="138" t="s">
        <v>528</v>
      </c>
      <c r="F220" s="139" t="s">
        <v>529</v>
      </c>
      <c r="G220" s="140" t="s">
        <v>246</v>
      </c>
      <c r="H220" s="141">
        <v>9</v>
      </c>
      <c r="I220" s="142"/>
      <c r="J220" s="143">
        <f>ROUND(I220*H220,2)</f>
        <v>0</v>
      </c>
      <c r="K220" s="144"/>
      <c r="L220" s="32"/>
      <c r="M220" s="145" t="s">
        <v>1</v>
      </c>
      <c r="N220" s="146" t="s">
        <v>38</v>
      </c>
      <c r="P220" s="147">
        <f>O220*H220</f>
        <v>0</v>
      </c>
      <c r="Q220" s="147">
        <v>0</v>
      </c>
      <c r="R220" s="147">
        <f>Q220*H220</f>
        <v>0</v>
      </c>
      <c r="S220" s="147">
        <v>0</v>
      </c>
      <c r="T220" s="148">
        <f>S220*H220</f>
        <v>0</v>
      </c>
      <c r="AR220" s="149" t="s">
        <v>247</v>
      </c>
      <c r="AT220" s="149" t="s">
        <v>243</v>
      </c>
      <c r="AU220" s="149" t="s">
        <v>83</v>
      </c>
      <c r="AY220" s="17" t="s">
        <v>241</v>
      </c>
      <c r="BE220" s="150">
        <f>IF(N220="základní",J220,0)</f>
        <v>0</v>
      </c>
      <c r="BF220" s="150">
        <f>IF(N220="snížená",J220,0)</f>
        <v>0</v>
      </c>
      <c r="BG220" s="150">
        <f>IF(N220="zákl. přenesená",J220,0)</f>
        <v>0</v>
      </c>
      <c r="BH220" s="150">
        <f>IF(N220="sníž. přenesená",J220,0)</f>
        <v>0</v>
      </c>
      <c r="BI220" s="150">
        <f>IF(N220="nulová",J220,0)</f>
        <v>0</v>
      </c>
      <c r="BJ220" s="17" t="s">
        <v>81</v>
      </c>
      <c r="BK220" s="150">
        <f>ROUND(I220*H220,2)</f>
        <v>0</v>
      </c>
      <c r="BL220" s="17" t="s">
        <v>247</v>
      </c>
      <c r="BM220" s="149" t="s">
        <v>1139</v>
      </c>
    </row>
    <row r="221" spans="2:47" s="1" customFormat="1" ht="19.5">
      <c r="B221" s="32"/>
      <c r="D221" s="151" t="s">
        <v>248</v>
      </c>
      <c r="F221" s="152" t="s">
        <v>529</v>
      </c>
      <c r="I221" s="153"/>
      <c r="L221" s="32"/>
      <c r="M221" s="154"/>
      <c r="T221" s="56"/>
      <c r="AT221" s="17" t="s">
        <v>248</v>
      </c>
      <c r="AU221" s="17" t="s">
        <v>83</v>
      </c>
    </row>
    <row r="222" spans="2:63" s="11" customFormat="1" ht="22.9" customHeight="1">
      <c r="B222" s="125"/>
      <c r="D222" s="126" t="s">
        <v>72</v>
      </c>
      <c r="E222" s="135" t="s">
        <v>254</v>
      </c>
      <c r="F222" s="135" t="s">
        <v>1140</v>
      </c>
      <c r="I222" s="128"/>
      <c r="J222" s="136">
        <f>BK222</f>
        <v>0</v>
      </c>
      <c r="L222" s="125"/>
      <c r="M222" s="130"/>
      <c r="P222" s="131">
        <f>SUM(P223:P224)</f>
        <v>0</v>
      </c>
      <c r="R222" s="131">
        <f>SUM(R223:R224)</f>
        <v>2.3767764999999996</v>
      </c>
      <c r="T222" s="132">
        <f>SUM(T223:T224)</f>
        <v>0</v>
      </c>
      <c r="AR222" s="126" t="s">
        <v>81</v>
      </c>
      <c r="AT222" s="133" t="s">
        <v>72</v>
      </c>
      <c r="AU222" s="133" t="s">
        <v>81</v>
      </c>
      <c r="AY222" s="126" t="s">
        <v>241</v>
      </c>
      <c r="BK222" s="134">
        <f>SUM(BK223:BK224)</f>
        <v>0</v>
      </c>
    </row>
    <row r="223" spans="2:65" s="1" customFormat="1" ht="33" customHeight="1">
      <c r="B223" s="32"/>
      <c r="C223" s="137" t="s">
        <v>326</v>
      </c>
      <c r="D223" s="137" t="s">
        <v>243</v>
      </c>
      <c r="E223" s="138" t="s">
        <v>1141</v>
      </c>
      <c r="F223" s="139" t="s">
        <v>1142</v>
      </c>
      <c r="G223" s="140" t="s">
        <v>246</v>
      </c>
      <c r="H223" s="141">
        <v>0.95</v>
      </c>
      <c r="I223" s="142"/>
      <c r="J223" s="143">
        <f>ROUND(I223*H223,2)</f>
        <v>0</v>
      </c>
      <c r="K223" s="144"/>
      <c r="L223" s="32"/>
      <c r="M223" s="145" t="s">
        <v>1</v>
      </c>
      <c r="N223" s="146" t="s">
        <v>38</v>
      </c>
      <c r="P223" s="147">
        <f>O223*H223</f>
        <v>0</v>
      </c>
      <c r="Q223" s="147">
        <v>2.50187</v>
      </c>
      <c r="R223" s="147">
        <f>Q223*H223</f>
        <v>2.3767764999999996</v>
      </c>
      <c r="S223" s="147">
        <v>0</v>
      </c>
      <c r="T223" s="148">
        <f>S223*H223</f>
        <v>0</v>
      </c>
      <c r="AR223" s="149" t="s">
        <v>247</v>
      </c>
      <c r="AT223" s="149" t="s">
        <v>243</v>
      </c>
      <c r="AU223" s="149" t="s">
        <v>83</v>
      </c>
      <c r="AY223" s="17" t="s">
        <v>241</v>
      </c>
      <c r="BE223" s="150">
        <f>IF(N223="základní",J223,0)</f>
        <v>0</v>
      </c>
      <c r="BF223" s="150">
        <f>IF(N223="snížená",J223,0)</f>
        <v>0</v>
      </c>
      <c r="BG223" s="150">
        <f>IF(N223="zákl. přenesená",J223,0)</f>
        <v>0</v>
      </c>
      <c r="BH223" s="150">
        <f>IF(N223="sníž. přenesená",J223,0)</f>
        <v>0</v>
      </c>
      <c r="BI223" s="150">
        <f>IF(N223="nulová",J223,0)</f>
        <v>0</v>
      </c>
      <c r="BJ223" s="17" t="s">
        <v>81</v>
      </c>
      <c r="BK223" s="150">
        <f>ROUND(I223*H223,2)</f>
        <v>0</v>
      </c>
      <c r="BL223" s="17" t="s">
        <v>247</v>
      </c>
      <c r="BM223" s="149" t="s">
        <v>1143</v>
      </c>
    </row>
    <row r="224" spans="2:47" s="1" customFormat="1" ht="19.5">
      <c r="B224" s="32"/>
      <c r="D224" s="151" t="s">
        <v>248</v>
      </c>
      <c r="F224" s="152" t="s">
        <v>1142</v>
      </c>
      <c r="I224" s="153"/>
      <c r="L224" s="32"/>
      <c r="M224" s="154"/>
      <c r="T224" s="56"/>
      <c r="AT224" s="17" t="s">
        <v>248</v>
      </c>
      <c r="AU224" s="17" t="s">
        <v>83</v>
      </c>
    </row>
    <row r="225" spans="2:63" s="11" customFormat="1" ht="22.9" customHeight="1">
      <c r="B225" s="125"/>
      <c r="D225" s="126" t="s">
        <v>72</v>
      </c>
      <c r="E225" s="135" t="s">
        <v>276</v>
      </c>
      <c r="F225" s="135" t="s">
        <v>1144</v>
      </c>
      <c r="I225" s="128"/>
      <c r="J225" s="136">
        <f>BK225</f>
        <v>0</v>
      </c>
      <c r="L225" s="125"/>
      <c r="M225" s="130"/>
      <c r="P225" s="131">
        <f>SUM(P226:P231)</f>
        <v>0</v>
      </c>
      <c r="R225" s="131">
        <f>SUM(R226:R231)</f>
        <v>0</v>
      </c>
      <c r="T225" s="132">
        <f>SUM(T226:T231)</f>
        <v>0</v>
      </c>
      <c r="AR225" s="126" t="s">
        <v>81</v>
      </c>
      <c r="AT225" s="133" t="s">
        <v>72</v>
      </c>
      <c r="AU225" s="133" t="s">
        <v>81</v>
      </c>
      <c r="AY225" s="126" t="s">
        <v>241</v>
      </c>
      <c r="BK225" s="134">
        <f>SUM(BK226:BK231)</f>
        <v>0</v>
      </c>
    </row>
    <row r="226" spans="2:65" s="1" customFormat="1" ht="24.2" customHeight="1">
      <c r="B226" s="32"/>
      <c r="C226" s="137" t="s">
        <v>402</v>
      </c>
      <c r="D226" s="137" t="s">
        <v>243</v>
      </c>
      <c r="E226" s="138" t="s">
        <v>1145</v>
      </c>
      <c r="F226" s="139" t="s">
        <v>1146</v>
      </c>
      <c r="G226" s="140" t="s">
        <v>263</v>
      </c>
      <c r="H226" s="141">
        <v>2</v>
      </c>
      <c r="I226" s="142"/>
      <c r="J226" s="143">
        <f>ROUND(I226*H226,2)</f>
        <v>0</v>
      </c>
      <c r="K226" s="144"/>
      <c r="L226" s="32"/>
      <c r="M226" s="145" t="s">
        <v>1</v>
      </c>
      <c r="N226" s="146" t="s">
        <v>38</v>
      </c>
      <c r="P226" s="147">
        <f>O226*H226</f>
        <v>0</v>
      </c>
      <c r="Q226" s="147">
        <v>0</v>
      </c>
      <c r="R226" s="147">
        <f>Q226*H226</f>
        <v>0</v>
      </c>
      <c r="S226" s="147">
        <v>0</v>
      </c>
      <c r="T226" s="148">
        <f>S226*H226</f>
        <v>0</v>
      </c>
      <c r="AR226" s="149" t="s">
        <v>247</v>
      </c>
      <c r="AT226" s="149" t="s">
        <v>243</v>
      </c>
      <c r="AU226" s="149" t="s">
        <v>83</v>
      </c>
      <c r="AY226" s="17" t="s">
        <v>241</v>
      </c>
      <c r="BE226" s="150">
        <f>IF(N226="základní",J226,0)</f>
        <v>0</v>
      </c>
      <c r="BF226" s="150">
        <f>IF(N226="snížená",J226,0)</f>
        <v>0</v>
      </c>
      <c r="BG226" s="150">
        <f>IF(N226="zákl. přenesená",J226,0)</f>
        <v>0</v>
      </c>
      <c r="BH226" s="150">
        <f>IF(N226="sníž. přenesená",J226,0)</f>
        <v>0</v>
      </c>
      <c r="BI226" s="150">
        <f>IF(N226="nulová",J226,0)</f>
        <v>0</v>
      </c>
      <c r="BJ226" s="17" t="s">
        <v>81</v>
      </c>
      <c r="BK226" s="150">
        <f>ROUND(I226*H226,2)</f>
        <v>0</v>
      </c>
      <c r="BL226" s="17" t="s">
        <v>247</v>
      </c>
      <c r="BM226" s="149" t="s">
        <v>1147</v>
      </c>
    </row>
    <row r="227" spans="2:47" s="1" customFormat="1" ht="19.5">
      <c r="B227" s="32"/>
      <c r="D227" s="151" t="s">
        <v>248</v>
      </c>
      <c r="F227" s="152" t="s">
        <v>1146</v>
      </c>
      <c r="I227" s="153"/>
      <c r="L227" s="32"/>
      <c r="M227" s="154"/>
      <c r="T227" s="56"/>
      <c r="AT227" s="17" t="s">
        <v>248</v>
      </c>
      <c r="AU227" s="17" t="s">
        <v>83</v>
      </c>
    </row>
    <row r="228" spans="2:65" s="1" customFormat="1" ht="16.5" customHeight="1">
      <c r="B228" s="32"/>
      <c r="C228" s="137" t="s">
        <v>329</v>
      </c>
      <c r="D228" s="137" t="s">
        <v>243</v>
      </c>
      <c r="E228" s="138" t="s">
        <v>1148</v>
      </c>
      <c r="F228" s="139" t="s">
        <v>1149</v>
      </c>
      <c r="G228" s="140" t="s">
        <v>246</v>
      </c>
      <c r="H228" s="141">
        <v>6.42</v>
      </c>
      <c r="I228" s="142"/>
      <c r="J228" s="143">
        <f>ROUND(I228*H228,2)</f>
        <v>0</v>
      </c>
      <c r="K228" s="144"/>
      <c r="L228" s="32"/>
      <c r="M228" s="145" t="s">
        <v>1</v>
      </c>
      <c r="N228" s="146" t="s">
        <v>38</v>
      </c>
      <c r="P228" s="147">
        <f>O228*H228</f>
        <v>0</v>
      </c>
      <c r="Q228" s="147">
        <v>0</v>
      </c>
      <c r="R228" s="147">
        <f>Q228*H228</f>
        <v>0</v>
      </c>
      <c r="S228" s="147">
        <v>0</v>
      </c>
      <c r="T228" s="148">
        <f>S228*H228</f>
        <v>0</v>
      </c>
      <c r="AR228" s="149" t="s">
        <v>247</v>
      </c>
      <c r="AT228" s="149" t="s">
        <v>243</v>
      </c>
      <c r="AU228" s="149" t="s">
        <v>83</v>
      </c>
      <c r="AY228" s="17" t="s">
        <v>241</v>
      </c>
      <c r="BE228" s="150">
        <f>IF(N228="základní",J228,0)</f>
        <v>0</v>
      </c>
      <c r="BF228" s="150">
        <f>IF(N228="snížená",J228,0)</f>
        <v>0</v>
      </c>
      <c r="BG228" s="150">
        <f>IF(N228="zákl. přenesená",J228,0)</f>
        <v>0</v>
      </c>
      <c r="BH228" s="150">
        <f>IF(N228="sníž. přenesená",J228,0)</f>
        <v>0</v>
      </c>
      <c r="BI228" s="150">
        <f>IF(N228="nulová",J228,0)</f>
        <v>0</v>
      </c>
      <c r="BJ228" s="17" t="s">
        <v>81</v>
      </c>
      <c r="BK228" s="150">
        <f>ROUND(I228*H228,2)</f>
        <v>0</v>
      </c>
      <c r="BL228" s="17" t="s">
        <v>247</v>
      </c>
      <c r="BM228" s="149" t="s">
        <v>1150</v>
      </c>
    </row>
    <row r="229" spans="2:47" s="1" customFormat="1" ht="11.25">
      <c r="B229" s="32"/>
      <c r="D229" s="151" t="s">
        <v>248</v>
      </c>
      <c r="F229" s="152" t="s">
        <v>1149</v>
      </c>
      <c r="I229" s="153"/>
      <c r="L229" s="32"/>
      <c r="M229" s="154"/>
      <c r="T229" s="56"/>
      <c r="AT229" s="17" t="s">
        <v>248</v>
      </c>
      <c r="AU229" s="17" t="s">
        <v>83</v>
      </c>
    </row>
    <row r="230" spans="2:65" s="1" customFormat="1" ht="24.2" customHeight="1">
      <c r="B230" s="32"/>
      <c r="C230" s="137" t="s">
        <v>409</v>
      </c>
      <c r="D230" s="137" t="s">
        <v>243</v>
      </c>
      <c r="E230" s="138" t="s">
        <v>1151</v>
      </c>
      <c r="F230" s="139" t="s">
        <v>1152</v>
      </c>
      <c r="G230" s="140" t="s">
        <v>263</v>
      </c>
      <c r="H230" s="141">
        <v>2</v>
      </c>
      <c r="I230" s="142"/>
      <c r="J230" s="143">
        <f>ROUND(I230*H230,2)</f>
        <v>0</v>
      </c>
      <c r="K230" s="144"/>
      <c r="L230" s="32"/>
      <c r="M230" s="145" t="s">
        <v>1</v>
      </c>
      <c r="N230" s="146" t="s">
        <v>38</v>
      </c>
      <c r="P230" s="147">
        <f>O230*H230</f>
        <v>0</v>
      </c>
      <c r="Q230" s="147">
        <v>0</v>
      </c>
      <c r="R230" s="147">
        <f>Q230*H230</f>
        <v>0</v>
      </c>
      <c r="S230" s="147">
        <v>0</v>
      </c>
      <c r="T230" s="148">
        <f>S230*H230</f>
        <v>0</v>
      </c>
      <c r="AR230" s="149" t="s">
        <v>247</v>
      </c>
      <c r="AT230" s="149" t="s">
        <v>243</v>
      </c>
      <c r="AU230" s="149" t="s">
        <v>83</v>
      </c>
      <c r="AY230" s="17" t="s">
        <v>241</v>
      </c>
      <c r="BE230" s="150">
        <f>IF(N230="základní",J230,0)</f>
        <v>0</v>
      </c>
      <c r="BF230" s="150">
        <f>IF(N230="snížená",J230,0)</f>
        <v>0</v>
      </c>
      <c r="BG230" s="150">
        <f>IF(N230="zákl. přenesená",J230,0)</f>
        <v>0</v>
      </c>
      <c r="BH230" s="150">
        <f>IF(N230="sníž. přenesená",J230,0)</f>
        <v>0</v>
      </c>
      <c r="BI230" s="150">
        <f>IF(N230="nulová",J230,0)</f>
        <v>0</v>
      </c>
      <c r="BJ230" s="17" t="s">
        <v>81</v>
      </c>
      <c r="BK230" s="150">
        <f>ROUND(I230*H230,2)</f>
        <v>0</v>
      </c>
      <c r="BL230" s="17" t="s">
        <v>247</v>
      </c>
      <c r="BM230" s="149" t="s">
        <v>1153</v>
      </c>
    </row>
    <row r="231" spans="2:47" s="1" customFormat="1" ht="19.5">
      <c r="B231" s="32"/>
      <c r="D231" s="151" t="s">
        <v>248</v>
      </c>
      <c r="F231" s="152" t="s">
        <v>1152</v>
      </c>
      <c r="I231" s="153"/>
      <c r="L231" s="32"/>
      <c r="M231" s="154"/>
      <c r="T231" s="56"/>
      <c r="AT231" s="17" t="s">
        <v>248</v>
      </c>
      <c r="AU231" s="17" t="s">
        <v>83</v>
      </c>
    </row>
    <row r="232" spans="2:63" s="11" customFormat="1" ht="25.9" customHeight="1">
      <c r="B232" s="125"/>
      <c r="D232" s="126" t="s">
        <v>72</v>
      </c>
      <c r="E232" s="127" t="s">
        <v>531</v>
      </c>
      <c r="F232" s="127" t="s">
        <v>532</v>
      </c>
      <c r="I232" s="128"/>
      <c r="J232" s="129">
        <f>BK232</f>
        <v>0</v>
      </c>
      <c r="L232" s="125"/>
      <c r="M232" s="130"/>
      <c r="P232" s="131">
        <f>P233</f>
        <v>0</v>
      </c>
      <c r="R232" s="131">
        <f>R233</f>
        <v>0</v>
      </c>
      <c r="T232" s="132">
        <f>T233</f>
        <v>0</v>
      </c>
      <c r="AR232" s="126" t="s">
        <v>83</v>
      </c>
      <c r="AT232" s="133" t="s">
        <v>72</v>
      </c>
      <c r="AU232" s="133" t="s">
        <v>73</v>
      </c>
      <c r="AY232" s="126" t="s">
        <v>241</v>
      </c>
      <c r="BK232" s="134">
        <f>BK233</f>
        <v>0</v>
      </c>
    </row>
    <row r="233" spans="2:63" s="11" customFormat="1" ht="22.9" customHeight="1">
      <c r="B233" s="125"/>
      <c r="D233" s="126" t="s">
        <v>72</v>
      </c>
      <c r="E233" s="135" t="s">
        <v>533</v>
      </c>
      <c r="F233" s="135" t="s">
        <v>534</v>
      </c>
      <c r="I233" s="128"/>
      <c r="J233" s="136">
        <f>BK233</f>
        <v>0</v>
      </c>
      <c r="L233" s="125"/>
      <c r="M233" s="130"/>
      <c r="P233" s="131">
        <f>SUM(P234:P239)</f>
        <v>0</v>
      </c>
      <c r="R233" s="131">
        <f>SUM(R234:R239)</f>
        <v>0</v>
      </c>
      <c r="T233" s="132">
        <f>SUM(T234:T239)</f>
        <v>0</v>
      </c>
      <c r="AR233" s="126" t="s">
        <v>83</v>
      </c>
      <c r="AT233" s="133" t="s">
        <v>72</v>
      </c>
      <c r="AU233" s="133" t="s">
        <v>81</v>
      </c>
      <c r="AY233" s="126" t="s">
        <v>241</v>
      </c>
      <c r="BK233" s="134">
        <f>SUM(BK234:BK239)</f>
        <v>0</v>
      </c>
    </row>
    <row r="234" spans="2:65" s="1" customFormat="1" ht="24.2" customHeight="1">
      <c r="B234" s="32"/>
      <c r="C234" s="137" t="s">
        <v>333</v>
      </c>
      <c r="D234" s="137" t="s">
        <v>243</v>
      </c>
      <c r="E234" s="138" t="s">
        <v>1154</v>
      </c>
      <c r="F234" s="139" t="s">
        <v>1155</v>
      </c>
      <c r="G234" s="140" t="s">
        <v>267</v>
      </c>
      <c r="H234" s="141">
        <v>30</v>
      </c>
      <c r="I234" s="142"/>
      <c r="J234" s="143">
        <f>ROUND(I234*H234,2)</f>
        <v>0</v>
      </c>
      <c r="K234" s="144"/>
      <c r="L234" s="32"/>
      <c r="M234" s="145" t="s">
        <v>1</v>
      </c>
      <c r="N234" s="146" t="s">
        <v>38</v>
      </c>
      <c r="P234" s="147">
        <f>O234*H234</f>
        <v>0</v>
      </c>
      <c r="Q234" s="147">
        <v>0</v>
      </c>
      <c r="R234" s="147">
        <f>Q234*H234</f>
        <v>0</v>
      </c>
      <c r="S234" s="147">
        <v>0</v>
      </c>
      <c r="T234" s="148">
        <f>S234*H234</f>
        <v>0</v>
      </c>
      <c r="AR234" s="149" t="s">
        <v>275</v>
      </c>
      <c r="AT234" s="149" t="s">
        <v>243</v>
      </c>
      <c r="AU234" s="149" t="s">
        <v>83</v>
      </c>
      <c r="AY234" s="17" t="s">
        <v>241</v>
      </c>
      <c r="BE234" s="150">
        <f>IF(N234="základní",J234,0)</f>
        <v>0</v>
      </c>
      <c r="BF234" s="150">
        <f>IF(N234="snížená",J234,0)</f>
        <v>0</v>
      </c>
      <c r="BG234" s="150">
        <f>IF(N234="zákl. přenesená",J234,0)</f>
        <v>0</v>
      </c>
      <c r="BH234" s="150">
        <f>IF(N234="sníž. přenesená",J234,0)</f>
        <v>0</v>
      </c>
      <c r="BI234" s="150">
        <f>IF(N234="nulová",J234,0)</f>
        <v>0</v>
      </c>
      <c r="BJ234" s="17" t="s">
        <v>81</v>
      </c>
      <c r="BK234" s="150">
        <f>ROUND(I234*H234,2)</f>
        <v>0</v>
      </c>
      <c r="BL234" s="17" t="s">
        <v>275</v>
      </c>
      <c r="BM234" s="149" t="s">
        <v>1156</v>
      </c>
    </row>
    <row r="235" spans="2:47" s="1" customFormat="1" ht="11.25">
      <c r="B235" s="32"/>
      <c r="D235" s="151" t="s">
        <v>248</v>
      </c>
      <c r="F235" s="152" t="s">
        <v>1155</v>
      </c>
      <c r="I235" s="153"/>
      <c r="L235" s="32"/>
      <c r="M235" s="154"/>
      <c r="T235" s="56"/>
      <c r="AT235" s="17" t="s">
        <v>248</v>
      </c>
      <c r="AU235" s="17" t="s">
        <v>83</v>
      </c>
    </row>
    <row r="236" spans="2:65" s="1" customFormat="1" ht="37.9" customHeight="1">
      <c r="B236" s="32"/>
      <c r="C236" s="137" t="s">
        <v>416</v>
      </c>
      <c r="D236" s="137" t="s">
        <v>243</v>
      </c>
      <c r="E236" s="138" t="s">
        <v>576</v>
      </c>
      <c r="F236" s="139" t="s">
        <v>577</v>
      </c>
      <c r="G236" s="140" t="s">
        <v>538</v>
      </c>
      <c r="H236" s="141">
        <v>3</v>
      </c>
      <c r="I236" s="142"/>
      <c r="J236" s="143">
        <f>ROUND(I236*H236,2)</f>
        <v>0</v>
      </c>
      <c r="K236" s="144"/>
      <c r="L236" s="32"/>
      <c r="M236" s="145" t="s">
        <v>1</v>
      </c>
      <c r="N236" s="146" t="s">
        <v>38</v>
      </c>
      <c r="P236" s="147">
        <f>O236*H236</f>
        <v>0</v>
      </c>
      <c r="Q236" s="147">
        <v>0</v>
      </c>
      <c r="R236" s="147">
        <f>Q236*H236</f>
        <v>0</v>
      </c>
      <c r="S236" s="147">
        <v>0</v>
      </c>
      <c r="T236" s="148">
        <f>S236*H236</f>
        <v>0</v>
      </c>
      <c r="AR236" s="149" t="s">
        <v>275</v>
      </c>
      <c r="AT236" s="149" t="s">
        <v>243</v>
      </c>
      <c r="AU236" s="149" t="s">
        <v>83</v>
      </c>
      <c r="AY236" s="17" t="s">
        <v>241</v>
      </c>
      <c r="BE236" s="150">
        <f>IF(N236="základní",J236,0)</f>
        <v>0</v>
      </c>
      <c r="BF236" s="150">
        <f>IF(N236="snížená",J236,0)</f>
        <v>0</v>
      </c>
      <c r="BG236" s="150">
        <f>IF(N236="zákl. přenesená",J236,0)</f>
        <v>0</v>
      </c>
      <c r="BH236" s="150">
        <f>IF(N236="sníž. přenesená",J236,0)</f>
        <v>0</v>
      </c>
      <c r="BI236" s="150">
        <f>IF(N236="nulová",J236,0)</f>
        <v>0</v>
      </c>
      <c r="BJ236" s="17" t="s">
        <v>81</v>
      </c>
      <c r="BK236" s="150">
        <f>ROUND(I236*H236,2)</f>
        <v>0</v>
      </c>
      <c r="BL236" s="17" t="s">
        <v>275</v>
      </c>
      <c r="BM236" s="149" t="s">
        <v>1157</v>
      </c>
    </row>
    <row r="237" spans="2:47" s="1" customFormat="1" ht="19.5">
      <c r="B237" s="32"/>
      <c r="D237" s="151" t="s">
        <v>248</v>
      </c>
      <c r="F237" s="152" t="s">
        <v>577</v>
      </c>
      <c r="I237" s="153"/>
      <c r="L237" s="32"/>
      <c r="M237" s="154"/>
      <c r="T237" s="56"/>
      <c r="AT237" s="17" t="s">
        <v>248</v>
      </c>
      <c r="AU237" s="17" t="s">
        <v>83</v>
      </c>
    </row>
    <row r="238" spans="2:65" s="1" customFormat="1" ht="37.9" customHeight="1">
      <c r="B238" s="32"/>
      <c r="C238" s="137" t="s">
        <v>336</v>
      </c>
      <c r="D238" s="137" t="s">
        <v>243</v>
      </c>
      <c r="E238" s="138" t="s">
        <v>580</v>
      </c>
      <c r="F238" s="139" t="s">
        <v>581</v>
      </c>
      <c r="G238" s="140" t="s">
        <v>538</v>
      </c>
      <c r="H238" s="141">
        <v>3</v>
      </c>
      <c r="I238" s="142"/>
      <c r="J238" s="143">
        <f>ROUND(I238*H238,2)</f>
        <v>0</v>
      </c>
      <c r="K238" s="144"/>
      <c r="L238" s="32"/>
      <c r="M238" s="145" t="s">
        <v>1</v>
      </c>
      <c r="N238" s="146" t="s">
        <v>38</v>
      </c>
      <c r="P238" s="147">
        <f>O238*H238</f>
        <v>0</v>
      </c>
      <c r="Q238" s="147">
        <v>0</v>
      </c>
      <c r="R238" s="147">
        <f>Q238*H238</f>
        <v>0</v>
      </c>
      <c r="S238" s="147">
        <v>0</v>
      </c>
      <c r="T238" s="148">
        <f>S238*H238</f>
        <v>0</v>
      </c>
      <c r="AR238" s="149" t="s">
        <v>275</v>
      </c>
      <c r="AT238" s="149" t="s">
        <v>243</v>
      </c>
      <c r="AU238" s="149" t="s">
        <v>83</v>
      </c>
      <c r="AY238" s="17" t="s">
        <v>241</v>
      </c>
      <c r="BE238" s="150">
        <f>IF(N238="základní",J238,0)</f>
        <v>0</v>
      </c>
      <c r="BF238" s="150">
        <f>IF(N238="snížená",J238,0)</f>
        <v>0</v>
      </c>
      <c r="BG238" s="150">
        <f>IF(N238="zákl. přenesená",J238,0)</f>
        <v>0</v>
      </c>
      <c r="BH238" s="150">
        <f>IF(N238="sníž. přenesená",J238,0)</f>
        <v>0</v>
      </c>
      <c r="BI238" s="150">
        <f>IF(N238="nulová",J238,0)</f>
        <v>0</v>
      </c>
      <c r="BJ238" s="17" t="s">
        <v>81</v>
      </c>
      <c r="BK238" s="150">
        <f>ROUND(I238*H238,2)</f>
        <v>0</v>
      </c>
      <c r="BL238" s="17" t="s">
        <v>275</v>
      </c>
      <c r="BM238" s="149" t="s">
        <v>1158</v>
      </c>
    </row>
    <row r="239" spans="2:47" s="1" customFormat="1" ht="19.5">
      <c r="B239" s="32"/>
      <c r="D239" s="151" t="s">
        <v>248</v>
      </c>
      <c r="F239" s="152" t="s">
        <v>581</v>
      </c>
      <c r="I239" s="153"/>
      <c r="L239" s="32"/>
      <c r="M239" s="154"/>
      <c r="T239" s="56"/>
      <c r="AT239" s="17" t="s">
        <v>248</v>
      </c>
      <c r="AU239" s="17" t="s">
        <v>83</v>
      </c>
    </row>
    <row r="240" spans="2:63" s="11" customFormat="1" ht="25.9" customHeight="1">
      <c r="B240" s="125"/>
      <c r="D240" s="126" t="s">
        <v>72</v>
      </c>
      <c r="E240" s="127" t="s">
        <v>260</v>
      </c>
      <c r="F240" s="127" t="s">
        <v>593</v>
      </c>
      <c r="I240" s="128"/>
      <c r="J240" s="129">
        <f>BK240</f>
        <v>0</v>
      </c>
      <c r="L240" s="125"/>
      <c r="M240" s="130"/>
      <c r="P240" s="131">
        <v>0</v>
      </c>
      <c r="R240" s="131">
        <v>0</v>
      </c>
      <c r="T240" s="132">
        <v>0</v>
      </c>
      <c r="AR240" s="126" t="s">
        <v>251</v>
      </c>
      <c r="AT240" s="133" t="s">
        <v>72</v>
      </c>
      <c r="AU240" s="133" t="s">
        <v>73</v>
      </c>
      <c r="AY240" s="126" t="s">
        <v>241</v>
      </c>
      <c r="BK240" s="134">
        <v>0</v>
      </c>
    </row>
    <row r="241" spans="2:63" s="11" customFormat="1" ht="25.9" customHeight="1">
      <c r="B241" s="125"/>
      <c r="D241" s="126" t="s">
        <v>72</v>
      </c>
      <c r="E241" s="127" t="s">
        <v>1159</v>
      </c>
      <c r="F241" s="127" t="s">
        <v>1160</v>
      </c>
      <c r="I241" s="128"/>
      <c r="J241" s="129">
        <f>BK241</f>
        <v>0</v>
      </c>
      <c r="L241" s="125"/>
      <c r="M241" s="130"/>
      <c r="P241" s="131">
        <f>SUM(P242:P251)</f>
        <v>0</v>
      </c>
      <c r="R241" s="131">
        <f>SUM(R242:R251)</f>
        <v>0</v>
      </c>
      <c r="T241" s="132">
        <f>SUM(T242:T251)</f>
        <v>0</v>
      </c>
      <c r="AR241" s="126" t="s">
        <v>247</v>
      </c>
      <c r="AT241" s="133" t="s">
        <v>72</v>
      </c>
      <c r="AU241" s="133" t="s">
        <v>73</v>
      </c>
      <c r="AY241" s="126" t="s">
        <v>241</v>
      </c>
      <c r="BK241" s="134">
        <f>SUM(BK242:BK251)</f>
        <v>0</v>
      </c>
    </row>
    <row r="242" spans="2:65" s="1" customFormat="1" ht="16.5" customHeight="1">
      <c r="B242" s="32"/>
      <c r="C242" s="137" t="s">
        <v>423</v>
      </c>
      <c r="D242" s="137" t="s">
        <v>243</v>
      </c>
      <c r="E242" s="138" t="s">
        <v>1161</v>
      </c>
      <c r="F242" s="139" t="s">
        <v>1162</v>
      </c>
      <c r="G242" s="140" t="s">
        <v>1163</v>
      </c>
      <c r="H242" s="141">
        <v>32</v>
      </c>
      <c r="I242" s="142"/>
      <c r="J242" s="143">
        <f>ROUND(I242*H242,2)</f>
        <v>0</v>
      </c>
      <c r="K242" s="144"/>
      <c r="L242" s="32"/>
      <c r="M242" s="145" t="s">
        <v>1</v>
      </c>
      <c r="N242" s="146" t="s">
        <v>38</v>
      </c>
      <c r="P242" s="147">
        <f>O242*H242</f>
        <v>0</v>
      </c>
      <c r="Q242" s="147">
        <v>0</v>
      </c>
      <c r="R242" s="147">
        <f>Q242*H242</f>
        <v>0</v>
      </c>
      <c r="S242" s="147">
        <v>0</v>
      </c>
      <c r="T242" s="148">
        <f>S242*H242</f>
        <v>0</v>
      </c>
      <c r="AR242" s="149" t="s">
        <v>1164</v>
      </c>
      <c r="AT242" s="149" t="s">
        <v>243</v>
      </c>
      <c r="AU242" s="149" t="s">
        <v>81</v>
      </c>
      <c r="AY242" s="17" t="s">
        <v>241</v>
      </c>
      <c r="BE242" s="150">
        <f>IF(N242="základní",J242,0)</f>
        <v>0</v>
      </c>
      <c r="BF242" s="150">
        <f>IF(N242="snížená",J242,0)</f>
        <v>0</v>
      </c>
      <c r="BG242" s="150">
        <f>IF(N242="zákl. přenesená",J242,0)</f>
        <v>0</v>
      </c>
      <c r="BH242" s="150">
        <f>IF(N242="sníž. přenesená",J242,0)</f>
        <v>0</v>
      </c>
      <c r="BI242" s="150">
        <f>IF(N242="nulová",J242,0)</f>
        <v>0</v>
      </c>
      <c r="BJ242" s="17" t="s">
        <v>81</v>
      </c>
      <c r="BK242" s="150">
        <f>ROUND(I242*H242,2)</f>
        <v>0</v>
      </c>
      <c r="BL242" s="17" t="s">
        <v>1164</v>
      </c>
      <c r="BM242" s="149" t="s">
        <v>1165</v>
      </c>
    </row>
    <row r="243" spans="2:47" s="1" customFormat="1" ht="11.25">
      <c r="B243" s="32"/>
      <c r="D243" s="151" t="s">
        <v>248</v>
      </c>
      <c r="F243" s="152" t="s">
        <v>1162</v>
      </c>
      <c r="I243" s="153"/>
      <c r="L243" s="32"/>
      <c r="M243" s="154"/>
      <c r="T243" s="56"/>
      <c r="AT243" s="17" t="s">
        <v>248</v>
      </c>
      <c r="AU243" s="17" t="s">
        <v>81</v>
      </c>
    </row>
    <row r="244" spans="2:65" s="1" customFormat="1" ht="16.5" customHeight="1">
      <c r="B244" s="32"/>
      <c r="C244" s="137" t="s">
        <v>340</v>
      </c>
      <c r="D244" s="137" t="s">
        <v>243</v>
      </c>
      <c r="E244" s="138" t="s">
        <v>1166</v>
      </c>
      <c r="F244" s="139" t="s">
        <v>1167</v>
      </c>
      <c r="G244" s="140" t="s">
        <v>1163</v>
      </c>
      <c r="H244" s="141">
        <v>16</v>
      </c>
      <c r="I244" s="142"/>
      <c r="J244" s="143">
        <f>ROUND(I244*H244,2)</f>
        <v>0</v>
      </c>
      <c r="K244" s="144"/>
      <c r="L244" s="32"/>
      <c r="M244" s="145" t="s">
        <v>1</v>
      </c>
      <c r="N244" s="146" t="s">
        <v>38</v>
      </c>
      <c r="P244" s="147">
        <f>O244*H244</f>
        <v>0</v>
      </c>
      <c r="Q244" s="147">
        <v>0</v>
      </c>
      <c r="R244" s="147">
        <f>Q244*H244</f>
        <v>0</v>
      </c>
      <c r="S244" s="147">
        <v>0</v>
      </c>
      <c r="T244" s="148">
        <f>S244*H244</f>
        <v>0</v>
      </c>
      <c r="AR244" s="149" t="s">
        <v>1164</v>
      </c>
      <c r="AT244" s="149" t="s">
        <v>243</v>
      </c>
      <c r="AU244" s="149" t="s">
        <v>81</v>
      </c>
      <c r="AY244" s="17" t="s">
        <v>241</v>
      </c>
      <c r="BE244" s="150">
        <f>IF(N244="základní",J244,0)</f>
        <v>0</v>
      </c>
      <c r="BF244" s="150">
        <f>IF(N244="snížená",J244,0)</f>
        <v>0</v>
      </c>
      <c r="BG244" s="150">
        <f>IF(N244="zákl. přenesená",J244,0)</f>
        <v>0</v>
      </c>
      <c r="BH244" s="150">
        <f>IF(N244="sníž. přenesená",J244,0)</f>
        <v>0</v>
      </c>
      <c r="BI244" s="150">
        <f>IF(N244="nulová",J244,0)</f>
        <v>0</v>
      </c>
      <c r="BJ244" s="17" t="s">
        <v>81</v>
      </c>
      <c r="BK244" s="150">
        <f>ROUND(I244*H244,2)</f>
        <v>0</v>
      </c>
      <c r="BL244" s="17" t="s">
        <v>1164</v>
      </c>
      <c r="BM244" s="149" t="s">
        <v>1168</v>
      </c>
    </row>
    <row r="245" spans="2:47" s="1" customFormat="1" ht="11.25">
      <c r="B245" s="32"/>
      <c r="D245" s="151" t="s">
        <v>248</v>
      </c>
      <c r="F245" s="152" t="s">
        <v>1167</v>
      </c>
      <c r="I245" s="153"/>
      <c r="L245" s="32"/>
      <c r="M245" s="154"/>
      <c r="T245" s="56"/>
      <c r="AT245" s="17" t="s">
        <v>248</v>
      </c>
      <c r="AU245" s="17" t="s">
        <v>81</v>
      </c>
    </row>
    <row r="246" spans="2:65" s="1" customFormat="1" ht="16.5" customHeight="1">
      <c r="B246" s="32"/>
      <c r="C246" s="137" t="s">
        <v>431</v>
      </c>
      <c r="D246" s="137" t="s">
        <v>243</v>
      </c>
      <c r="E246" s="138" t="s">
        <v>1169</v>
      </c>
      <c r="F246" s="139" t="s">
        <v>1170</v>
      </c>
      <c r="G246" s="140" t="s">
        <v>1163</v>
      </c>
      <c r="H246" s="141">
        <v>46</v>
      </c>
      <c r="I246" s="142"/>
      <c r="J246" s="143">
        <f>ROUND(I246*H246,2)</f>
        <v>0</v>
      </c>
      <c r="K246" s="144"/>
      <c r="L246" s="32"/>
      <c r="M246" s="145" t="s">
        <v>1</v>
      </c>
      <c r="N246" s="146" t="s">
        <v>38</v>
      </c>
      <c r="P246" s="147">
        <f>O246*H246</f>
        <v>0</v>
      </c>
      <c r="Q246" s="147">
        <v>0</v>
      </c>
      <c r="R246" s="147">
        <f>Q246*H246</f>
        <v>0</v>
      </c>
      <c r="S246" s="147">
        <v>0</v>
      </c>
      <c r="T246" s="148">
        <f>S246*H246</f>
        <v>0</v>
      </c>
      <c r="AR246" s="149" t="s">
        <v>1164</v>
      </c>
      <c r="AT246" s="149" t="s">
        <v>243</v>
      </c>
      <c r="AU246" s="149" t="s">
        <v>81</v>
      </c>
      <c r="AY246" s="17" t="s">
        <v>241</v>
      </c>
      <c r="BE246" s="150">
        <f>IF(N246="základní",J246,0)</f>
        <v>0</v>
      </c>
      <c r="BF246" s="150">
        <f>IF(N246="snížená",J246,0)</f>
        <v>0</v>
      </c>
      <c r="BG246" s="150">
        <f>IF(N246="zákl. přenesená",J246,0)</f>
        <v>0</v>
      </c>
      <c r="BH246" s="150">
        <f>IF(N246="sníž. přenesená",J246,0)</f>
        <v>0</v>
      </c>
      <c r="BI246" s="150">
        <f>IF(N246="nulová",J246,0)</f>
        <v>0</v>
      </c>
      <c r="BJ246" s="17" t="s">
        <v>81</v>
      </c>
      <c r="BK246" s="150">
        <f>ROUND(I246*H246,2)</f>
        <v>0</v>
      </c>
      <c r="BL246" s="17" t="s">
        <v>1164</v>
      </c>
      <c r="BM246" s="149" t="s">
        <v>1171</v>
      </c>
    </row>
    <row r="247" spans="2:47" s="1" customFormat="1" ht="11.25">
      <c r="B247" s="32"/>
      <c r="D247" s="151" t="s">
        <v>248</v>
      </c>
      <c r="F247" s="152" t="s">
        <v>1170</v>
      </c>
      <c r="I247" s="153"/>
      <c r="L247" s="32"/>
      <c r="M247" s="154"/>
      <c r="T247" s="56"/>
      <c r="AT247" s="17" t="s">
        <v>248</v>
      </c>
      <c r="AU247" s="17" t="s">
        <v>81</v>
      </c>
    </row>
    <row r="248" spans="2:65" s="1" customFormat="1" ht="16.5" customHeight="1">
      <c r="B248" s="32"/>
      <c r="C248" s="137" t="s">
        <v>343</v>
      </c>
      <c r="D248" s="137" t="s">
        <v>243</v>
      </c>
      <c r="E248" s="138" t="s">
        <v>1172</v>
      </c>
      <c r="F248" s="139" t="s">
        <v>1173</v>
      </c>
      <c r="G248" s="140" t="s">
        <v>1163</v>
      </c>
      <c r="H248" s="141">
        <v>34</v>
      </c>
      <c r="I248" s="142"/>
      <c r="J248" s="143">
        <f>ROUND(I248*H248,2)</f>
        <v>0</v>
      </c>
      <c r="K248" s="144"/>
      <c r="L248" s="32"/>
      <c r="M248" s="145" t="s">
        <v>1</v>
      </c>
      <c r="N248" s="146" t="s">
        <v>38</v>
      </c>
      <c r="P248" s="147">
        <f>O248*H248</f>
        <v>0</v>
      </c>
      <c r="Q248" s="147">
        <v>0</v>
      </c>
      <c r="R248" s="147">
        <f>Q248*H248</f>
        <v>0</v>
      </c>
      <c r="S248" s="147">
        <v>0</v>
      </c>
      <c r="T248" s="148">
        <f>S248*H248</f>
        <v>0</v>
      </c>
      <c r="AR248" s="149" t="s">
        <v>1164</v>
      </c>
      <c r="AT248" s="149" t="s">
        <v>243</v>
      </c>
      <c r="AU248" s="149" t="s">
        <v>81</v>
      </c>
      <c r="AY248" s="17" t="s">
        <v>241</v>
      </c>
      <c r="BE248" s="150">
        <f>IF(N248="základní",J248,0)</f>
        <v>0</v>
      </c>
      <c r="BF248" s="150">
        <f>IF(N248="snížená",J248,0)</f>
        <v>0</v>
      </c>
      <c r="BG248" s="150">
        <f>IF(N248="zákl. přenesená",J248,0)</f>
        <v>0</v>
      </c>
      <c r="BH248" s="150">
        <f>IF(N248="sníž. přenesená",J248,0)</f>
        <v>0</v>
      </c>
      <c r="BI248" s="150">
        <f>IF(N248="nulová",J248,0)</f>
        <v>0</v>
      </c>
      <c r="BJ248" s="17" t="s">
        <v>81</v>
      </c>
      <c r="BK248" s="150">
        <f>ROUND(I248*H248,2)</f>
        <v>0</v>
      </c>
      <c r="BL248" s="17" t="s">
        <v>1164</v>
      </c>
      <c r="BM248" s="149" t="s">
        <v>1174</v>
      </c>
    </row>
    <row r="249" spans="2:47" s="1" customFormat="1" ht="11.25">
      <c r="B249" s="32"/>
      <c r="D249" s="151" t="s">
        <v>248</v>
      </c>
      <c r="F249" s="152" t="s">
        <v>1173</v>
      </c>
      <c r="I249" s="153"/>
      <c r="L249" s="32"/>
      <c r="M249" s="154"/>
      <c r="T249" s="56"/>
      <c r="AT249" s="17" t="s">
        <v>248</v>
      </c>
      <c r="AU249" s="17" t="s">
        <v>81</v>
      </c>
    </row>
    <row r="250" spans="2:65" s="1" customFormat="1" ht="16.5" customHeight="1">
      <c r="B250" s="32"/>
      <c r="C250" s="137" t="s">
        <v>440</v>
      </c>
      <c r="D250" s="137" t="s">
        <v>243</v>
      </c>
      <c r="E250" s="138" t="s">
        <v>1175</v>
      </c>
      <c r="F250" s="139" t="s">
        <v>1176</v>
      </c>
      <c r="G250" s="140" t="s">
        <v>1163</v>
      </c>
      <c r="H250" s="141">
        <v>34</v>
      </c>
      <c r="I250" s="142"/>
      <c r="J250" s="143">
        <f>ROUND(I250*H250,2)</f>
        <v>0</v>
      </c>
      <c r="K250" s="144"/>
      <c r="L250" s="32"/>
      <c r="M250" s="145" t="s">
        <v>1</v>
      </c>
      <c r="N250" s="146" t="s">
        <v>38</v>
      </c>
      <c r="P250" s="147">
        <f>O250*H250</f>
        <v>0</v>
      </c>
      <c r="Q250" s="147">
        <v>0</v>
      </c>
      <c r="R250" s="147">
        <f>Q250*H250</f>
        <v>0</v>
      </c>
      <c r="S250" s="147">
        <v>0</v>
      </c>
      <c r="T250" s="148">
        <f>S250*H250</f>
        <v>0</v>
      </c>
      <c r="AR250" s="149" t="s">
        <v>1164</v>
      </c>
      <c r="AT250" s="149" t="s">
        <v>243</v>
      </c>
      <c r="AU250" s="149" t="s">
        <v>81</v>
      </c>
      <c r="AY250" s="17" t="s">
        <v>241</v>
      </c>
      <c r="BE250" s="150">
        <f>IF(N250="základní",J250,0)</f>
        <v>0</v>
      </c>
      <c r="BF250" s="150">
        <f>IF(N250="snížená",J250,0)</f>
        <v>0</v>
      </c>
      <c r="BG250" s="150">
        <f>IF(N250="zákl. přenesená",J250,0)</f>
        <v>0</v>
      </c>
      <c r="BH250" s="150">
        <f>IF(N250="sníž. přenesená",J250,0)</f>
        <v>0</v>
      </c>
      <c r="BI250" s="150">
        <f>IF(N250="nulová",J250,0)</f>
        <v>0</v>
      </c>
      <c r="BJ250" s="17" t="s">
        <v>81</v>
      </c>
      <c r="BK250" s="150">
        <f>ROUND(I250*H250,2)</f>
        <v>0</v>
      </c>
      <c r="BL250" s="17" t="s">
        <v>1164</v>
      </c>
      <c r="BM250" s="149" t="s">
        <v>1177</v>
      </c>
    </row>
    <row r="251" spans="2:47" s="1" customFormat="1" ht="11.25">
      <c r="B251" s="32"/>
      <c r="D251" s="151" t="s">
        <v>248</v>
      </c>
      <c r="F251" s="152" t="s">
        <v>1176</v>
      </c>
      <c r="I251" s="153"/>
      <c r="L251" s="32"/>
      <c r="M251" s="154"/>
      <c r="T251" s="56"/>
      <c r="AT251" s="17" t="s">
        <v>248</v>
      </c>
      <c r="AU251" s="17" t="s">
        <v>81</v>
      </c>
    </row>
    <row r="252" spans="2:63" s="11" customFormat="1" ht="25.9" customHeight="1">
      <c r="B252" s="125"/>
      <c r="D252" s="126" t="s">
        <v>72</v>
      </c>
      <c r="E252" s="127" t="s">
        <v>636</v>
      </c>
      <c r="F252" s="127" t="s">
        <v>637</v>
      </c>
      <c r="I252" s="128"/>
      <c r="J252" s="129">
        <f>BK252</f>
        <v>0</v>
      </c>
      <c r="L252" s="125"/>
      <c r="M252" s="130"/>
      <c r="P252" s="131">
        <f>SUM(P253:P508)</f>
        <v>0</v>
      </c>
      <c r="R252" s="131">
        <f>SUM(R253:R508)</f>
        <v>9.909984999999999</v>
      </c>
      <c r="T252" s="132">
        <f>SUM(T253:T508)</f>
        <v>0</v>
      </c>
      <c r="AR252" s="126" t="s">
        <v>247</v>
      </c>
      <c r="AT252" s="133" t="s">
        <v>72</v>
      </c>
      <c r="AU252" s="133" t="s">
        <v>73</v>
      </c>
      <c r="AY252" s="126" t="s">
        <v>241</v>
      </c>
      <c r="BK252" s="134">
        <f>SUM(BK253:BK508)</f>
        <v>0</v>
      </c>
    </row>
    <row r="253" spans="2:65" s="1" customFormat="1" ht="24.2" customHeight="1">
      <c r="B253" s="32"/>
      <c r="C253" s="137" t="s">
        <v>347</v>
      </c>
      <c r="D253" s="137" t="s">
        <v>243</v>
      </c>
      <c r="E253" s="138" t="s">
        <v>1178</v>
      </c>
      <c r="F253" s="139" t="s">
        <v>1179</v>
      </c>
      <c r="G253" s="140" t="s">
        <v>1180</v>
      </c>
      <c r="H253" s="141">
        <v>1</v>
      </c>
      <c r="I253" s="142"/>
      <c r="J253" s="143">
        <f>ROUND(I253*H253,2)</f>
        <v>0</v>
      </c>
      <c r="K253" s="144"/>
      <c r="L253" s="32"/>
      <c r="M253" s="145" t="s">
        <v>1</v>
      </c>
      <c r="N253" s="146" t="s">
        <v>38</v>
      </c>
      <c r="P253" s="147">
        <f>O253*H253</f>
        <v>0</v>
      </c>
      <c r="Q253" s="147">
        <v>0</v>
      </c>
      <c r="R253" s="147">
        <f>Q253*H253</f>
        <v>0</v>
      </c>
      <c r="S253" s="147">
        <v>0</v>
      </c>
      <c r="T253" s="148">
        <f>S253*H253</f>
        <v>0</v>
      </c>
      <c r="AR253" s="149" t="s">
        <v>1164</v>
      </c>
      <c r="AT253" s="149" t="s">
        <v>243</v>
      </c>
      <c r="AU253" s="149" t="s">
        <v>81</v>
      </c>
      <c r="AY253" s="17" t="s">
        <v>241</v>
      </c>
      <c r="BE253" s="150">
        <f>IF(N253="základní",J253,0)</f>
        <v>0</v>
      </c>
      <c r="BF253" s="150">
        <f>IF(N253="snížená",J253,0)</f>
        <v>0</v>
      </c>
      <c r="BG253" s="150">
        <f>IF(N253="zákl. přenesená",J253,0)</f>
        <v>0</v>
      </c>
      <c r="BH253" s="150">
        <f>IF(N253="sníž. přenesená",J253,0)</f>
        <v>0</v>
      </c>
      <c r="BI253" s="150">
        <f>IF(N253="nulová",J253,0)</f>
        <v>0</v>
      </c>
      <c r="BJ253" s="17" t="s">
        <v>81</v>
      </c>
      <c r="BK253" s="150">
        <f>ROUND(I253*H253,2)</f>
        <v>0</v>
      </c>
      <c r="BL253" s="17" t="s">
        <v>1164</v>
      </c>
      <c r="BM253" s="149" t="s">
        <v>1181</v>
      </c>
    </row>
    <row r="254" spans="2:47" s="1" customFormat="1" ht="19.5">
      <c r="B254" s="32"/>
      <c r="D254" s="151" t="s">
        <v>248</v>
      </c>
      <c r="F254" s="152" t="s">
        <v>1179</v>
      </c>
      <c r="I254" s="153"/>
      <c r="L254" s="32"/>
      <c r="M254" s="154"/>
      <c r="T254" s="56"/>
      <c r="AT254" s="17" t="s">
        <v>248</v>
      </c>
      <c r="AU254" s="17" t="s">
        <v>81</v>
      </c>
    </row>
    <row r="255" spans="2:65" s="1" customFormat="1" ht="33" customHeight="1">
      <c r="B255" s="32"/>
      <c r="C255" s="137" t="s">
        <v>447</v>
      </c>
      <c r="D255" s="137" t="s">
        <v>243</v>
      </c>
      <c r="E255" s="138" t="s">
        <v>1182</v>
      </c>
      <c r="F255" s="139" t="s">
        <v>1183</v>
      </c>
      <c r="G255" s="140" t="s">
        <v>267</v>
      </c>
      <c r="H255" s="141">
        <v>25</v>
      </c>
      <c r="I255" s="142"/>
      <c r="J255" s="143">
        <f>ROUND(I255*H255,2)</f>
        <v>0</v>
      </c>
      <c r="K255" s="144"/>
      <c r="L255" s="32"/>
      <c r="M255" s="145" t="s">
        <v>1</v>
      </c>
      <c r="N255" s="146" t="s">
        <v>38</v>
      </c>
      <c r="P255" s="147">
        <f>O255*H255</f>
        <v>0</v>
      </c>
      <c r="Q255" s="147">
        <v>0</v>
      </c>
      <c r="R255" s="147">
        <f>Q255*H255</f>
        <v>0</v>
      </c>
      <c r="S255" s="147">
        <v>0</v>
      </c>
      <c r="T255" s="148">
        <f>S255*H255</f>
        <v>0</v>
      </c>
      <c r="AR255" s="149" t="s">
        <v>1164</v>
      </c>
      <c r="AT255" s="149" t="s">
        <v>243</v>
      </c>
      <c r="AU255" s="149" t="s">
        <v>81</v>
      </c>
      <c r="AY255" s="17" t="s">
        <v>241</v>
      </c>
      <c r="BE255" s="150">
        <f>IF(N255="základní",J255,0)</f>
        <v>0</v>
      </c>
      <c r="BF255" s="150">
        <f>IF(N255="snížená",J255,0)</f>
        <v>0</v>
      </c>
      <c r="BG255" s="150">
        <f>IF(N255="zákl. přenesená",J255,0)</f>
        <v>0</v>
      </c>
      <c r="BH255" s="150">
        <f>IF(N255="sníž. přenesená",J255,0)</f>
        <v>0</v>
      </c>
      <c r="BI255" s="150">
        <f>IF(N255="nulová",J255,0)</f>
        <v>0</v>
      </c>
      <c r="BJ255" s="17" t="s">
        <v>81</v>
      </c>
      <c r="BK255" s="150">
        <f>ROUND(I255*H255,2)</f>
        <v>0</v>
      </c>
      <c r="BL255" s="17" t="s">
        <v>1164</v>
      </c>
      <c r="BM255" s="149" t="s">
        <v>1184</v>
      </c>
    </row>
    <row r="256" spans="2:47" s="1" customFormat="1" ht="19.5">
      <c r="B256" s="32"/>
      <c r="D256" s="151" t="s">
        <v>248</v>
      </c>
      <c r="F256" s="152" t="s">
        <v>1183</v>
      </c>
      <c r="I256" s="153"/>
      <c r="L256" s="32"/>
      <c r="M256" s="154"/>
      <c r="T256" s="56"/>
      <c r="AT256" s="17" t="s">
        <v>248</v>
      </c>
      <c r="AU256" s="17" t="s">
        <v>81</v>
      </c>
    </row>
    <row r="257" spans="2:65" s="1" customFormat="1" ht="24.2" customHeight="1">
      <c r="B257" s="32"/>
      <c r="C257" s="137" t="s">
        <v>350</v>
      </c>
      <c r="D257" s="137" t="s">
        <v>243</v>
      </c>
      <c r="E257" s="138" t="s">
        <v>639</v>
      </c>
      <c r="F257" s="139" t="s">
        <v>640</v>
      </c>
      <c r="G257" s="140" t="s">
        <v>263</v>
      </c>
      <c r="H257" s="141">
        <v>24</v>
      </c>
      <c r="I257" s="142"/>
      <c r="J257" s="143">
        <f>ROUND(I257*H257,2)</f>
        <v>0</v>
      </c>
      <c r="K257" s="144"/>
      <c r="L257" s="32"/>
      <c r="M257" s="145" t="s">
        <v>1</v>
      </c>
      <c r="N257" s="146" t="s">
        <v>38</v>
      </c>
      <c r="P257" s="147">
        <f>O257*H257</f>
        <v>0</v>
      </c>
      <c r="Q257" s="147">
        <v>0</v>
      </c>
      <c r="R257" s="147">
        <f>Q257*H257</f>
        <v>0</v>
      </c>
      <c r="S257" s="147">
        <v>0</v>
      </c>
      <c r="T257" s="148">
        <f>S257*H257</f>
        <v>0</v>
      </c>
      <c r="AR257" s="149" t="s">
        <v>1164</v>
      </c>
      <c r="AT257" s="149" t="s">
        <v>243</v>
      </c>
      <c r="AU257" s="149" t="s">
        <v>81</v>
      </c>
      <c r="AY257" s="17" t="s">
        <v>241</v>
      </c>
      <c r="BE257" s="150">
        <f>IF(N257="základní",J257,0)</f>
        <v>0</v>
      </c>
      <c r="BF257" s="150">
        <f>IF(N257="snížená",J257,0)</f>
        <v>0</v>
      </c>
      <c r="BG257" s="150">
        <f>IF(N257="zákl. přenesená",J257,0)</f>
        <v>0</v>
      </c>
      <c r="BH257" s="150">
        <f>IF(N257="sníž. přenesená",J257,0)</f>
        <v>0</v>
      </c>
      <c r="BI257" s="150">
        <f>IF(N257="nulová",J257,0)</f>
        <v>0</v>
      </c>
      <c r="BJ257" s="17" t="s">
        <v>81</v>
      </c>
      <c r="BK257" s="150">
        <f>ROUND(I257*H257,2)</f>
        <v>0</v>
      </c>
      <c r="BL257" s="17" t="s">
        <v>1164</v>
      </c>
      <c r="BM257" s="149" t="s">
        <v>1185</v>
      </c>
    </row>
    <row r="258" spans="2:47" s="1" customFormat="1" ht="19.5">
      <c r="B258" s="32"/>
      <c r="D258" s="151" t="s">
        <v>248</v>
      </c>
      <c r="F258" s="152" t="s">
        <v>640</v>
      </c>
      <c r="I258" s="153"/>
      <c r="L258" s="32"/>
      <c r="M258" s="154"/>
      <c r="T258" s="56"/>
      <c r="AT258" s="17" t="s">
        <v>248</v>
      </c>
      <c r="AU258" s="17" t="s">
        <v>81</v>
      </c>
    </row>
    <row r="259" spans="2:65" s="1" customFormat="1" ht="44.25" customHeight="1">
      <c r="B259" s="32"/>
      <c r="C259" s="137" t="s">
        <v>454</v>
      </c>
      <c r="D259" s="137" t="s">
        <v>243</v>
      </c>
      <c r="E259" s="138" t="s">
        <v>1186</v>
      </c>
      <c r="F259" s="139" t="s">
        <v>1187</v>
      </c>
      <c r="G259" s="140" t="s">
        <v>267</v>
      </c>
      <c r="H259" s="141">
        <v>150</v>
      </c>
      <c r="I259" s="142"/>
      <c r="J259" s="143">
        <f>ROUND(I259*H259,2)</f>
        <v>0</v>
      </c>
      <c r="K259" s="144"/>
      <c r="L259" s="32"/>
      <c r="M259" s="145" t="s">
        <v>1</v>
      </c>
      <c r="N259" s="146" t="s">
        <v>38</v>
      </c>
      <c r="P259" s="147">
        <f>O259*H259</f>
        <v>0</v>
      </c>
      <c r="Q259" s="147">
        <v>0</v>
      </c>
      <c r="R259" s="147">
        <f>Q259*H259</f>
        <v>0</v>
      </c>
      <c r="S259" s="147">
        <v>0</v>
      </c>
      <c r="T259" s="148">
        <f>S259*H259</f>
        <v>0</v>
      </c>
      <c r="AR259" s="149" t="s">
        <v>1164</v>
      </c>
      <c r="AT259" s="149" t="s">
        <v>243</v>
      </c>
      <c r="AU259" s="149" t="s">
        <v>81</v>
      </c>
      <c r="AY259" s="17" t="s">
        <v>241</v>
      </c>
      <c r="BE259" s="150">
        <f>IF(N259="základní",J259,0)</f>
        <v>0</v>
      </c>
      <c r="BF259" s="150">
        <f>IF(N259="snížená",J259,0)</f>
        <v>0</v>
      </c>
      <c r="BG259" s="150">
        <f>IF(N259="zákl. přenesená",J259,0)</f>
        <v>0</v>
      </c>
      <c r="BH259" s="150">
        <f>IF(N259="sníž. přenesená",J259,0)</f>
        <v>0</v>
      </c>
      <c r="BI259" s="150">
        <f>IF(N259="nulová",J259,0)</f>
        <v>0</v>
      </c>
      <c r="BJ259" s="17" t="s">
        <v>81</v>
      </c>
      <c r="BK259" s="150">
        <f>ROUND(I259*H259,2)</f>
        <v>0</v>
      </c>
      <c r="BL259" s="17" t="s">
        <v>1164</v>
      </c>
      <c r="BM259" s="149" t="s">
        <v>1188</v>
      </c>
    </row>
    <row r="260" spans="2:47" s="1" customFormat="1" ht="29.25">
      <c r="B260" s="32"/>
      <c r="D260" s="151" t="s">
        <v>248</v>
      </c>
      <c r="F260" s="152" t="s">
        <v>1187</v>
      </c>
      <c r="I260" s="153"/>
      <c r="L260" s="32"/>
      <c r="M260" s="154"/>
      <c r="T260" s="56"/>
      <c r="AT260" s="17" t="s">
        <v>248</v>
      </c>
      <c r="AU260" s="17" t="s">
        <v>81</v>
      </c>
    </row>
    <row r="261" spans="2:65" s="1" customFormat="1" ht="16.5" customHeight="1">
      <c r="B261" s="32"/>
      <c r="C261" s="137" t="s">
        <v>354</v>
      </c>
      <c r="D261" s="137" t="s">
        <v>243</v>
      </c>
      <c r="E261" s="138" t="s">
        <v>1189</v>
      </c>
      <c r="F261" s="139" t="s">
        <v>1190</v>
      </c>
      <c r="G261" s="140" t="s">
        <v>267</v>
      </c>
      <c r="H261" s="141">
        <v>82</v>
      </c>
      <c r="I261" s="142"/>
      <c r="J261" s="143">
        <f>ROUND(I261*H261,2)</f>
        <v>0</v>
      </c>
      <c r="K261" s="144"/>
      <c r="L261" s="32"/>
      <c r="M261" s="145" t="s">
        <v>1</v>
      </c>
      <c r="N261" s="146" t="s">
        <v>38</v>
      </c>
      <c r="P261" s="147">
        <f>O261*H261</f>
        <v>0</v>
      </c>
      <c r="Q261" s="147">
        <v>0</v>
      </c>
      <c r="R261" s="147">
        <f>Q261*H261</f>
        <v>0</v>
      </c>
      <c r="S261" s="147">
        <v>0</v>
      </c>
      <c r="T261" s="148">
        <f>S261*H261</f>
        <v>0</v>
      </c>
      <c r="AR261" s="149" t="s">
        <v>1164</v>
      </c>
      <c r="AT261" s="149" t="s">
        <v>243</v>
      </c>
      <c r="AU261" s="149" t="s">
        <v>81</v>
      </c>
      <c r="AY261" s="17" t="s">
        <v>241</v>
      </c>
      <c r="BE261" s="150">
        <f>IF(N261="základní",J261,0)</f>
        <v>0</v>
      </c>
      <c r="BF261" s="150">
        <f>IF(N261="snížená",J261,0)</f>
        <v>0</v>
      </c>
      <c r="BG261" s="150">
        <f>IF(N261="zákl. přenesená",J261,0)</f>
        <v>0</v>
      </c>
      <c r="BH261" s="150">
        <f>IF(N261="sníž. přenesená",J261,0)</f>
        <v>0</v>
      </c>
      <c r="BI261" s="150">
        <f>IF(N261="nulová",J261,0)</f>
        <v>0</v>
      </c>
      <c r="BJ261" s="17" t="s">
        <v>81</v>
      </c>
      <c r="BK261" s="150">
        <f>ROUND(I261*H261,2)</f>
        <v>0</v>
      </c>
      <c r="BL261" s="17" t="s">
        <v>1164</v>
      </c>
      <c r="BM261" s="149" t="s">
        <v>1191</v>
      </c>
    </row>
    <row r="262" spans="2:47" s="1" customFormat="1" ht="11.25">
      <c r="B262" s="32"/>
      <c r="D262" s="151" t="s">
        <v>248</v>
      </c>
      <c r="F262" s="152" t="s">
        <v>1190</v>
      </c>
      <c r="I262" s="153"/>
      <c r="L262" s="32"/>
      <c r="M262" s="154"/>
      <c r="T262" s="56"/>
      <c r="AT262" s="17" t="s">
        <v>248</v>
      </c>
      <c r="AU262" s="17" t="s">
        <v>81</v>
      </c>
    </row>
    <row r="263" spans="2:65" s="1" customFormat="1" ht="16.5" customHeight="1">
      <c r="B263" s="32"/>
      <c r="C263" s="137" t="s">
        <v>463</v>
      </c>
      <c r="D263" s="137" t="s">
        <v>243</v>
      </c>
      <c r="E263" s="138" t="s">
        <v>1192</v>
      </c>
      <c r="F263" s="139" t="s">
        <v>1193</v>
      </c>
      <c r="G263" s="140" t="s">
        <v>267</v>
      </c>
      <c r="H263" s="141">
        <v>40</v>
      </c>
      <c r="I263" s="142"/>
      <c r="J263" s="143">
        <f>ROUND(I263*H263,2)</f>
        <v>0</v>
      </c>
      <c r="K263" s="144"/>
      <c r="L263" s="32"/>
      <c r="M263" s="145" t="s">
        <v>1</v>
      </c>
      <c r="N263" s="146" t="s">
        <v>38</v>
      </c>
      <c r="P263" s="147">
        <f>O263*H263</f>
        <v>0</v>
      </c>
      <c r="Q263" s="147">
        <v>0</v>
      </c>
      <c r="R263" s="147">
        <f>Q263*H263</f>
        <v>0</v>
      </c>
      <c r="S263" s="147">
        <v>0</v>
      </c>
      <c r="T263" s="148">
        <f>S263*H263</f>
        <v>0</v>
      </c>
      <c r="AR263" s="149" t="s">
        <v>1164</v>
      </c>
      <c r="AT263" s="149" t="s">
        <v>243</v>
      </c>
      <c r="AU263" s="149" t="s">
        <v>81</v>
      </c>
      <c r="AY263" s="17" t="s">
        <v>241</v>
      </c>
      <c r="BE263" s="150">
        <f>IF(N263="základní",J263,0)</f>
        <v>0</v>
      </c>
      <c r="BF263" s="150">
        <f>IF(N263="snížená",J263,0)</f>
        <v>0</v>
      </c>
      <c r="BG263" s="150">
        <f>IF(N263="zákl. přenesená",J263,0)</f>
        <v>0</v>
      </c>
      <c r="BH263" s="150">
        <f>IF(N263="sníž. přenesená",J263,0)</f>
        <v>0</v>
      </c>
      <c r="BI263" s="150">
        <f>IF(N263="nulová",J263,0)</f>
        <v>0</v>
      </c>
      <c r="BJ263" s="17" t="s">
        <v>81</v>
      </c>
      <c r="BK263" s="150">
        <f>ROUND(I263*H263,2)</f>
        <v>0</v>
      </c>
      <c r="BL263" s="17" t="s">
        <v>1164</v>
      </c>
      <c r="BM263" s="149" t="s">
        <v>1194</v>
      </c>
    </row>
    <row r="264" spans="2:47" s="1" customFormat="1" ht="11.25">
      <c r="B264" s="32"/>
      <c r="D264" s="151" t="s">
        <v>248</v>
      </c>
      <c r="F264" s="152" t="s">
        <v>1193</v>
      </c>
      <c r="I264" s="153"/>
      <c r="L264" s="32"/>
      <c r="M264" s="154"/>
      <c r="T264" s="56"/>
      <c r="AT264" s="17" t="s">
        <v>248</v>
      </c>
      <c r="AU264" s="17" t="s">
        <v>81</v>
      </c>
    </row>
    <row r="265" spans="2:65" s="1" customFormat="1" ht="37.9" customHeight="1">
      <c r="B265" s="32"/>
      <c r="C265" s="137" t="s">
        <v>357</v>
      </c>
      <c r="D265" s="137" t="s">
        <v>243</v>
      </c>
      <c r="E265" s="138" t="s">
        <v>1195</v>
      </c>
      <c r="F265" s="139" t="s">
        <v>1196</v>
      </c>
      <c r="G265" s="140" t="s">
        <v>263</v>
      </c>
      <c r="H265" s="141">
        <v>6</v>
      </c>
      <c r="I265" s="142"/>
      <c r="J265" s="143">
        <f>ROUND(I265*H265,2)</f>
        <v>0</v>
      </c>
      <c r="K265" s="144"/>
      <c r="L265" s="32"/>
      <c r="M265" s="145" t="s">
        <v>1</v>
      </c>
      <c r="N265" s="146" t="s">
        <v>38</v>
      </c>
      <c r="P265" s="147">
        <f>O265*H265</f>
        <v>0</v>
      </c>
      <c r="Q265" s="147">
        <v>0</v>
      </c>
      <c r="R265" s="147">
        <f>Q265*H265</f>
        <v>0</v>
      </c>
      <c r="S265" s="147">
        <v>0</v>
      </c>
      <c r="T265" s="148">
        <f>S265*H265</f>
        <v>0</v>
      </c>
      <c r="AR265" s="149" t="s">
        <v>1164</v>
      </c>
      <c r="AT265" s="149" t="s">
        <v>243</v>
      </c>
      <c r="AU265" s="149" t="s">
        <v>81</v>
      </c>
      <c r="AY265" s="17" t="s">
        <v>241</v>
      </c>
      <c r="BE265" s="150">
        <f>IF(N265="základní",J265,0)</f>
        <v>0</v>
      </c>
      <c r="BF265" s="150">
        <f>IF(N265="snížená",J265,0)</f>
        <v>0</v>
      </c>
      <c r="BG265" s="150">
        <f>IF(N265="zákl. přenesená",J265,0)</f>
        <v>0</v>
      </c>
      <c r="BH265" s="150">
        <f>IF(N265="sníž. přenesená",J265,0)</f>
        <v>0</v>
      </c>
      <c r="BI265" s="150">
        <f>IF(N265="nulová",J265,0)</f>
        <v>0</v>
      </c>
      <c r="BJ265" s="17" t="s">
        <v>81</v>
      </c>
      <c r="BK265" s="150">
        <f>ROUND(I265*H265,2)</f>
        <v>0</v>
      </c>
      <c r="BL265" s="17" t="s">
        <v>1164</v>
      </c>
      <c r="BM265" s="149" t="s">
        <v>1197</v>
      </c>
    </row>
    <row r="266" spans="2:47" s="1" customFormat="1" ht="19.5">
      <c r="B266" s="32"/>
      <c r="D266" s="151" t="s">
        <v>248</v>
      </c>
      <c r="F266" s="152" t="s">
        <v>1196</v>
      </c>
      <c r="I266" s="153"/>
      <c r="L266" s="32"/>
      <c r="M266" s="154"/>
      <c r="T266" s="56"/>
      <c r="AT266" s="17" t="s">
        <v>248</v>
      </c>
      <c r="AU266" s="17" t="s">
        <v>81</v>
      </c>
    </row>
    <row r="267" spans="2:65" s="1" customFormat="1" ht="37.9" customHeight="1">
      <c r="B267" s="32"/>
      <c r="C267" s="137" t="s">
        <v>470</v>
      </c>
      <c r="D267" s="137" t="s">
        <v>243</v>
      </c>
      <c r="E267" s="138" t="s">
        <v>1198</v>
      </c>
      <c r="F267" s="139" t="s">
        <v>1199</v>
      </c>
      <c r="G267" s="140" t="s">
        <v>263</v>
      </c>
      <c r="H267" s="141">
        <v>5</v>
      </c>
      <c r="I267" s="142"/>
      <c r="J267" s="143">
        <f>ROUND(I267*H267,2)</f>
        <v>0</v>
      </c>
      <c r="K267" s="144"/>
      <c r="L267" s="32"/>
      <c r="M267" s="145" t="s">
        <v>1</v>
      </c>
      <c r="N267" s="146" t="s">
        <v>38</v>
      </c>
      <c r="P267" s="147">
        <f>O267*H267</f>
        <v>0</v>
      </c>
      <c r="Q267" s="147">
        <v>0</v>
      </c>
      <c r="R267" s="147">
        <f>Q267*H267</f>
        <v>0</v>
      </c>
      <c r="S267" s="147">
        <v>0</v>
      </c>
      <c r="T267" s="148">
        <f>S267*H267</f>
        <v>0</v>
      </c>
      <c r="AR267" s="149" t="s">
        <v>1164</v>
      </c>
      <c r="AT267" s="149" t="s">
        <v>243</v>
      </c>
      <c r="AU267" s="149" t="s">
        <v>81</v>
      </c>
      <c r="AY267" s="17" t="s">
        <v>241</v>
      </c>
      <c r="BE267" s="150">
        <f>IF(N267="základní",J267,0)</f>
        <v>0</v>
      </c>
      <c r="BF267" s="150">
        <f>IF(N267="snížená",J267,0)</f>
        <v>0</v>
      </c>
      <c r="BG267" s="150">
        <f>IF(N267="zákl. přenesená",J267,0)</f>
        <v>0</v>
      </c>
      <c r="BH267" s="150">
        <f>IF(N267="sníž. přenesená",J267,0)</f>
        <v>0</v>
      </c>
      <c r="BI267" s="150">
        <f>IF(N267="nulová",J267,0)</f>
        <v>0</v>
      </c>
      <c r="BJ267" s="17" t="s">
        <v>81</v>
      </c>
      <c r="BK267" s="150">
        <f>ROUND(I267*H267,2)</f>
        <v>0</v>
      </c>
      <c r="BL267" s="17" t="s">
        <v>1164</v>
      </c>
      <c r="BM267" s="149" t="s">
        <v>1200</v>
      </c>
    </row>
    <row r="268" spans="2:47" s="1" customFormat="1" ht="19.5">
      <c r="B268" s="32"/>
      <c r="D268" s="151" t="s">
        <v>248</v>
      </c>
      <c r="F268" s="152" t="s">
        <v>1199</v>
      </c>
      <c r="I268" s="153"/>
      <c r="L268" s="32"/>
      <c r="M268" s="154"/>
      <c r="T268" s="56"/>
      <c r="AT268" s="17" t="s">
        <v>248</v>
      </c>
      <c r="AU268" s="17" t="s">
        <v>81</v>
      </c>
    </row>
    <row r="269" spans="2:65" s="1" customFormat="1" ht="24.2" customHeight="1">
      <c r="B269" s="32"/>
      <c r="C269" s="137" t="s">
        <v>361</v>
      </c>
      <c r="D269" s="137" t="s">
        <v>243</v>
      </c>
      <c r="E269" s="138" t="s">
        <v>762</v>
      </c>
      <c r="F269" s="139" t="s">
        <v>763</v>
      </c>
      <c r="G269" s="140" t="s">
        <v>263</v>
      </c>
      <c r="H269" s="141">
        <v>15</v>
      </c>
      <c r="I269" s="142"/>
      <c r="J269" s="143">
        <f>ROUND(I269*H269,2)</f>
        <v>0</v>
      </c>
      <c r="K269" s="144"/>
      <c r="L269" s="32"/>
      <c r="M269" s="145" t="s">
        <v>1</v>
      </c>
      <c r="N269" s="146" t="s">
        <v>38</v>
      </c>
      <c r="P269" s="147">
        <f>O269*H269</f>
        <v>0</v>
      </c>
      <c r="Q269" s="147">
        <v>0</v>
      </c>
      <c r="R269" s="147">
        <f>Q269*H269</f>
        <v>0</v>
      </c>
      <c r="S269" s="147">
        <v>0</v>
      </c>
      <c r="T269" s="148">
        <f>S269*H269</f>
        <v>0</v>
      </c>
      <c r="AR269" s="149" t="s">
        <v>247</v>
      </c>
      <c r="AT269" s="149" t="s">
        <v>243</v>
      </c>
      <c r="AU269" s="149" t="s">
        <v>81</v>
      </c>
      <c r="AY269" s="17" t="s">
        <v>241</v>
      </c>
      <c r="BE269" s="150">
        <f>IF(N269="základní",J269,0)</f>
        <v>0</v>
      </c>
      <c r="BF269" s="150">
        <f>IF(N269="snížená",J269,0)</f>
        <v>0</v>
      </c>
      <c r="BG269" s="150">
        <f>IF(N269="zákl. přenesená",J269,0)</f>
        <v>0</v>
      </c>
      <c r="BH269" s="150">
        <f>IF(N269="sníž. přenesená",J269,0)</f>
        <v>0</v>
      </c>
      <c r="BI269" s="150">
        <f>IF(N269="nulová",J269,0)</f>
        <v>0</v>
      </c>
      <c r="BJ269" s="17" t="s">
        <v>81</v>
      </c>
      <c r="BK269" s="150">
        <f>ROUND(I269*H269,2)</f>
        <v>0</v>
      </c>
      <c r="BL269" s="17" t="s">
        <v>247</v>
      </c>
      <c r="BM269" s="149" t="s">
        <v>1201</v>
      </c>
    </row>
    <row r="270" spans="2:47" s="1" customFormat="1" ht="19.5">
      <c r="B270" s="32"/>
      <c r="D270" s="151" t="s">
        <v>248</v>
      </c>
      <c r="F270" s="152" t="s">
        <v>763</v>
      </c>
      <c r="I270" s="153"/>
      <c r="L270" s="32"/>
      <c r="M270" s="154"/>
      <c r="T270" s="56"/>
      <c r="AT270" s="17" t="s">
        <v>248</v>
      </c>
      <c r="AU270" s="17" t="s">
        <v>81</v>
      </c>
    </row>
    <row r="271" spans="2:65" s="1" customFormat="1" ht="16.5" customHeight="1">
      <c r="B271" s="32"/>
      <c r="C271" s="137" t="s">
        <v>477</v>
      </c>
      <c r="D271" s="137" t="s">
        <v>243</v>
      </c>
      <c r="E271" s="138" t="s">
        <v>1202</v>
      </c>
      <c r="F271" s="139" t="s">
        <v>1203</v>
      </c>
      <c r="G271" s="140" t="s">
        <v>263</v>
      </c>
      <c r="H271" s="141">
        <v>3</v>
      </c>
      <c r="I271" s="142"/>
      <c r="J271" s="143">
        <f>ROUND(I271*H271,2)</f>
        <v>0</v>
      </c>
      <c r="K271" s="144"/>
      <c r="L271" s="32"/>
      <c r="M271" s="145" t="s">
        <v>1</v>
      </c>
      <c r="N271" s="146" t="s">
        <v>38</v>
      </c>
      <c r="P271" s="147">
        <f>O271*H271</f>
        <v>0</v>
      </c>
      <c r="Q271" s="147">
        <v>0</v>
      </c>
      <c r="R271" s="147">
        <f>Q271*H271</f>
        <v>0</v>
      </c>
      <c r="S271" s="147">
        <v>0</v>
      </c>
      <c r="T271" s="148">
        <f>S271*H271</f>
        <v>0</v>
      </c>
      <c r="AR271" s="149" t="s">
        <v>1164</v>
      </c>
      <c r="AT271" s="149" t="s">
        <v>243</v>
      </c>
      <c r="AU271" s="149" t="s">
        <v>81</v>
      </c>
      <c r="AY271" s="17" t="s">
        <v>241</v>
      </c>
      <c r="BE271" s="150">
        <f>IF(N271="základní",J271,0)</f>
        <v>0</v>
      </c>
      <c r="BF271" s="150">
        <f>IF(N271="snížená",J271,0)</f>
        <v>0</v>
      </c>
      <c r="BG271" s="150">
        <f>IF(N271="zákl. přenesená",J271,0)</f>
        <v>0</v>
      </c>
      <c r="BH271" s="150">
        <f>IF(N271="sníž. přenesená",J271,0)</f>
        <v>0</v>
      </c>
      <c r="BI271" s="150">
        <f>IF(N271="nulová",J271,0)</f>
        <v>0</v>
      </c>
      <c r="BJ271" s="17" t="s">
        <v>81</v>
      </c>
      <c r="BK271" s="150">
        <f>ROUND(I271*H271,2)</f>
        <v>0</v>
      </c>
      <c r="BL271" s="17" t="s">
        <v>1164</v>
      </c>
      <c r="BM271" s="149" t="s">
        <v>1204</v>
      </c>
    </row>
    <row r="272" spans="2:47" s="1" customFormat="1" ht="11.25">
      <c r="B272" s="32"/>
      <c r="D272" s="151" t="s">
        <v>248</v>
      </c>
      <c r="F272" s="152" t="s">
        <v>1203</v>
      </c>
      <c r="I272" s="153"/>
      <c r="L272" s="32"/>
      <c r="M272" s="154"/>
      <c r="T272" s="56"/>
      <c r="AT272" s="17" t="s">
        <v>248</v>
      </c>
      <c r="AU272" s="17" t="s">
        <v>81</v>
      </c>
    </row>
    <row r="273" spans="2:65" s="1" customFormat="1" ht="24.2" customHeight="1">
      <c r="B273" s="32"/>
      <c r="C273" s="137" t="s">
        <v>364</v>
      </c>
      <c r="D273" s="137" t="s">
        <v>243</v>
      </c>
      <c r="E273" s="138" t="s">
        <v>1205</v>
      </c>
      <c r="F273" s="139" t="s">
        <v>1206</v>
      </c>
      <c r="G273" s="140" t="s">
        <v>263</v>
      </c>
      <c r="H273" s="141">
        <v>3</v>
      </c>
      <c r="I273" s="142"/>
      <c r="J273" s="143">
        <f>ROUND(I273*H273,2)</f>
        <v>0</v>
      </c>
      <c r="K273" s="144"/>
      <c r="L273" s="32"/>
      <c r="M273" s="145" t="s">
        <v>1</v>
      </c>
      <c r="N273" s="146" t="s">
        <v>38</v>
      </c>
      <c r="P273" s="147">
        <f>O273*H273</f>
        <v>0</v>
      </c>
      <c r="Q273" s="147">
        <v>0</v>
      </c>
      <c r="R273" s="147">
        <f>Q273*H273</f>
        <v>0</v>
      </c>
      <c r="S273" s="147">
        <v>0</v>
      </c>
      <c r="T273" s="148">
        <f>S273*H273</f>
        <v>0</v>
      </c>
      <c r="AR273" s="149" t="s">
        <v>1164</v>
      </c>
      <c r="AT273" s="149" t="s">
        <v>243</v>
      </c>
      <c r="AU273" s="149" t="s">
        <v>81</v>
      </c>
      <c r="AY273" s="17" t="s">
        <v>241</v>
      </c>
      <c r="BE273" s="150">
        <f>IF(N273="základní",J273,0)</f>
        <v>0</v>
      </c>
      <c r="BF273" s="150">
        <f>IF(N273="snížená",J273,0)</f>
        <v>0</v>
      </c>
      <c r="BG273" s="150">
        <f>IF(N273="zákl. přenesená",J273,0)</f>
        <v>0</v>
      </c>
      <c r="BH273" s="150">
        <f>IF(N273="sníž. přenesená",J273,0)</f>
        <v>0</v>
      </c>
      <c r="BI273" s="150">
        <f>IF(N273="nulová",J273,0)</f>
        <v>0</v>
      </c>
      <c r="BJ273" s="17" t="s">
        <v>81</v>
      </c>
      <c r="BK273" s="150">
        <f>ROUND(I273*H273,2)</f>
        <v>0</v>
      </c>
      <c r="BL273" s="17" t="s">
        <v>1164</v>
      </c>
      <c r="BM273" s="149" t="s">
        <v>1207</v>
      </c>
    </row>
    <row r="274" spans="2:47" s="1" customFormat="1" ht="19.5">
      <c r="B274" s="32"/>
      <c r="D274" s="151" t="s">
        <v>248</v>
      </c>
      <c r="F274" s="152" t="s">
        <v>1206</v>
      </c>
      <c r="I274" s="153"/>
      <c r="L274" s="32"/>
      <c r="M274" s="154"/>
      <c r="T274" s="56"/>
      <c r="AT274" s="17" t="s">
        <v>248</v>
      </c>
      <c r="AU274" s="17" t="s">
        <v>81</v>
      </c>
    </row>
    <row r="275" spans="2:65" s="1" customFormat="1" ht="24.2" customHeight="1">
      <c r="B275" s="32"/>
      <c r="C275" s="137" t="s">
        <v>484</v>
      </c>
      <c r="D275" s="137" t="s">
        <v>243</v>
      </c>
      <c r="E275" s="138" t="s">
        <v>1208</v>
      </c>
      <c r="F275" s="139" t="s">
        <v>1209</v>
      </c>
      <c r="G275" s="140" t="s">
        <v>263</v>
      </c>
      <c r="H275" s="141">
        <v>26</v>
      </c>
      <c r="I275" s="142"/>
      <c r="J275" s="143">
        <f>ROUND(I275*H275,2)</f>
        <v>0</v>
      </c>
      <c r="K275" s="144"/>
      <c r="L275" s="32"/>
      <c r="M275" s="145" t="s">
        <v>1</v>
      </c>
      <c r="N275" s="146" t="s">
        <v>38</v>
      </c>
      <c r="P275" s="147">
        <f>O275*H275</f>
        <v>0</v>
      </c>
      <c r="Q275" s="147">
        <v>0</v>
      </c>
      <c r="R275" s="147">
        <f>Q275*H275</f>
        <v>0</v>
      </c>
      <c r="S275" s="147">
        <v>0</v>
      </c>
      <c r="T275" s="148">
        <f>S275*H275</f>
        <v>0</v>
      </c>
      <c r="AR275" s="149" t="s">
        <v>1164</v>
      </c>
      <c r="AT275" s="149" t="s">
        <v>243</v>
      </c>
      <c r="AU275" s="149" t="s">
        <v>81</v>
      </c>
      <c r="AY275" s="17" t="s">
        <v>241</v>
      </c>
      <c r="BE275" s="150">
        <f>IF(N275="základní",J275,0)</f>
        <v>0</v>
      </c>
      <c r="BF275" s="150">
        <f>IF(N275="snížená",J275,0)</f>
        <v>0</v>
      </c>
      <c r="BG275" s="150">
        <f>IF(N275="zákl. přenesená",J275,0)</f>
        <v>0</v>
      </c>
      <c r="BH275" s="150">
        <f>IF(N275="sníž. přenesená",J275,0)</f>
        <v>0</v>
      </c>
      <c r="BI275" s="150">
        <f>IF(N275="nulová",J275,0)</f>
        <v>0</v>
      </c>
      <c r="BJ275" s="17" t="s">
        <v>81</v>
      </c>
      <c r="BK275" s="150">
        <f>ROUND(I275*H275,2)</f>
        <v>0</v>
      </c>
      <c r="BL275" s="17" t="s">
        <v>1164</v>
      </c>
      <c r="BM275" s="149" t="s">
        <v>1210</v>
      </c>
    </row>
    <row r="276" spans="2:47" s="1" customFormat="1" ht="19.5">
      <c r="B276" s="32"/>
      <c r="D276" s="151" t="s">
        <v>248</v>
      </c>
      <c r="F276" s="152" t="s">
        <v>1209</v>
      </c>
      <c r="I276" s="153"/>
      <c r="L276" s="32"/>
      <c r="M276" s="154"/>
      <c r="T276" s="56"/>
      <c r="AT276" s="17" t="s">
        <v>248</v>
      </c>
      <c r="AU276" s="17" t="s">
        <v>81</v>
      </c>
    </row>
    <row r="277" spans="2:65" s="1" customFormat="1" ht="16.5" customHeight="1">
      <c r="B277" s="32"/>
      <c r="C277" s="137" t="s">
        <v>368</v>
      </c>
      <c r="D277" s="137" t="s">
        <v>243</v>
      </c>
      <c r="E277" s="138" t="s">
        <v>1211</v>
      </c>
      <c r="F277" s="139" t="s">
        <v>1212</v>
      </c>
      <c r="G277" s="140" t="s">
        <v>1163</v>
      </c>
      <c r="H277" s="141">
        <v>40</v>
      </c>
      <c r="I277" s="142"/>
      <c r="J277" s="143">
        <f>ROUND(I277*H277,2)</f>
        <v>0</v>
      </c>
      <c r="K277" s="144"/>
      <c r="L277" s="32"/>
      <c r="M277" s="145" t="s">
        <v>1</v>
      </c>
      <c r="N277" s="146" t="s">
        <v>38</v>
      </c>
      <c r="P277" s="147">
        <f>O277*H277</f>
        <v>0</v>
      </c>
      <c r="Q277" s="147">
        <v>0</v>
      </c>
      <c r="R277" s="147">
        <f>Q277*H277</f>
        <v>0</v>
      </c>
      <c r="S277" s="147">
        <v>0</v>
      </c>
      <c r="T277" s="148">
        <f>S277*H277</f>
        <v>0</v>
      </c>
      <c r="AR277" s="149" t="s">
        <v>1164</v>
      </c>
      <c r="AT277" s="149" t="s">
        <v>243</v>
      </c>
      <c r="AU277" s="149" t="s">
        <v>81</v>
      </c>
      <c r="AY277" s="17" t="s">
        <v>241</v>
      </c>
      <c r="BE277" s="150">
        <f>IF(N277="základní",J277,0)</f>
        <v>0</v>
      </c>
      <c r="BF277" s="150">
        <f>IF(N277="snížená",J277,0)</f>
        <v>0</v>
      </c>
      <c r="BG277" s="150">
        <f>IF(N277="zákl. přenesená",J277,0)</f>
        <v>0</v>
      </c>
      <c r="BH277" s="150">
        <f>IF(N277="sníž. přenesená",J277,0)</f>
        <v>0</v>
      </c>
      <c r="BI277" s="150">
        <f>IF(N277="nulová",J277,0)</f>
        <v>0</v>
      </c>
      <c r="BJ277" s="17" t="s">
        <v>81</v>
      </c>
      <c r="BK277" s="150">
        <f>ROUND(I277*H277,2)</f>
        <v>0</v>
      </c>
      <c r="BL277" s="17" t="s">
        <v>1164</v>
      </c>
      <c r="BM277" s="149" t="s">
        <v>1213</v>
      </c>
    </row>
    <row r="278" spans="2:47" s="1" customFormat="1" ht="11.25">
      <c r="B278" s="32"/>
      <c r="D278" s="151" t="s">
        <v>248</v>
      </c>
      <c r="F278" s="152" t="s">
        <v>1212</v>
      </c>
      <c r="I278" s="153"/>
      <c r="L278" s="32"/>
      <c r="M278" s="154"/>
      <c r="T278" s="56"/>
      <c r="AT278" s="17" t="s">
        <v>248</v>
      </c>
      <c r="AU278" s="17" t="s">
        <v>81</v>
      </c>
    </row>
    <row r="279" spans="2:65" s="1" customFormat="1" ht="16.5" customHeight="1">
      <c r="B279" s="32"/>
      <c r="C279" s="137" t="s">
        <v>495</v>
      </c>
      <c r="D279" s="137" t="s">
        <v>243</v>
      </c>
      <c r="E279" s="138" t="s">
        <v>1214</v>
      </c>
      <c r="F279" s="139" t="s">
        <v>1215</v>
      </c>
      <c r="G279" s="140" t="s">
        <v>1163</v>
      </c>
      <c r="H279" s="141">
        <v>40</v>
      </c>
      <c r="I279" s="142"/>
      <c r="J279" s="143">
        <f>ROUND(I279*H279,2)</f>
        <v>0</v>
      </c>
      <c r="K279" s="144"/>
      <c r="L279" s="32"/>
      <c r="M279" s="145" t="s">
        <v>1</v>
      </c>
      <c r="N279" s="146" t="s">
        <v>38</v>
      </c>
      <c r="P279" s="147">
        <f>O279*H279</f>
        <v>0</v>
      </c>
      <c r="Q279" s="147">
        <v>0</v>
      </c>
      <c r="R279" s="147">
        <f>Q279*H279</f>
        <v>0</v>
      </c>
      <c r="S279" s="147">
        <v>0</v>
      </c>
      <c r="T279" s="148">
        <f>S279*H279</f>
        <v>0</v>
      </c>
      <c r="AR279" s="149" t="s">
        <v>1164</v>
      </c>
      <c r="AT279" s="149" t="s">
        <v>243</v>
      </c>
      <c r="AU279" s="149" t="s">
        <v>81</v>
      </c>
      <c r="AY279" s="17" t="s">
        <v>241</v>
      </c>
      <c r="BE279" s="150">
        <f>IF(N279="základní",J279,0)</f>
        <v>0</v>
      </c>
      <c r="BF279" s="150">
        <f>IF(N279="snížená",J279,0)</f>
        <v>0</v>
      </c>
      <c r="BG279" s="150">
        <f>IF(N279="zákl. přenesená",J279,0)</f>
        <v>0</v>
      </c>
      <c r="BH279" s="150">
        <f>IF(N279="sníž. přenesená",J279,0)</f>
        <v>0</v>
      </c>
      <c r="BI279" s="150">
        <f>IF(N279="nulová",J279,0)</f>
        <v>0</v>
      </c>
      <c r="BJ279" s="17" t="s">
        <v>81</v>
      </c>
      <c r="BK279" s="150">
        <f>ROUND(I279*H279,2)</f>
        <v>0</v>
      </c>
      <c r="BL279" s="17" t="s">
        <v>1164</v>
      </c>
      <c r="BM279" s="149" t="s">
        <v>1216</v>
      </c>
    </row>
    <row r="280" spans="2:47" s="1" customFormat="1" ht="11.25">
      <c r="B280" s="32"/>
      <c r="D280" s="151" t="s">
        <v>248</v>
      </c>
      <c r="F280" s="152" t="s">
        <v>1215</v>
      </c>
      <c r="I280" s="153"/>
      <c r="L280" s="32"/>
      <c r="M280" s="154"/>
      <c r="T280" s="56"/>
      <c r="AT280" s="17" t="s">
        <v>248</v>
      </c>
      <c r="AU280" s="17" t="s">
        <v>81</v>
      </c>
    </row>
    <row r="281" spans="2:65" s="1" customFormat="1" ht="16.5" customHeight="1">
      <c r="B281" s="32"/>
      <c r="C281" s="137" t="s">
        <v>371</v>
      </c>
      <c r="D281" s="137" t="s">
        <v>243</v>
      </c>
      <c r="E281" s="138" t="s">
        <v>1217</v>
      </c>
      <c r="F281" s="139" t="s">
        <v>1218</v>
      </c>
      <c r="G281" s="140" t="s">
        <v>1163</v>
      </c>
      <c r="H281" s="141">
        <v>32</v>
      </c>
      <c r="I281" s="142"/>
      <c r="J281" s="143">
        <f>ROUND(I281*H281,2)</f>
        <v>0</v>
      </c>
      <c r="K281" s="144"/>
      <c r="L281" s="32"/>
      <c r="M281" s="145" t="s">
        <v>1</v>
      </c>
      <c r="N281" s="146" t="s">
        <v>38</v>
      </c>
      <c r="P281" s="147">
        <f>O281*H281</f>
        <v>0</v>
      </c>
      <c r="Q281" s="147">
        <v>0</v>
      </c>
      <c r="R281" s="147">
        <f>Q281*H281</f>
        <v>0</v>
      </c>
      <c r="S281" s="147">
        <v>0</v>
      </c>
      <c r="T281" s="148">
        <f>S281*H281</f>
        <v>0</v>
      </c>
      <c r="AR281" s="149" t="s">
        <v>1164</v>
      </c>
      <c r="AT281" s="149" t="s">
        <v>243</v>
      </c>
      <c r="AU281" s="149" t="s">
        <v>81</v>
      </c>
      <c r="AY281" s="17" t="s">
        <v>241</v>
      </c>
      <c r="BE281" s="150">
        <f>IF(N281="základní",J281,0)</f>
        <v>0</v>
      </c>
      <c r="BF281" s="150">
        <f>IF(N281="snížená",J281,0)</f>
        <v>0</v>
      </c>
      <c r="BG281" s="150">
        <f>IF(N281="zákl. přenesená",J281,0)</f>
        <v>0</v>
      </c>
      <c r="BH281" s="150">
        <f>IF(N281="sníž. přenesená",J281,0)</f>
        <v>0</v>
      </c>
      <c r="BI281" s="150">
        <f>IF(N281="nulová",J281,0)</f>
        <v>0</v>
      </c>
      <c r="BJ281" s="17" t="s">
        <v>81</v>
      </c>
      <c r="BK281" s="150">
        <f>ROUND(I281*H281,2)</f>
        <v>0</v>
      </c>
      <c r="BL281" s="17" t="s">
        <v>1164</v>
      </c>
      <c r="BM281" s="149" t="s">
        <v>1219</v>
      </c>
    </row>
    <row r="282" spans="2:47" s="1" customFormat="1" ht="11.25">
      <c r="B282" s="32"/>
      <c r="D282" s="151" t="s">
        <v>248</v>
      </c>
      <c r="F282" s="152" t="s">
        <v>1218</v>
      </c>
      <c r="I282" s="153"/>
      <c r="L282" s="32"/>
      <c r="M282" s="154"/>
      <c r="T282" s="56"/>
      <c r="AT282" s="17" t="s">
        <v>248</v>
      </c>
      <c r="AU282" s="17" t="s">
        <v>81</v>
      </c>
    </row>
    <row r="283" spans="2:65" s="1" customFormat="1" ht="16.5" customHeight="1">
      <c r="B283" s="32"/>
      <c r="C283" s="137" t="s">
        <v>502</v>
      </c>
      <c r="D283" s="137" t="s">
        <v>243</v>
      </c>
      <c r="E283" s="138" t="s">
        <v>1220</v>
      </c>
      <c r="F283" s="139" t="s">
        <v>1221</v>
      </c>
      <c r="G283" s="140" t="s">
        <v>263</v>
      </c>
      <c r="H283" s="141">
        <v>1</v>
      </c>
      <c r="I283" s="142"/>
      <c r="J283" s="143">
        <f>ROUND(I283*H283,2)</f>
        <v>0</v>
      </c>
      <c r="K283" s="144"/>
      <c r="L283" s="32"/>
      <c r="M283" s="145" t="s">
        <v>1</v>
      </c>
      <c r="N283" s="146" t="s">
        <v>38</v>
      </c>
      <c r="P283" s="147">
        <f>O283*H283</f>
        <v>0</v>
      </c>
      <c r="Q283" s="147">
        <v>0</v>
      </c>
      <c r="R283" s="147">
        <f>Q283*H283</f>
        <v>0</v>
      </c>
      <c r="S283" s="147">
        <v>0</v>
      </c>
      <c r="T283" s="148">
        <f>S283*H283</f>
        <v>0</v>
      </c>
      <c r="AR283" s="149" t="s">
        <v>1164</v>
      </c>
      <c r="AT283" s="149" t="s">
        <v>243</v>
      </c>
      <c r="AU283" s="149" t="s">
        <v>81</v>
      </c>
      <c r="AY283" s="17" t="s">
        <v>241</v>
      </c>
      <c r="BE283" s="150">
        <f>IF(N283="základní",J283,0)</f>
        <v>0</v>
      </c>
      <c r="BF283" s="150">
        <f>IF(N283="snížená",J283,0)</f>
        <v>0</v>
      </c>
      <c r="BG283" s="150">
        <f>IF(N283="zákl. přenesená",J283,0)</f>
        <v>0</v>
      </c>
      <c r="BH283" s="150">
        <f>IF(N283="sníž. přenesená",J283,0)</f>
        <v>0</v>
      </c>
      <c r="BI283" s="150">
        <f>IF(N283="nulová",J283,0)</f>
        <v>0</v>
      </c>
      <c r="BJ283" s="17" t="s">
        <v>81</v>
      </c>
      <c r="BK283" s="150">
        <f>ROUND(I283*H283,2)</f>
        <v>0</v>
      </c>
      <c r="BL283" s="17" t="s">
        <v>1164</v>
      </c>
      <c r="BM283" s="149" t="s">
        <v>1222</v>
      </c>
    </row>
    <row r="284" spans="2:47" s="1" customFormat="1" ht="11.25">
      <c r="B284" s="32"/>
      <c r="D284" s="151" t="s">
        <v>248</v>
      </c>
      <c r="F284" s="152" t="s">
        <v>1221</v>
      </c>
      <c r="I284" s="153"/>
      <c r="L284" s="32"/>
      <c r="M284" s="154"/>
      <c r="T284" s="56"/>
      <c r="AT284" s="17" t="s">
        <v>248</v>
      </c>
      <c r="AU284" s="17" t="s">
        <v>81</v>
      </c>
    </row>
    <row r="285" spans="2:65" s="1" customFormat="1" ht="24.2" customHeight="1">
      <c r="B285" s="32"/>
      <c r="C285" s="155" t="s">
        <v>375</v>
      </c>
      <c r="D285" s="155" t="s">
        <v>260</v>
      </c>
      <c r="E285" s="156" t="s">
        <v>1223</v>
      </c>
      <c r="F285" s="157" t="s">
        <v>1224</v>
      </c>
      <c r="G285" s="158" t="s">
        <v>733</v>
      </c>
      <c r="H285" s="159">
        <v>3</v>
      </c>
      <c r="I285" s="160"/>
      <c r="J285" s="161">
        <f>ROUND(I285*H285,2)</f>
        <v>0</v>
      </c>
      <c r="K285" s="162"/>
      <c r="L285" s="163"/>
      <c r="M285" s="164" t="s">
        <v>1</v>
      </c>
      <c r="N285" s="165" t="s">
        <v>38</v>
      </c>
      <c r="P285" s="147">
        <f>O285*H285</f>
        <v>0</v>
      </c>
      <c r="Q285" s="147">
        <v>0</v>
      </c>
      <c r="R285" s="147">
        <f>Q285*H285</f>
        <v>0</v>
      </c>
      <c r="S285" s="147">
        <v>0</v>
      </c>
      <c r="T285" s="148">
        <f>S285*H285</f>
        <v>0</v>
      </c>
      <c r="AR285" s="149" t="s">
        <v>1164</v>
      </c>
      <c r="AT285" s="149" t="s">
        <v>260</v>
      </c>
      <c r="AU285" s="149" t="s">
        <v>81</v>
      </c>
      <c r="AY285" s="17" t="s">
        <v>241</v>
      </c>
      <c r="BE285" s="150">
        <f>IF(N285="základní",J285,0)</f>
        <v>0</v>
      </c>
      <c r="BF285" s="150">
        <f>IF(N285="snížená",J285,0)</f>
        <v>0</v>
      </c>
      <c r="BG285" s="150">
        <f>IF(N285="zákl. přenesená",J285,0)</f>
        <v>0</v>
      </c>
      <c r="BH285" s="150">
        <f>IF(N285="sníž. přenesená",J285,0)</f>
        <v>0</v>
      </c>
      <c r="BI285" s="150">
        <f>IF(N285="nulová",J285,0)</f>
        <v>0</v>
      </c>
      <c r="BJ285" s="17" t="s">
        <v>81</v>
      </c>
      <c r="BK285" s="150">
        <f>ROUND(I285*H285,2)</f>
        <v>0</v>
      </c>
      <c r="BL285" s="17" t="s">
        <v>1164</v>
      </c>
      <c r="BM285" s="149" t="s">
        <v>1225</v>
      </c>
    </row>
    <row r="286" spans="2:47" s="1" customFormat="1" ht="11.25">
      <c r="B286" s="32"/>
      <c r="D286" s="151" t="s">
        <v>248</v>
      </c>
      <c r="F286" s="152" t="s">
        <v>1224</v>
      </c>
      <c r="I286" s="153"/>
      <c r="L286" s="32"/>
      <c r="M286" s="154"/>
      <c r="T286" s="56"/>
      <c r="AT286" s="17" t="s">
        <v>248</v>
      </c>
      <c r="AU286" s="17" t="s">
        <v>81</v>
      </c>
    </row>
    <row r="287" spans="2:65" s="1" customFormat="1" ht="24.2" customHeight="1">
      <c r="B287" s="32"/>
      <c r="C287" s="155" t="s">
        <v>509</v>
      </c>
      <c r="D287" s="155" t="s">
        <v>260</v>
      </c>
      <c r="E287" s="156" t="s">
        <v>1226</v>
      </c>
      <c r="F287" s="157" t="s">
        <v>1227</v>
      </c>
      <c r="G287" s="158" t="s">
        <v>263</v>
      </c>
      <c r="H287" s="159">
        <v>1</v>
      </c>
      <c r="I287" s="160"/>
      <c r="J287" s="161">
        <f>ROUND(I287*H287,2)</f>
        <v>0</v>
      </c>
      <c r="K287" s="162"/>
      <c r="L287" s="163"/>
      <c r="M287" s="164" t="s">
        <v>1</v>
      </c>
      <c r="N287" s="165" t="s">
        <v>38</v>
      </c>
      <c r="P287" s="147">
        <f>O287*H287</f>
        <v>0</v>
      </c>
      <c r="Q287" s="147">
        <v>0</v>
      </c>
      <c r="R287" s="147">
        <f>Q287*H287</f>
        <v>0</v>
      </c>
      <c r="S287" s="147">
        <v>0</v>
      </c>
      <c r="T287" s="148">
        <f>S287*H287</f>
        <v>0</v>
      </c>
      <c r="AR287" s="149" t="s">
        <v>1164</v>
      </c>
      <c r="AT287" s="149" t="s">
        <v>260</v>
      </c>
      <c r="AU287" s="149" t="s">
        <v>81</v>
      </c>
      <c r="AY287" s="17" t="s">
        <v>241</v>
      </c>
      <c r="BE287" s="150">
        <f>IF(N287="základní",J287,0)</f>
        <v>0</v>
      </c>
      <c r="BF287" s="150">
        <f>IF(N287="snížená",J287,0)</f>
        <v>0</v>
      </c>
      <c r="BG287" s="150">
        <f>IF(N287="zákl. přenesená",J287,0)</f>
        <v>0</v>
      </c>
      <c r="BH287" s="150">
        <f>IF(N287="sníž. přenesená",J287,0)</f>
        <v>0</v>
      </c>
      <c r="BI287" s="150">
        <f>IF(N287="nulová",J287,0)</f>
        <v>0</v>
      </c>
      <c r="BJ287" s="17" t="s">
        <v>81</v>
      </c>
      <c r="BK287" s="150">
        <f>ROUND(I287*H287,2)</f>
        <v>0</v>
      </c>
      <c r="BL287" s="17" t="s">
        <v>1164</v>
      </c>
      <c r="BM287" s="149" t="s">
        <v>1228</v>
      </c>
    </row>
    <row r="288" spans="2:47" s="1" customFormat="1" ht="19.5">
      <c r="B288" s="32"/>
      <c r="D288" s="151" t="s">
        <v>248</v>
      </c>
      <c r="F288" s="152" t="s">
        <v>1227</v>
      </c>
      <c r="I288" s="153"/>
      <c r="L288" s="32"/>
      <c r="M288" s="154"/>
      <c r="T288" s="56"/>
      <c r="AT288" s="17" t="s">
        <v>248</v>
      </c>
      <c r="AU288" s="17" t="s">
        <v>81</v>
      </c>
    </row>
    <row r="289" spans="2:65" s="1" customFormat="1" ht="16.5" customHeight="1">
      <c r="B289" s="32"/>
      <c r="C289" s="137" t="s">
        <v>378</v>
      </c>
      <c r="D289" s="137" t="s">
        <v>243</v>
      </c>
      <c r="E289" s="138" t="s">
        <v>1229</v>
      </c>
      <c r="F289" s="139" t="s">
        <v>1230</v>
      </c>
      <c r="G289" s="140" t="s">
        <v>263</v>
      </c>
      <c r="H289" s="141">
        <v>3</v>
      </c>
      <c r="I289" s="142"/>
      <c r="J289" s="143">
        <f>ROUND(I289*H289,2)</f>
        <v>0</v>
      </c>
      <c r="K289" s="144"/>
      <c r="L289" s="32"/>
      <c r="M289" s="145" t="s">
        <v>1</v>
      </c>
      <c r="N289" s="146" t="s">
        <v>38</v>
      </c>
      <c r="P289" s="147">
        <f>O289*H289</f>
        <v>0</v>
      </c>
      <c r="Q289" s="147">
        <v>0</v>
      </c>
      <c r="R289" s="147">
        <f>Q289*H289</f>
        <v>0</v>
      </c>
      <c r="S289" s="147">
        <v>0</v>
      </c>
      <c r="T289" s="148">
        <f>S289*H289</f>
        <v>0</v>
      </c>
      <c r="AR289" s="149" t="s">
        <v>1164</v>
      </c>
      <c r="AT289" s="149" t="s">
        <v>243</v>
      </c>
      <c r="AU289" s="149" t="s">
        <v>81</v>
      </c>
      <c r="AY289" s="17" t="s">
        <v>241</v>
      </c>
      <c r="BE289" s="150">
        <f>IF(N289="základní",J289,0)</f>
        <v>0</v>
      </c>
      <c r="BF289" s="150">
        <f>IF(N289="snížená",J289,0)</f>
        <v>0</v>
      </c>
      <c r="BG289" s="150">
        <f>IF(N289="zákl. přenesená",J289,0)</f>
        <v>0</v>
      </c>
      <c r="BH289" s="150">
        <f>IF(N289="sníž. přenesená",J289,0)</f>
        <v>0</v>
      </c>
      <c r="BI289" s="150">
        <f>IF(N289="nulová",J289,0)</f>
        <v>0</v>
      </c>
      <c r="BJ289" s="17" t="s">
        <v>81</v>
      </c>
      <c r="BK289" s="150">
        <f>ROUND(I289*H289,2)</f>
        <v>0</v>
      </c>
      <c r="BL289" s="17" t="s">
        <v>1164</v>
      </c>
      <c r="BM289" s="149" t="s">
        <v>1231</v>
      </c>
    </row>
    <row r="290" spans="2:47" s="1" customFormat="1" ht="11.25">
      <c r="B290" s="32"/>
      <c r="D290" s="151" t="s">
        <v>248</v>
      </c>
      <c r="F290" s="152" t="s">
        <v>1230</v>
      </c>
      <c r="I290" s="153"/>
      <c r="L290" s="32"/>
      <c r="M290" s="154"/>
      <c r="T290" s="56"/>
      <c r="AT290" s="17" t="s">
        <v>248</v>
      </c>
      <c r="AU290" s="17" t="s">
        <v>81</v>
      </c>
    </row>
    <row r="291" spans="2:65" s="1" customFormat="1" ht="16.5" customHeight="1">
      <c r="B291" s="32"/>
      <c r="C291" s="137" t="s">
        <v>516</v>
      </c>
      <c r="D291" s="137" t="s">
        <v>243</v>
      </c>
      <c r="E291" s="138" t="s">
        <v>1232</v>
      </c>
      <c r="F291" s="139" t="s">
        <v>1233</v>
      </c>
      <c r="G291" s="140" t="s">
        <v>263</v>
      </c>
      <c r="H291" s="141">
        <v>3</v>
      </c>
      <c r="I291" s="142"/>
      <c r="J291" s="143">
        <f>ROUND(I291*H291,2)</f>
        <v>0</v>
      </c>
      <c r="K291" s="144"/>
      <c r="L291" s="32"/>
      <c r="M291" s="145" t="s">
        <v>1</v>
      </c>
      <c r="N291" s="146" t="s">
        <v>38</v>
      </c>
      <c r="P291" s="147">
        <f>O291*H291</f>
        <v>0</v>
      </c>
      <c r="Q291" s="147">
        <v>0</v>
      </c>
      <c r="R291" s="147">
        <f>Q291*H291</f>
        <v>0</v>
      </c>
      <c r="S291" s="147">
        <v>0</v>
      </c>
      <c r="T291" s="148">
        <f>S291*H291</f>
        <v>0</v>
      </c>
      <c r="AR291" s="149" t="s">
        <v>1164</v>
      </c>
      <c r="AT291" s="149" t="s">
        <v>243</v>
      </c>
      <c r="AU291" s="149" t="s">
        <v>81</v>
      </c>
      <c r="AY291" s="17" t="s">
        <v>241</v>
      </c>
      <c r="BE291" s="150">
        <f>IF(N291="základní",J291,0)</f>
        <v>0</v>
      </c>
      <c r="BF291" s="150">
        <f>IF(N291="snížená",J291,0)</f>
        <v>0</v>
      </c>
      <c r="BG291" s="150">
        <f>IF(N291="zákl. přenesená",J291,0)</f>
        <v>0</v>
      </c>
      <c r="BH291" s="150">
        <f>IF(N291="sníž. přenesená",J291,0)</f>
        <v>0</v>
      </c>
      <c r="BI291" s="150">
        <f>IF(N291="nulová",J291,0)</f>
        <v>0</v>
      </c>
      <c r="BJ291" s="17" t="s">
        <v>81</v>
      </c>
      <c r="BK291" s="150">
        <f>ROUND(I291*H291,2)</f>
        <v>0</v>
      </c>
      <c r="BL291" s="17" t="s">
        <v>1164</v>
      </c>
      <c r="BM291" s="149" t="s">
        <v>1234</v>
      </c>
    </row>
    <row r="292" spans="2:47" s="1" customFormat="1" ht="11.25">
      <c r="B292" s="32"/>
      <c r="D292" s="151" t="s">
        <v>248</v>
      </c>
      <c r="F292" s="152" t="s">
        <v>1233</v>
      </c>
      <c r="I292" s="153"/>
      <c r="L292" s="32"/>
      <c r="M292" s="154"/>
      <c r="T292" s="56"/>
      <c r="AT292" s="17" t="s">
        <v>248</v>
      </c>
      <c r="AU292" s="17" t="s">
        <v>81</v>
      </c>
    </row>
    <row r="293" spans="2:65" s="1" customFormat="1" ht="24.2" customHeight="1">
      <c r="B293" s="32"/>
      <c r="C293" s="137" t="s">
        <v>382</v>
      </c>
      <c r="D293" s="137" t="s">
        <v>243</v>
      </c>
      <c r="E293" s="138" t="s">
        <v>772</v>
      </c>
      <c r="F293" s="139" t="s">
        <v>773</v>
      </c>
      <c r="G293" s="140" t="s">
        <v>263</v>
      </c>
      <c r="H293" s="141">
        <v>9</v>
      </c>
      <c r="I293" s="142"/>
      <c r="J293" s="143">
        <f>ROUND(I293*H293,2)</f>
        <v>0</v>
      </c>
      <c r="K293" s="144"/>
      <c r="L293" s="32"/>
      <c r="M293" s="145" t="s">
        <v>1</v>
      </c>
      <c r="N293" s="146" t="s">
        <v>38</v>
      </c>
      <c r="P293" s="147">
        <f>O293*H293</f>
        <v>0</v>
      </c>
      <c r="Q293" s="147">
        <v>0</v>
      </c>
      <c r="R293" s="147">
        <f>Q293*H293</f>
        <v>0</v>
      </c>
      <c r="S293" s="147">
        <v>0</v>
      </c>
      <c r="T293" s="148">
        <f>S293*H293</f>
        <v>0</v>
      </c>
      <c r="AR293" s="149" t="s">
        <v>1164</v>
      </c>
      <c r="AT293" s="149" t="s">
        <v>243</v>
      </c>
      <c r="AU293" s="149" t="s">
        <v>81</v>
      </c>
      <c r="AY293" s="17" t="s">
        <v>241</v>
      </c>
      <c r="BE293" s="150">
        <f>IF(N293="základní",J293,0)</f>
        <v>0</v>
      </c>
      <c r="BF293" s="150">
        <f>IF(N293="snížená",J293,0)</f>
        <v>0</v>
      </c>
      <c r="BG293" s="150">
        <f>IF(N293="zákl. přenesená",J293,0)</f>
        <v>0</v>
      </c>
      <c r="BH293" s="150">
        <f>IF(N293="sníž. přenesená",J293,0)</f>
        <v>0</v>
      </c>
      <c r="BI293" s="150">
        <f>IF(N293="nulová",J293,0)</f>
        <v>0</v>
      </c>
      <c r="BJ293" s="17" t="s">
        <v>81</v>
      </c>
      <c r="BK293" s="150">
        <f>ROUND(I293*H293,2)</f>
        <v>0</v>
      </c>
      <c r="BL293" s="17" t="s">
        <v>1164</v>
      </c>
      <c r="BM293" s="149" t="s">
        <v>1235</v>
      </c>
    </row>
    <row r="294" spans="2:47" s="1" customFormat="1" ht="19.5">
      <c r="B294" s="32"/>
      <c r="D294" s="151" t="s">
        <v>248</v>
      </c>
      <c r="F294" s="152" t="s">
        <v>773</v>
      </c>
      <c r="I294" s="153"/>
      <c r="L294" s="32"/>
      <c r="M294" s="154"/>
      <c r="T294" s="56"/>
      <c r="AT294" s="17" t="s">
        <v>248</v>
      </c>
      <c r="AU294" s="17" t="s">
        <v>81</v>
      </c>
    </row>
    <row r="295" spans="2:65" s="1" customFormat="1" ht="16.5" customHeight="1">
      <c r="B295" s="32"/>
      <c r="C295" s="155" t="s">
        <v>523</v>
      </c>
      <c r="D295" s="155" t="s">
        <v>260</v>
      </c>
      <c r="E295" s="156" t="s">
        <v>1236</v>
      </c>
      <c r="F295" s="157" t="s">
        <v>1237</v>
      </c>
      <c r="G295" s="158" t="s">
        <v>263</v>
      </c>
      <c r="H295" s="159">
        <v>3</v>
      </c>
      <c r="I295" s="160"/>
      <c r="J295" s="161">
        <f>ROUND(I295*H295,2)</f>
        <v>0</v>
      </c>
      <c r="K295" s="162"/>
      <c r="L295" s="163"/>
      <c r="M295" s="164" t="s">
        <v>1</v>
      </c>
      <c r="N295" s="165" t="s">
        <v>38</v>
      </c>
      <c r="P295" s="147">
        <f>O295*H295</f>
        <v>0</v>
      </c>
      <c r="Q295" s="147">
        <v>0</v>
      </c>
      <c r="R295" s="147">
        <f>Q295*H295</f>
        <v>0</v>
      </c>
      <c r="S295" s="147">
        <v>0</v>
      </c>
      <c r="T295" s="148">
        <f>S295*H295</f>
        <v>0</v>
      </c>
      <c r="AR295" s="149" t="s">
        <v>1164</v>
      </c>
      <c r="AT295" s="149" t="s">
        <v>260</v>
      </c>
      <c r="AU295" s="149" t="s">
        <v>81</v>
      </c>
      <c r="AY295" s="17" t="s">
        <v>241</v>
      </c>
      <c r="BE295" s="150">
        <f>IF(N295="základní",J295,0)</f>
        <v>0</v>
      </c>
      <c r="BF295" s="150">
        <f>IF(N295="snížená",J295,0)</f>
        <v>0</v>
      </c>
      <c r="BG295" s="150">
        <f>IF(N295="zákl. přenesená",J295,0)</f>
        <v>0</v>
      </c>
      <c r="BH295" s="150">
        <f>IF(N295="sníž. přenesená",J295,0)</f>
        <v>0</v>
      </c>
      <c r="BI295" s="150">
        <f>IF(N295="nulová",J295,0)</f>
        <v>0</v>
      </c>
      <c r="BJ295" s="17" t="s">
        <v>81</v>
      </c>
      <c r="BK295" s="150">
        <f>ROUND(I295*H295,2)</f>
        <v>0</v>
      </c>
      <c r="BL295" s="17" t="s">
        <v>1164</v>
      </c>
      <c r="BM295" s="149" t="s">
        <v>1238</v>
      </c>
    </row>
    <row r="296" spans="2:47" s="1" customFormat="1" ht="11.25">
      <c r="B296" s="32"/>
      <c r="D296" s="151" t="s">
        <v>248</v>
      </c>
      <c r="F296" s="152" t="s">
        <v>1237</v>
      </c>
      <c r="I296" s="153"/>
      <c r="L296" s="32"/>
      <c r="M296" s="154"/>
      <c r="T296" s="56"/>
      <c r="AT296" s="17" t="s">
        <v>248</v>
      </c>
      <c r="AU296" s="17" t="s">
        <v>81</v>
      </c>
    </row>
    <row r="297" spans="2:65" s="1" customFormat="1" ht="24.2" customHeight="1">
      <c r="B297" s="32"/>
      <c r="C297" s="155" t="s">
        <v>385</v>
      </c>
      <c r="D297" s="155" t="s">
        <v>260</v>
      </c>
      <c r="E297" s="156" t="s">
        <v>1239</v>
      </c>
      <c r="F297" s="157" t="s">
        <v>1240</v>
      </c>
      <c r="G297" s="158" t="s">
        <v>263</v>
      </c>
      <c r="H297" s="159">
        <v>3</v>
      </c>
      <c r="I297" s="160"/>
      <c r="J297" s="161">
        <f>ROUND(I297*H297,2)</f>
        <v>0</v>
      </c>
      <c r="K297" s="162"/>
      <c r="L297" s="163"/>
      <c r="M297" s="164" t="s">
        <v>1</v>
      </c>
      <c r="N297" s="165" t="s">
        <v>38</v>
      </c>
      <c r="P297" s="147">
        <f>O297*H297</f>
        <v>0</v>
      </c>
      <c r="Q297" s="147">
        <v>0</v>
      </c>
      <c r="R297" s="147">
        <f>Q297*H297</f>
        <v>0</v>
      </c>
      <c r="S297" s="147">
        <v>0</v>
      </c>
      <c r="T297" s="148">
        <f>S297*H297</f>
        <v>0</v>
      </c>
      <c r="AR297" s="149" t="s">
        <v>1164</v>
      </c>
      <c r="AT297" s="149" t="s">
        <v>260</v>
      </c>
      <c r="AU297" s="149" t="s">
        <v>81</v>
      </c>
      <c r="AY297" s="17" t="s">
        <v>241</v>
      </c>
      <c r="BE297" s="150">
        <f>IF(N297="základní",J297,0)</f>
        <v>0</v>
      </c>
      <c r="BF297" s="150">
        <f>IF(N297="snížená",J297,0)</f>
        <v>0</v>
      </c>
      <c r="BG297" s="150">
        <f>IF(N297="zákl. přenesená",J297,0)</f>
        <v>0</v>
      </c>
      <c r="BH297" s="150">
        <f>IF(N297="sníž. přenesená",J297,0)</f>
        <v>0</v>
      </c>
      <c r="BI297" s="150">
        <f>IF(N297="nulová",J297,0)</f>
        <v>0</v>
      </c>
      <c r="BJ297" s="17" t="s">
        <v>81</v>
      </c>
      <c r="BK297" s="150">
        <f>ROUND(I297*H297,2)</f>
        <v>0</v>
      </c>
      <c r="BL297" s="17" t="s">
        <v>1164</v>
      </c>
      <c r="BM297" s="149" t="s">
        <v>1241</v>
      </c>
    </row>
    <row r="298" spans="2:47" s="1" customFormat="1" ht="19.5">
      <c r="B298" s="32"/>
      <c r="D298" s="151" t="s">
        <v>248</v>
      </c>
      <c r="F298" s="152" t="s">
        <v>1240</v>
      </c>
      <c r="I298" s="153"/>
      <c r="L298" s="32"/>
      <c r="M298" s="154"/>
      <c r="T298" s="56"/>
      <c r="AT298" s="17" t="s">
        <v>248</v>
      </c>
      <c r="AU298" s="17" t="s">
        <v>81</v>
      </c>
    </row>
    <row r="299" spans="2:65" s="1" customFormat="1" ht="24.2" customHeight="1">
      <c r="B299" s="32"/>
      <c r="C299" s="137" t="s">
        <v>535</v>
      </c>
      <c r="D299" s="137" t="s">
        <v>243</v>
      </c>
      <c r="E299" s="138" t="s">
        <v>1242</v>
      </c>
      <c r="F299" s="139" t="s">
        <v>1243</v>
      </c>
      <c r="G299" s="140" t="s">
        <v>263</v>
      </c>
      <c r="H299" s="141">
        <v>3</v>
      </c>
      <c r="I299" s="142"/>
      <c r="J299" s="143">
        <f>ROUND(I299*H299,2)</f>
        <v>0</v>
      </c>
      <c r="K299" s="144"/>
      <c r="L299" s="32"/>
      <c r="M299" s="145" t="s">
        <v>1</v>
      </c>
      <c r="N299" s="146" t="s">
        <v>38</v>
      </c>
      <c r="P299" s="147">
        <f>O299*H299</f>
        <v>0</v>
      </c>
      <c r="Q299" s="147">
        <v>0</v>
      </c>
      <c r="R299" s="147">
        <f>Q299*H299</f>
        <v>0</v>
      </c>
      <c r="S299" s="147">
        <v>0</v>
      </c>
      <c r="T299" s="148">
        <f>S299*H299</f>
        <v>0</v>
      </c>
      <c r="AR299" s="149" t="s">
        <v>1164</v>
      </c>
      <c r="AT299" s="149" t="s">
        <v>243</v>
      </c>
      <c r="AU299" s="149" t="s">
        <v>81</v>
      </c>
      <c r="AY299" s="17" t="s">
        <v>241</v>
      </c>
      <c r="BE299" s="150">
        <f>IF(N299="základní",J299,0)</f>
        <v>0</v>
      </c>
      <c r="BF299" s="150">
        <f>IF(N299="snížená",J299,0)</f>
        <v>0</v>
      </c>
      <c r="BG299" s="150">
        <f>IF(N299="zákl. přenesená",J299,0)</f>
        <v>0</v>
      </c>
      <c r="BH299" s="150">
        <f>IF(N299="sníž. přenesená",J299,0)</f>
        <v>0</v>
      </c>
      <c r="BI299" s="150">
        <f>IF(N299="nulová",J299,0)</f>
        <v>0</v>
      </c>
      <c r="BJ299" s="17" t="s">
        <v>81</v>
      </c>
      <c r="BK299" s="150">
        <f>ROUND(I299*H299,2)</f>
        <v>0</v>
      </c>
      <c r="BL299" s="17" t="s">
        <v>1164</v>
      </c>
      <c r="BM299" s="149" t="s">
        <v>1244</v>
      </c>
    </row>
    <row r="300" spans="2:47" s="1" customFormat="1" ht="19.5">
      <c r="B300" s="32"/>
      <c r="D300" s="151" t="s">
        <v>248</v>
      </c>
      <c r="F300" s="152" t="s">
        <v>1243</v>
      </c>
      <c r="I300" s="153"/>
      <c r="L300" s="32"/>
      <c r="M300" s="154"/>
      <c r="T300" s="56"/>
      <c r="AT300" s="17" t="s">
        <v>248</v>
      </c>
      <c r="AU300" s="17" t="s">
        <v>81</v>
      </c>
    </row>
    <row r="301" spans="2:65" s="1" customFormat="1" ht="37.9" customHeight="1">
      <c r="B301" s="32"/>
      <c r="C301" s="137" t="s">
        <v>389</v>
      </c>
      <c r="D301" s="137" t="s">
        <v>243</v>
      </c>
      <c r="E301" s="138" t="s">
        <v>1245</v>
      </c>
      <c r="F301" s="139" t="s">
        <v>1246</v>
      </c>
      <c r="G301" s="140" t="s">
        <v>263</v>
      </c>
      <c r="H301" s="141">
        <v>1</v>
      </c>
      <c r="I301" s="142"/>
      <c r="J301" s="143">
        <f>ROUND(I301*H301,2)</f>
        <v>0</v>
      </c>
      <c r="K301" s="144"/>
      <c r="L301" s="32"/>
      <c r="M301" s="145" t="s">
        <v>1</v>
      </c>
      <c r="N301" s="146" t="s">
        <v>38</v>
      </c>
      <c r="P301" s="147">
        <f>O301*H301</f>
        <v>0</v>
      </c>
      <c r="Q301" s="147">
        <v>0</v>
      </c>
      <c r="R301" s="147">
        <f>Q301*H301</f>
        <v>0</v>
      </c>
      <c r="S301" s="147">
        <v>0</v>
      </c>
      <c r="T301" s="148">
        <f>S301*H301</f>
        <v>0</v>
      </c>
      <c r="AR301" s="149" t="s">
        <v>1164</v>
      </c>
      <c r="AT301" s="149" t="s">
        <v>243</v>
      </c>
      <c r="AU301" s="149" t="s">
        <v>81</v>
      </c>
      <c r="AY301" s="17" t="s">
        <v>241</v>
      </c>
      <c r="BE301" s="150">
        <f>IF(N301="základní",J301,0)</f>
        <v>0</v>
      </c>
      <c r="BF301" s="150">
        <f>IF(N301="snížená",J301,0)</f>
        <v>0</v>
      </c>
      <c r="BG301" s="150">
        <f>IF(N301="zákl. přenesená",J301,0)</f>
        <v>0</v>
      </c>
      <c r="BH301" s="150">
        <f>IF(N301="sníž. přenesená",J301,0)</f>
        <v>0</v>
      </c>
      <c r="BI301" s="150">
        <f>IF(N301="nulová",J301,0)</f>
        <v>0</v>
      </c>
      <c r="BJ301" s="17" t="s">
        <v>81</v>
      </c>
      <c r="BK301" s="150">
        <f>ROUND(I301*H301,2)</f>
        <v>0</v>
      </c>
      <c r="BL301" s="17" t="s">
        <v>1164</v>
      </c>
      <c r="BM301" s="149" t="s">
        <v>1247</v>
      </c>
    </row>
    <row r="302" spans="2:47" s="1" customFormat="1" ht="19.5">
      <c r="B302" s="32"/>
      <c r="D302" s="151" t="s">
        <v>248</v>
      </c>
      <c r="F302" s="152" t="s">
        <v>1246</v>
      </c>
      <c r="I302" s="153"/>
      <c r="L302" s="32"/>
      <c r="M302" s="154"/>
      <c r="T302" s="56"/>
      <c r="AT302" s="17" t="s">
        <v>248</v>
      </c>
      <c r="AU302" s="17" t="s">
        <v>81</v>
      </c>
    </row>
    <row r="303" spans="2:65" s="1" customFormat="1" ht="33" customHeight="1">
      <c r="B303" s="32"/>
      <c r="C303" s="137" t="s">
        <v>543</v>
      </c>
      <c r="D303" s="137" t="s">
        <v>243</v>
      </c>
      <c r="E303" s="138" t="s">
        <v>1248</v>
      </c>
      <c r="F303" s="139" t="s">
        <v>1249</v>
      </c>
      <c r="G303" s="140" t="s">
        <v>263</v>
      </c>
      <c r="H303" s="141">
        <v>9</v>
      </c>
      <c r="I303" s="142"/>
      <c r="J303" s="143">
        <f>ROUND(I303*H303,2)</f>
        <v>0</v>
      </c>
      <c r="K303" s="144"/>
      <c r="L303" s="32"/>
      <c r="M303" s="145" t="s">
        <v>1</v>
      </c>
      <c r="N303" s="146" t="s">
        <v>38</v>
      </c>
      <c r="P303" s="147">
        <f>O303*H303</f>
        <v>0</v>
      </c>
      <c r="Q303" s="147">
        <v>0</v>
      </c>
      <c r="R303" s="147">
        <f>Q303*H303</f>
        <v>0</v>
      </c>
      <c r="S303" s="147">
        <v>0</v>
      </c>
      <c r="T303" s="148">
        <f>S303*H303</f>
        <v>0</v>
      </c>
      <c r="AR303" s="149" t="s">
        <v>1164</v>
      </c>
      <c r="AT303" s="149" t="s">
        <v>243</v>
      </c>
      <c r="AU303" s="149" t="s">
        <v>81</v>
      </c>
      <c r="AY303" s="17" t="s">
        <v>241</v>
      </c>
      <c r="BE303" s="150">
        <f>IF(N303="základní",J303,0)</f>
        <v>0</v>
      </c>
      <c r="BF303" s="150">
        <f>IF(N303="snížená",J303,0)</f>
        <v>0</v>
      </c>
      <c r="BG303" s="150">
        <f>IF(N303="zákl. přenesená",J303,0)</f>
        <v>0</v>
      </c>
      <c r="BH303" s="150">
        <f>IF(N303="sníž. přenesená",J303,0)</f>
        <v>0</v>
      </c>
      <c r="BI303" s="150">
        <f>IF(N303="nulová",J303,0)</f>
        <v>0</v>
      </c>
      <c r="BJ303" s="17" t="s">
        <v>81</v>
      </c>
      <c r="BK303" s="150">
        <f>ROUND(I303*H303,2)</f>
        <v>0</v>
      </c>
      <c r="BL303" s="17" t="s">
        <v>1164</v>
      </c>
      <c r="BM303" s="149" t="s">
        <v>1250</v>
      </c>
    </row>
    <row r="304" spans="2:47" s="1" customFormat="1" ht="19.5">
      <c r="B304" s="32"/>
      <c r="D304" s="151" t="s">
        <v>248</v>
      </c>
      <c r="F304" s="152" t="s">
        <v>1249</v>
      </c>
      <c r="I304" s="153"/>
      <c r="L304" s="32"/>
      <c r="M304" s="154"/>
      <c r="T304" s="56"/>
      <c r="AT304" s="17" t="s">
        <v>248</v>
      </c>
      <c r="AU304" s="17" t="s">
        <v>81</v>
      </c>
    </row>
    <row r="305" spans="2:65" s="1" customFormat="1" ht="21.75" customHeight="1">
      <c r="B305" s="32"/>
      <c r="C305" s="137" t="s">
        <v>390</v>
      </c>
      <c r="D305" s="137" t="s">
        <v>243</v>
      </c>
      <c r="E305" s="138" t="s">
        <v>1251</v>
      </c>
      <c r="F305" s="139" t="s">
        <v>1252</v>
      </c>
      <c r="G305" s="140" t="s">
        <v>263</v>
      </c>
      <c r="H305" s="141">
        <v>3</v>
      </c>
      <c r="I305" s="142"/>
      <c r="J305" s="143">
        <f>ROUND(I305*H305,2)</f>
        <v>0</v>
      </c>
      <c r="K305" s="144"/>
      <c r="L305" s="32"/>
      <c r="M305" s="145" t="s">
        <v>1</v>
      </c>
      <c r="N305" s="146" t="s">
        <v>38</v>
      </c>
      <c r="P305" s="147">
        <f>O305*H305</f>
        <v>0</v>
      </c>
      <c r="Q305" s="147">
        <v>0</v>
      </c>
      <c r="R305" s="147">
        <f>Q305*H305</f>
        <v>0</v>
      </c>
      <c r="S305" s="147">
        <v>0</v>
      </c>
      <c r="T305" s="148">
        <f>S305*H305</f>
        <v>0</v>
      </c>
      <c r="AR305" s="149" t="s">
        <v>1164</v>
      </c>
      <c r="AT305" s="149" t="s">
        <v>243</v>
      </c>
      <c r="AU305" s="149" t="s">
        <v>81</v>
      </c>
      <c r="AY305" s="17" t="s">
        <v>241</v>
      </c>
      <c r="BE305" s="150">
        <f>IF(N305="základní",J305,0)</f>
        <v>0</v>
      </c>
      <c r="BF305" s="150">
        <f>IF(N305="snížená",J305,0)</f>
        <v>0</v>
      </c>
      <c r="BG305" s="150">
        <f>IF(N305="zákl. přenesená",J305,0)</f>
        <v>0</v>
      </c>
      <c r="BH305" s="150">
        <f>IF(N305="sníž. přenesená",J305,0)</f>
        <v>0</v>
      </c>
      <c r="BI305" s="150">
        <f>IF(N305="nulová",J305,0)</f>
        <v>0</v>
      </c>
      <c r="BJ305" s="17" t="s">
        <v>81</v>
      </c>
      <c r="BK305" s="150">
        <f>ROUND(I305*H305,2)</f>
        <v>0</v>
      </c>
      <c r="BL305" s="17" t="s">
        <v>1164</v>
      </c>
      <c r="BM305" s="149" t="s">
        <v>1253</v>
      </c>
    </row>
    <row r="306" spans="2:47" s="1" customFormat="1" ht="11.25">
      <c r="B306" s="32"/>
      <c r="D306" s="151" t="s">
        <v>248</v>
      </c>
      <c r="F306" s="152" t="s">
        <v>1252</v>
      </c>
      <c r="I306" s="153"/>
      <c r="L306" s="32"/>
      <c r="M306" s="154"/>
      <c r="T306" s="56"/>
      <c r="AT306" s="17" t="s">
        <v>248</v>
      </c>
      <c r="AU306" s="17" t="s">
        <v>81</v>
      </c>
    </row>
    <row r="307" spans="2:65" s="1" customFormat="1" ht="24.2" customHeight="1">
      <c r="B307" s="32"/>
      <c r="C307" s="155" t="s">
        <v>550</v>
      </c>
      <c r="D307" s="155" t="s">
        <v>260</v>
      </c>
      <c r="E307" s="156" t="s">
        <v>1254</v>
      </c>
      <c r="F307" s="157" t="s">
        <v>1255</v>
      </c>
      <c r="G307" s="158" t="s">
        <v>263</v>
      </c>
      <c r="H307" s="159">
        <v>2</v>
      </c>
      <c r="I307" s="160"/>
      <c r="J307" s="161">
        <f>ROUND(I307*H307,2)</f>
        <v>0</v>
      </c>
      <c r="K307" s="162"/>
      <c r="L307" s="163"/>
      <c r="M307" s="164" t="s">
        <v>1</v>
      </c>
      <c r="N307" s="165" t="s">
        <v>38</v>
      </c>
      <c r="P307" s="147">
        <f>O307*H307</f>
        <v>0</v>
      </c>
      <c r="Q307" s="147">
        <v>0</v>
      </c>
      <c r="R307" s="147">
        <f>Q307*H307</f>
        <v>0</v>
      </c>
      <c r="S307" s="147">
        <v>0</v>
      </c>
      <c r="T307" s="148">
        <f>S307*H307</f>
        <v>0</v>
      </c>
      <c r="AR307" s="149" t="s">
        <v>1164</v>
      </c>
      <c r="AT307" s="149" t="s">
        <v>260</v>
      </c>
      <c r="AU307" s="149" t="s">
        <v>81</v>
      </c>
      <c r="AY307" s="17" t="s">
        <v>241</v>
      </c>
      <c r="BE307" s="150">
        <f>IF(N307="základní",J307,0)</f>
        <v>0</v>
      </c>
      <c r="BF307" s="150">
        <f>IF(N307="snížená",J307,0)</f>
        <v>0</v>
      </c>
      <c r="BG307" s="150">
        <f>IF(N307="zákl. přenesená",J307,0)</f>
        <v>0</v>
      </c>
      <c r="BH307" s="150">
        <f>IF(N307="sníž. přenesená",J307,0)</f>
        <v>0</v>
      </c>
      <c r="BI307" s="150">
        <f>IF(N307="nulová",J307,0)</f>
        <v>0</v>
      </c>
      <c r="BJ307" s="17" t="s">
        <v>81</v>
      </c>
      <c r="BK307" s="150">
        <f>ROUND(I307*H307,2)</f>
        <v>0</v>
      </c>
      <c r="BL307" s="17" t="s">
        <v>1164</v>
      </c>
      <c r="BM307" s="149" t="s">
        <v>1256</v>
      </c>
    </row>
    <row r="308" spans="2:47" s="1" customFormat="1" ht="11.25">
      <c r="B308" s="32"/>
      <c r="D308" s="151" t="s">
        <v>248</v>
      </c>
      <c r="F308" s="152" t="s">
        <v>1255</v>
      </c>
      <c r="I308" s="153"/>
      <c r="L308" s="32"/>
      <c r="M308" s="154"/>
      <c r="T308" s="56"/>
      <c r="AT308" s="17" t="s">
        <v>248</v>
      </c>
      <c r="AU308" s="17" t="s">
        <v>81</v>
      </c>
    </row>
    <row r="309" spans="2:65" s="1" customFormat="1" ht="21.75" customHeight="1">
      <c r="B309" s="32"/>
      <c r="C309" s="155" t="s">
        <v>392</v>
      </c>
      <c r="D309" s="155" t="s">
        <v>260</v>
      </c>
      <c r="E309" s="156" t="s">
        <v>1257</v>
      </c>
      <c r="F309" s="157" t="s">
        <v>1258</v>
      </c>
      <c r="G309" s="158" t="s">
        <v>263</v>
      </c>
      <c r="H309" s="159">
        <v>2</v>
      </c>
      <c r="I309" s="160"/>
      <c r="J309" s="161">
        <f>ROUND(I309*H309,2)</f>
        <v>0</v>
      </c>
      <c r="K309" s="162"/>
      <c r="L309" s="163"/>
      <c r="M309" s="164" t="s">
        <v>1</v>
      </c>
      <c r="N309" s="165" t="s">
        <v>38</v>
      </c>
      <c r="P309" s="147">
        <f>O309*H309</f>
        <v>0</v>
      </c>
      <c r="Q309" s="147">
        <v>0</v>
      </c>
      <c r="R309" s="147">
        <f>Q309*H309</f>
        <v>0</v>
      </c>
      <c r="S309" s="147">
        <v>0</v>
      </c>
      <c r="T309" s="148">
        <f>S309*H309</f>
        <v>0</v>
      </c>
      <c r="AR309" s="149" t="s">
        <v>1164</v>
      </c>
      <c r="AT309" s="149" t="s">
        <v>260</v>
      </c>
      <c r="AU309" s="149" t="s">
        <v>81</v>
      </c>
      <c r="AY309" s="17" t="s">
        <v>241</v>
      </c>
      <c r="BE309" s="150">
        <f>IF(N309="základní",J309,0)</f>
        <v>0</v>
      </c>
      <c r="BF309" s="150">
        <f>IF(N309="snížená",J309,0)</f>
        <v>0</v>
      </c>
      <c r="BG309" s="150">
        <f>IF(N309="zákl. přenesená",J309,0)</f>
        <v>0</v>
      </c>
      <c r="BH309" s="150">
        <f>IF(N309="sníž. přenesená",J309,0)</f>
        <v>0</v>
      </c>
      <c r="BI309" s="150">
        <f>IF(N309="nulová",J309,0)</f>
        <v>0</v>
      </c>
      <c r="BJ309" s="17" t="s">
        <v>81</v>
      </c>
      <c r="BK309" s="150">
        <f>ROUND(I309*H309,2)</f>
        <v>0</v>
      </c>
      <c r="BL309" s="17" t="s">
        <v>1164</v>
      </c>
      <c r="BM309" s="149" t="s">
        <v>1259</v>
      </c>
    </row>
    <row r="310" spans="2:47" s="1" customFormat="1" ht="11.25">
      <c r="B310" s="32"/>
      <c r="D310" s="151" t="s">
        <v>248</v>
      </c>
      <c r="F310" s="152" t="s">
        <v>1258</v>
      </c>
      <c r="I310" s="153"/>
      <c r="L310" s="32"/>
      <c r="M310" s="154"/>
      <c r="T310" s="56"/>
      <c r="AT310" s="17" t="s">
        <v>248</v>
      </c>
      <c r="AU310" s="17" t="s">
        <v>81</v>
      </c>
    </row>
    <row r="311" spans="2:65" s="1" customFormat="1" ht="24.2" customHeight="1">
      <c r="B311" s="32"/>
      <c r="C311" s="155" t="s">
        <v>557</v>
      </c>
      <c r="D311" s="155" t="s">
        <v>260</v>
      </c>
      <c r="E311" s="156" t="s">
        <v>1260</v>
      </c>
      <c r="F311" s="157" t="s">
        <v>1261</v>
      </c>
      <c r="G311" s="158" t="s">
        <v>263</v>
      </c>
      <c r="H311" s="159">
        <v>1</v>
      </c>
      <c r="I311" s="160"/>
      <c r="J311" s="161">
        <f>ROUND(I311*H311,2)</f>
        <v>0</v>
      </c>
      <c r="K311" s="162"/>
      <c r="L311" s="163"/>
      <c r="M311" s="164" t="s">
        <v>1</v>
      </c>
      <c r="N311" s="165" t="s">
        <v>38</v>
      </c>
      <c r="P311" s="147">
        <f>O311*H311</f>
        <v>0</v>
      </c>
      <c r="Q311" s="147">
        <v>0</v>
      </c>
      <c r="R311" s="147">
        <f>Q311*H311</f>
        <v>0</v>
      </c>
      <c r="S311" s="147">
        <v>0</v>
      </c>
      <c r="T311" s="148">
        <f>S311*H311</f>
        <v>0</v>
      </c>
      <c r="AR311" s="149" t="s">
        <v>1164</v>
      </c>
      <c r="AT311" s="149" t="s">
        <v>260</v>
      </c>
      <c r="AU311" s="149" t="s">
        <v>81</v>
      </c>
      <c r="AY311" s="17" t="s">
        <v>241</v>
      </c>
      <c r="BE311" s="150">
        <f>IF(N311="základní",J311,0)</f>
        <v>0</v>
      </c>
      <c r="BF311" s="150">
        <f>IF(N311="snížená",J311,0)</f>
        <v>0</v>
      </c>
      <c r="BG311" s="150">
        <f>IF(N311="zákl. přenesená",J311,0)</f>
        <v>0</v>
      </c>
      <c r="BH311" s="150">
        <f>IF(N311="sníž. přenesená",J311,0)</f>
        <v>0</v>
      </c>
      <c r="BI311" s="150">
        <f>IF(N311="nulová",J311,0)</f>
        <v>0</v>
      </c>
      <c r="BJ311" s="17" t="s">
        <v>81</v>
      </c>
      <c r="BK311" s="150">
        <f>ROUND(I311*H311,2)</f>
        <v>0</v>
      </c>
      <c r="BL311" s="17" t="s">
        <v>1164</v>
      </c>
      <c r="BM311" s="149" t="s">
        <v>1262</v>
      </c>
    </row>
    <row r="312" spans="2:47" s="1" customFormat="1" ht="11.25">
      <c r="B312" s="32"/>
      <c r="D312" s="151" t="s">
        <v>248</v>
      </c>
      <c r="F312" s="152" t="s">
        <v>1261</v>
      </c>
      <c r="I312" s="153"/>
      <c r="L312" s="32"/>
      <c r="M312" s="154"/>
      <c r="T312" s="56"/>
      <c r="AT312" s="17" t="s">
        <v>248</v>
      </c>
      <c r="AU312" s="17" t="s">
        <v>81</v>
      </c>
    </row>
    <row r="313" spans="2:65" s="1" customFormat="1" ht="24.2" customHeight="1">
      <c r="B313" s="32"/>
      <c r="C313" s="137" t="s">
        <v>395</v>
      </c>
      <c r="D313" s="137" t="s">
        <v>243</v>
      </c>
      <c r="E313" s="138" t="s">
        <v>1263</v>
      </c>
      <c r="F313" s="139" t="s">
        <v>1264</v>
      </c>
      <c r="G313" s="140" t="s">
        <v>263</v>
      </c>
      <c r="H313" s="141">
        <v>3</v>
      </c>
      <c r="I313" s="142"/>
      <c r="J313" s="143">
        <f>ROUND(I313*H313,2)</f>
        <v>0</v>
      </c>
      <c r="K313" s="144"/>
      <c r="L313" s="32"/>
      <c r="M313" s="145" t="s">
        <v>1</v>
      </c>
      <c r="N313" s="146" t="s">
        <v>38</v>
      </c>
      <c r="P313" s="147">
        <f>O313*H313</f>
        <v>0</v>
      </c>
      <c r="Q313" s="147">
        <v>0</v>
      </c>
      <c r="R313" s="147">
        <f>Q313*H313</f>
        <v>0</v>
      </c>
      <c r="S313" s="147">
        <v>0</v>
      </c>
      <c r="T313" s="148">
        <f>S313*H313</f>
        <v>0</v>
      </c>
      <c r="AR313" s="149" t="s">
        <v>1164</v>
      </c>
      <c r="AT313" s="149" t="s">
        <v>243</v>
      </c>
      <c r="AU313" s="149" t="s">
        <v>81</v>
      </c>
      <c r="AY313" s="17" t="s">
        <v>241</v>
      </c>
      <c r="BE313" s="150">
        <f>IF(N313="základní",J313,0)</f>
        <v>0</v>
      </c>
      <c r="BF313" s="150">
        <f>IF(N313="snížená",J313,0)</f>
        <v>0</v>
      </c>
      <c r="BG313" s="150">
        <f>IF(N313="zákl. přenesená",J313,0)</f>
        <v>0</v>
      </c>
      <c r="BH313" s="150">
        <f>IF(N313="sníž. přenesená",J313,0)</f>
        <v>0</v>
      </c>
      <c r="BI313" s="150">
        <f>IF(N313="nulová",J313,0)</f>
        <v>0</v>
      </c>
      <c r="BJ313" s="17" t="s">
        <v>81</v>
      </c>
      <c r="BK313" s="150">
        <f>ROUND(I313*H313,2)</f>
        <v>0</v>
      </c>
      <c r="BL313" s="17" t="s">
        <v>1164</v>
      </c>
      <c r="BM313" s="149" t="s">
        <v>1265</v>
      </c>
    </row>
    <row r="314" spans="2:47" s="1" customFormat="1" ht="11.25">
      <c r="B314" s="32"/>
      <c r="D314" s="151" t="s">
        <v>248</v>
      </c>
      <c r="F314" s="152" t="s">
        <v>1264</v>
      </c>
      <c r="I314" s="153"/>
      <c r="L314" s="32"/>
      <c r="M314" s="154"/>
      <c r="T314" s="56"/>
      <c r="AT314" s="17" t="s">
        <v>248</v>
      </c>
      <c r="AU314" s="17" t="s">
        <v>81</v>
      </c>
    </row>
    <row r="315" spans="2:65" s="1" customFormat="1" ht="24.2" customHeight="1">
      <c r="B315" s="32"/>
      <c r="C315" s="155" t="s">
        <v>565</v>
      </c>
      <c r="D315" s="155" t="s">
        <v>260</v>
      </c>
      <c r="E315" s="156" t="s">
        <v>513</v>
      </c>
      <c r="F315" s="157" t="s">
        <v>514</v>
      </c>
      <c r="G315" s="158" t="s">
        <v>267</v>
      </c>
      <c r="H315" s="159">
        <v>80</v>
      </c>
      <c r="I315" s="160"/>
      <c r="J315" s="161">
        <f>ROUND(I315*H315,2)</f>
        <v>0</v>
      </c>
      <c r="K315" s="162"/>
      <c r="L315" s="163"/>
      <c r="M315" s="164" t="s">
        <v>1</v>
      </c>
      <c r="N315" s="165" t="s">
        <v>38</v>
      </c>
      <c r="P315" s="147">
        <f>O315*H315</f>
        <v>0</v>
      </c>
      <c r="Q315" s="147">
        <v>0</v>
      </c>
      <c r="R315" s="147">
        <f>Q315*H315</f>
        <v>0</v>
      </c>
      <c r="S315" s="147">
        <v>0</v>
      </c>
      <c r="T315" s="148">
        <f>S315*H315</f>
        <v>0</v>
      </c>
      <c r="AR315" s="149" t="s">
        <v>1164</v>
      </c>
      <c r="AT315" s="149" t="s">
        <v>260</v>
      </c>
      <c r="AU315" s="149" t="s">
        <v>81</v>
      </c>
      <c r="AY315" s="17" t="s">
        <v>241</v>
      </c>
      <c r="BE315" s="150">
        <f>IF(N315="základní",J315,0)</f>
        <v>0</v>
      </c>
      <c r="BF315" s="150">
        <f>IF(N315="snížená",J315,0)</f>
        <v>0</v>
      </c>
      <c r="BG315" s="150">
        <f>IF(N315="zákl. přenesená",J315,0)</f>
        <v>0</v>
      </c>
      <c r="BH315" s="150">
        <f>IF(N315="sníž. přenesená",J315,0)</f>
        <v>0</v>
      </c>
      <c r="BI315" s="150">
        <f>IF(N315="nulová",J315,0)</f>
        <v>0</v>
      </c>
      <c r="BJ315" s="17" t="s">
        <v>81</v>
      </c>
      <c r="BK315" s="150">
        <f>ROUND(I315*H315,2)</f>
        <v>0</v>
      </c>
      <c r="BL315" s="17" t="s">
        <v>1164</v>
      </c>
      <c r="BM315" s="149" t="s">
        <v>1266</v>
      </c>
    </row>
    <row r="316" spans="2:47" s="1" customFormat="1" ht="19.5">
      <c r="B316" s="32"/>
      <c r="D316" s="151" t="s">
        <v>248</v>
      </c>
      <c r="F316" s="152" t="s">
        <v>514</v>
      </c>
      <c r="I316" s="153"/>
      <c r="L316" s="32"/>
      <c r="M316" s="154"/>
      <c r="T316" s="56"/>
      <c r="AT316" s="17" t="s">
        <v>248</v>
      </c>
      <c r="AU316" s="17" t="s">
        <v>81</v>
      </c>
    </row>
    <row r="317" spans="2:65" s="1" customFormat="1" ht="24.2" customHeight="1">
      <c r="B317" s="32"/>
      <c r="C317" s="155" t="s">
        <v>398</v>
      </c>
      <c r="D317" s="155" t="s">
        <v>260</v>
      </c>
      <c r="E317" s="156" t="s">
        <v>510</v>
      </c>
      <c r="F317" s="157" t="s">
        <v>511</v>
      </c>
      <c r="G317" s="158" t="s">
        <v>267</v>
      </c>
      <c r="H317" s="159">
        <v>82</v>
      </c>
      <c r="I317" s="160"/>
      <c r="J317" s="161">
        <f>ROUND(I317*H317,2)</f>
        <v>0</v>
      </c>
      <c r="K317" s="162"/>
      <c r="L317" s="163"/>
      <c r="M317" s="164" t="s">
        <v>1</v>
      </c>
      <c r="N317" s="165" t="s">
        <v>38</v>
      </c>
      <c r="P317" s="147">
        <f>O317*H317</f>
        <v>0</v>
      </c>
      <c r="Q317" s="147">
        <v>0</v>
      </c>
      <c r="R317" s="147">
        <f>Q317*H317</f>
        <v>0</v>
      </c>
      <c r="S317" s="147">
        <v>0</v>
      </c>
      <c r="T317" s="148">
        <f>S317*H317</f>
        <v>0</v>
      </c>
      <c r="AR317" s="149" t="s">
        <v>1164</v>
      </c>
      <c r="AT317" s="149" t="s">
        <v>260</v>
      </c>
      <c r="AU317" s="149" t="s">
        <v>81</v>
      </c>
      <c r="AY317" s="17" t="s">
        <v>241</v>
      </c>
      <c r="BE317" s="150">
        <f>IF(N317="základní",J317,0)</f>
        <v>0</v>
      </c>
      <c r="BF317" s="150">
        <f>IF(N317="snížená",J317,0)</f>
        <v>0</v>
      </c>
      <c r="BG317" s="150">
        <f>IF(N317="zákl. přenesená",J317,0)</f>
        <v>0</v>
      </c>
      <c r="BH317" s="150">
        <f>IF(N317="sníž. přenesená",J317,0)</f>
        <v>0</v>
      </c>
      <c r="BI317" s="150">
        <f>IF(N317="nulová",J317,0)</f>
        <v>0</v>
      </c>
      <c r="BJ317" s="17" t="s">
        <v>81</v>
      </c>
      <c r="BK317" s="150">
        <f>ROUND(I317*H317,2)</f>
        <v>0</v>
      </c>
      <c r="BL317" s="17" t="s">
        <v>1164</v>
      </c>
      <c r="BM317" s="149" t="s">
        <v>1267</v>
      </c>
    </row>
    <row r="318" spans="2:47" s="1" customFormat="1" ht="19.5">
      <c r="B318" s="32"/>
      <c r="D318" s="151" t="s">
        <v>248</v>
      </c>
      <c r="F318" s="152" t="s">
        <v>511</v>
      </c>
      <c r="I318" s="153"/>
      <c r="L318" s="32"/>
      <c r="M318" s="154"/>
      <c r="T318" s="56"/>
      <c r="AT318" s="17" t="s">
        <v>248</v>
      </c>
      <c r="AU318" s="17" t="s">
        <v>81</v>
      </c>
    </row>
    <row r="319" spans="2:65" s="1" customFormat="1" ht="24.2" customHeight="1">
      <c r="B319" s="32"/>
      <c r="C319" s="155" t="s">
        <v>572</v>
      </c>
      <c r="D319" s="155" t="s">
        <v>260</v>
      </c>
      <c r="E319" s="156" t="s">
        <v>520</v>
      </c>
      <c r="F319" s="157" t="s">
        <v>521</v>
      </c>
      <c r="G319" s="158" t="s">
        <v>267</v>
      </c>
      <c r="H319" s="159">
        <v>40</v>
      </c>
      <c r="I319" s="160"/>
      <c r="J319" s="161">
        <f>ROUND(I319*H319,2)</f>
        <v>0</v>
      </c>
      <c r="K319" s="162"/>
      <c r="L319" s="163"/>
      <c r="M319" s="164" t="s">
        <v>1</v>
      </c>
      <c r="N319" s="165" t="s">
        <v>38</v>
      </c>
      <c r="P319" s="147">
        <f>O319*H319</f>
        <v>0</v>
      </c>
      <c r="Q319" s="147">
        <v>0</v>
      </c>
      <c r="R319" s="147">
        <f>Q319*H319</f>
        <v>0</v>
      </c>
      <c r="S319" s="147">
        <v>0</v>
      </c>
      <c r="T319" s="148">
        <f>S319*H319</f>
        <v>0</v>
      </c>
      <c r="AR319" s="149" t="s">
        <v>1164</v>
      </c>
      <c r="AT319" s="149" t="s">
        <v>260</v>
      </c>
      <c r="AU319" s="149" t="s">
        <v>81</v>
      </c>
      <c r="AY319" s="17" t="s">
        <v>241</v>
      </c>
      <c r="BE319" s="150">
        <f>IF(N319="základní",J319,0)</f>
        <v>0</v>
      </c>
      <c r="BF319" s="150">
        <f>IF(N319="snížená",J319,0)</f>
        <v>0</v>
      </c>
      <c r="BG319" s="150">
        <f>IF(N319="zákl. přenesená",J319,0)</f>
        <v>0</v>
      </c>
      <c r="BH319" s="150">
        <f>IF(N319="sníž. přenesená",J319,0)</f>
        <v>0</v>
      </c>
      <c r="BI319" s="150">
        <f>IF(N319="nulová",J319,0)</f>
        <v>0</v>
      </c>
      <c r="BJ319" s="17" t="s">
        <v>81</v>
      </c>
      <c r="BK319" s="150">
        <f>ROUND(I319*H319,2)</f>
        <v>0</v>
      </c>
      <c r="BL319" s="17" t="s">
        <v>1164</v>
      </c>
      <c r="BM319" s="149" t="s">
        <v>1268</v>
      </c>
    </row>
    <row r="320" spans="2:47" s="1" customFormat="1" ht="19.5">
      <c r="B320" s="32"/>
      <c r="D320" s="151" t="s">
        <v>248</v>
      </c>
      <c r="F320" s="152" t="s">
        <v>521</v>
      </c>
      <c r="I320" s="153"/>
      <c r="L320" s="32"/>
      <c r="M320" s="154"/>
      <c r="T320" s="56"/>
      <c r="AT320" s="17" t="s">
        <v>248</v>
      </c>
      <c r="AU320" s="17" t="s">
        <v>81</v>
      </c>
    </row>
    <row r="321" spans="2:65" s="1" customFormat="1" ht="24.2" customHeight="1">
      <c r="B321" s="32"/>
      <c r="C321" s="155" t="s">
        <v>401</v>
      </c>
      <c r="D321" s="155" t="s">
        <v>260</v>
      </c>
      <c r="E321" s="156" t="s">
        <v>1269</v>
      </c>
      <c r="F321" s="157" t="s">
        <v>1270</v>
      </c>
      <c r="G321" s="158" t="s">
        <v>267</v>
      </c>
      <c r="H321" s="159">
        <v>150</v>
      </c>
      <c r="I321" s="160"/>
      <c r="J321" s="161">
        <f>ROUND(I321*H321,2)</f>
        <v>0</v>
      </c>
      <c r="K321" s="162"/>
      <c r="L321" s="163"/>
      <c r="M321" s="164" t="s">
        <v>1</v>
      </c>
      <c r="N321" s="165" t="s">
        <v>38</v>
      </c>
      <c r="P321" s="147">
        <f>O321*H321</f>
        <v>0</v>
      </c>
      <c r="Q321" s="147">
        <v>0</v>
      </c>
      <c r="R321" s="147">
        <f>Q321*H321</f>
        <v>0</v>
      </c>
      <c r="S321" s="147">
        <v>0</v>
      </c>
      <c r="T321" s="148">
        <f>S321*H321</f>
        <v>0</v>
      </c>
      <c r="AR321" s="149" t="s">
        <v>1164</v>
      </c>
      <c r="AT321" s="149" t="s">
        <v>260</v>
      </c>
      <c r="AU321" s="149" t="s">
        <v>81</v>
      </c>
      <c r="AY321" s="17" t="s">
        <v>241</v>
      </c>
      <c r="BE321" s="150">
        <f>IF(N321="základní",J321,0)</f>
        <v>0</v>
      </c>
      <c r="BF321" s="150">
        <f>IF(N321="snížená",J321,0)</f>
        <v>0</v>
      </c>
      <c r="BG321" s="150">
        <f>IF(N321="zákl. přenesená",J321,0)</f>
        <v>0</v>
      </c>
      <c r="BH321" s="150">
        <f>IF(N321="sníž. přenesená",J321,0)</f>
        <v>0</v>
      </c>
      <c r="BI321" s="150">
        <f>IF(N321="nulová",J321,0)</f>
        <v>0</v>
      </c>
      <c r="BJ321" s="17" t="s">
        <v>81</v>
      </c>
      <c r="BK321" s="150">
        <f>ROUND(I321*H321,2)</f>
        <v>0</v>
      </c>
      <c r="BL321" s="17" t="s">
        <v>1164</v>
      </c>
      <c r="BM321" s="149" t="s">
        <v>1271</v>
      </c>
    </row>
    <row r="322" spans="2:47" s="1" customFormat="1" ht="19.5">
      <c r="B322" s="32"/>
      <c r="D322" s="151" t="s">
        <v>248</v>
      </c>
      <c r="F322" s="152" t="s">
        <v>1270</v>
      </c>
      <c r="I322" s="153"/>
      <c r="L322" s="32"/>
      <c r="M322" s="154"/>
      <c r="T322" s="56"/>
      <c r="AT322" s="17" t="s">
        <v>248</v>
      </c>
      <c r="AU322" s="17" t="s">
        <v>81</v>
      </c>
    </row>
    <row r="323" spans="2:65" s="1" customFormat="1" ht="16.5" customHeight="1">
      <c r="B323" s="32"/>
      <c r="C323" s="137" t="s">
        <v>579</v>
      </c>
      <c r="D323" s="137" t="s">
        <v>243</v>
      </c>
      <c r="E323" s="138" t="s">
        <v>1272</v>
      </c>
      <c r="F323" s="139" t="s">
        <v>1273</v>
      </c>
      <c r="G323" s="140" t="s">
        <v>267</v>
      </c>
      <c r="H323" s="141">
        <v>126</v>
      </c>
      <c r="I323" s="142"/>
      <c r="J323" s="143">
        <f>ROUND(I323*H323,2)</f>
        <v>0</v>
      </c>
      <c r="K323" s="144"/>
      <c r="L323" s="32"/>
      <c r="M323" s="145" t="s">
        <v>1</v>
      </c>
      <c r="N323" s="146" t="s">
        <v>38</v>
      </c>
      <c r="P323" s="147">
        <f>O323*H323</f>
        <v>0</v>
      </c>
      <c r="Q323" s="147">
        <v>0</v>
      </c>
      <c r="R323" s="147">
        <f>Q323*H323</f>
        <v>0</v>
      </c>
      <c r="S323" s="147">
        <v>0</v>
      </c>
      <c r="T323" s="148">
        <f>S323*H323</f>
        <v>0</v>
      </c>
      <c r="AR323" s="149" t="s">
        <v>1164</v>
      </c>
      <c r="AT323" s="149" t="s">
        <v>243</v>
      </c>
      <c r="AU323" s="149" t="s">
        <v>81</v>
      </c>
      <c r="AY323" s="17" t="s">
        <v>241</v>
      </c>
      <c r="BE323" s="150">
        <f>IF(N323="základní",J323,0)</f>
        <v>0</v>
      </c>
      <c r="BF323" s="150">
        <f>IF(N323="snížená",J323,0)</f>
        <v>0</v>
      </c>
      <c r="BG323" s="150">
        <f>IF(N323="zákl. přenesená",J323,0)</f>
        <v>0</v>
      </c>
      <c r="BH323" s="150">
        <f>IF(N323="sníž. přenesená",J323,0)</f>
        <v>0</v>
      </c>
      <c r="BI323" s="150">
        <f>IF(N323="nulová",J323,0)</f>
        <v>0</v>
      </c>
      <c r="BJ323" s="17" t="s">
        <v>81</v>
      </c>
      <c r="BK323" s="150">
        <f>ROUND(I323*H323,2)</f>
        <v>0</v>
      </c>
      <c r="BL323" s="17" t="s">
        <v>1164</v>
      </c>
      <c r="BM323" s="149" t="s">
        <v>1274</v>
      </c>
    </row>
    <row r="324" spans="2:47" s="1" customFormat="1" ht="11.25">
      <c r="B324" s="32"/>
      <c r="D324" s="151" t="s">
        <v>248</v>
      </c>
      <c r="F324" s="152" t="s">
        <v>1273</v>
      </c>
      <c r="I324" s="153"/>
      <c r="L324" s="32"/>
      <c r="M324" s="154"/>
      <c r="T324" s="56"/>
      <c r="AT324" s="17" t="s">
        <v>248</v>
      </c>
      <c r="AU324" s="17" t="s">
        <v>81</v>
      </c>
    </row>
    <row r="325" spans="2:65" s="1" customFormat="1" ht="16.5" customHeight="1">
      <c r="B325" s="32"/>
      <c r="C325" s="137" t="s">
        <v>405</v>
      </c>
      <c r="D325" s="137" t="s">
        <v>243</v>
      </c>
      <c r="E325" s="138" t="s">
        <v>783</v>
      </c>
      <c r="F325" s="139" t="s">
        <v>784</v>
      </c>
      <c r="G325" s="140" t="s">
        <v>263</v>
      </c>
      <c r="H325" s="141">
        <v>40</v>
      </c>
      <c r="I325" s="142"/>
      <c r="J325" s="143">
        <f>ROUND(I325*H325,2)</f>
        <v>0</v>
      </c>
      <c r="K325" s="144"/>
      <c r="L325" s="32"/>
      <c r="M325" s="145" t="s">
        <v>1</v>
      </c>
      <c r="N325" s="146" t="s">
        <v>38</v>
      </c>
      <c r="P325" s="147">
        <f>O325*H325</f>
        <v>0</v>
      </c>
      <c r="Q325" s="147">
        <v>0</v>
      </c>
      <c r="R325" s="147">
        <f>Q325*H325</f>
        <v>0</v>
      </c>
      <c r="S325" s="147">
        <v>0</v>
      </c>
      <c r="T325" s="148">
        <f>S325*H325</f>
        <v>0</v>
      </c>
      <c r="AR325" s="149" t="s">
        <v>1164</v>
      </c>
      <c r="AT325" s="149" t="s">
        <v>243</v>
      </c>
      <c r="AU325" s="149" t="s">
        <v>81</v>
      </c>
      <c r="AY325" s="17" t="s">
        <v>241</v>
      </c>
      <c r="BE325" s="150">
        <f>IF(N325="základní",J325,0)</f>
        <v>0</v>
      </c>
      <c r="BF325" s="150">
        <f>IF(N325="snížená",J325,0)</f>
        <v>0</v>
      </c>
      <c r="BG325" s="150">
        <f>IF(N325="zákl. přenesená",J325,0)</f>
        <v>0</v>
      </c>
      <c r="BH325" s="150">
        <f>IF(N325="sníž. přenesená",J325,0)</f>
        <v>0</v>
      </c>
      <c r="BI325" s="150">
        <f>IF(N325="nulová",J325,0)</f>
        <v>0</v>
      </c>
      <c r="BJ325" s="17" t="s">
        <v>81</v>
      </c>
      <c r="BK325" s="150">
        <f>ROUND(I325*H325,2)</f>
        <v>0</v>
      </c>
      <c r="BL325" s="17" t="s">
        <v>1164</v>
      </c>
      <c r="BM325" s="149" t="s">
        <v>1275</v>
      </c>
    </row>
    <row r="326" spans="2:47" s="1" customFormat="1" ht="11.25">
      <c r="B326" s="32"/>
      <c r="D326" s="151" t="s">
        <v>248</v>
      </c>
      <c r="F326" s="152" t="s">
        <v>784</v>
      </c>
      <c r="I326" s="153"/>
      <c r="L326" s="32"/>
      <c r="M326" s="154"/>
      <c r="T326" s="56"/>
      <c r="AT326" s="17" t="s">
        <v>248</v>
      </c>
      <c r="AU326" s="17" t="s">
        <v>81</v>
      </c>
    </row>
    <row r="327" spans="2:65" s="1" customFormat="1" ht="24.2" customHeight="1">
      <c r="B327" s="32"/>
      <c r="C327" s="155" t="s">
        <v>586</v>
      </c>
      <c r="D327" s="155" t="s">
        <v>260</v>
      </c>
      <c r="E327" s="156" t="s">
        <v>825</v>
      </c>
      <c r="F327" s="157" t="s">
        <v>826</v>
      </c>
      <c r="G327" s="158" t="s">
        <v>263</v>
      </c>
      <c r="H327" s="159">
        <v>2</v>
      </c>
      <c r="I327" s="160"/>
      <c r="J327" s="161">
        <f>ROUND(I327*H327,2)</f>
        <v>0</v>
      </c>
      <c r="K327" s="162"/>
      <c r="L327" s="163"/>
      <c r="M327" s="164" t="s">
        <v>1</v>
      </c>
      <c r="N327" s="165" t="s">
        <v>38</v>
      </c>
      <c r="P327" s="147">
        <f>O327*H327</f>
        <v>0</v>
      </c>
      <c r="Q327" s="147">
        <v>0</v>
      </c>
      <c r="R327" s="147">
        <f>Q327*H327</f>
        <v>0</v>
      </c>
      <c r="S327" s="147">
        <v>0</v>
      </c>
      <c r="T327" s="148">
        <f>S327*H327</f>
        <v>0</v>
      </c>
      <c r="AR327" s="149" t="s">
        <v>1164</v>
      </c>
      <c r="AT327" s="149" t="s">
        <v>260</v>
      </c>
      <c r="AU327" s="149" t="s">
        <v>81</v>
      </c>
      <c r="AY327" s="17" t="s">
        <v>241</v>
      </c>
      <c r="BE327" s="150">
        <f>IF(N327="základní",J327,0)</f>
        <v>0</v>
      </c>
      <c r="BF327" s="150">
        <f>IF(N327="snížená",J327,0)</f>
        <v>0</v>
      </c>
      <c r="BG327" s="150">
        <f>IF(N327="zákl. přenesená",J327,0)</f>
        <v>0</v>
      </c>
      <c r="BH327" s="150">
        <f>IF(N327="sníž. přenesená",J327,0)</f>
        <v>0</v>
      </c>
      <c r="BI327" s="150">
        <f>IF(N327="nulová",J327,0)</f>
        <v>0</v>
      </c>
      <c r="BJ327" s="17" t="s">
        <v>81</v>
      </c>
      <c r="BK327" s="150">
        <f>ROUND(I327*H327,2)</f>
        <v>0</v>
      </c>
      <c r="BL327" s="17" t="s">
        <v>1164</v>
      </c>
      <c r="BM327" s="149" t="s">
        <v>1276</v>
      </c>
    </row>
    <row r="328" spans="2:47" s="1" customFormat="1" ht="19.5">
      <c r="B328" s="32"/>
      <c r="D328" s="151" t="s">
        <v>248</v>
      </c>
      <c r="F328" s="152" t="s">
        <v>826</v>
      </c>
      <c r="I328" s="153"/>
      <c r="L328" s="32"/>
      <c r="M328" s="154"/>
      <c r="T328" s="56"/>
      <c r="AT328" s="17" t="s">
        <v>248</v>
      </c>
      <c r="AU328" s="17" t="s">
        <v>81</v>
      </c>
    </row>
    <row r="329" spans="2:65" s="1" customFormat="1" ht="16.5" customHeight="1">
      <c r="B329" s="32"/>
      <c r="C329" s="137" t="s">
        <v>408</v>
      </c>
      <c r="D329" s="137" t="s">
        <v>243</v>
      </c>
      <c r="E329" s="138" t="s">
        <v>1277</v>
      </c>
      <c r="F329" s="139" t="s">
        <v>1278</v>
      </c>
      <c r="G329" s="140" t="s">
        <v>1279</v>
      </c>
      <c r="H329" s="141">
        <v>18</v>
      </c>
      <c r="I329" s="142"/>
      <c r="J329" s="143">
        <f>ROUND(I329*H329,2)</f>
        <v>0</v>
      </c>
      <c r="K329" s="144"/>
      <c r="L329" s="32"/>
      <c r="M329" s="145" t="s">
        <v>1</v>
      </c>
      <c r="N329" s="146" t="s">
        <v>38</v>
      </c>
      <c r="P329" s="147">
        <f>O329*H329</f>
        <v>0</v>
      </c>
      <c r="Q329" s="147">
        <v>0</v>
      </c>
      <c r="R329" s="147">
        <f>Q329*H329</f>
        <v>0</v>
      </c>
      <c r="S329" s="147">
        <v>0</v>
      </c>
      <c r="T329" s="148">
        <f>S329*H329</f>
        <v>0</v>
      </c>
      <c r="AR329" s="149" t="s">
        <v>1164</v>
      </c>
      <c r="AT329" s="149" t="s">
        <v>243</v>
      </c>
      <c r="AU329" s="149" t="s">
        <v>81</v>
      </c>
      <c r="AY329" s="17" t="s">
        <v>241</v>
      </c>
      <c r="BE329" s="150">
        <f>IF(N329="základní",J329,0)</f>
        <v>0</v>
      </c>
      <c r="BF329" s="150">
        <f>IF(N329="snížená",J329,0)</f>
        <v>0</v>
      </c>
      <c r="BG329" s="150">
        <f>IF(N329="zákl. přenesená",J329,0)</f>
        <v>0</v>
      </c>
      <c r="BH329" s="150">
        <f>IF(N329="sníž. přenesená",J329,0)</f>
        <v>0</v>
      </c>
      <c r="BI329" s="150">
        <f>IF(N329="nulová",J329,0)</f>
        <v>0</v>
      </c>
      <c r="BJ329" s="17" t="s">
        <v>81</v>
      </c>
      <c r="BK329" s="150">
        <f>ROUND(I329*H329,2)</f>
        <v>0</v>
      </c>
      <c r="BL329" s="17" t="s">
        <v>1164</v>
      </c>
      <c r="BM329" s="149" t="s">
        <v>1280</v>
      </c>
    </row>
    <row r="330" spans="2:47" s="1" customFormat="1" ht="11.25">
      <c r="B330" s="32"/>
      <c r="D330" s="151" t="s">
        <v>248</v>
      </c>
      <c r="F330" s="152" t="s">
        <v>1278</v>
      </c>
      <c r="I330" s="153"/>
      <c r="L330" s="32"/>
      <c r="M330" s="154"/>
      <c r="T330" s="56"/>
      <c r="AT330" s="17" t="s">
        <v>248</v>
      </c>
      <c r="AU330" s="17" t="s">
        <v>81</v>
      </c>
    </row>
    <row r="331" spans="2:65" s="1" customFormat="1" ht="16.5" customHeight="1">
      <c r="B331" s="32"/>
      <c r="C331" s="137" t="s">
        <v>596</v>
      </c>
      <c r="D331" s="137" t="s">
        <v>243</v>
      </c>
      <c r="E331" s="138" t="s">
        <v>1281</v>
      </c>
      <c r="F331" s="139" t="s">
        <v>1282</v>
      </c>
      <c r="G331" s="140" t="s">
        <v>1279</v>
      </c>
      <c r="H331" s="141">
        <v>4</v>
      </c>
      <c r="I331" s="142"/>
      <c r="J331" s="143">
        <f>ROUND(I331*H331,2)</f>
        <v>0</v>
      </c>
      <c r="K331" s="144"/>
      <c r="L331" s="32"/>
      <c r="M331" s="145" t="s">
        <v>1</v>
      </c>
      <c r="N331" s="146" t="s">
        <v>38</v>
      </c>
      <c r="P331" s="147">
        <f>O331*H331</f>
        <v>0</v>
      </c>
      <c r="Q331" s="147">
        <v>0</v>
      </c>
      <c r="R331" s="147">
        <f>Q331*H331</f>
        <v>0</v>
      </c>
      <c r="S331" s="147">
        <v>0</v>
      </c>
      <c r="T331" s="148">
        <f>S331*H331</f>
        <v>0</v>
      </c>
      <c r="AR331" s="149" t="s">
        <v>1164</v>
      </c>
      <c r="AT331" s="149" t="s">
        <v>243</v>
      </c>
      <c r="AU331" s="149" t="s">
        <v>81</v>
      </c>
      <c r="AY331" s="17" t="s">
        <v>241</v>
      </c>
      <c r="BE331" s="150">
        <f>IF(N331="základní",J331,0)</f>
        <v>0</v>
      </c>
      <c r="BF331" s="150">
        <f>IF(N331="snížená",J331,0)</f>
        <v>0</v>
      </c>
      <c r="BG331" s="150">
        <f>IF(N331="zákl. přenesená",J331,0)</f>
        <v>0</v>
      </c>
      <c r="BH331" s="150">
        <f>IF(N331="sníž. přenesená",J331,0)</f>
        <v>0</v>
      </c>
      <c r="BI331" s="150">
        <f>IF(N331="nulová",J331,0)</f>
        <v>0</v>
      </c>
      <c r="BJ331" s="17" t="s">
        <v>81</v>
      </c>
      <c r="BK331" s="150">
        <f>ROUND(I331*H331,2)</f>
        <v>0</v>
      </c>
      <c r="BL331" s="17" t="s">
        <v>1164</v>
      </c>
      <c r="BM331" s="149" t="s">
        <v>1283</v>
      </c>
    </row>
    <row r="332" spans="2:47" s="1" customFormat="1" ht="11.25">
      <c r="B332" s="32"/>
      <c r="D332" s="151" t="s">
        <v>248</v>
      </c>
      <c r="F332" s="152" t="s">
        <v>1282</v>
      </c>
      <c r="I332" s="153"/>
      <c r="L332" s="32"/>
      <c r="M332" s="154"/>
      <c r="T332" s="56"/>
      <c r="AT332" s="17" t="s">
        <v>248</v>
      </c>
      <c r="AU332" s="17" t="s">
        <v>81</v>
      </c>
    </row>
    <row r="333" spans="2:65" s="1" customFormat="1" ht="16.5" customHeight="1">
      <c r="B333" s="32"/>
      <c r="C333" s="137" t="s">
        <v>412</v>
      </c>
      <c r="D333" s="137" t="s">
        <v>243</v>
      </c>
      <c r="E333" s="138" t="s">
        <v>1284</v>
      </c>
      <c r="F333" s="139" t="s">
        <v>1285</v>
      </c>
      <c r="G333" s="140" t="s">
        <v>267</v>
      </c>
      <c r="H333" s="141">
        <v>64</v>
      </c>
      <c r="I333" s="142"/>
      <c r="J333" s="143">
        <f>ROUND(I333*H333,2)</f>
        <v>0</v>
      </c>
      <c r="K333" s="144"/>
      <c r="L333" s="32"/>
      <c r="M333" s="145" t="s">
        <v>1</v>
      </c>
      <c r="N333" s="146" t="s">
        <v>38</v>
      </c>
      <c r="P333" s="147">
        <f>O333*H333</f>
        <v>0</v>
      </c>
      <c r="Q333" s="147">
        <v>0</v>
      </c>
      <c r="R333" s="147">
        <f>Q333*H333</f>
        <v>0</v>
      </c>
      <c r="S333" s="147">
        <v>0</v>
      </c>
      <c r="T333" s="148">
        <f>S333*H333</f>
        <v>0</v>
      </c>
      <c r="AR333" s="149" t="s">
        <v>1164</v>
      </c>
      <c r="AT333" s="149" t="s">
        <v>243</v>
      </c>
      <c r="AU333" s="149" t="s">
        <v>81</v>
      </c>
      <c r="AY333" s="17" t="s">
        <v>241</v>
      </c>
      <c r="BE333" s="150">
        <f>IF(N333="základní",J333,0)</f>
        <v>0</v>
      </c>
      <c r="BF333" s="150">
        <f>IF(N333="snížená",J333,0)</f>
        <v>0</v>
      </c>
      <c r="BG333" s="150">
        <f>IF(N333="zákl. přenesená",J333,0)</f>
        <v>0</v>
      </c>
      <c r="BH333" s="150">
        <f>IF(N333="sníž. přenesená",J333,0)</f>
        <v>0</v>
      </c>
      <c r="BI333" s="150">
        <f>IF(N333="nulová",J333,0)</f>
        <v>0</v>
      </c>
      <c r="BJ333" s="17" t="s">
        <v>81</v>
      </c>
      <c r="BK333" s="150">
        <f>ROUND(I333*H333,2)</f>
        <v>0</v>
      </c>
      <c r="BL333" s="17" t="s">
        <v>1164</v>
      </c>
      <c r="BM333" s="149" t="s">
        <v>1286</v>
      </c>
    </row>
    <row r="334" spans="2:47" s="1" customFormat="1" ht="11.25">
      <c r="B334" s="32"/>
      <c r="D334" s="151" t="s">
        <v>248</v>
      </c>
      <c r="F334" s="152" t="s">
        <v>1285</v>
      </c>
      <c r="I334" s="153"/>
      <c r="L334" s="32"/>
      <c r="M334" s="154"/>
      <c r="T334" s="56"/>
      <c r="AT334" s="17" t="s">
        <v>248</v>
      </c>
      <c r="AU334" s="17" t="s">
        <v>81</v>
      </c>
    </row>
    <row r="335" spans="2:65" s="1" customFormat="1" ht="49.15" customHeight="1">
      <c r="B335" s="32"/>
      <c r="C335" s="155" t="s">
        <v>606</v>
      </c>
      <c r="D335" s="155" t="s">
        <v>260</v>
      </c>
      <c r="E335" s="156" t="s">
        <v>1287</v>
      </c>
      <c r="F335" s="157" t="s">
        <v>1288</v>
      </c>
      <c r="G335" s="158" t="s">
        <v>263</v>
      </c>
      <c r="H335" s="159">
        <v>3</v>
      </c>
      <c r="I335" s="160"/>
      <c r="J335" s="161">
        <f>ROUND(I335*H335,2)</f>
        <v>0</v>
      </c>
      <c r="K335" s="162"/>
      <c r="L335" s="163"/>
      <c r="M335" s="164" t="s">
        <v>1</v>
      </c>
      <c r="N335" s="165" t="s">
        <v>38</v>
      </c>
      <c r="P335" s="147">
        <f>O335*H335</f>
        <v>0</v>
      </c>
      <c r="Q335" s="147">
        <v>0</v>
      </c>
      <c r="R335" s="147">
        <f>Q335*H335</f>
        <v>0</v>
      </c>
      <c r="S335" s="147">
        <v>0</v>
      </c>
      <c r="T335" s="148">
        <f>S335*H335</f>
        <v>0</v>
      </c>
      <c r="AR335" s="149" t="s">
        <v>1164</v>
      </c>
      <c r="AT335" s="149" t="s">
        <v>260</v>
      </c>
      <c r="AU335" s="149" t="s">
        <v>81</v>
      </c>
      <c r="AY335" s="17" t="s">
        <v>241</v>
      </c>
      <c r="BE335" s="150">
        <f>IF(N335="základní",J335,0)</f>
        <v>0</v>
      </c>
      <c r="BF335" s="150">
        <f>IF(N335="snížená",J335,0)</f>
        <v>0</v>
      </c>
      <c r="BG335" s="150">
        <f>IF(N335="zákl. přenesená",J335,0)</f>
        <v>0</v>
      </c>
      <c r="BH335" s="150">
        <f>IF(N335="sníž. přenesená",J335,0)</f>
        <v>0</v>
      </c>
      <c r="BI335" s="150">
        <f>IF(N335="nulová",J335,0)</f>
        <v>0</v>
      </c>
      <c r="BJ335" s="17" t="s">
        <v>81</v>
      </c>
      <c r="BK335" s="150">
        <f>ROUND(I335*H335,2)</f>
        <v>0</v>
      </c>
      <c r="BL335" s="17" t="s">
        <v>1164</v>
      </c>
      <c r="BM335" s="149" t="s">
        <v>1289</v>
      </c>
    </row>
    <row r="336" spans="2:47" s="1" customFormat="1" ht="29.25">
      <c r="B336" s="32"/>
      <c r="D336" s="151" t="s">
        <v>248</v>
      </c>
      <c r="F336" s="152" t="s">
        <v>1288</v>
      </c>
      <c r="I336" s="153"/>
      <c r="L336" s="32"/>
      <c r="M336" s="154"/>
      <c r="T336" s="56"/>
      <c r="AT336" s="17" t="s">
        <v>248</v>
      </c>
      <c r="AU336" s="17" t="s">
        <v>81</v>
      </c>
    </row>
    <row r="337" spans="2:65" s="1" customFormat="1" ht="33" customHeight="1">
      <c r="B337" s="32"/>
      <c r="C337" s="155" t="s">
        <v>415</v>
      </c>
      <c r="D337" s="155" t="s">
        <v>260</v>
      </c>
      <c r="E337" s="156" t="s">
        <v>1290</v>
      </c>
      <c r="F337" s="157" t="s">
        <v>1291</v>
      </c>
      <c r="G337" s="158" t="s">
        <v>267</v>
      </c>
      <c r="H337" s="159">
        <v>64</v>
      </c>
      <c r="I337" s="160"/>
      <c r="J337" s="161">
        <f>ROUND(I337*H337,2)</f>
        <v>0</v>
      </c>
      <c r="K337" s="162"/>
      <c r="L337" s="163"/>
      <c r="M337" s="164" t="s">
        <v>1</v>
      </c>
      <c r="N337" s="165" t="s">
        <v>38</v>
      </c>
      <c r="P337" s="147">
        <f>O337*H337</f>
        <v>0</v>
      </c>
      <c r="Q337" s="147">
        <v>0</v>
      </c>
      <c r="R337" s="147">
        <f>Q337*H337</f>
        <v>0</v>
      </c>
      <c r="S337" s="147">
        <v>0</v>
      </c>
      <c r="T337" s="148">
        <f>S337*H337</f>
        <v>0</v>
      </c>
      <c r="AR337" s="149" t="s">
        <v>1164</v>
      </c>
      <c r="AT337" s="149" t="s">
        <v>260</v>
      </c>
      <c r="AU337" s="149" t="s">
        <v>81</v>
      </c>
      <c r="AY337" s="17" t="s">
        <v>241</v>
      </c>
      <c r="BE337" s="150">
        <f>IF(N337="základní",J337,0)</f>
        <v>0</v>
      </c>
      <c r="BF337" s="150">
        <f>IF(N337="snížená",J337,0)</f>
        <v>0</v>
      </c>
      <c r="BG337" s="150">
        <f>IF(N337="zákl. přenesená",J337,0)</f>
        <v>0</v>
      </c>
      <c r="BH337" s="150">
        <f>IF(N337="sníž. přenesená",J337,0)</f>
        <v>0</v>
      </c>
      <c r="BI337" s="150">
        <f>IF(N337="nulová",J337,0)</f>
        <v>0</v>
      </c>
      <c r="BJ337" s="17" t="s">
        <v>81</v>
      </c>
      <c r="BK337" s="150">
        <f>ROUND(I337*H337,2)</f>
        <v>0</v>
      </c>
      <c r="BL337" s="17" t="s">
        <v>1164</v>
      </c>
      <c r="BM337" s="149" t="s">
        <v>1292</v>
      </c>
    </row>
    <row r="338" spans="2:47" s="1" customFormat="1" ht="19.5">
      <c r="B338" s="32"/>
      <c r="D338" s="151" t="s">
        <v>248</v>
      </c>
      <c r="F338" s="152" t="s">
        <v>1291</v>
      </c>
      <c r="I338" s="153"/>
      <c r="L338" s="32"/>
      <c r="M338" s="154"/>
      <c r="T338" s="56"/>
      <c r="AT338" s="17" t="s">
        <v>248</v>
      </c>
      <c r="AU338" s="17" t="s">
        <v>81</v>
      </c>
    </row>
    <row r="339" spans="2:65" s="1" customFormat="1" ht="16.5" customHeight="1">
      <c r="B339" s="32"/>
      <c r="C339" s="137" t="s">
        <v>614</v>
      </c>
      <c r="D339" s="137" t="s">
        <v>243</v>
      </c>
      <c r="E339" s="138" t="s">
        <v>910</v>
      </c>
      <c r="F339" s="139" t="s">
        <v>911</v>
      </c>
      <c r="G339" s="140" t="s">
        <v>263</v>
      </c>
      <c r="H339" s="141">
        <v>6</v>
      </c>
      <c r="I339" s="142"/>
      <c r="J339" s="143">
        <f>ROUND(I339*H339,2)</f>
        <v>0</v>
      </c>
      <c r="K339" s="144"/>
      <c r="L339" s="32"/>
      <c r="M339" s="145" t="s">
        <v>1</v>
      </c>
      <c r="N339" s="146" t="s">
        <v>38</v>
      </c>
      <c r="P339" s="147">
        <f>O339*H339</f>
        <v>0</v>
      </c>
      <c r="Q339" s="147">
        <v>0</v>
      </c>
      <c r="R339" s="147">
        <f>Q339*H339</f>
        <v>0</v>
      </c>
      <c r="S339" s="147">
        <v>0</v>
      </c>
      <c r="T339" s="148">
        <f>S339*H339</f>
        <v>0</v>
      </c>
      <c r="AR339" s="149" t="s">
        <v>1164</v>
      </c>
      <c r="AT339" s="149" t="s">
        <v>243</v>
      </c>
      <c r="AU339" s="149" t="s">
        <v>81</v>
      </c>
      <c r="AY339" s="17" t="s">
        <v>241</v>
      </c>
      <c r="BE339" s="150">
        <f>IF(N339="základní",J339,0)</f>
        <v>0</v>
      </c>
      <c r="BF339" s="150">
        <f>IF(N339="snížená",J339,0)</f>
        <v>0</v>
      </c>
      <c r="BG339" s="150">
        <f>IF(N339="zákl. přenesená",J339,0)</f>
        <v>0</v>
      </c>
      <c r="BH339" s="150">
        <f>IF(N339="sníž. přenesená",J339,0)</f>
        <v>0</v>
      </c>
      <c r="BI339" s="150">
        <f>IF(N339="nulová",J339,0)</f>
        <v>0</v>
      </c>
      <c r="BJ339" s="17" t="s">
        <v>81</v>
      </c>
      <c r="BK339" s="150">
        <f>ROUND(I339*H339,2)</f>
        <v>0</v>
      </c>
      <c r="BL339" s="17" t="s">
        <v>1164</v>
      </c>
      <c r="BM339" s="149" t="s">
        <v>1293</v>
      </c>
    </row>
    <row r="340" spans="2:47" s="1" customFormat="1" ht="11.25">
      <c r="B340" s="32"/>
      <c r="D340" s="151" t="s">
        <v>248</v>
      </c>
      <c r="F340" s="152" t="s">
        <v>911</v>
      </c>
      <c r="I340" s="153"/>
      <c r="L340" s="32"/>
      <c r="M340" s="154"/>
      <c r="T340" s="56"/>
      <c r="AT340" s="17" t="s">
        <v>248</v>
      </c>
      <c r="AU340" s="17" t="s">
        <v>81</v>
      </c>
    </row>
    <row r="341" spans="2:65" s="1" customFormat="1" ht="24.2" customHeight="1">
      <c r="B341" s="32"/>
      <c r="C341" s="137" t="s">
        <v>419</v>
      </c>
      <c r="D341" s="137" t="s">
        <v>243</v>
      </c>
      <c r="E341" s="138" t="s">
        <v>913</v>
      </c>
      <c r="F341" s="139" t="s">
        <v>914</v>
      </c>
      <c r="G341" s="140" t="s">
        <v>263</v>
      </c>
      <c r="H341" s="141">
        <v>2</v>
      </c>
      <c r="I341" s="142"/>
      <c r="J341" s="143">
        <f>ROUND(I341*H341,2)</f>
        <v>0</v>
      </c>
      <c r="K341" s="144"/>
      <c r="L341" s="32"/>
      <c r="M341" s="145" t="s">
        <v>1</v>
      </c>
      <c r="N341" s="146" t="s">
        <v>38</v>
      </c>
      <c r="P341" s="147">
        <f>O341*H341</f>
        <v>0</v>
      </c>
      <c r="Q341" s="147">
        <v>0</v>
      </c>
      <c r="R341" s="147">
        <f>Q341*H341</f>
        <v>0</v>
      </c>
      <c r="S341" s="147">
        <v>0</v>
      </c>
      <c r="T341" s="148">
        <f>S341*H341</f>
        <v>0</v>
      </c>
      <c r="AR341" s="149" t="s">
        <v>1164</v>
      </c>
      <c r="AT341" s="149" t="s">
        <v>243</v>
      </c>
      <c r="AU341" s="149" t="s">
        <v>81</v>
      </c>
      <c r="AY341" s="17" t="s">
        <v>241</v>
      </c>
      <c r="BE341" s="150">
        <f>IF(N341="základní",J341,0)</f>
        <v>0</v>
      </c>
      <c r="BF341" s="150">
        <f>IF(N341="snížená",J341,0)</f>
        <v>0</v>
      </c>
      <c r="BG341" s="150">
        <f>IF(N341="zákl. přenesená",J341,0)</f>
        <v>0</v>
      </c>
      <c r="BH341" s="150">
        <f>IF(N341="sníž. přenesená",J341,0)</f>
        <v>0</v>
      </c>
      <c r="BI341" s="150">
        <f>IF(N341="nulová",J341,0)</f>
        <v>0</v>
      </c>
      <c r="BJ341" s="17" t="s">
        <v>81</v>
      </c>
      <c r="BK341" s="150">
        <f>ROUND(I341*H341,2)</f>
        <v>0</v>
      </c>
      <c r="BL341" s="17" t="s">
        <v>1164</v>
      </c>
      <c r="BM341" s="149" t="s">
        <v>1294</v>
      </c>
    </row>
    <row r="342" spans="2:47" s="1" customFormat="1" ht="11.25">
      <c r="B342" s="32"/>
      <c r="D342" s="151" t="s">
        <v>248</v>
      </c>
      <c r="F342" s="152" t="s">
        <v>914</v>
      </c>
      <c r="I342" s="153"/>
      <c r="L342" s="32"/>
      <c r="M342" s="154"/>
      <c r="T342" s="56"/>
      <c r="AT342" s="17" t="s">
        <v>248</v>
      </c>
      <c r="AU342" s="17" t="s">
        <v>81</v>
      </c>
    </row>
    <row r="343" spans="2:65" s="1" customFormat="1" ht="24.2" customHeight="1">
      <c r="B343" s="32"/>
      <c r="C343" s="137" t="s">
        <v>621</v>
      </c>
      <c r="D343" s="137" t="s">
        <v>243</v>
      </c>
      <c r="E343" s="138" t="s">
        <v>1295</v>
      </c>
      <c r="F343" s="139" t="s">
        <v>1296</v>
      </c>
      <c r="G343" s="140" t="s">
        <v>263</v>
      </c>
      <c r="H343" s="141">
        <v>3</v>
      </c>
      <c r="I343" s="142"/>
      <c r="J343" s="143">
        <f>ROUND(I343*H343,2)</f>
        <v>0</v>
      </c>
      <c r="K343" s="144"/>
      <c r="L343" s="32"/>
      <c r="M343" s="145" t="s">
        <v>1</v>
      </c>
      <c r="N343" s="146" t="s">
        <v>38</v>
      </c>
      <c r="P343" s="147">
        <f>O343*H343</f>
        <v>0</v>
      </c>
      <c r="Q343" s="147">
        <v>0</v>
      </c>
      <c r="R343" s="147">
        <f>Q343*H343</f>
        <v>0</v>
      </c>
      <c r="S343" s="147">
        <v>0</v>
      </c>
      <c r="T343" s="148">
        <f>S343*H343</f>
        <v>0</v>
      </c>
      <c r="AR343" s="149" t="s">
        <v>1164</v>
      </c>
      <c r="AT343" s="149" t="s">
        <v>243</v>
      </c>
      <c r="AU343" s="149" t="s">
        <v>81</v>
      </c>
      <c r="AY343" s="17" t="s">
        <v>241</v>
      </c>
      <c r="BE343" s="150">
        <f>IF(N343="základní",J343,0)</f>
        <v>0</v>
      </c>
      <c r="BF343" s="150">
        <f>IF(N343="snížená",J343,0)</f>
        <v>0</v>
      </c>
      <c r="BG343" s="150">
        <f>IF(N343="zákl. přenesená",J343,0)</f>
        <v>0</v>
      </c>
      <c r="BH343" s="150">
        <f>IF(N343="sníž. přenesená",J343,0)</f>
        <v>0</v>
      </c>
      <c r="BI343" s="150">
        <f>IF(N343="nulová",J343,0)</f>
        <v>0</v>
      </c>
      <c r="BJ343" s="17" t="s">
        <v>81</v>
      </c>
      <c r="BK343" s="150">
        <f>ROUND(I343*H343,2)</f>
        <v>0</v>
      </c>
      <c r="BL343" s="17" t="s">
        <v>1164</v>
      </c>
      <c r="BM343" s="149" t="s">
        <v>1297</v>
      </c>
    </row>
    <row r="344" spans="2:47" s="1" customFormat="1" ht="11.25">
      <c r="B344" s="32"/>
      <c r="D344" s="151" t="s">
        <v>248</v>
      </c>
      <c r="F344" s="152" t="s">
        <v>1296</v>
      </c>
      <c r="I344" s="153"/>
      <c r="L344" s="32"/>
      <c r="M344" s="154"/>
      <c r="T344" s="56"/>
      <c r="AT344" s="17" t="s">
        <v>248</v>
      </c>
      <c r="AU344" s="17" t="s">
        <v>81</v>
      </c>
    </row>
    <row r="345" spans="2:65" s="1" customFormat="1" ht="16.5" customHeight="1">
      <c r="B345" s="32"/>
      <c r="C345" s="137" t="s">
        <v>422</v>
      </c>
      <c r="D345" s="137" t="s">
        <v>243</v>
      </c>
      <c r="E345" s="138" t="s">
        <v>399</v>
      </c>
      <c r="F345" s="139" t="s">
        <v>400</v>
      </c>
      <c r="G345" s="140" t="s">
        <v>263</v>
      </c>
      <c r="H345" s="141">
        <v>3</v>
      </c>
      <c r="I345" s="142"/>
      <c r="J345" s="143">
        <f>ROUND(I345*H345,2)</f>
        <v>0</v>
      </c>
      <c r="K345" s="144"/>
      <c r="L345" s="32"/>
      <c r="M345" s="145" t="s">
        <v>1</v>
      </c>
      <c r="N345" s="146" t="s">
        <v>38</v>
      </c>
      <c r="P345" s="147">
        <f>O345*H345</f>
        <v>0</v>
      </c>
      <c r="Q345" s="147">
        <v>0</v>
      </c>
      <c r="R345" s="147">
        <f>Q345*H345</f>
        <v>0</v>
      </c>
      <c r="S345" s="147">
        <v>0</v>
      </c>
      <c r="T345" s="148">
        <f>S345*H345</f>
        <v>0</v>
      </c>
      <c r="AR345" s="149" t="s">
        <v>1164</v>
      </c>
      <c r="AT345" s="149" t="s">
        <v>243</v>
      </c>
      <c r="AU345" s="149" t="s">
        <v>81</v>
      </c>
      <c r="AY345" s="17" t="s">
        <v>241</v>
      </c>
      <c r="BE345" s="150">
        <f>IF(N345="základní",J345,0)</f>
        <v>0</v>
      </c>
      <c r="BF345" s="150">
        <f>IF(N345="snížená",J345,0)</f>
        <v>0</v>
      </c>
      <c r="BG345" s="150">
        <f>IF(N345="zákl. přenesená",J345,0)</f>
        <v>0</v>
      </c>
      <c r="BH345" s="150">
        <f>IF(N345="sníž. přenesená",J345,0)</f>
        <v>0</v>
      </c>
      <c r="BI345" s="150">
        <f>IF(N345="nulová",J345,0)</f>
        <v>0</v>
      </c>
      <c r="BJ345" s="17" t="s">
        <v>81</v>
      </c>
      <c r="BK345" s="150">
        <f>ROUND(I345*H345,2)</f>
        <v>0</v>
      </c>
      <c r="BL345" s="17" t="s">
        <v>1164</v>
      </c>
      <c r="BM345" s="149" t="s">
        <v>1298</v>
      </c>
    </row>
    <row r="346" spans="2:47" s="1" customFormat="1" ht="11.25">
      <c r="B346" s="32"/>
      <c r="D346" s="151" t="s">
        <v>248</v>
      </c>
      <c r="F346" s="152" t="s">
        <v>400</v>
      </c>
      <c r="I346" s="153"/>
      <c r="L346" s="32"/>
      <c r="M346" s="154"/>
      <c r="T346" s="56"/>
      <c r="AT346" s="17" t="s">
        <v>248</v>
      </c>
      <c r="AU346" s="17" t="s">
        <v>81</v>
      </c>
    </row>
    <row r="347" spans="2:65" s="1" customFormat="1" ht="16.5" customHeight="1">
      <c r="B347" s="32"/>
      <c r="C347" s="137" t="s">
        <v>629</v>
      </c>
      <c r="D347" s="137" t="s">
        <v>243</v>
      </c>
      <c r="E347" s="138" t="s">
        <v>1299</v>
      </c>
      <c r="F347" s="139" t="s">
        <v>1300</v>
      </c>
      <c r="G347" s="140" t="s">
        <v>263</v>
      </c>
      <c r="H347" s="141">
        <v>3</v>
      </c>
      <c r="I347" s="142"/>
      <c r="J347" s="143">
        <f>ROUND(I347*H347,2)</f>
        <v>0</v>
      </c>
      <c r="K347" s="144"/>
      <c r="L347" s="32"/>
      <c r="M347" s="145" t="s">
        <v>1</v>
      </c>
      <c r="N347" s="146" t="s">
        <v>38</v>
      </c>
      <c r="P347" s="147">
        <f>O347*H347</f>
        <v>0</v>
      </c>
      <c r="Q347" s="147">
        <v>0</v>
      </c>
      <c r="R347" s="147">
        <f>Q347*H347</f>
        <v>0</v>
      </c>
      <c r="S347" s="147">
        <v>0</v>
      </c>
      <c r="T347" s="148">
        <f>S347*H347</f>
        <v>0</v>
      </c>
      <c r="AR347" s="149" t="s">
        <v>1164</v>
      </c>
      <c r="AT347" s="149" t="s">
        <v>243</v>
      </c>
      <c r="AU347" s="149" t="s">
        <v>81</v>
      </c>
      <c r="AY347" s="17" t="s">
        <v>241</v>
      </c>
      <c r="BE347" s="150">
        <f>IF(N347="základní",J347,0)</f>
        <v>0</v>
      </c>
      <c r="BF347" s="150">
        <f>IF(N347="snížená",J347,0)</f>
        <v>0</v>
      </c>
      <c r="BG347" s="150">
        <f>IF(N347="zákl. přenesená",J347,0)</f>
        <v>0</v>
      </c>
      <c r="BH347" s="150">
        <f>IF(N347="sníž. přenesená",J347,0)</f>
        <v>0</v>
      </c>
      <c r="BI347" s="150">
        <f>IF(N347="nulová",J347,0)</f>
        <v>0</v>
      </c>
      <c r="BJ347" s="17" t="s">
        <v>81</v>
      </c>
      <c r="BK347" s="150">
        <f>ROUND(I347*H347,2)</f>
        <v>0</v>
      </c>
      <c r="BL347" s="17" t="s">
        <v>1164</v>
      </c>
      <c r="BM347" s="149" t="s">
        <v>1301</v>
      </c>
    </row>
    <row r="348" spans="2:47" s="1" customFormat="1" ht="11.25">
      <c r="B348" s="32"/>
      <c r="D348" s="151" t="s">
        <v>248</v>
      </c>
      <c r="F348" s="152" t="s">
        <v>1300</v>
      </c>
      <c r="I348" s="153"/>
      <c r="L348" s="32"/>
      <c r="M348" s="154"/>
      <c r="T348" s="56"/>
      <c r="AT348" s="17" t="s">
        <v>248</v>
      </c>
      <c r="AU348" s="17" t="s">
        <v>81</v>
      </c>
    </row>
    <row r="349" spans="2:65" s="1" customFormat="1" ht="21.75" customHeight="1">
      <c r="B349" s="32"/>
      <c r="C349" s="137" t="s">
        <v>427</v>
      </c>
      <c r="D349" s="137" t="s">
        <v>243</v>
      </c>
      <c r="E349" s="138" t="s">
        <v>1302</v>
      </c>
      <c r="F349" s="139" t="s">
        <v>1303</v>
      </c>
      <c r="G349" s="140" t="s">
        <v>263</v>
      </c>
      <c r="H349" s="141">
        <v>1</v>
      </c>
      <c r="I349" s="142"/>
      <c r="J349" s="143">
        <f>ROUND(I349*H349,2)</f>
        <v>0</v>
      </c>
      <c r="K349" s="144"/>
      <c r="L349" s="32"/>
      <c r="M349" s="145" t="s">
        <v>1</v>
      </c>
      <c r="N349" s="146" t="s">
        <v>38</v>
      </c>
      <c r="P349" s="147">
        <f>O349*H349</f>
        <v>0</v>
      </c>
      <c r="Q349" s="147">
        <v>0</v>
      </c>
      <c r="R349" s="147">
        <f>Q349*H349</f>
        <v>0</v>
      </c>
      <c r="S349" s="147">
        <v>0</v>
      </c>
      <c r="T349" s="148">
        <f>S349*H349</f>
        <v>0</v>
      </c>
      <c r="AR349" s="149" t="s">
        <v>1164</v>
      </c>
      <c r="AT349" s="149" t="s">
        <v>243</v>
      </c>
      <c r="AU349" s="149" t="s">
        <v>81</v>
      </c>
      <c r="AY349" s="17" t="s">
        <v>241</v>
      </c>
      <c r="BE349" s="150">
        <f>IF(N349="základní",J349,0)</f>
        <v>0</v>
      </c>
      <c r="BF349" s="150">
        <f>IF(N349="snížená",J349,0)</f>
        <v>0</v>
      </c>
      <c r="BG349" s="150">
        <f>IF(N349="zákl. přenesená",J349,0)</f>
        <v>0</v>
      </c>
      <c r="BH349" s="150">
        <f>IF(N349="sníž. přenesená",J349,0)</f>
        <v>0</v>
      </c>
      <c r="BI349" s="150">
        <f>IF(N349="nulová",J349,0)</f>
        <v>0</v>
      </c>
      <c r="BJ349" s="17" t="s">
        <v>81</v>
      </c>
      <c r="BK349" s="150">
        <f>ROUND(I349*H349,2)</f>
        <v>0</v>
      </c>
      <c r="BL349" s="17" t="s">
        <v>1164</v>
      </c>
      <c r="BM349" s="149" t="s">
        <v>1304</v>
      </c>
    </row>
    <row r="350" spans="2:47" s="1" customFormat="1" ht="11.25">
      <c r="B350" s="32"/>
      <c r="D350" s="151" t="s">
        <v>248</v>
      </c>
      <c r="F350" s="152" t="s">
        <v>1303</v>
      </c>
      <c r="I350" s="153"/>
      <c r="L350" s="32"/>
      <c r="M350" s="154"/>
      <c r="T350" s="56"/>
      <c r="AT350" s="17" t="s">
        <v>248</v>
      </c>
      <c r="AU350" s="17" t="s">
        <v>81</v>
      </c>
    </row>
    <row r="351" spans="2:65" s="1" customFormat="1" ht="24.2" customHeight="1">
      <c r="B351" s="32"/>
      <c r="C351" s="137" t="s">
        <v>638</v>
      </c>
      <c r="D351" s="137" t="s">
        <v>243</v>
      </c>
      <c r="E351" s="138" t="s">
        <v>1305</v>
      </c>
      <c r="F351" s="139" t="s">
        <v>1306</v>
      </c>
      <c r="G351" s="140" t="s">
        <v>263</v>
      </c>
      <c r="H351" s="141">
        <v>1</v>
      </c>
      <c r="I351" s="142"/>
      <c r="J351" s="143">
        <f>ROUND(I351*H351,2)</f>
        <v>0</v>
      </c>
      <c r="K351" s="144"/>
      <c r="L351" s="32"/>
      <c r="M351" s="145" t="s">
        <v>1</v>
      </c>
      <c r="N351" s="146" t="s">
        <v>38</v>
      </c>
      <c r="P351" s="147">
        <f>O351*H351</f>
        <v>0</v>
      </c>
      <c r="Q351" s="147">
        <v>0</v>
      </c>
      <c r="R351" s="147">
        <f>Q351*H351</f>
        <v>0</v>
      </c>
      <c r="S351" s="147">
        <v>0</v>
      </c>
      <c r="T351" s="148">
        <f>S351*H351</f>
        <v>0</v>
      </c>
      <c r="AR351" s="149" t="s">
        <v>1164</v>
      </c>
      <c r="AT351" s="149" t="s">
        <v>243</v>
      </c>
      <c r="AU351" s="149" t="s">
        <v>81</v>
      </c>
      <c r="AY351" s="17" t="s">
        <v>241</v>
      </c>
      <c r="BE351" s="150">
        <f>IF(N351="základní",J351,0)</f>
        <v>0</v>
      </c>
      <c r="BF351" s="150">
        <f>IF(N351="snížená",J351,0)</f>
        <v>0</v>
      </c>
      <c r="BG351" s="150">
        <f>IF(N351="zákl. přenesená",J351,0)</f>
        <v>0</v>
      </c>
      <c r="BH351" s="150">
        <f>IF(N351="sníž. přenesená",J351,0)</f>
        <v>0</v>
      </c>
      <c r="BI351" s="150">
        <f>IF(N351="nulová",J351,0)</f>
        <v>0</v>
      </c>
      <c r="BJ351" s="17" t="s">
        <v>81</v>
      </c>
      <c r="BK351" s="150">
        <f>ROUND(I351*H351,2)</f>
        <v>0</v>
      </c>
      <c r="BL351" s="17" t="s">
        <v>1164</v>
      </c>
      <c r="BM351" s="149" t="s">
        <v>1307</v>
      </c>
    </row>
    <row r="352" spans="2:47" s="1" customFormat="1" ht="11.25">
      <c r="B352" s="32"/>
      <c r="D352" s="151" t="s">
        <v>248</v>
      </c>
      <c r="F352" s="152" t="s">
        <v>1306</v>
      </c>
      <c r="I352" s="153"/>
      <c r="L352" s="32"/>
      <c r="M352" s="154"/>
      <c r="T352" s="56"/>
      <c r="AT352" s="17" t="s">
        <v>248</v>
      </c>
      <c r="AU352" s="17" t="s">
        <v>81</v>
      </c>
    </row>
    <row r="353" spans="2:65" s="1" customFormat="1" ht="16.5" customHeight="1">
      <c r="B353" s="32"/>
      <c r="C353" s="137" t="s">
        <v>430</v>
      </c>
      <c r="D353" s="137" t="s">
        <v>243</v>
      </c>
      <c r="E353" s="138" t="s">
        <v>1308</v>
      </c>
      <c r="F353" s="139" t="s">
        <v>1309</v>
      </c>
      <c r="G353" s="140" t="s">
        <v>263</v>
      </c>
      <c r="H353" s="141">
        <v>3</v>
      </c>
      <c r="I353" s="142"/>
      <c r="J353" s="143">
        <f>ROUND(I353*H353,2)</f>
        <v>0</v>
      </c>
      <c r="K353" s="144"/>
      <c r="L353" s="32"/>
      <c r="M353" s="145" t="s">
        <v>1</v>
      </c>
      <c r="N353" s="146" t="s">
        <v>38</v>
      </c>
      <c r="P353" s="147">
        <f>O353*H353</f>
        <v>0</v>
      </c>
      <c r="Q353" s="147">
        <v>0</v>
      </c>
      <c r="R353" s="147">
        <f>Q353*H353</f>
        <v>0</v>
      </c>
      <c r="S353" s="147">
        <v>0</v>
      </c>
      <c r="T353" s="148">
        <f>S353*H353</f>
        <v>0</v>
      </c>
      <c r="AR353" s="149" t="s">
        <v>1164</v>
      </c>
      <c r="AT353" s="149" t="s">
        <v>243</v>
      </c>
      <c r="AU353" s="149" t="s">
        <v>81</v>
      </c>
      <c r="AY353" s="17" t="s">
        <v>241</v>
      </c>
      <c r="BE353" s="150">
        <f>IF(N353="základní",J353,0)</f>
        <v>0</v>
      </c>
      <c r="BF353" s="150">
        <f>IF(N353="snížená",J353,0)</f>
        <v>0</v>
      </c>
      <c r="BG353" s="150">
        <f>IF(N353="zákl. přenesená",J353,0)</f>
        <v>0</v>
      </c>
      <c r="BH353" s="150">
        <f>IF(N353="sníž. přenesená",J353,0)</f>
        <v>0</v>
      </c>
      <c r="BI353" s="150">
        <f>IF(N353="nulová",J353,0)</f>
        <v>0</v>
      </c>
      <c r="BJ353" s="17" t="s">
        <v>81</v>
      </c>
      <c r="BK353" s="150">
        <f>ROUND(I353*H353,2)</f>
        <v>0</v>
      </c>
      <c r="BL353" s="17" t="s">
        <v>1164</v>
      </c>
      <c r="BM353" s="149" t="s">
        <v>1310</v>
      </c>
    </row>
    <row r="354" spans="2:47" s="1" customFormat="1" ht="11.25">
      <c r="B354" s="32"/>
      <c r="D354" s="151" t="s">
        <v>248</v>
      </c>
      <c r="F354" s="152" t="s">
        <v>1309</v>
      </c>
      <c r="I354" s="153"/>
      <c r="L354" s="32"/>
      <c r="M354" s="154"/>
      <c r="T354" s="56"/>
      <c r="AT354" s="17" t="s">
        <v>248</v>
      </c>
      <c r="AU354" s="17" t="s">
        <v>81</v>
      </c>
    </row>
    <row r="355" spans="2:65" s="1" customFormat="1" ht="24.2" customHeight="1">
      <c r="B355" s="32"/>
      <c r="C355" s="137" t="s">
        <v>646</v>
      </c>
      <c r="D355" s="137" t="s">
        <v>243</v>
      </c>
      <c r="E355" s="138" t="s">
        <v>1311</v>
      </c>
      <c r="F355" s="139" t="s">
        <v>1312</v>
      </c>
      <c r="G355" s="140" t="s">
        <v>263</v>
      </c>
      <c r="H355" s="141">
        <v>2</v>
      </c>
      <c r="I355" s="142"/>
      <c r="J355" s="143">
        <f>ROUND(I355*H355,2)</f>
        <v>0</v>
      </c>
      <c r="K355" s="144"/>
      <c r="L355" s="32"/>
      <c r="M355" s="145" t="s">
        <v>1</v>
      </c>
      <c r="N355" s="146" t="s">
        <v>38</v>
      </c>
      <c r="P355" s="147">
        <f>O355*H355</f>
        <v>0</v>
      </c>
      <c r="Q355" s="147">
        <v>0</v>
      </c>
      <c r="R355" s="147">
        <f>Q355*H355</f>
        <v>0</v>
      </c>
      <c r="S355" s="147">
        <v>0</v>
      </c>
      <c r="T355" s="148">
        <f>S355*H355</f>
        <v>0</v>
      </c>
      <c r="AR355" s="149" t="s">
        <v>1164</v>
      </c>
      <c r="AT355" s="149" t="s">
        <v>243</v>
      </c>
      <c r="AU355" s="149" t="s">
        <v>81</v>
      </c>
      <c r="AY355" s="17" t="s">
        <v>241</v>
      </c>
      <c r="BE355" s="150">
        <f>IF(N355="základní",J355,0)</f>
        <v>0</v>
      </c>
      <c r="BF355" s="150">
        <f>IF(N355="snížená",J355,0)</f>
        <v>0</v>
      </c>
      <c r="BG355" s="150">
        <f>IF(N355="zákl. přenesená",J355,0)</f>
        <v>0</v>
      </c>
      <c r="BH355" s="150">
        <f>IF(N355="sníž. přenesená",J355,0)</f>
        <v>0</v>
      </c>
      <c r="BI355" s="150">
        <f>IF(N355="nulová",J355,0)</f>
        <v>0</v>
      </c>
      <c r="BJ355" s="17" t="s">
        <v>81</v>
      </c>
      <c r="BK355" s="150">
        <f>ROUND(I355*H355,2)</f>
        <v>0</v>
      </c>
      <c r="BL355" s="17" t="s">
        <v>1164</v>
      </c>
      <c r="BM355" s="149" t="s">
        <v>1313</v>
      </c>
    </row>
    <row r="356" spans="2:47" s="1" customFormat="1" ht="19.5">
      <c r="B356" s="32"/>
      <c r="D356" s="151" t="s">
        <v>248</v>
      </c>
      <c r="F356" s="152" t="s">
        <v>1312</v>
      </c>
      <c r="I356" s="153"/>
      <c r="L356" s="32"/>
      <c r="M356" s="154"/>
      <c r="T356" s="56"/>
      <c r="AT356" s="17" t="s">
        <v>248</v>
      </c>
      <c r="AU356" s="17" t="s">
        <v>81</v>
      </c>
    </row>
    <row r="357" spans="2:65" s="1" customFormat="1" ht="21.75" customHeight="1">
      <c r="B357" s="32"/>
      <c r="C357" s="137" t="s">
        <v>434</v>
      </c>
      <c r="D357" s="137" t="s">
        <v>243</v>
      </c>
      <c r="E357" s="138" t="s">
        <v>1314</v>
      </c>
      <c r="F357" s="139" t="s">
        <v>1315</v>
      </c>
      <c r="G357" s="140" t="s">
        <v>263</v>
      </c>
      <c r="H357" s="141">
        <v>2</v>
      </c>
      <c r="I357" s="142"/>
      <c r="J357" s="143">
        <f>ROUND(I357*H357,2)</f>
        <v>0</v>
      </c>
      <c r="K357" s="144"/>
      <c r="L357" s="32"/>
      <c r="M357" s="145" t="s">
        <v>1</v>
      </c>
      <c r="N357" s="146" t="s">
        <v>38</v>
      </c>
      <c r="P357" s="147">
        <f>O357*H357</f>
        <v>0</v>
      </c>
      <c r="Q357" s="147">
        <v>0</v>
      </c>
      <c r="R357" s="147">
        <f>Q357*H357</f>
        <v>0</v>
      </c>
      <c r="S357" s="147">
        <v>0</v>
      </c>
      <c r="T357" s="148">
        <f>S357*H357</f>
        <v>0</v>
      </c>
      <c r="AR357" s="149" t="s">
        <v>1164</v>
      </c>
      <c r="AT357" s="149" t="s">
        <v>243</v>
      </c>
      <c r="AU357" s="149" t="s">
        <v>81</v>
      </c>
      <c r="AY357" s="17" t="s">
        <v>241</v>
      </c>
      <c r="BE357" s="150">
        <f>IF(N357="základní",J357,0)</f>
        <v>0</v>
      </c>
      <c r="BF357" s="150">
        <f>IF(N357="snížená",J357,0)</f>
        <v>0</v>
      </c>
      <c r="BG357" s="150">
        <f>IF(N357="zákl. přenesená",J357,0)</f>
        <v>0</v>
      </c>
      <c r="BH357" s="150">
        <f>IF(N357="sníž. přenesená",J357,0)</f>
        <v>0</v>
      </c>
      <c r="BI357" s="150">
        <f>IF(N357="nulová",J357,0)</f>
        <v>0</v>
      </c>
      <c r="BJ357" s="17" t="s">
        <v>81</v>
      </c>
      <c r="BK357" s="150">
        <f>ROUND(I357*H357,2)</f>
        <v>0</v>
      </c>
      <c r="BL357" s="17" t="s">
        <v>1164</v>
      </c>
      <c r="BM357" s="149" t="s">
        <v>1316</v>
      </c>
    </row>
    <row r="358" spans="2:47" s="1" customFormat="1" ht="11.25">
      <c r="B358" s="32"/>
      <c r="D358" s="151" t="s">
        <v>248</v>
      </c>
      <c r="F358" s="152" t="s">
        <v>1315</v>
      </c>
      <c r="I358" s="153"/>
      <c r="L358" s="32"/>
      <c r="M358" s="154"/>
      <c r="T358" s="56"/>
      <c r="AT358" s="17" t="s">
        <v>248</v>
      </c>
      <c r="AU358" s="17" t="s">
        <v>81</v>
      </c>
    </row>
    <row r="359" spans="2:65" s="1" customFormat="1" ht="16.5" customHeight="1">
      <c r="B359" s="32"/>
      <c r="C359" s="137" t="s">
        <v>653</v>
      </c>
      <c r="D359" s="137" t="s">
        <v>243</v>
      </c>
      <c r="E359" s="138" t="s">
        <v>1317</v>
      </c>
      <c r="F359" s="139" t="s">
        <v>1318</v>
      </c>
      <c r="G359" s="140" t="s">
        <v>263</v>
      </c>
      <c r="H359" s="141">
        <v>3</v>
      </c>
      <c r="I359" s="142"/>
      <c r="J359" s="143">
        <f>ROUND(I359*H359,2)</f>
        <v>0</v>
      </c>
      <c r="K359" s="144"/>
      <c r="L359" s="32"/>
      <c r="M359" s="145" t="s">
        <v>1</v>
      </c>
      <c r="N359" s="146" t="s">
        <v>38</v>
      </c>
      <c r="P359" s="147">
        <f>O359*H359</f>
        <v>0</v>
      </c>
      <c r="Q359" s="147">
        <v>0</v>
      </c>
      <c r="R359" s="147">
        <f>Q359*H359</f>
        <v>0</v>
      </c>
      <c r="S359" s="147">
        <v>0</v>
      </c>
      <c r="T359" s="148">
        <f>S359*H359</f>
        <v>0</v>
      </c>
      <c r="AR359" s="149" t="s">
        <v>1164</v>
      </c>
      <c r="AT359" s="149" t="s">
        <v>243</v>
      </c>
      <c r="AU359" s="149" t="s">
        <v>81</v>
      </c>
      <c r="AY359" s="17" t="s">
        <v>241</v>
      </c>
      <c r="BE359" s="150">
        <f>IF(N359="základní",J359,0)</f>
        <v>0</v>
      </c>
      <c r="BF359" s="150">
        <f>IF(N359="snížená",J359,0)</f>
        <v>0</v>
      </c>
      <c r="BG359" s="150">
        <f>IF(N359="zákl. přenesená",J359,0)</f>
        <v>0</v>
      </c>
      <c r="BH359" s="150">
        <f>IF(N359="sníž. přenesená",J359,0)</f>
        <v>0</v>
      </c>
      <c r="BI359" s="150">
        <f>IF(N359="nulová",J359,0)</f>
        <v>0</v>
      </c>
      <c r="BJ359" s="17" t="s">
        <v>81</v>
      </c>
      <c r="BK359" s="150">
        <f>ROUND(I359*H359,2)</f>
        <v>0</v>
      </c>
      <c r="BL359" s="17" t="s">
        <v>1164</v>
      </c>
      <c r="BM359" s="149" t="s">
        <v>1319</v>
      </c>
    </row>
    <row r="360" spans="2:47" s="1" customFormat="1" ht="11.25">
      <c r="B360" s="32"/>
      <c r="D360" s="151" t="s">
        <v>248</v>
      </c>
      <c r="F360" s="152" t="s">
        <v>1318</v>
      </c>
      <c r="I360" s="153"/>
      <c r="L360" s="32"/>
      <c r="M360" s="154"/>
      <c r="T360" s="56"/>
      <c r="AT360" s="17" t="s">
        <v>248</v>
      </c>
      <c r="AU360" s="17" t="s">
        <v>81</v>
      </c>
    </row>
    <row r="361" spans="2:65" s="1" customFormat="1" ht="16.5" customHeight="1">
      <c r="B361" s="32"/>
      <c r="C361" s="137" t="s">
        <v>437</v>
      </c>
      <c r="D361" s="137" t="s">
        <v>243</v>
      </c>
      <c r="E361" s="138" t="s">
        <v>1320</v>
      </c>
      <c r="F361" s="139" t="s">
        <v>1321</v>
      </c>
      <c r="G361" s="140" t="s">
        <v>263</v>
      </c>
      <c r="H361" s="141">
        <v>3</v>
      </c>
      <c r="I361" s="142"/>
      <c r="J361" s="143">
        <f>ROUND(I361*H361,2)</f>
        <v>0</v>
      </c>
      <c r="K361" s="144"/>
      <c r="L361" s="32"/>
      <c r="M361" s="145" t="s">
        <v>1</v>
      </c>
      <c r="N361" s="146" t="s">
        <v>38</v>
      </c>
      <c r="P361" s="147">
        <f>O361*H361</f>
        <v>0</v>
      </c>
      <c r="Q361" s="147">
        <v>0</v>
      </c>
      <c r="R361" s="147">
        <f>Q361*H361</f>
        <v>0</v>
      </c>
      <c r="S361" s="147">
        <v>0</v>
      </c>
      <c r="T361" s="148">
        <f>S361*H361</f>
        <v>0</v>
      </c>
      <c r="AR361" s="149" t="s">
        <v>1164</v>
      </c>
      <c r="AT361" s="149" t="s">
        <v>243</v>
      </c>
      <c r="AU361" s="149" t="s">
        <v>81</v>
      </c>
      <c r="AY361" s="17" t="s">
        <v>241</v>
      </c>
      <c r="BE361" s="150">
        <f>IF(N361="základní",J361,0)</f>
        <v>0</v>
      </c>
      <c r="BF361" s="150">
        <f>IF(N361="snížená",J361,0)</f>
        <v>0</v>
      </c>
      <c r="BG361" s="150">
        <f>IF(N361="zákl. přenesená",J361,0)</f>
        <v>0</v>
      </c>
      <c r="BH361" s="150">
        <f>IF(N361="sníž. přenesená",J361,0)</f>
        <v>0</v>
      </c>
      <c r="BI361" s="150">
        <f>IF(N361="nulová",J361,0)</f>
        <v>0</v>
      </c>
      <c r="BJ361" s="17" t="s">
        <v>81</v>
      </c>
      <c r="BK361" s="150">
        <f>ROUND(I361*H361,2)</f>
        <v>0</v>
      </c>
      <c r="BL361" s="17" t="s">
        <v>1164</v>
      </c>
      <c r="BM361" s="149" t="s">
        <v>1322</v>
      </c>
    </row>
    <row r="362" spans="2:47" s="1" customFormat="1" ht="11.25">
      <c r="B362" s="32"/>
      <c r="D362" s="151" t="s">
        <v>248</v>
      </c>
      <c r="F362" s="152" t="s">
        <v>1321</v>
      </c>
      <c r="I362" s="153"/>
      <c r="L362" s="32"/>
      <c r="M362" s="154"/>
      <c r="T362" s="56"/>
      <c r="AT362" s="17" t="s">
        <v>248</v>
      </c>
      <c r="AU362" s="17" t="s">
        <v>81</v>
      </c>
    </row>
    <row r="363" spans="2:65" s="1" customFormat="1" ht="16.5" customHeight="1">
      <c r="B363" s="32"/>
      <c r="C363" s="137" t="s">
        <v>660</v>
      </c>
      <c r="D363" s="137" t="s">
        <v>243</v>
      </c>
      <c r="E363" s="138" t="s">
        <v>1323</v>
      </c>
      <c r="F363" s="139" t="s">
        <v>1324</v>
      </c>
      <c r="G363" s="140" t="s">
        <v>263</v>
      </c>
      <c r="H363" s="141">
        <v>3</v>
      </c>
      <c r="I363" s="142"/>
      <c r="J363" s="143">
        <f>ROUND(I363*H363,2)</f>
        <v>0</v>
      </c>
      <c r="K363" s="144"/>
      <c r="L363" s="32"/>
      <c r="M363" s="145" t="s">
        <v>1</v>
      </c>
      <c r="N363" s="146" t="s">
        <v>38</v>
      </c>
      <c r="P363" s="147">
        <f>O363*H363</f>
        <v>0</v>
      </c>
      <c r="Q363" s="147">
        <v>0</v>
      </c>
      <c r="R363" s="147">
        <f>Q363*H363</f>
        <v>0</v>
      </c>
      <c r="S363" s="147">
        <v>0</v>
      </c>
      <c r="T363" s="148">
        <f>S363*H363</f>
        <v>0</v>
      </c>
      <c r="AR363" s="149" t="s">
        <v>1164</v>
      </c>
      <c r="AT363" s="149" t="s">
        <v>243</v>
      </c>
      <c r="AU363" s="149" t="s">
        <v>81</v>
      </c>
      <c r="AY363" s="17" t="s">
        <v>241</v>
      </c>
      <c r="BE363" s="150">
        <f>IF(N363="základní",J363,0)</f>
        <v>0</v>
      </c>
      <c r="BF363" s="150">
        <f>IF(N363="snížená",J363,0)</f>
        <v>0</v>
      </c>
      <c r="BG363" s="150">
        <f>IF(N363="zákl. přenesená",J363,0)</f>
        <v>0</v>
      </c>
      <c r="BH363" s="150">
        <f>IF(N363="sníž. přenesená",J363,0)</f>
        <v>0</v>
      </c>
      <c r="BI363" s="150">
        <f>IF(N363="nulová",J363,0)</f>
        <v>0</v>
      </c>
      <c r="BJ363" s="17" t="s">
        <v>81</v>
      </c>
      <c r="BK363" s="150">
        <f>ROUND(I363*H363,2)</f>
        <v>0</v>
      </c>
      <c r="BL363" s="17" t="s">
        <v>1164</v>
      </c>
      <c r="BM363" s="149" t="s">
        <v>1325</v>
      </c>
    </row>
    <row r="364" spans="2:47" s="1" customFormat="1" ht="11.25">
      <c r="B364" s="32"/>
      <c r="D364" s="151" t="s">
        <v>248</v>
      </c>
      <c r="F364" s="152" t="s">
        <v>1324</v>
      </c>
      <c r="I364" s="153"/>
      <c r="L364" s="32"/>
      <c r="M364" s="154"/>
      <c r="T364" s="56"/>
      <c r="AT364" s="17" t="s">
        <v>248</v>
      </c>
      <c r="AU364" s="17" t="s">
        <v>81</v>
      </c>
    </row>
    <row r="365" spans="2:65" s="1" customFormat="1" ht="24.2" customHeight="1">
      <c r="B365" s="32"/>
      <c r="C365" s="137" t="s">
        <v>443</v>
      </c>
      <c r="D365" s="137" t="s">
        <v>243</v>
      </c>
      <c r="E365" s="138" t="s">
        <v>1326</v>
      </c>
      <c r="F365" s="139" t="s">
        <v>1327</v>
      </c>
      <c r="G365" s="140" t="s">
        <v>263</v>
      </c>
      <c r="H365" s="141">
        <v>2</v>
      </c>
      <c r="I365" s="142"/>
      <c r="J365" s="143">
        <f>ROUND(I365*H365,2)</f>
        <v>0</v>
      </c>
      <c r="K365" s="144"/>
      <c r="L365" s="32"/>
      <c r="M365" s="145" t="s">
        <v>1</v>
      </c>
      <c r="N365" s="146" t="s">
        <v>38</v>
      </c>
      <c r="P365" s="147">
        <f>O365*H365</f>
        <v>0</v>
      </c>
      <c r="Q365" s="147">
        <v>0</v>
      </c>
      <c r="R365" s="147">
        <f>Q365*H365</f>
        <v>0</v>
      </c>
      <c r="S365" s="147">
        <v>0</v>
      </c>
      <c r="T365" s="148">
        <f>S365*H365</f>
        <v>0</v>
      </c>
      <c r="AR365" s="149" t="s">
        <v>1164</v>
      </c>
      <c r="AT365" s="149" t="s">
        <v>243</v>
      </c>
      <c r="AU365" s="149" t="s">
        <v>81</v>
      </c>
      <c r="AY365" s="17" t="s">
        <v>241</v>
      </c>
      <c r="BE365" s="150">
        <f>IF(N365="základní",J365,0)</f>
        <v>0</v>
      </c>
      <c r="BF365" s="150">
        <f>IF(N365="snížená",J365,0)</f>
        <v>0</v>
      </c>
      <c r="BG365" s="150">
        <f>IF(N365="zákl. přenesená",J365,0)</f>
        <v>0</v>
      </c>
      <c r="BH365" s="150">
        <f>IF(N365="sníž. přenesená",J365,0)</f>
        <v>0</v>
      </c>
      <c r="BI365" s="150">
        <f>IF(N365="nulová",J365,0)</f>
        <v>0</v>
      </c>
      <c r="BJ365" s="17" t="s">
        <v>81</v>
      </c>
      <c r="BK365" s="150">
        <f>ROUND(I365*H365,2)</f>
        <v>0</v>
      </c>
      <c r="BL365" s="17" t="s">
        <v>1164</v>
      </c>
      <c r="BM365" s="149" t="s">
        <v>1328</v>
      </c>
    </row>
    <row r="366" spans="2:47" s="1" customFormat="1" ht="11.25">
      <c r="B366" s="32"/>
      <c r="D366" s="151" t="s">
        <v>248</v>
      </c>
      <c r="F366" s="152" t="s">
        <v>1327</v>
      </c>
      <c r="I366" s="153"/>
      <c r="L366" s="32"/>
      <c r="M366" s="154"/>
      <c r="T366" s="56"/>
      <c r="AT366" s="17" t="s">
        <v>248</v>
      </c>
      <c r="AU366" s="17" t="s">
        <v>81</v>
      </c>
    </row>
    <row r="367" spans="2:65" s="1" customFormat="1" ht="24.2" customHeight="1">
      <c r="B367" s="32"/>
      <c r="C367" s="137" t="s">
        <v>667</v>
      </c>
      <c r="D367" s="137" t="s">
        <v>243</v>
      </c>
      <c r="E367" s="138" t="s">
        <v>1329</v>
      </c>
      <c r="F367" s="139" t="s">
        <v>1330</v>
      </c>
      <c r="G367" s="140" t="s">
        <v>263</v>
      </c>
      <c r="H367" s="141">
        <v>2</v>
      </c>
      <c r="I367" s="142"/>
      <c r="J367" s="143">
        <f>ROUND(I367*H367,2)</f>
        <v>0</v>
      </c>
      <c r="K367" s="144"/>
      <c r="L367" s="32"/>
      <c r="M367" s="145" t="s">
        <v>1</v>
      </c>
      <c r="N367" s="146" t="s">
        <v>38</v>
      </c>
      <c r="P367" s="147">
        <f>O367*H367</f>
        <v>0</v>
      </c>
      <c r="Q367" s="147">
        <v>0</v>
      </c>
      <c r="R367" s="147">
        <f>Q367*H367</f>
        <v>0</v>
      </c>
      <c r="S367" s="147">
        <v>0</v>
      </c>
      <c r="T367" s="148">
        <f>S367*H367</f>
        <v>0</v>
      </c>
      <c r="AR367" s="149" t="s">
        <v>1164</v>
      </c>
      <c r="AT367" s="149" t="s">
        <v>243</v>
      </c>
      <c r="AU367" s="149" t="s">
        <v>81</v>
      </c>
      <c r="AY367" s="17" t="s">
        <v>241</v>
      </c>
      <c r="BE367" s="150">
        <f>IF(N367="základní",J367,0)</f>
        <v>0</v>
      </c>
      <c r="BF367" s="150">
        <f>IF(N367="snížená",J367,0)</f>
        <v>0</v>
      </c>
      <c r="BG367" s="150">
        <f>IF(N367="zákl. přenesená",J367,0)</f>
        <v>0</v>
      </c>
      <c r="BH367" s="150">
        <f>IF(N367="sníž. přenesená",J367,0)</f>
        <v>0</v>
      </c>
      <c r="BI367" s="150">
        <f>IF(N367="nulová",J367,0)</f>
        <v>0</v>
      </c>
      <c r="BJ367" s="17" t="s">
        <v>81</v>
      </c>
      <c r="BK367" s="150">
        <f>ROUND(I367*H367,2)</f>
        <v>0</v>
      </c>
      <c r="BL367" s="17" t="s">
        <v>1164</v>
      </c>
      <c r="BM367" s="149" t="s">
        <v>1331</v>
      </c>
    </row>
    <row r="368" spans="2:47" s="1" customFormat="1" ht="11.25">
      <c r="B368" s="32"/>
      <c r="D368" s="151" t="s">
        <v>248</v>
      </c>
      <c r="F368" s="152" t="s">
        <v>1330</v>
      </c>
      <c r="I368" s="153"/>
      <c r="L368" s="32"/>
      <c r="M368" s="154"/>
      <c r="T368" s="56"/>
      <c r="AT368" s="17" t="s">
        <v>248</v>
      </c>
      <c r="AU368" s="17" t="s">
        <v>81</v>
      </c>
    </row>
    <row r="369" spans="2:65" s="1" customFormat="1" ht="21.75" customHeight="1">
      <c r="B369" s="32"/>
      <c r="C369" s="137" t="s">
        <v>446</v>
      </c>
      <c r="D369" s="137" t="s">
        <v>243</v>
      </c>
      <c r="E369" s="138" t="s">
        <v>1332</v>
      </c>
      <c r="F369" s="139" t="s">
        <v>1333</v>
      </c>
      <c r="G369" s="140" t="s">
        <v>263</v>
      </c>
      <c r="H369" s="141">
        <v>4</v>
      </c>
      <c r="I369" s="142"/>
      <c r="J369" s="143">
        <f>ROUND(I369*H369,2)</f>
        <v>0</v>
      </c>
      <c r="K369" s="144"/>
      <c r="L369" s="32"/>
      <c r="M369" s="145" t="s">
        <v>1</v>
      </c>
      <c r="N369" s="146" t="s">
        <v>38</v>
      </c>
      <c r="P369" s="147">
        <f>O369*H369</f>
        <v>0</v>
      </c>
      <c r="Q369" s="147">
        <v>0</v>
      </c>
      <c r="R369" s="147">
        <f>Q369*H369</f>
        <v>0</v>
      </c>
      <c r="S369" s="147">
        <v>0</v>
      </c>
      <c r="T369" s="148">
        <f>S369*H369</f>
        <v>0</v>
      </c>
      <c r="AR369" s="149" t="s">
        <v>1164</v>
      </c>
      <c r="AT369" s="149" t="s">
        <v>243</v>
      </c>
      <c r="AU369" s="149" t="s">
        <v>81</v>
      </c>
      <c r="AY369" s="17" t="s">
        <v>241</v>
      </c>
      <c r="BE369" s="150">
        <f>IF(N369="základní",J369,0)</f>
        <v>0</v>
      </c>
      <c r="BF369" s="150">
        <f>IF(N369="snížená",J369,0)</f>
        <v>0</v>
      </c>
      <c r="BG369" s="150">
        <f>IF(N369="zákl. přenesená",J369,0)</f>
        <v>0</v>
      </c>
      <c r="BH369" s="150">
        <f>IF(N369="sníž. přenesená",J369,0)</f>
        <v>0</v>
      </c>
      <c r="BI369" s="150">
        <f>IF(N369="nulová",J369,0)</f>
        <v>0</v>
      </c>
      <c r="BJ369" s="17" t="s">
        <v>81</v>
      </c>
      <c r="BK369" s="150">
        <f>ROUND(I369*H369,2)</f>
        <v>0</v>
      </c>
      <c r="BL369" s="17" t="s">
        <v>1164</v>
      </c>
      <c r="BM369" s="149" t="s">
        <v>1334</v>
      </c>
    </row>
    <row r="370" spans="2:47" s="1" customFormat="1" ht="11.25">
      <c r="B370" s="32"/>
      <c r="D370" s="151" t="s">
        <v>248</v>
      </c>
      <c r="F370" s="152" t="s">
        <v>1333</v>
      </c>
      <c r="I370" s="153"/>
      <c r="L370" s="32"/>
      <c r="M370" s="154"/>
      <c r="T370" s="56"/>
      <c r="AT370" s="17" t="s">
        <v>248</v>
      </c>
      <c r="AU370" s="17" t="s">
        <v>81</v>
      </c>
    </row>
    <row r="371" spans="2:65" s="1" customFormat="1" ht="21.75" customHeight="1">
      <c r="B371" s="32"/>
      <c r="C371" s="137" t="s">
        <v>674</v>
      </c>
      <c r="D371" s="137" t="s">
        <v>243</v>
      </c>
      <c r="E371" s="138" t="s">
        <v>1335</v>
      </c>
      <c r="F371" s="139" t="s">
        <v>1336</v>
      </c>
      <c r="G371" s="140" t="s">
        <v>263</v>
      </c>
      <c r="H371" s="141">
        <v>60</v>
      </c>
      <c r="I371" s="142"/>
      <c r="J371" s="143">
        <f>ROUND(I371*H371,2)</f>
        <v>0</v>
      </c>
      <c r="K371" s="144"/>
      <c r="L371" s="32"/>
      <c r="M371" s="145" t="s">
        <v>1</v>
      </c>
      <c r="N371" s="146" t="s">
        <v>38</v>
      </c>
      <c r="P371" s="147">
        <f>O371*H371</f>
        <v>0</v>
      </c>
      <c r="Q371" s="147">
        <v>0</v>
      </c>
      <c r="R371" s="147">
        <f>Q371*H371</f>
        <v>0</v>
      </c>
      <c r="S371" s="147">
        <v>0</v>
      </c>
      <c r="T371" s="148">
        <f>S371*H371</f>
        <v>0</v>
      </c>
      <c r="AR371" s="149" t="s">
        <v>1164</v>
      </c>
      <c r="AT371" s="149" t="s">
        <v>243</v>
      </c>
      <c r="AU371" s="149" t="s">
        <v>81</v>
      </c>
      <c r="AY371" s="17" t="s">
        <v>241</v>
      </c>
      <c r="BE371" s="150">
        <f>IF(N371="základní",J371,0)</f>
        <v>0</v>
      </c>
      <c r="BF371" s="150">
        <f>IF(N371="snížená",J371,0)</f>
        <v>0</v>
      </c>
      <c r="BG371" s="150">
        <f>IF(N371="zákl. přenesená",J371,0)</f>
        <v>0</v>
      </c>
      <c r="BH371" s="150">
        <f>IF(N371="sníž. přenesená",J371,0)</f>
        <v>0</v>
      </c>
      <c r="BI371" s="150">
        <f>IF(N371="nulová",J371,0)</f>
        <v>0</v>
      </c>
      <c r="BJ371" s="17" t="s">
        <v>81</v>
      </c>
      <c r="BK371" s="150">
        <f>ROUND(I371*H371,2)</f>
        <v>0</v>
      </c>
      <c r="BL371" s="17" t="s">
        <v>1164</v>
      </c>
      <c r="BM371" s="149" t="s">
        <v>1337</v>
      </c>
    </row>
    <row r="372" spans="2:47" s="1" customFormat="1" ht="11.25">
      <c r="B372" s="32"/>
      <c r="D372" s="151" t="s">
        <v>248</v>
      </c>
      <c r="F372" s="152" t="s">
        <v>1336</v>
      </c>
      <c r="I372" s="153"/>
      <c r="L372" s="32"/>
      <c r="M372" s="154"/>
      <c r="T372" s="56"/>
      <c r="AT372" s="17" t="s">
        <v>248</v>
      </c>
      <c r="AU372" s="17" t="s">
        <v>81</v>
      </c>
    </row>
    <row r="373" spans="2:65" s="1" customFormat="1" ht="24.2" customHeight="1">
      <c r="B373" s="32"/>
      <c r="C373" s="155" t="s">
        <v>450</v>
      </c>
      <c r="D373" s="155" t="s">
        <v>260</v>
      </c>
      <c r="E373" s="156" t="s">
        <v>1338</v>
      </c>
      <c r="F373" s="157" t="s">
        <v>1339</v>
      </c>
      <c r="G373" s="158" t="s">
        <v>263</v>
      </c>
      <c r="H373" s="159">
        <v>3</v>
      </c>
      <c r="I373" s="160"/>
      <c r="J373" s="161">
        <f>ROUND(I373*H373,2)</f>
        <v>0</v>
      </c>
      <c r="K373" s="162"/>
      <c r="L373" s="163"/>
      <c r="M373" s="164" t="s">
        <v>1</v>
      </c>
      <c r="N373" s="165" t="s">
        <v>38</v>
      </c>
      <c r="P373" s="147">
        <f>O373*H373</f>
        <v>0</v>
      </c>
      <c r="Q373" s="147">
        <v>0</v>
      </c>
      <c r="R373" s="147">
        <f>Q373*H373</f>
        <v>0</v>
      </c>
      <c r="S373" s="147">
        <v>0</v>
      </c>
      <c r="T373" s="148">
        <f>S373*H373</f>
        <v>0</v>
      </c>
      <c r="AR373" s="149" t="s">
        <v>1164</v>
      </c>
      <c r="AT373" s="149" t="s">
        <v>260</v>
      </c>
      <c r="AU373" s="149" t="s">
        <v>81</v>
      </c>
      <c r="AY373" s="17" t="s">
        <v>241</v>
      </c>
      <c r="BE373" s="150">
        <f>IF(N373="základní",J373,0)</f>
        <v>0</v>
      </c>
      <c r="BF373" s="150">
        <f>IF(N373="snížená",J373,0)</f>
        <v>0</v>
      </c>
      <c r="BG373" s="150">
        <f>IF(N373="zákl. přenesená",J373,0)</f>
        <v>0</v>
      </c>
      <c r="BH373" s="150">
        <f>IF(N373="sníž. přenesená",J373,0)</f>
        <v>0</v>
      </c>
      <c r="BI373" s="150">
        <f>IF(N373="nulová",J373,0)</f>
        <v>0</v>
      </c>
      <c r="BJ373" s="17" t="s">
        <v>81</v>
      </c>
      <c r="BK373" s="150">
        <f>ROUND(I373*H373,2)</f>
        <v>0</v>
      </c>
      <c r="BL373" s="17" t="s">
        <v>1164</v>
      </c>
      <c r="BM373" s="149" t="s">
        <v>1340</v>
      </c>
    </row>
    <row r="374" spans="2:47" s="1" customFormat="1" ht="19.5">
      <c r="B374" s="32"/>
      <c r="D374" s="151" t="s">
        <v>248</v>
      </c>
      <c r="F374" s="152" t="s">
        <v>1339</v>
      </c>
      <c r="I374" s="153"/>
      <c r="L374" s="32"/>
      <c r="M374" s="154"/>
      <c r="T374" s="56"/>
      <c r="AT374" s="17" t="s">
        <v>248</v>
      </c>
      <c r="AU374" s="17" t="s">
        <v>81</v>
      </c>
    </row>
    <row r="375" spans="2:65" s="1" customFormat="1" ht="21.75" customHeight="1">
      <c r="B375" s="32"/>
      <c r="C375" s="137" t="s">
        <v>681</v>
      </c>
      <c r="D375" s="137" t="s">
        <v>243</v>
      </c>
      <c r="E375" s="138" t="s">
        <v>1341</v>
      </c>
      <c r="F375" s="139" t="s">
        <v>1342</v>
      </c>
      <c r="G375" s="140" t="s">
        <v>263</v>
      </c>
      <c r="H375" s="141">
        <v>3</v>
      </c>
      <c r="I375" s="142"/>
      <c r="J375" s="143">
        <f>ROUND(I375*H375,2)</f>
        <v>0</v>
      </c>
      <c r="K375" s="144"/>
      <c r="L375" s="32"/>
      <c r="M375" s="145" t="s">
        <v>1</v>
      </c>
      <c r="N375" s="146" t="s">
        <v>38</v>
      </c>
      <c r="P375" s="147">
        <f>O375*H375</f>
        <v>0</v>
      </c>
      <c r="Q375" s="147">
        <v>0</v>
      </c>
      <c r="R375" s="147">
        <f>Q375*H375</f>
        <v>0</v>
      </c>
      <c r="S375" s="147">
        <v>0</v>
      </c>
      <c r="T375" s="148">
        <f>S375*H375</f>
        <v>0</v>
      </c>
      <c r="AR375" s="149" t="s">
        <v>1164</v>
      </c>
      <c r="AT375" s="149" t="s">
        <v>243</v>
      </c>
      <c r="AU375" s="149" t="s">
        <v>81</v>
      </c>
      <c r="AY375" s="17" t="s">
        <v>241</v>
      </c>
      <c r="BE375" s="150">
        <f>IF(N375="základní",J375,0)</f>
        <v>0</v>
      </c>
      <c r="BF375" s="150">
        <f>IF(N375="snížená",J375,0)</f>
        <v>0</v>
      </c>
      <c r="BG375" s="150">
        <f>IF(N375="zákl. přenesená",J375,0)</f>
        <v>0</v>
      </c>
      <c r="BH375" s="150">
        <f>IF(N375="sníž. přenesená",J375,0)</f>
        <v>0</v>
      </c>
      <c r="BI375" s="150">
        <f>IF(N375="nulová",J375,0)</f>
        <v>0</v>
      </c>
      <c r="BJ375" s="17" t="s">
        <v>81</v>
      </c>
      <c r="BK375" s="150">
        <f>ROUND(I375*H375,2)</f>
        <v>0</v>
      </c>
      <c r="BL375" s="17" t="s">
        <v>1164</v>
      </c>
      <c r="BM375" s="149" t="s">
        <v>1343</v>
      </c>
    </row>
    <row r="376" spans="2:47" s="1" customFormat="1" ht="11.25">
      <c r="B376" s="32"/>
      <c r="D376" s="151" t="s">
        <v>248</v>
      </c>
      <c r="F376" s="152" t="s">
        <v>1342</v>
      </c>
      <c r="I376" s="153"/>
      <c r="L376" s="32"/>
      <c r="M376" s="154"/>
      <c r="T376" s="56"/>
      <c r="AT376" s="17" t="s">
        <v>248</v>
      </c>
      <c r="AU376" s="17" t="s">
        <v>81</v>
      </c>
    </row>
    <row r="377" spans="2:65" s="1" customFormat="1" ht="62.65" customHeight="1">
      <c r="B377" s="32"/>
      <c r="C377" s="155" t="s">
        <v>453</v>
      </c>
      <c r="D377" s="155" t="s">
        <v>260</v>
      </c>
      <c r="E377" s="156" t="s">
        <v>1344</v>
      </c>
      <c r="F377" s="157" t="s">
        <v>1345</v>
      </c>
      <c r="G377" s="158" t="s">
        <v>263</v>
      </c>
      <c r="H377" s="159">
        <v>3</v>
      </c>
      <c r="I377" s="160"/>
      <c r="J377" s="161">
        <f>ROUND(I377*H377,2)</f>
        <v>0</v>
      </c>
      <c r="K377" s="162"/>
      <c r="L377" s="163"/>
      <c r="M377" s="164" t="s">
        <v>1</v>
      </c>
      <c r="N377" s="165" t="s">
        <v>38</v>
      </c>
      <c r="P377" s="147">
        <f>O377*H377</f>
        <v>0</v>
      </c>
      <c r="Q377" s="147">
        <v>0</v>
      </c>
      <c r="R377" s="147">
        <f>Q377*H377</f>
        <v>0</v>
      </c>
      <c r="S377" s="147">
        <v>0</v>
      </c>
      <c r="T377" s="148">
        <f>S377*H377</f>
        <v>0</v>
      </c>
      <c r="AR377" s="149" t="s">
        <v>1164</v>
      </c>
      <c r="AT377" s="149" t="s">
        <v>260</v>
      </c>
      <c r="AU377" s="149" t="s">
        <v>81</v>
      </c>
      <c r="AY377" s="17" t="s">
        <v>241</v>
      </c>
      <c r="BE377" s="150">
        <f>IF(N377="základní",J377,0)</f>
        <v>0</v>
      </c>
      <c r="BF377" s="150">
        <f>IF(N377="snížená",J377,0)</f>
        <v>0</v>
      </c>
      <c r="BG377" s="150">
        <f>IF(N377="zákl. přenesená",J377,0)</f>
        <v>0</v>
      </c>
      <c r="BH377" s="150">
        <f>IF(N377="sníž. přenesená",J377,0)</f>
        <v>0</v>
      </c>
      <c r="BI377" s="150">
        <f>IF(N377="nulová",J377,0)</f>
        <v>0</v>
      </c>
      <c r="BJ377" s="17" t="s">
        <v>81</v>
      </c>
      <c r="BK377" s="150">
        <f>ROUND(I377*H377,2)</f>
        <v>0</v>
      </c>
      <c r="BL377" s="17" t="s">
        <v>1164</v>
      </c>
      <c r="BM377" s="149" t="s">
        <v>1346</v>
      </c>
    </row>
    <row r="378" spans="2:47" s="1" customFormat="1" ht="39">
      <c r="B378" s="32"/>
      <c r="D378" s="151" t="s">
        <v>248</v>
      </c>
      <c r="F378" s="152" t="s">
        <v>1345</v>
      </c>
      <c r="I378" s="153"/>
      <c r="L378" s="32"/>
      <c r="M378" s="154"/>
      <c r="T378" s="56"/>
      <c r="AT378" s="17" t="s">
        <v>248</v>
      </c>
      <c r="AU378" s="17" t="s">
        <v>81</v>
      </c>
    </row>
    <row r="379" spans="2:65" s="1" customFormat="1" ht="24.2" customHeight="1">
      <c r="B379" s="32"/>
      <c r="C379" s="137" t="s">
        <v>688</v>
      </c>
      <c r="D379" s="137" t="s">
        <v>243</v>
      </c>
      <c r="E379" s="138" t="s">
        <v>1347</v>
      </c>
      <c r="F379" s="139" t="s">
        <v>1348</v>
      </c>
      <c r="G379" s="140" t="s">
        <v>263</v>
      </c>
      <c r="H379" s="141">
        <v>3</v>
      </c>
      <c r="I379" s="142"/>
      <c r="J379" s="143">
        <f>ROUND(I379*H379,2)</f>
        <v>0</v>
      </c>
      <c r="K379" s="144"/>
      <c r="L379" s="32"/>
      <c r="M379" s="145" t="s">
        <v>1</v>
      </c>
      <c r="N379" s="146" t="s">
        <v>38</v>
      </c>
      <c r="P379" s="147">
        <f>O379*H379</f>
        <v>0</v>
      </c>
      <c r="Q379" s="147">
        <v>0</v>
      </c>
      <c r="R379" s="147">
        <f>Q379*H379</f>
        <v>0</v>
      </c>
      <c r="S379" s="147">
        <v>0</v>
      </c>
      <c r="T379" s="148">
        <f>S379*H379</f>
        <v>0</v>
      </c>
      <c r="AR379" s="149" t="s">
        <v>1164</v>
      </c>
      <c r="AT379" s="149" t="s">
        <v>243</v>
      </c>
      <c r="AU379" s="149" t="s">
        <v>81</v>
      </c>
      <c r="AY379" s="17" t="s">
        <v>241</v>
      </c>
      <c r="BE379" s="150">
        <f>IF(N379="základní",J379,0)</f>
        <v>0</v>
      </c>
      <c r="BF379" s="150">
        <f>IF(N379="snížená",J379,0)</f>
        <v>0</v>
      </c>
      <c r="BG379" s="150">
        <f>IF(N379="zákl. přenesená",J379,0)</f>
        <v>0</v>
      </c>
      <c r="BH379" s="150">
        <f>IF(N379="sníž. přenesená",J379,0)</f>
        <v>0</v>
      </c>
      <c r="BI379" s="150">
        <f>IF(N379="nulová",J379,0)</f>
        <v>0</v>
      </c>
      <c r="BJ379" s="17" t="s">
        <v>81</v>
      </c>
      <c r="BK379" s="150">
        <f>ROUND(I379*H379,2)</f>
        <v>0</v>
      </c>
      <c r="BL379" s="17" t="s">
        <v>1164</v>
      </c>
      <c r="BM379" s="149" t="s">
        <v>1349</v>
      </c>
    </row>
    <row r="380" spans="2:47" s="1" customFormat="1" ht="11.25">
      <c r="B380" s="32"/>
      <c r="D380" s="151" t="s">
        <v>248</v>
      </c>
      <c r="F380" s="152" t="s">
        <v>1348</v>
      </c>
      <c r="I380" s="153"/>
      <c r="L380" s="32"/>
      <c r="M380" s="154"/>
      <c r="T380" s="56"/>
      <c r="AT380" s="17" t="s">
        <v>248</v>
      </c>
      <c r="AU380" s="17" t="s">
        <v>81</v>
      </c>
    </row>
    <row r="381" spans="2:65" s="1" customFormat="1" ht="16.5" customHeight="1">
      <c r="B381" s="32"/>
      <c r="C381" s="137" t="s">
        <v>457</v>
      </c>
      <c r="D381" s="137" t="s">
        <v>243</v>
      </c>
      <c r="E381" s="138" t="s">
        <v>1350</v>
      </c>
      <c r="F381" s="139" t="s">
        <v>1351</v>
      </c>
      <c r="G381" s="140" t="s">
        <v>263</v>
      </c>
      <c r="H381" s="141">
        <v>3</v>
      </c>
      <c r="I381" s="142"/>
      <c r="J381" s="143">
        <f>ROUND(I381*H381,2)</f>
        <v>0</v>
      </c>
      <c r="K381" s="144"/>
      <c r="L381" s="32"/>
      <c r="M381" s="145" t="s">
        <v>1</v>
      </c>
      <c r="N381" s="146" t="s">
        <v>38</v>
      </c>
      <c r="P381" s="147">
        <f>O381*H381</f>
        <v>0</v>
      </c>
      <c r="Q381" s="147">
        <v>0</v>
      </c>
      <c r="R381" s="147">
        <f>Q381*H381</f>
        <v>0</v>
      </c>
      <c r="S381" s="147">
        <v>0</v>
      </c>
      <c r="T381" s="148">
        <f>S381*H381</f>
        <v>0</v>
      </c>
      <c r="AR381" s="149" t="s">
        <v>1164</v>
      </c>
      <c r="AT381" s="149" t="s">
        <v>243</v>
      </c>
      <c r="AU381" s="149" t="s">
        <v>81</v>
      </c>
      <c r="AY381" s="17" t="s">
        <v>241</v>
      </c>
      <c r="BE381" s="150">
        <f>IF(N381="základní",J381,0)</f>
        <v>0</v>
      </c>
      <c r="BF381" s="150">
        <f>IF(N381="snížená",J381,0)</f>
        <v>0</v>
      </c>
      <c r="BG381" s="150">
        <f>IF(N381="zákl. přenesená",J381,0)</f>
        <v>0</v>
      </c>
      <c r="BH381" s="150">
        <f>IF(N381="sníž. přenesená",J381,0)</f>
        <v>0</v>
      </c>
      <c r="BI381" s="150">
        <f>IF(N381="nulová",J381,0)</f>
        <v>0</v>
      </c>
      <c r="BJ381" s="17" t="s">
        <v>81</v>
      </c>
      <c r="BK381" s="150">
        <f>ROUND(I381*H381,2)</f>
        <v>0</v>
      </c>
      <c r="BL381" s="17" t="s">
        <v>1164</v>
      </c>
      <c r="BM381" s="149" t="s">
        <v>1352</v>
      </c>
    </row>
    <row r="382" spans="2:47" s="1" customFormat="1" ht="11.25">
      <c r="B382" s="32"/>
      <c r="D382" s="151" t="s">
        <v>248</v>
      </c>
      <c r="F382" s="152" t="s">
        <v>1351</v>
      </c>
      <c r="I382" s="153"/>
      <c r="L382" s="32"/>
      <c r="M382" s="154"/>
      <c r="T382" s="56"/>
      <c r="AT382" s="17" t="s">
        <v>248</v>
      </c>
      <c r="AU382" s="17" t="s">
        <v>81</v>
      </c>
    </row>
    <row r="383" spans="2:65" s="1" customFormat="1" ht="24.2" customHeight="1">
      <c r="B383" s="32"/>
      <c r="C383" s="137" t="s">
        <v>695</v>
      </c>
      <c r="D383" s="137" t="s">
        <v>243</v>
      </c>
      <c r="E383" s="138" t="s">
        <v>1353</v>
      </c>
      <c r="F383" s="139" t="s">
        <v>1354</v>
      </c>
      <c r="G383" s="140" t="s">
        <v>263</v>
      </c>
      <c r="H383" s="141">
        <v>4</v>
      </c>
      <c r="I383" s="142"/>
      <c r="J383" s="143">
        <f>ROUND(I383*H383,2)</f>
        <v>0</v>
      </c>
      <c r="K383" s="144"/>
      <c r="L383" s="32"/>
      <c r="M383" s="145" t="s">
        <v>1</v>
      </c>
      <c r="N383" s="146" t="s">
        <v>38</v>
      </c>
      <c r="P383" s="147">
        <f>O383*H383</f>
        <v>0</v>
      </c>
      <c r="Q383" s="147">
        <v>0</v>
      </c>
      <c r="R383" s="147">
        <f>Q383*H383</f>
        <v>0</v>
      </c>
      <c r="S383" s="147">
        <v>0</v>
      </c>
      <c r="T383" s="148">
        <f>S383*H383</f>
        <v>0</v>
      </c>
      <c r="AR383" s="149" t="s">
        <v>1164</v>
      </c>
      <c r="AT383" s="149" t="s">
        <v>243</v>
      </c>
      <c r="AU383" s="149" t="s">
        <v>81</v>
      </c>
      <c r="AY383" s="17" t="s">
        <v>241</v>
      </c>
      <c r="BE383" s="150">
        <f>IF(N383="základní",J383,0)</f>
        <v>0</v>
      </c>
      <c r="BF383" s="150">
        <f>IF(N383="snížená",J383,0)</f>
        <v>0</v>
      </c>
      <c r="BG383" s="150">
        <f>IF(N383="zákl. přenesená",J383,0)</f>
        <v>0</v>
      </c>
      <c r="BH383" s="150">
        <f>IF(N383="sníž. přenesená",J383,0)</f>
        <v>0</v>
      </c>
      <c r="BI383" s="150">
        <f>IF(N383="nulová",J383,0)</f>
        <v>0</v>
      </c>
      <c r="BJ383" s="17" t="s">
        <v>81</v>
      </c>
      <c r="BK383" s="150">
        <f>ROUND(I383*H383,2)</f>
        <v>0</v>
      </c>
      <c r="BL383" s="17" t="s">
        <v>1164</v>
      </c>
      <c r="BM383" s="149" t="s">
        <v>1355</v>
      </c>
    </row>
    <row r="384" spans="2:47" s="1" customFormat="1" ht="11.25">
      <c r="B384" s="32"/>
      <c r="D384" s="151" t="s">
        <v>248</v>
      </c>
      <c r="F384" s="152" t="s">
        <v>1354</v>
      </c>
      <c r="I384" s="153"/>
      <c r="L384" s="32"/>
      <c r="M384" s="154"/>
      <c r="T384" s="56"/>
      <c r="AT384" s="17" t="s">
        <v>248</v>
      </c>
      <c r="AU384" s="17" t="s">
        <v>81</v>
      </c>
    </row>
    <row r="385" spans="2:65" s="1" customFormat="1" ht="16.5" customHeight="1">
      <c r="B385" s="32"/>
      <c r="C385" s="137" t="s">
        <v>460</v>
      </c>
      <c r="D385" s="137" t="s">
        <v>243</v>
      </c>
      <c r="E385" s="138" t="s">
        <v>1356</v>
      </c>
      <c r="F385" s="139" t="s">
        <v>1357</v>
      </c>
      <c r="G385" s="140" t="s">
        <v>263</v>
      </c>
      <c r="H385" s="141">
        <v>3</v>
      </c>
      <c r="I385" s="142"/>
      <c r="J385" s="143">
        <f>ROUND(I385*H385,2)</f>
        <v>0</v>
      </c>
      <c r="K385" s="144"/>
      <c r="L385" s="32"/>
      <c r="M385" s="145" t="s">
        <v>1</v>
      </c>
      <c r="N385" s="146" t="s">
        <v>38</v>
      </c>
      <c r="P385" s="147">
        <f>O385*H385</f>
        <v>0</v>
      </c>
      <c r="Q385" s="147">
        <v>0</v>
      </c>
      <c r="R385" s="147">
        <f>Q385*H385</f>
        <v>0</v>
      </c>
      <c r="S385" s="147">
        <v>0</v>
      </c>
      <c r="T385" s="148">
        <f>S385*H385</f>
        <v>0</v>
      </c>
      <c r="AR385" s="149" t="s">
        <v>1164</v>
      </c>
      <c r="AT385" s="149" t="s">
        <v>243</v>
      </c>
      <c r="AU385" s="149" t="s">
        <v>81</v>
      </c>
      <c r="AY385" s="17" t="s">
        <v>241</v>
      </c>
      <c r="BE385" s="150">
        <f>IF(N385="základní",J385,0)</f>
        <v>0</v>
      </c>
      <c r="BF385" s="150">
        <f>IF(N385="snížená",J385,0)</f>
        <v>0</v>
      </c>
      <c r="BG385" s="150">
        <f>IF(N385="zákl. přenesená",J385,0)</f>
        <v>0</v>
      </c>
      <c r="BH385" s="150">
        <f>IF(N385="sníž. přenesená",J385,0)</f>
        <v>0</v>
      </c>
      <c r="BI385" s="150">
        <f>IF(N385="nulová",J385,0)</f>
        <v>0</v>
      </c>
      <c r="BJ385" s="17" t="s">
        <v>81</v>
      </c>
      <c r="BK385" s="150">
        <f>ROUND(I385*H385,2)</f>
        <v>0</v>
      </c>
      <c r="BL385" s="17" t="s">
        <v>1164</v>
      </c>
      <c r="BM385" s="149" t="s">
        <v>1358</v>
      </c>
    </row>
    <row r="386" spans="2:47" s="1" customFormat="1" ht="11.25">
      <c r="B386" s="32"/>
      <c r="D386" s="151" t="s">
        <v>248</v>
      </c>
      <c r="F386" s="152" t="s">
        <v>1357</v>
      </c>
      <c r="I386" s="153"/>
      <c r="L386" s="32"/>
      <c r="M386" s="154"/>
      <c r="T386" s="56"/>
      <c r="AT386" s="17" t="s">
        <v>248</v>
      </c>
      <c r="AU386" s="17" t="s">
        <v>81</v>
      </c>
    </row>
    <row r="387" spans="2:65" s="1" customFormat="1" ht="16.5" customHeight="1">
      <c r="B387" s="32"/>
      <c r="C387" s="137" t="s">
        <v>702</v>
      </c>
      <c r="D387" s="137" t="s">
        <v>243</v>
      </c>
      <c r="E387" s="138" t="s">
        <v>1359</v>
      </c>
      <c r="F387" s="139" t="s">
        <v>1360</v>
      </c>
      <c r="G387" s="140" t="s">
        <v>263</v>
      </c>
      <c r="H387" s="141">
        <v>3</v>
      </c>
      <c r="I387" s="142"/>
      <c r="J387" s="143">
        <f>ROUND(I387*H387,2)</f>
        <v>0</v>
      </c>
      <c r="K387" s="144"/>
      <c r="L387" s="32"/>
      <c r="M387" s="145" t="s">
        <v>1</v>
      </c>
      <c r="N387" s="146" t="s">
        <v>38</v>
      </c>
      <c r="P387" s="147">
        <f>O387*H387</f>
        <v>0</v>
      </c>
      <c r="Q387" s="147">
        <v>0</v>
      </c>
      <c r="R387" s="147">
        <f>Q387*H387</f>
        <v>0</v>
      </c>
      <c r="S387" s="147">
        <v>0</v>
      </c>
      <c r="T387" s="148">
        <f>S387*H387</f>
        <v>0</v>
      </c>
      <c r="AR387" s="149" t="s">
        <v>1164</v>
      </c>
      <c r="AT387" s="149" t="s">
        <v>243</v>
      </c>
      <c r="AU387" s="149" t="s">
        <v>81</v>
      </c>
      <c r="AY387" s="17" t="s">
        <v>241</v>
      </c>
      <c r="BE387" s="150">
        <f>IF(N387="základní",J387,0)</f>
        <v>0</v>
      </c>
      <c r="BF387" s="150">
        <f>IF(N387="snížená",J387,0)</f>
        <v>0</v>
      </c>
      <c r="BG387" s="150">
        <f>IF(N387="zákl. přenesená",J387,0)</f>
        <v>0</v>
      </c>
      <c r="BH387" s="150">
        <f>IF(N387="sníž. přenesená",J387,0)</f>
        <v>0</v>
      </c>
      <c r="BI387" s="150">
        <f>IF(N387="nulová",J387,0)</f>
        <v>0</v>
      </c>
      <c r="BJ387" s="17" t="s">
        <v>81</v>
      </c>
      <c r="BK387" s="150">
        <f>ROUND(I387*H387,2)</f>
        <v>0</v>
      </c>
      <c r="BL387" s="17" t="s">
        <v>1164</v>
      </c>
      <c r="BM387" s="149" t="s">
        <v>1361</v>
      </c>
    </row>
    <row r="388" spans="2:47" s="1" customFormat="1" ht="11.25">
      <c r="B388" s="32"/>
      <c r="D388" s="151" t="s">
        <v>248</v>
      </c>
      <c r="F388" s="152" t="s">
        <v>1360</v>
      </c>
      <c r="I388" s="153"/>
      <c r="L388" s="32"/>
      <c r="M388" s="154"/>
      <c r="T388" s="56"/>
      <c r="AT388" s="17" t="s">
        <v>248</v>
      </c>
      <c r="AU388" s="17" t="s">
        <v>81</v>
      </c>
    </row>
    <row r="389" spans="2:65" s="1" customFormat="1" ht="16.5" customHeight="1">
      <c r="B389" s="32"/>
      <c r="C389" s="137" t="s">
        <v>466</v>
      </c>
      <c r="D389" s="137" t="s">
        <v>243</v>
      </c>
      <c r="E389" s="138" t="s">
        <v>1362</v>
      </c>
      <c r="F389" s="139" t="s">
        <v>1363</v>
      </c>
      <c r="G389" s="140" t="s">
        <v>263</v>
      </c>
      <c r="H389" s="141">
        <v>723</v>
      </c>
      <c r="I389" s="142"/>
      <c r="J389" s="143">
        <f>ROUND(I389*H389,2)</f>
        <v>0</v>
      </c>
      <c r="K389" s="144"/>
      <c r="L389" s="32"/>
      <c r="M389" s="145" t="s">
        <v>1</v>
      </c>
      <c r="N389" s="146" t="s">
        <v>38</v>
      </c>
      <c r="P389" s="147">
        <f>O389*H389</f>
        <v>0</v>
      </c>
      <c r="Q389" s="147">
        <v>0</v>
      </c>
      <c r="R389" s="147">
        <f>Q389*H389</f>
        <v>0</v>
      </c>
      <c r="S389" s="147">
        <v>0</v>
      </c>
      <c r="T389" s="148">
        <f>S389*H389</f>
        <v>0</v>
      </c>
      <c r="AR389" s="149" t="s">
        <v>1164</v>
      </c>
      <c r="AT389" s="149" t="s">
        <v>243</v>
      </c>
      <c r="AU389" s="149" t="s">
        <v>81</v>
      </c>
      <c r="AY389" s="17" t="s">
        <v>241</v>
      </c>
      <c r="BE389" s="150">
        <f>IF(N389="základní",J389,0)</f>
        <v>0</v>
      </c>
      <c r="BF389" s="150">
        <f>IF(N389="snížená",J389,0)</f>
        <v>0</v>
      </c>
      <c r="BG389" s="150">
        <f>IF(N389="zákl. přenesená",J389,0)</f>
        <v>0</v>
      </c>
      <c r="BH389" s="150">
        <f>IF(N389="sníž. přenesená",J389,0)</f>
        <v>0</v>
      </c>
      <c r="BI389" s="150">
        <f>IF(N389="nulová",J389,0)</f>
        <v>0</v>
      </c>
      <c r="BJ389" s="17" t="s">
        <v>81</v>
      </c>
      <c r="BK389" s="150">
        <f>ROUND(I389*H389,2)</f>
        <v>0</v>
      </c>
      <c r="BL389" s="17" t="s">
        <v>1164</v>
      </c>
      <c r="BM389" s="149" t="s">
        <v>1364</v>
      </c>
    </row>
    <row r="390" spans="2:47" s="1" customFormat="1" ht="11.25">
      <c r="B390" s="32"/>
      <c r="D390" s="151" t="s">
        <v>248</v>
      </c>
      <c r="F390" s="152" t="s">
        <v>1363</v>
      </c>
      <c r="I390" s="153"/>
      <c r="L390" s="32"/>
      <c r="M390" s="154"/>
      <c r="T390" s="56"/>
      <c r="AT390" s="17" t="s">
        <v>248</v>
      </c>
      <c r="AU390" s="17" t="s">
        <v>81</v>
      </c>
    </row>
    <row r="391" spans="2:65" s="1" customFormat="1" ht="24.2" customHeight="1">
      <c r="B391" s="32"/>
      <c r="C391" s="137" t="s">
        <v>709</v>
      </c>
      <c r="D391" s="137" t="s">
        <v>243</v>
      </c>
      <c r="E391" s="138" t="s">
        <v>1365</v>
      </c>
      <c r="F391" s="139" t="s">
        <v>1366</v>
      </c>
      <c r="G391" s="140" t="s">
        <v>263</v>
      </c>
      <c r="H391" s="141">
        <v>641</v>
      </c>
      <c r="I391" s="142"/>
      <c r="J391" s="143">
        <f>ROUND(I391*H391,2)</f>
        <v>0</v>
      </c>
      <c r="K391" s="144"/>
      <c r="L391" s="32"/>
      <c r="M391" s="145" t="s">
        <v>1</v>
      </c>
      <c r="N391" s="146" t="s">
        <v>38</v>
      </c>
      <c r="P391" s="147">
        <f>O391*H391</f>
        <v>0</v>
      </c>
      <c r="Q391" s="147">
        <v>0</v>
      </c>
      <c r="R391" s="147">
        <f>Q391*H391</f>
        <v>0</v>
      </c>
      <c r="S391" s="147">
        <v>0</v>
      </c>
      <c r="T391" s="148">
        <f>S391*H391</f>
        <v>0</v>
      </c>
      <c r="AR391" s="149" t="s">
        <v>1164</v>
      </c>
      <c r="AT391" s="149" t="s">
        <v>243</v>
      </c>
      <c r="AU391" s="149" t="s">
        <v>81</v>
      </c>
      <c r="AY391" s="17" t="s">
        <v>241</v>
      </c>
      <c r="BE391" s="150">
        <f>IF(N391="základní",J391,0)</f>
        <v>0</v>
      </c>
      <c r="BF391" s="150">
        <f>IF(N391="snížená",J391,0)</f>
        <v>0</v>
      </c>
      <c r="BG391" s="150">
        <f>IF(N391="zákl. přenesená",J391,0)</f>
        <v>0</v>
      </c>
      <c r="BH391" s="150">
        <f>IF(N391="sníž. přenesená",J391,0)</f>
        <v>0</v>
      </c>
      <c r="BI391" s="150">
        <f>IF(N391="nulová",J391,0)</f>
        <v>0</v>
      </c>
      <c r="BJ391" s="17" t="s">
        <v>81</v>
      </c>
      <c r="BK391" s="150">
        <f>ROUND(I391*H391,2)</f>
        <v>0</v>
      </c>
      <c r="BL391" s="17" t="s">
        <v>1164</v>
      </c>
      <c r="BM391" s="149" t="s">
        <v>1367</v>
      </c>
    </row>
    <row r="392" spans="2:47" s="1" customFormat="1" ht="19.5">
      <c r="B392" s="32"/>
      <c r="D392" s="151" t="s">
        <v>248</v>
      </c>
      <c r="F392" s="152" t="s">
        <v>1366</v>
      </c>
      <c r="I392" s="153"/>
      <c r="L392" s="32"/>
      <c r="M392" s="154"/>
      <c r="T392" s="56"/>
      <c r="AT392" s="17" t="s">
        <v>248</v>
      </c>
      <c r="AU392" s="17" t="s">
        <v>81</v>
      </c>
    </row>
    <row r="393" spans="2:65" s="1" customFormat="1" ht="16.5" customHeight="1">
      <c r="B393" s="32"/>
      <c r="C393" s="137" t="s">
        <v>469</v>
      </c>
      <c r="D393" s="137" t="s">
        <v>243</v>
      </c>
      <c r="E393" s="138" t="s">
        <v>1368</v>
      </c>
      <c r="F393" s="139" t="s">
        <v>1369</v>
      </c>
      <c r="G393" s="140" t="s">
        <v>263</v>
      </c>
      <c r="H393" s="141">
        <v>1</v>
      </c>
      <c r="I393" s="142"/>
      <c r="J393" s="143">
        <f>ROUND(I393*H393,2)</f>
        <v>0</v>
      </c>
      <c r="K393" s="144"/>
      <c r="L393" s="32"/>
      <c r="M393" s="145" t="s">
        <v>1</v>
      </c>
      <c r="N393" s="146" t="s">
        <v>38</v>
      </c>
      <c r="P393" s="147">
        <f>O393*H393</f>
        <v>0</v>
      </c>
      <c r="Q393" s="147">
        <v>0</v>
      </c>
      <c r="R393" s="147">
        <f>Q393*H393</f>
        <v>0</v>
      </c>
      <c r="S393" s="147">
        <v>0</v>
      </c>
      <c r="T393" s="148">
        <f>S393*H393</f>
        <v>0</v>
      </c>
      <c r="AR393" s="149" t="s">
        <v>1164</v>
      </c>
      <c r="AT393" s="149" t="s">
        <v>243</v>
      </c>
      <c r="AU393" s="149" t="s">
        <v>81</v>
      </c>
      <c r="AY393" s="17" t="s">
        <v>241</v>
      </c>
      <c r="BE393" s="150">
        <f>IF(N393="základní",J393,0)</f>
        <v>0</v>
      </c>
      <c r="BF393" s="150">
        <f>IF(N393="snížená",J393,0)</f>
        <v>0</v>
      </c>
      <c r="BG393" s="150">
        <f>IF(N393="zákl. přenesená",J393,0)</f>
        <v>0</v>
      </c>
      <c r="BH393" s="150">
        <f>IF(N393="sníž. přenesená",J393,0)</f>
        <v>0</v>
      </c>
      <c r="BI393" s="150">
        <f>IF(N393="nulová",J393,0)</f>
        <v>0</v>
      </c>
      <c r="BJ393" s="17" t="s">
        <v>81</v>
      </c>
      <c r="BK393" s="150">
        <f>ROUND(I393*H393,2)</f>
        <v>0</v>
      </c>
      <c r="BL393" s="17" t="s">
        <v>1164</v>
      </c>
      <c r="BM393" s="149" t="s">
        <v>1370</v>
      </c>
    </row>
    <row r="394" spans="2:47" s="1" customFormat="1" ht="11.25">
      <c r="B394" s="32"/>
      <c r="D394" s="151" t="s">
        <v>248</v>
      </c>
      <c r="F394" s="152" t="s">
        <v>1369</v>
      </c>
      <c r="I394" s="153"/>
      <c r="L394" s="32"/>
      <c r="M394" s="154"/>
      <c r="T394" s="56"/>
      <c r="AT394" s="17" t="s">
        <v>248</v>
      </c>
      <c r="AU394" s="17" t="s">
        <v>81</v>
      </c>
    </row>
    <row r="395" spans="2:65" s="1" customFormat="1" ht="16.5" customHeight="1">
      <c r="B395" s="32"/>
      <c r="C395" s="137" t="s">
        <v>715</v>
      </c>
      <c r="D395" s="137" t="s">
        <v>243</v>
      </c>
      <c r="E395" s="138" t="s">
        <v>1371</v>
      </c>
      <c r="F395" s="139" t="s">
        <v>1372</v>
      </c>
      <c r="G395" s="140" t="s">
        <v>263</v>
      </c>
      <c r="H395" s="141">
        <v>2</v>
      </c>
      <c r="I395" s="142"/>
      <c r="J395" s="143">
        <f>ROUND(I395*H395,2)</f>
        <v>0</v>
      </c>
      <c r="K395" s="144"/>
      <c r="L395" s="32"/>
      <c r="M395" s="145" t="s">
        <v>1</v>
      </c>
      <c r="N395" s="146" t="s">
        <v>38</v>
      </c>
      <c r="P395" s="147">
        <f>O395*H395</f>
        <v>0</v>
      </c>
      <c r="Q395" s="147">
        <v>0</v>
      </c>
      <c r="R395" s="147">
        <f>Q395*H395</f>
        <v>0</v>
      </c>
      <c r="S395" s="147">
        <v>0</v>
      </c>
      <c r="T395" s="148">
        <f>S395*H395</f>
        <v>0</v>
      </c>
      <c r="AR395" s="149" t="s">
        <v>1164</v>
      </c>
      <c r="AT395" s="149" t="s">
        <v>243</v>
      </c>
      <c r="AU395" s="149" t="s">
        <v>81</v>
      </c>
      <c r="AY395" s="17" t="s">
        <v>241</v>
      </c>
      <c r="BE395" s="150">
        <f>IF(N395="základní",J395,0)</f>
        <v>0</v>
      </c>
      <c r="BF395" s="150">
        <f>IF(N395="snížená",J395,0)</f>
        <v>0</v>
      </c>
      <c r="BG395" s="150">
        <f>IF(N395="zákl. přenesená",J395,0)</f>
        <v>0</v>
      </c>
      <c r="BH395" s="150">
        <f>IF(N395="sníž. přenesená",J395,0)</f>
        <v>0</v>
      </c>
      <c r="BI395" s="150">
        <f>IF(N395="nulová",J395,0)</f>
        <v>0</v>
      </c>
      <c r="BJ395" s="17" t="s">
        <v>81</v>
      </c>
      <c r="BK395" s="150">
        <f>ROUND(I395*H395,2)</f>
        <v>0</v>
      </c>
      <c r="BL395" s="17" t="s">
        <v>1164</v>
      </c>
      <c r="BM395" s="149" t="s">
        <v>1373</v>
      </c>
    </row>
    <row r="396" spans="2:47" s="1" customFormat="1" ht="11.25">
      <c r="B396" s="32"/>
      <c r="D396" s="151" t="s">
        <v>248</v>
      </c>
      <c r="F396" s="152" t="s">
        <v>1372</v>
      </c>
      <c r="I396" s="153"/>
      <c r="L396" s="32"/>
      <c r="M396" s="154"/>
      <c r="T396" s="56"/>
      <c r="AT396" s="17" t="s">
        <v>248</v>
      </c>
      <c r="AU396" s="17" t="s">
        <v>81</v>
      </c>
    </row>
    <row r="397" spans="2:65" s="1" customFormat="1" ht="16.5" customHeight="1">
      <c r="B397" s="32"/>
      <c r="C397" s="137" t="s">
        <v>473</v>
      </c>
      <c r="D397" s="137" t="s">
        <v>243</v>
      </c>
      <c r="E397" s="138" t="s">
        <v>1374</v>
      </c>
      <c r="F397" s="139" t="s">
        <v>1375</v>
      </c>
      <c r="G397" s="140" t="s">
        <v>263</v>
      </c>
      <c r="H397" s="141">
        <v>3</v>
      </c>
      <c r="I397" s="142"/>
      <c r="J397" s="143">
        <f>ROUND(I397*H397,2)</f>
        <v>0</v>
      </c>
      <c r="K397" s="144"/>
      <c r="L397" s="32"/>
      <c r="M397" s="145" t="s">
        <v>1</v>
      </c>
      <c r="N397" s="146" t="s">
        <v>38</v>
      </c>
      <c r="P397" s="147">
        <f>O397*H397</f>
        <v>0</v>
      </c>
      <c r="Q397" s="147">
        <v>0</v>
      </c>
      <c r="R397" s="147">
        <f>Q397*H397</f>
        <v>0</v>
      </c>
      <c r="S397" s="147">
        <v>0</v>
      </c>
      <c r="T397" s="148">
        <f>S397*H397</f>
        <v>0</v>
      </c>
      <c r="AR397" s="149" t="s">
        <v>1164</v>
      </c>
      <c r="AT397" s="149" t="s">
        <v>243</v>
      </c>
      <c r="AU397" s="149" t="s">
        <v>81</v>
      </c>
      <c r="AY397" s="17" t="s">
        <v>241</v>
      </c>
      <c r="BE397" s="150">
        <f>IF(N397="základní",J397,0)</f>
        <v>0</v>
      </c>
      <c r="BF397" s="150">
        <f>IF(N397="snížená",J397,0)</f>
        <v>0</v>
      </c>
      <c r="BG397" s="150">
        <f>IF(N397="zákl. přenesená",J397,0)</f>
        <v>0</v>
      </c>
      <c r="BH397" s="150">
        <f>IF(N397="sníž. přenesená",J397,0)</f>
        <v>0</v>
      </c>
      <c r="BI397" s="150">
        <f>IF(N397="nulová",J397,0)</f>
        <v>0</v>
      </c>
      <c r="BJ397" s="17" t="s">
        <v>81</v>
      </c>
      <c r="BK397" s="150">
        <f>ROUND(I397*H397,2)</f>
        <v>0</v>
      </c>
      <c r="BL397" s="17" t="s">
        <v>1164</v>
      </c>
      <c r="BM397" s="149" t="s">
        <v>1376</v>
      </c>
    </row>
    <row r="398" spans="2:47" s="1" customFormat="1" ht="11.25">
      <c r="B398" s="32"/>
      <c r="D398" s="151" t="s">
        <v>248</v>
      </c>
      <c r="F398" s="152" t="s">
        <v>1375</v>
      </c>
      <c r="I398" s="153"/>
      <c r="L398" s="32"/>
      <c r="M398" s="154"/>
      <c r="T398" s="56"/>
      <c r="AT398" s="17" t="s">
        <v>248</v>
      </c>
      <c r="AU398" s="17" t="s">
        <v>81</v>
      </c>
    </row>
    <row r="399" spans="2:65" s="1" customFormat="1" ht="16.5" customHeight="1">
      <c r="B399" s="32"/>
      <c r="C399" s="137" t="s">
        <v>720</v>
      </c>
      <c r="D399" s="137" t="s">
        <v>243</v>
      </c>
      <c r="E399" s="138" t="s">
        <v>1377</v>
      </c>
      <c r="F399" s="139" t="s">
        <v>1378</v>
      </c>
      <c r="G399" s="140" t="s">
        <v>263</v>
      </c>
      <c r="H399" s="141">
        <v>5</v>
      </c>
      <c r="I399" s="142"/>
      <c r="J399" s="143">
        <f>ROUND(I399*H399,2)</f>
        <v>0</v>
      </c>
      <c r="K399" s="144"/>
      <c r="L399" s="32"/>
      <c r="M399" s="145" t="s">
        <v>1</v>
      </c>
      <c r="N399" s="146" t="s">
        <v>38</v>
      </c>
      <c r="P399" s="147">
        <f>O399*H399</f>
        <v>0</v>
      </c>
      <c r="Q399" s="147">
        <v>0</v>
      </c>
      <c r="R399" s="147">
        <f>Q399*H399</f>
        <v>0</v>
      </c>
      <c r="S399" s="147">
        <v>0</v>
      </c>
      <c r="T399" s="148">
        <f>S399*H399</f>
        <v>0</v>
      </c>
      <c r="AR399" s="149" t="s">
        <v>1164</v>
      </c>
      <c r="AT399" s="149" t="s">
        <v>243</v>
      </c>
      <c r="AU399" s="149" t="s">
        <v>81</v>
      </c>
      <c r="AY399" s="17" t="s">
        <v>241</v>
      </c>
      <c r="BE399" s="150">
        <f>IF(N399="základní",J399,0)</f>
        <v>0</v>
      </c>
      <c r="BF399" s="150">
        <f>IF(N399="snížená",J399,0)</f>
        <v>0</v>
      </c>
      <c r="BG399" s="150">
        <f>IF(N399="zákl. přenesená",J399,0)</f>
        <v>0</v>
      </c>
      <c r="BH399" s="150">
        <f>IF(N399="sníž. přenesená",J399,0)</f>
        <v>0</v>
      </c>
      <c r="BI399" s="150">
        <f>IF(N399="nulová",J399,0)</f>
        <v>0</v>
      </c>
      <c r="BJ399" s="17" t="s">
        <v>81</v>
      </c>
      <c r="BK399" s="150">
        <f>ROUND(I399*H399,2)</f>
        <v>0</v>
      </c>
      <c r="BL399" s="17" t="s">
        <v>1164</v>
      </c>
      <c r="BM399" s="149" t="s">
        <v>1379</v>
      </c>
    </row>
    <row r="400" spans="2:47" s="1" customFormat="1" ht="11.25">
      <c r="B400" s="32"/>
      <c r="D400" s="151" t="s">
        <v>248</v>
      </c>
      <c r="F400" s="152" t="s">
        <v>1378</v>
      </c>
      <c r="I400" s="153"/>
      <c r="L400" s="32"/>
      <c r="M400" s="154"/>
      <c r="T400" s="56"/>
      <c r="AT400" s="17" t="s">
        <v>248</v>
      </c>
      <c r="AU400" s="17" t="s">
        <v>81</v>
      </c>
    </row>
    <row r="401" spans="2:65" s="1" customFormat="1" ht="16.5" customHeight="1">
      <c r="B401" s="32"/>
      <c r="C401" s="137" t="s">
        <v>476</v>
      </c>
      <c r="D401" s="137" t="s">
        <v>243</v>
      </c>
      <c r="E401" s="138" t="s">
        <v>983</v>
      </c>
      <c r="F401" s="139" t="s">
        <v>984</v>
      </c>
      <c r="G401" s="140" t="s">
        <v>263</v>
      </c>
      <c r="H401" s="141">
        <v>214</v>
      </c>
      <c r="I401" s="142"/>
      <c r="J401" s="143">
        <f>ROUND(I401*H401,2)</f>
        <v>0</v>
      </c>
      <c r="K401" s="144"/>
      <c r="L401" s="32"/>
      <c r="M401" s="145" t="s">
        <v>1</v>
      </c>
      <c r="N401" s="146" t="s">
        <v>38</v>
      </c>
      <c r="P401" s="147">
        <f>O401*H401</f>
        <v>0</v>
      </c>
      <c r="Q401" s="147">
        <v>0</v>
      </c>
      <c r="R401" s="147">
        <f>Q401*H401</f>
        <v>0</v>
      </c>
      <c r="S401" s="147">
        <v>0</v>
      </c>
      <c r="T401" s="148">
        <f>S401*H401</f>
        <v>0</v>
      </c>
      <c r="AR401" s="149" t="s">
        <v>1164</v>
      </c>
      <c r="AT401" s="149" t="s">
        <v>243</v>
      </c>
      <c r="AU401" s="149" t="s">
        <v>81</v>
      </c>
      <c r="AY401" s="17" t="s">
        <v>241</v>
      </c>
      <c r="BE401" s="150">
        <f>IF(N401="základní",J401,0)</f>
        <v>0</v>
      </c>
      <c r="BF401" s="150">
        <f>IF(N401="snížená",J401,0)</f>
        <v>0</v>
      </c>
      <c r="BG401" s="150">
        <f>IF(N401="zákl. přenesená",J401,0)</f>
        <v>0</v>
      </c>
      <c r="BH401" s="150">
        <f>IF(N401="sníž. přenesená",J401,0)</f>
        <v>0</v>
      </c>
      <c r="BI401" s="150">
        <f>IF(N401="nulová",J401,0)</f>
        <v>0</v>
      </c>
      <c r="BJ401" s="17" t="s">
        <v>81</v>
      </c>
      <c r="BK401" s="150">
        <f>ROUND(I401*H401,2)</f>
        <v>0</v>
      </c>
      <c r="BL401" s="17" t="s">
        <v>1164</v>
      </c>
      <c r="BM401" s="149" t="s">
        <v>1380</v>
      </c>
    </row>
    <row r="402" spans="2:47" s="1" customFormat="1" ht="11.25">
      <c r="B402" s="32"/>
      <c r="D402" s="151" t="s">
        <v>248</v>
      </c>
      <c r="F402" s="152" t="s">
        <v>984</v>
      </c>
      <c r="I402" s="153"/>
      <c r="L402" s="32"/>
      <c r="M402" s="154"/>
      <c r="T402" s="56"/>
      <c r="AT402" s="17" t="s">
        <v>248</v>
      </c>
      <c r="AU402" s="17" t="s">
        <v>81</v>
      </c>
    </row>
    <row r="403" spans="2:65" s="1" customFormat="1" ht="16.5" customHeight="1">
      <c r="B403" s="32"/>
      <c r="C403" s="137" t="s">
        <v>727</v>
      </c>
      <c r="D403" s="137" t="s">
        <v>243</v>
      </c>
      <c r="E403" s="138" t="s">
        <v>1381</v>
      </c>
      <c r="F403" s="139" t="s">
        <v>1382</v>
      </c>
      <c r="G403" s="140" t="s">
        <v>263</v>
      </c>
      <c r="H403" s="141">
        <v>128</v>
      </c>
      <c r="I403" s="142"/>
      <c r="J403" s="143">
        <f>ROUND(I403*H403,2)</f>
        <v>0</v>
      </c>
      <c r="K403" s="144"/>
      <c r="L403" s="32"/>
      <c r="M403" s="145" t="s">
        <v>1</v>
      </c>
      <c r="N403" s="146" t="s">
        <v>38</v>
      </c>
      <c r="P403" s="147">
        <f>O403*H403</f>
        <v>0</v>
      </c>
      <c r="Q403" s="147">
        <v>0</v>
      </c>
      <c r="R403" s="147">
        <f>Q403*H403</f>
        <v>0</v>
      </c>
      <c r="S403" s="147">
        <v>0</v>
      </c>
      <c r="T403" s="148">
        <f>S403*H403</f>
        <v>0</v>
      </c>
      <c r="AR403" s="149" t="s">
        <v>1164</v>
      </c>
      <c r="AT403" s="149" t="s">
        <v>243</v>
      </c>
      <c r="AU403" s="149" t="s">
        <v>81</v>
      </c>
      <c r="AY403" s="17" t="s">
        <v>241</v>
      </c>
      <c r="BE403" s="150">
        <f>IF(N403="základní",J403,0)</f>
        <v>0</v>
      </c>
      <c r="BF403" s="150">
        <f>IF(N403="snížená",J403,0)</f>
        <v>0</v>
      </c>
      <c r="BG403" s="150">
        <f>IF(N403="zákl. přenesená",J403,0)</f>
        <v>0</v>
      </c>
      <c r="BH403" s="150">
        <f>IF(N403="sníž. přenesená",J403,0)</f>
        <v>0</v>
      </c>
      <c r="BI403" s="150">
        <f>IF(N403="nulová",J403,0)</f>
        <v>0</v>
      </c>
      <c r="BJ403" s="17" t="s">
        <v>81</v>
      </c>
      <c r="BK403" s="150">
        <f>ROUND(I403*H403,2)</f>
        <v>0</v>
      </c>
      <c r="BL403" s="17" t="s">
        <v>1164</v>
      </c>
      <c r="BM403" s="149" t="s">
        <v>1383</v>
      </c>
    </row>
    <row r="404" spans="2:47" s="1" customFormat="1" ht="11.25">
      <c r="B404" s="32"/>
      <c r="D404" s="151" t="s">
        <v>248</v>
      </c>
      <c r="F404" s="152" t="s">
        <v>1382</v>
      </c>
      <c r="I404" s="153"/>
      <c r="L404" s="32"/>
      <c r="M404" s="154"/>
      <c r="T404" s="56"/>
      <c r="AT404" s="17" t="s">
        <v>248</v>
      </c>
      <c r="AU404" s="17" t="s">
        <v>81</v>
      </c>
    </row>
    <row r="405" spans="2:65" s="1" customFormat="1" ht="16.5" customHeight="1">
      <c r="B405" s="32"/>
      <c r="C405" s="137" t="s">
        <v>480</v>
      </c>
      <c r="D405" s="137" t="s">
        <v>243</v>
      </c>
      <c r="E405" s="138" t="s">
        <v>1384</v>
      </c>
      <c r="F405" s="139" t="s">
        <v>1385</v>
      </c>
      <c r="G405" s="140" t="s">
        <v>263</v>
      </c>
      <c r="H405" s="141">
        <v>6</v>
      </c>
      <c r="I405" s="142"/>
      <c r="J405" s="143">
        <f>ROUND(I405*H405,2)</f>
        <v>0</v>
      </c>
      <c r="K405" s="144"/>
      <c r="L405" s="32"/>
      <c r="M405" s="145" t="s">
        <v>1</v>
      </c>
      <c r="N405" s="146" t="s">
        <v>38</v>
      </c>
      <c r="P405" s="147">
        <f>O405*H405</f>
        <v>0</v>
      </c>
      <c r="Q405" s="147">
        <v>0</v>
      </c>
      <c r="R405" s="147">
        <f>Q405*H405</f>
        <v>0</v>
      </c>
      <c r="S405" s="147">
        <v>0</v>
      </c>
      <c r="T405" s="148">
        <f>S405*H405</f>
        <v>0</v>
      </c>
      <c r="AR405" s="149" t="s">
        <v>1164</v>
      </c>
      <c r="AT405" s="149" t="s">
        <v>243</v>
      </c>
      <c r="AU405" s="149" t="s">
        <v>81</v>
      </c>
      <c r="AY405" s="17" t="s">
        <v>241</v>
      </c>
      <c r="BE405" s="150">
        <f>IF(N405="základní",J405,0)</f>
        <v>0</v>
      </c>
      <c r="BF405" s="150">
        <f>IF(N405="snížená",J405,0)</f>
        <v>0</v>
      </c>
      <c r="BG405" s="150">
        <f>IF(N405="zákl. přenesená",J405,0)</f>
        <v>0</v>
      </c>
      <c r="BH405" s="150">
        <f>IF(N405="sníž. přenesená",J405,0)</f>
        <v>0</v>
      </c>
      <c r="BI405" s="150">
        <f>IF(N405="nulová",J405,0)</f>
        <v>0</v>
      </c>
      <c r="BJ405" s="17" t="s">
        <v>81</v>
      </c>
      <c r="BK405" s="150">
        <f>ROUND(I405*H405,2)</f>
        <v>0</v>
      </c>
      <c r="BL405" s="17" t="s">
        <v>1164</v>
      </c>
      <c r="BM405" s="149" t="s">
        <v>1386</v>
      </c>
    </row>
    <row r="406" spans="2:47" s="1" customFormat="1" ht="11.25">
      <c r="B406" s="32"/>
      <c r="D406" s="151" t="s">
        <v>248</v>
      </c>
      <c r="F406" s="152" t="s">
        <v>1385</v>
      </c>
      <c r="I406" s="153"/>
      <c r="L406" s="32"/>
      <c r="M406" s="154"/>
      <c r="T406" s="56"/>
      <c r="AT406" s="17" t="s">
        <v>248</v>
      </c>
      <c r="AU406" s="17" t="s">
        <v>81</v>
      </c>
    </row>
    <row r="407" spans="2:65" s="1" customFormat="1" ht="55.5" customHeight="1">
      <c r="B407" s="32"/>
      <c r="C407" s="155" t="s">
        <v>735</v>
      </c>
      <c r="D407" s="155" t="s">
        <v>260</v>
      </c>
      <c r="E407" s="156" t="s">
        <v>1387</v>
      </c>
      <c r="F407" s="157" t="s">
        <v>1388</v>
      </c>
      <c r="G407" s="158" t="s">
        <v>263</v>
      </c>
      <c r="H407" s="159">
        <v>1</v>
      </c>
      <c r="I407" s="160"/>
      <c r="J407" s="161">
        <f>ROUND(I407*H407,2)</f>
        <v>0</v>
      </c>
      <c r="K407" s="162"/>
      <c r="L407" s="163"/>
      <c r="M407" s="164" t="s">
        <v>1</v>
      </c>
      <c r="N407" s="165" t="s">
        <v>38</v>
      </c>
      <c r="P407" s="147">
        <f>O407*H407</f>
        <v>0</v>
      </c>
      <c r="Q407" s="147">
        <v>0</v>
      </c>
      <c r="R407" s="147">
        <f>Q407*H407</f>
        <v>0</v>
      </c>
      <c r="S407" s="147">
        <v>0</v>
      </c>
      <c r="T407" s="148">
        <f>S407*H407</f>
        <v>0</v>
      </c>
      <c r="AR407" s="149" t="s">
        <v>1164</v>
      </c>
      <c r="AT407" s="149" t="s">
        <v>260</v>
      </c>
      <c r="AU407" s="149" t="s">
        <v>81</v>
      </c>
      <c r="AY407" s="17" t="s">
        <v>241</v>
      </c>
      <c r="BE407" s="150">
        <f>IF(N407="základní",J407,0)</f>
        <v>0</v>
      </c>
      <c r="BF407" s="150">
        <f>IF(N407="snížená",J407,0)</f>
        <v>0</v>
      </c>
      <c r="BG407" s="150">
        <f>IF(N407="zákl. přenesená",J407,0)</f>
        <v>0</v>
      </c>
      <c r="BH407" s="150">
        <f>IF(N407="sníž. přenesená",J407,0)</f>
        <v>0</v>
      </c>
      <c r="BI407" s="150">
        <f>IF(N407="nulová",J407,0)</f>
        <v>0</v>
      </c>
      <c r="BJ407" s="17" t="s">
        <v>81</v>
      </c>
      <c r="BK407" s="150">
        <f>ROUND(I407*H407,2)</f>
        <v>0</v>
      </c>
      <c r="BL407" s="17" t="s">
        <v>1164</v>
      </c>
      <c r="BM407" s="149" t="s">
        <v>1389</v>
      </c>
    </row>
    <row r="408" spans="2:47" s="1" customFormat="1" ht="29.25">
      <c r="B408" s="32"/>
      <c r="D408" s="151" t="s">
        <v>248</v>
      </c>
      <c r="F408" s="152" t="s">
        <v>1388</v>
      </c>
      <c r="I408" s="153"/>
      <c r="L408" s="32"/>
      <c r="M408" s="154"/>
      <c r="T408" s="56"/>
      <c r="AT408" s="17" t="s">
        <v>248</v>
      </c>
      <c r="AU408" s="17" t="s">
        <v>81</v>
      </c>
    </row>
    <row r="409" spans="2:65" s="1" customFormat="1" ht="16.5" customHeight="1">
      <c r="B409" s="32"/>
      <c r="C409" s="155" t="s">
        <v>483</v>
      </c>
      <c r="D409" s="155" t="s">
        <v>260</v>
      </c>
      <c r="E409" s="156" t="s">
        <v>1390</v>
      </c>
      <c r="F409" s="157" t="s">
        <v>1391</v>
      </c>
      <c r="G409" s="158" t="s">
        <v>246</v>
      </c>
      <c r="H409" s="159">
        <v>2.8</v>
      </c>
      <c r="I409" s="160"/>
      <c r="J409" s="161">
        <f>ROUND(I409*H409,2)</f>
        <v>0</v>
      </c>
      <c r="K409" s="162"/>
      <c r="L409" s="163"/>
      <c r="M409" s="164" t="s">
        <v>1</v>
      </c>
      <c r="N409" s="165" t="s">
        <v>38</v>
      </c>
      <c r="P409" s="147">
        <f>O409*H409</f>
        <v>0</v>
      </c>
      <c r="Q409" s="147">
        <v>2.234</v>
      </c>
      <c r="R409" s="147">
        <f>Q409*H409</f>
        <v>6.255199999999999</v>
      </c>
      <c r="S409" s="147">
        <v>0</v>
      </c>
      <c r="T409" s="148">
        <f>S409*H409</f>
        <v>0</v>
      </c>
      <c r="AR409" s="149" t="s">
        <v>469</v>
      </c>
      <c r="AT409" s="149" t="s">
        <v>260</v>
      </c>
      <c r="AU409" s="149" t="s">
        <v>81</v>
      </c>
      <c r="AY409" s="17" t="s">
        <v>241</v>
      </c>
      <c r="BE409" s="150">
        <f>IF(N409="základní",J409,0)</f>
        <v>0</v>
      </c>
      <c r="BF409" s="150">
        <f>IF(N409="snížená",J409,0)</f>
        <v>0</v>
      </c>
      <c r="BG409" s="150">
        <f>IF(N409="zákl. přenesená",J409,0)</f>
        <v>0</v>
      </c>
      <c r="BH409" s="150">
        <f>IF(N409="sníž. přenesená",J409,0)</f>
        <v>0</v>
      </c>
      <c r="BI409" s="150">
        <f>IF(N409="nulová",J409,0)</f>
        <v>0</v>
      </c>
      <c r="BJ409" s="17" t="s">
        <v>81</v>
      </c>
      <c r="BK409" s="150">
        <f>ROUND(I409*H409,2)</f>
        <v>0</v>
      </c>
      <c r="BL409" s="17" t="s">
        <v>469</v>
      </c>
      <c r="BM409" s="149" t="s">
        <v>1392</v>
      </c>
    </row>
    <row r="410" spans="2:47" s="1" customFormat="1" ht="11.25">
      <c r="B410" s="32"/>
      <c r="D410" s="151" t="s">
        <v>248</v>
      </c>
      <c r="F410" s="152" t="s">
        <v>1391</v>
      </c>
      <c r="I410" s="153"/>
      <c r="L410" s="32"/>
      <c r="M410" s="154"/>
      <c r="T410" s="56"/>
      <c r="AT410" s="17" t="s">
        <v>248</v>
      </c>
      <c r="AU410" s="17" t="s">
        <v>81</v>
      </c>
    </row>
    <row r="411" spans="2:65" s="1" customFormat="1" ht="24.2" customHeight="1">
      <c r="B411" s="32"/>
      <c r="C411" s="155" t="s">
        <v>742</v>
      </c>
      <c r="D411" s="155" t="s">
        <v>260</v>
      </c>
      <c r="E411" s="156" t="s">
        <v>1393</v>
      </c>
      <c r="F411" s="157" t="s">
        <v>1394</v>
      </c>
      <c r="G411" s="158" t="s">
        <v>263</v>
      </c>
      <c r="H411" s="159">
        <v>50</v>
      </c>
      <c r="I411" s="160"/>
      <c r="J411" s="161">
        <f>ROUND(I411*H411,2)</f>
        <v>0</v>
      </c>
      <c r="K411" s="162"/>
      <c r="L411" s="163"/>
      <c r="M411" s="164" t="s">
        <v>1</v>
      </c>
      <c r="N411" s="165" t="s">
        <v>38</v>
      </c>
      <c r="P411" s="147">
        <f>O411*H411</f>
        <v>0</v>
      </c>
      <c r="Q411" s="147">
        <v>0.0215</v>
      </c>
      <c r="R411" s="147">
        <f>Q411*H411</f>
        <v>1.075</v>
      </c>
      <c r="S411" s="147">
        <v>0</v>
      </c>
      <c r="T411" s="148">
        <f>S411*H411</f>
        <v>0</v>
      </c>
      <c r="AR411" s="149" t="s">
        <v>469</v>
      </c>
      <c r="AT411" s="149" t="s">
        <v>260</v>
      </c>
      <c r="AU411" s="149" t="s">
        <v>81</v>
      </c>
      <c r="AY411" s="17" t="s">
        <v>241</v>
      </c>
      <c r="BE411" s="150">
        <f>IF(N411="základní",J411,0)</f>
        <v>0</v>
      </c>
      <c r="BF411" s="150">
        <f>IF(N411="snížená",J411,0)</f>
        <v>0</v>
      </c>
      <c r="BG411" s="150">
        <f>IF(N411="zákl. přenesená",J411,0)</f>
        <v>0</v>
      </c>
      <c r="BH411" s="150">
        <f>IF(N411="sníž. přenesená",J411,0)</f>
        <v>0</v>
      </c>
      <c r="BI411" s="150">
        <f>IF(N411="nulová",J411,0)</f>
        <v>0</v>
      </c>
      <c r="BJ411" s="17" t="s">
        <v>81</v>
      </c>
      <c r="BK411" s="150">
        <f>ROUND(I411*H411,2)</f>
        <v>0</v>
      </c>
      <c r="BL411" s="17" t="s">
        <v>469</v>
      </c>
      <c r="BM411" s="149" t="s">
        <v>1395</v>
      </c>
    </row>
    <row r="412" spans="2:47" s="1" customFormat="1" ht="11.25">
      <c r="B412" s="32"/>
      <c r="D412" s="151" t="s">
        <v>248</v>
      </c>
      <c r="F412" s="152" t="s">
        <v>1394</v>
      </c>
      <c r="I412" s="153"/>
      <c r="L412" s="32"/>
      <c r="M412" s="154"/>
      <c r="T412" s="56"/>
      <c r="AT412" s="17" t="s">
        <v>248</v>
      </c>
      <c r="AU412" s="17" t="s">
        <v>81</v>
      </c>
    </row>
    <row r="413" spans="2:65" s="1" customFormat="1" ht="21.75" customHeight="1">
      <c r="B413" s="32"/>
      <c r="C413" s="155" t="s">
        <v>487</v>
      </c>
      <c r="D413" s="155" t="s">
        <v>260</v>
      </c>
      <c r="E413" s="156" t="s">
        <v>1396</v>
      </c>
      <c r="F413" s="157" t="s">
        <v>1397</v>
      </c>
      <c r="G413" s="158" t="s">
        <v>263</v>
      </c>
      <c r="H413" s="159">
        <v>5</v>
      </c>
      <c r="I413" s="160"/>
      <c r="J413" s="161">
        <f>ROUND(I413*H413,2)</f>
        <v>0</v>
      </c>
      <c r="K413" s="162"/>
      <c r="L413" s="163"/>
      <c r="M413" s="164" t="s">
        <v>1</v>
      </c>
      <c r="N413" s="165" t="s">
        <v>38</v>
      </c>
      <c r="P413" s="147">
        <f>O413*H413</f>
        <v>0</v>
      </c>
      <c r="Q413" s="147">
        <v>0</v>
      </c>
      <c r="R413" s="147">
        <f>Q413*H413</f>
        <v>0</v>
      </c>
      <c r="S413" s="147">
        <v>0</v>
      </c>
      <c r="T413" s="148">
        <f>S413*H413</f>
        <v>0</v>
      </c>
      <c r="AR413" s="149" t="s">
        <v>469</v>
      </c>
      <c r="AT413" s="149" t="s">
        <v>260</v>
      </c>
      <c r="AU413" s="149" t="s">
        <v>81</v>
      </c>
      <c r="AY413" s="17" t="s">
        <v>241</v>
      </c>
      <c r="BE413" s="150">
        <f>IF(N413="základní",J413,0)</f>
        <v>0</v>
      </c>
      <c r="BF413" s="150">
        <f>IF(N413="snížená",J413,0)</f>
        <v>0</v>
      </c>
      <c r="BG413" s="150">
        <f>IF(N413="zákl. přenesená",J413,0)</f>
        <v>0</v>
      </c>
      <c r="BH413" s="150">
        <f>IF(N413="sníž. přenesená",J413,0)</f>
        <v>0</v>
      </c>
      <c r="BI413" s="150">
        <f>IF(N413="nulová",J413,0)</f>
        <v>0</v>
      </c>
      <c r="BJ413" s="17" t="s">
        <v>81</v>
      </c>
      <c r="BK413" s="150">
        <f>ROUND(I413*H413,2)</f>
        <v>0</v>
      </c>
      <c r="BL413" s="17" t="s">
        <v>469</v>
      </c>
      <c r="BM413" s="149" t="s">
        <v>1398</v>
      </c>
    </row>
    <row r="414" spans="2:47" s="1" customFormat="1" ht="11.25">
      <c r="B414" s="32"/>
      <c r="D414" s="151" t="s">
        <v>248</v>
      </c>
      <c r="F414" s="152" t="s">
        <v>1397</v>
      </c>
      <c r="I414" s="153"/>
      <c r="L414" s="32"/>
      <c r="M414" s="154"/>
      <c r="T414" s="56"/>
      <c r="AT414" s="17" t="s">
        <v>248</v>
      </c>
      <c r="AU414" s="17" t="s">
        <v>81</v>
      </c>
    </row>
    <row r="415" spans="2:65" s="1" customFormat="1" ht="49.15" customHeight="1">
      <c r="B415" s="32"/>
      <c r="C415" s="155" t="s">
        <v>749</v>
      </c>
      <c r="D415" s="155" t="s">
        <v>260</v>
      </c>
      <c r="E415" s="156" t="s">
        <v>1399</v>
      </c>
      <c r="F415" s="157" t="s">
        <v>1400</v>
      </c>
      <c r="G415" s="158" t="s">
        <v>257</v>
      </c>
      <c r="H415" s="159">
        <v>7.5</v>
      </c>
      <c r="I415" s="160"/>
      <c r="J415" s="161">
        <f>ROUND(I415*H415,2)</f>
        <v>0</v>
      </c>
      <c r="K415" s="162"/>
      <c r="L415" s="163"/>
      <c r="M415" s="164" t="s">
        <v>1</v>
      </c>
      <c r="N415" s="165" t="s">
        <v>38</v>
      </c>
      <c r="P415" s="147">
        <f>O415*H415</f>
        <v>0</v>
      </c>
      <c r="Q415" s="147">
        <v>0.0053</v>
      </c>
      <c r="R415" s="147">
        <f>Q415*H415</f>
        <v>0.03975</v>
      </c>
      <c r="S415" s="147">
        <v>0</v>
      </c>
      <c r="T415" s="148">
        <f>S415*H415</f>
        <v>0</v>
      </c>
      <c r="AR415" s="149" t="s">
        <v>469</v>
      </c>
      <c r="AT415" s="149" t="s">
        <v>260</v>
      </c>
      <c r="AU415" s="149" t="s">
        <v>81</v>
      </c>
      <c r="AY415" s="17" t="s">
        <v>241</v>
      </c>
      <c r="BE415" s="150">
        <f>IF(N415="základní",J415,0)</f>
        <v>0</v>
      </c>
      <c r="BF415" s="150">
        <f>IF(N415="snížená",J415,0)</f>
        <v>0</v>
      </c>
      <c r="BG415" s="150">
        <f>IF(N415="zákl. přenesená",J415,0)</f>
        <v>0</v>
      </c>
      <c r="BH415" s="150">
        <f>IF(N415="sníž. přenesená",J415,0)</f>
        <v>0</v>
      </c>
      <c r="BI415" s="150">
        <f>IF(N415="nulová",J415,0)</f>
        <v>0</v>
      </c>
      <c r="BJ415" s="17" t="s">
        <v>81</v>
      </c>
      <c r="BK415" s="150">
        <f>ROUND(I415*H415,2)</f>
        <v>0</v>
      </c>
      <c r="BL415" s="17" t="s">
        <v>469</v>
      </c>
      <c r="BM415" s="149" t="s">
        <v>1401</v>
      </c>
    </row>
    <row r="416" spans="2:47" s="1" customFormat="1" ht="29.25">
      <c r="B416" s="32"/>
      <c r="D416" s="151" t="s">
        <v>248</v>
      </c>
      <c r="F416" s="152" t="s">
        <v>1400</v>
      </c>
      <c r="I416" s="153"/>
      <c r="L416" s="32"/>
      <c r="M416" s="154"/>
      <c r="T416" s="56"/>
      <c r="AT416" s="17" t="s">
        <v>248</v>
      </c>
      <c r="AU416" s="17" t="s">
        <v>81</v>
      </c>
    </row>
    <row r="417" spans="2:65" s="1" customFormat="1" ht="16.5" customHeight="1">
      <c r="B417" s="32"/>
      <c r="C417" s="155" t="s">
        <v>490</v>
      </c>
      <c r="D417" s="155" t="s">
        <v>260</v>
      </c>
      <c r="E417" s="156" t="s">
        <v>1402</v>
      </c>
      <c r="F417" s="157" t="s">
        <v>1403</v>
      </c>
      <c r="G417" s="158" t="s">
        <v>257</v>
      </c>
      <c r="H417" s="159">
        <v>220</v>
      </c>
      <c r="I417" s="160"/>
      <c r="J417" s="161">
        <f>ROUND(I417*H417,2)</f>
        <v>0</v>
      </c>
      <c r="K417" s="162"/>
      <c r="L417" s="163"/>
      <c r="M417" s="164" t="s">
        <v>1</v>
      </c>
      <c r="N417" s="165" t="s">
        <v>38</v>
      </c>
      <c r="P417" s="147">
        <f>O417*H417</f>
        <v>0</v>
      </c>
      <c r="Q417" s="147">
        <v>0</v>
      </c>
      <c r="R417" s="147">
        <f>Q417*H417</f>
        <v>0</v>
      </c>
      <c r="S417" s="147">
        <v>0</v>
      </c>
      <c r="T417" s="148">
        <f>S417*H417</f>
        <v>0</v>
      </c>
      <c r="AR417" s="149" t="s">
        <v>469</v>
      </c>
      <c r="AT417" s="149" t="s">
        <v>260</v>
      </c>
      <c r="AU417" s="149" t="s">
        <v>81</v>
      </c>
      <c r="AY417" s="17" t="s">
        <v>241</v>
      </c>
      <c r="BE417" s="150">
        <f>IF(N417="základní",J417,0)</f>
        <v>0</v>
      </c>
      <c r="BF417" s="150">
        <f>IF(N417="snížená",J417,0)</f>
        <v>0</v>
      </c>
      <c r="BG417" s="150">
        <f>IF(N417="zákl. přenesená",J417,0)</f>
        <v>0</v>
      </c>
      <c r="BH417" s="150">
        <f>IF(N417="sníž. přenesená",J417,0)</f>
        <v>0</v>
      </c>
      <c r="BI417" s="150">
        <f>IF(N417="nulová",J417,0)</f>
        <v>0</v>
      </c>
      <c r="BJ417" s="17" t="s">
        <v>81</v>
      </c>
      <c r="BK417" s="150">
        <f>ROUND(I417*H417,2)</f>
        <v>0</v>
      </c>
      <c r="BL417" s="17" t="s">
        <v>469</v>
      </c>
      <c r="BM417" s="149" t="s">
        <v>1404</v>
      </c>
    </row>
    <row r="418" spans="2:47" s="1" customFormat="1" ht="11.25">
      <c r="B418" s="32"/>
      <c r="D418" s="151" t="s">
        <v>248</v>
      </c>
      <c r="F418" s="152" t="s">
        <v>1403</v>
      </c>
      <c r="I418" s="153"/>
      <c r="L418" s="32"/>
      <c r="M418" s="154"/>
      <c r="T418" s="56"/>
      <c r="AT418" s="17" t="s">
        <v>248</v>
      </c>
      <c r="AU418" s="17" t="s">
        <v>81</v>
      </c>
    </row>
    <row r="419" spans="2:65" s="1" customFormat="1" ht="16.5" customHeight="1">
      <c r="B419" s="32"/>
      <c r="C419" s="155" t="s">
        <v>754</v>
      </c>
      <c r="D419" s="155" t="s">
        <v>260</v>
      </c>
      <c r="E419" s="156" t="s">
        <v>849</v>
      </c>
      <c r="F419" s="157" t="s">
        <v>850</v>
      </c>
      <c r="G419" s="158" t="s">
        <v>851</v>
      </c>
      <c r="H419" s="159">
        <v>0.48</v>
      </c>
      <c r="I419" s="160"/>
      <c r="J419" s="161">
        <f>ROUND(I419*H419,2)</f>
        <v>0</v>
      </c>
      <c r="K419" s="162"/>
      <c r="L419" s="163"/>
      <c r="M419" s="164" t="s">
        <v>1</v>
      </c>
      <c r="N419" s="165" t="s">
        <v>38</v>
      </c>
      <c r="P419" s="147">
        <f>O419*H419</f>
        <v>0</v>
      </c>
      <c r="Q419" s="147">
        <v>0.0165</v>
      </c>
      <c r="R419" s="147">
        <f>Q419*H419</f>
        <v>0.00792</v>
      </c>
      <c r="S419" s="147">
        <v>0</v>
      </c>
      <c r="T419" s="148">
        <f>S419*H419</f>
        <v>0</v>
      </c>
      <c r="AR419" s="149" t="s">
        <v>469</v>
      </c>
      <c r="AT419" s="149" t="s">
        <v>260</v>
      </c>
      <c r="AU419" s="149" t="s">
        <v>81</v>
      </c>
      <c r="AY419" s="17" t="s">
        <v>241</v>
      </c>
      <c r="BE419" s="150">
        <f>IF(N419="základní",J419,0)</f>
        <v>0</v>
      </c>
      <c r="BF419" s="150">
        <f>IF(N419="snížená",J419,0)</f>
        <v>0</v>
      </c>
      <c r="BG419" s="150">
        <f>IF(N419="zákl. přenesená",J419,0)</f>
        <v>0</v>
      </c>
      <c r="BH419" s="150">
        <f>IF(N419="sníž. přenesená",J419,0)</f>
        <v>0</v>
      </c>
      <c r="BI419" s="150">
        <f>IF(N419="nulová",J419,0)</f>
        <v>0</v>
      </c>
      <c r="BJ419" s="17" t="s">
        <v>81</v>
      </c>
      <c r="BK419" s="150">
        <f>ROUND(I419*H419,2)</f>
        <v>0</v>
      </c>
      <c r="BL419" s="17" t="s">
        <v>469</v>
      </c>
      <c r="BM419" s="149" t="s">
        <v>1405</v>
      </c>
    </row>
    <row r="420" spans="2:47" s="1" customFormat="1" ht="11.25">
      <c r="B420" s="32"/>
      <c r="D420" s="151" t="s">
        <v>248</v>
      </c>
      <c r="F420" s="152" t="s">
        <v>850</v>
      </c>
      <c r="I420" s="153"/>
      <c r="L420" s="32"/>
      <c r="M420" s="154"/>
      <c r="T420" s="56"/>
      <c r="AT420" s="17" t="s">
        <v>248</v>
      </c>
      <c r="AU420" s="17" t="s">
        <v>81</v>
      </c>
    </row>
    <row r="421" spans="2:65" s="1" customFormat="1" ht="16.5" customHeight="1">
      <c r="B421" s="32"/>
      <c r="C421" s="155" t="s">
        <v>498</v>
      </c>
      <c r="D421" s="155" t="s">
        <v>260</v>
      </c>
      <c r="E421" s="156" t="s">
        <v>854</v>
      </c>
      <c r="F421" s="157" t="s">
        <v>855</v>
      </c>
      <c r="G421" s="158" t="s">
        <v>851</v>
      </c>
      <c r="H421" s="159">
        <v>0.5</v>
      </c>
      <c r="I421" s="160"/>
      <c r="J421" s="161">
        <f>ROUND(I421*H421,2)</f>
        <v>0</v>
      </c>
      <c r="K421" s="162"/>
      <c r="L421" s="163"/>
      <c r="M421" s="164" t="s">
        <v>1</v>
      </c>
      <c r="N421" s="165" t="s">
        <v>38</v>
      </c>
      <c r="P421" s="147">
        <f>O421*H421</f>
        <v>0</v>
      </c>
      <c r="Q421" s="147">
        <v>0.00423</v>
      </c>
      <c r="R421" s="147">
        <f>Q421*H421</f>
        <v>0.002115</v>
      </c>
      <c r="S421" s="147">
        <v>0</v>
      </c>
      <c r="T421" s="148">
        <f>S421*H421</f>
        <v>0</v>
      </c>
      <c r="AR421" s="149" t="s">
        <v>469</v>
      </c>
      <c r="AT421" s="149" t="s">
        <v>260</v>
      </c>
      <c r="AU421" s="149" t="s">
        <v>81</v>
      </c>
      <c r="AY421" s="17" t="s">
        <v>241</v>
      </c>
      <c r="BE421" s="150">
        <f>IF(N421="základní",J421,0)</f>
        <v>0</v>
      </c>
      <c r="BF421" s="150">
        <f>IF(N421="snížená",J421,0)</f>
        <v>0</v>
      </c>
      <c r="BG421" s="150">
        <f>IF(N421="zákl. přenesená",J421,0)</f>
        <v>0</v>
      </c>
      <c r="BH421" s="150">
        <f>IF(N421="sníž. přenesená",J421,0)</f>
        <v>0</v>
      </c>
      <c r="BI421" s="150">
        <f>IF(N421="nulová",J421,0)</f>
        <v>0</v>
      </c>
      <c r="BJ421" s="17" t="s">
        <v>81</v>
      </c>
      <c r="BK421" s="150">
        <f>ROUND(I421*H421,2)</f>
        <v>0</v>
      </c>
      <c r="BL421" s="17" t="s">
        <v>469</v>
      </c>
      <c r="BM421" s="149" t="s">
        <v>1406</v>
      </c>
    </row>
    <row r="422" spans="2:47" s="1" customFormat="1" ht="11.25">
      <c r="B422" s="32"/>
      <c r="D422" s="151" t="s">
        <v>248</v>
      </c>
      <c r="F422" s="152" t="s">
        <v>855</v>
      </c>
      <c r="I422" s="153"/>
      <c r="L422" s="32"/>
      <c r="M422" s="154"/>
      <c r="T422" s="56"/>
      <c r="AT422" s="17" t="s">
        <v>248</v>
      </c>
      <c r="AU422" s="17" t="s">
        <v>81</v>
      </c>
    </row>
    <row r="423" spans="2:65" s="1" customFormat="1" ht="21.75" customHeight="1">
      <c r="B423" s="32"/>
      <c r="C423" s="155" t="s">
        <v>761</v>
      </c>
      <c r="D423" s="155" t="s">
        <v>260</v>
      </c>
      <c r="E423" s="156" t="s">
        <v>1407</v>
      </c>
      <c r="F423" s="157" t="s">
        <v>1408</v>
      </c>
      <c r="G423" s="158" t="s">
        <v>263</v>
      </c>
      <c r="H423" s="159">
        <v>26</v>
      </c>
      <c r="I423" s="160"/>
      <c r="J423" s="161">
        <f>ROUND(I423*H423,2)</f>
        <v>0</v>
      </c>
      <c r="K423" s="162"/>
      <c r="L423" s="163"/>
      <c r="M423" s="164" t="s">
        <v>1</v>
      </c>
      <c r="N423" s="165" t="s">
        <v>38</v>
      </c>
      <c r="P423" s="147">
        <f>O423*H423</f>
        <v>0</v>
      </c>
      <c r="Q423" s="147">
        <v>0</v>
      </c>
      <c r="R423" s="147">
        <f>Q423*H423</f>
        <v>0</v>
      </c>
      <c r="S423" s="147">
        <v>0</v>
      </c>
      <c r="T423" s="148">
        <f>S423*H423</f>
        <v>0</v>
      </c>
      <c r="AR423" s="149" t="s">
        <v>469</v>
      </c>
      <c r="AT423" s="149" t="s">
        <v>260</v>
      </c>
      <c r="AU423" s="149" t="s">
        <v>81</v>
      </c>
      <c r="AY423" s="17" t="s">
        <v>241</v>
      </c>
      <c r="BE423" s="150">
        <f>IF(N423="základní",J423,0)</f>
        <v>0</v>
      </c>
      <c r="BF423" s="150">
        <f>IF(N423="snížená",J423,0)</f>
        <v>0</v>
      </c>
      <c r="BG423" s="150">
        <f>IF(N423="zákl. přenesená",J423,0)</f>
        <v>0</v>
      </c>
      <c r="BH423" s="150">
        <f>IF(N423="sníž. přenesená",J423,0)</f>
        <v>0</v>
      </c>
      <c r="BI423" s="150">
        <f>IF(N423="nulová",J423,0)</f>
        <v>0</v>
      </c>
      <c r="BJ423" s="17" t="s">
        <v>81</v>
      </c>
      <c r="BK423" s="150">
        <f>ROUND(I423*H423,2)</f>
        <v>0</v>
      </c>
      <c r="BL423" s="17" t="s">
        <v>469</v>
      </c>
      <c r="BM423" s="149" t="s">
        <v>1409</v>
      </c>
    </row>
    <row r="424" spans="2:47" s="1" customFormat="1" ht="11.25">
      <c r="B424" s="32"/>
      <c r="D424" s="151" t="s">
        <v>248</v>
      </c>
      <c r="F424" s="152" t="s">
        <v>1408</v>
      </c>
      <c r="I424" s="153"/>
      <c r="L424" s="32"/>
      <c r="M424" s="154"/>
      <c r="T424" s="56"/>
      <c r="AT424" s="17" t="s">
        <v>248</v>
      </c>
      <c r="AU424" s="17" t="s">
        <v>81</v>
      </c>
    </row>
    <row r="425" spans="2:65" s="1" customFormat="1" ht="21.75" customHeight="1">
      <c r="B425" s="32"/>
      <c r="C425" s="155" t="s">
        <v>501</v>
      </c>
      <c r="D425" s="155" t="s">
        <v>260</v>
      </c>
      <c r="E425" s="156" t="s">
        <v>373</v>
      </c>
      <c r="F425" s="157" t="s">
        <v>374</v>
      </c>
      <c r="G425" s="158" t="s">
        <v>263</v>
      </c>
      <c r="H425" s="159">
        <v>20</v>
      </c>
      <c r="I425" s="160"/>
      <c r="J425" s="161">
        <f>ROUND(I425*H425,2)</f>
        <v>0</v>
      </c>
      <c r="K425" s="162"/>
      <c r="L425" s="163"/>
      <c r="M425" s="164" t="s">
        <v>1</v>
      </c>
      <c r="N425" s="165" t="s">
        <v>38</v>
      </c>
      <c r="P425" s="147">
        <f>O425*H425</f>
        <v>0</v>
      </c>
      <c r="Q425" s="147">
        <v>0</v>
      </c>
      <c r="R425" s="147">
        <f>Q425*H425</f>
        <v>0</v>
      </c>
      <c r="S425" s="147">
        <v>0</v>
      </c>
      <c r="T425" s="148">
        <f>S425*H425</f>
        <v>0</v>
      </c>
      <c r="AR425" s="149" t="s">
        <v>469</v>
      </c>
      <c r="AT425" s="149" t="s">
        <v>260</v>
      </c>
      <c r="AU425" s="149" t="s">
        <v>81</v>
      </c>
      <c r="AY425" s="17" t="s">
        <v>241</v>
      </c>
      <c r="BE425" s="150">
        <f>IF(N425="základní",J425,0)</f>
        <v>0</v>
      </c>
      <c r="BF425" s="150">
        <f>IF(N425="snížená",J425,0)</f>
        <v>0</v>
      </c>
      <c r="BG425" s="150">
        <f>IF(N425="zákl. přenesená",J425,0)</f>
        <v>0</v>
      </c>
      <c r="BH425" s="150">
        <f>IF(N425="sníž. přenesená",J425,0)</f>
        <v>0</v>
      </c>
      <c r="BI425" s="150">
        <f>IF(N425="nulová",J425,0)</f>
        <v>0</v>
      </c>
      <c r="BJ425" s="17" t="s">
        <v>81</v>
      </c>
      <c r="BK425" s="150">
        <f>ROUND(I425*H425,2)</f>
        <v>0</v>
      </c>
      <c r="BL425" s="17" t="s">
        <v>469</v>
      </c>
      <c r="BM425" s="149" t="s">
        <v>1410</v>
      </c>
    </row>
    <row r="426" spans="2:47" s="1" customFormat="1" ht="11.25">
      <c r="B426" s="32"/>
      <c r="D426" s="151" t="s">
        <v>248</v>
      </c>
      <c r="F426" s="152" t="s">
        <v>374</v>
      </c>
      <c r="I426" s="153"/>
      <c r="L426" s="32"/>
      <c r="M426" s="154"/>
      <c r="T426" s="56"/>
      <c r="AT426" s="17" t="s">
        <v>248</v>
      </c>
      <c r="AU426" s="17" t="s">
        <v>81</v>
      </c>
    </row>
    <row r="427" spans="2:65" s="1" customFormat="1" ht="24.2" customHeight="1">
      <c r="B427" s="32"/>
      <c r="C427" s="155" t="s">
        <v>768</v>
      </c>
      <c r="D427" s="155" t="s">
        <v>260</v>
      </c>
      <c r="E427" s="156" t="s">
        <v>1411</v>
      </c>
      <c r="F427" s="157" t="s">
        <v>1412</v>
      </c>
      <c r="G427" s="158" t="s">
        <v>563</v>
      </c>
      <c r="H427" s="159">
        <v>0.03</v>
      </c>
      <c r="I427" s="160"/>
      <c r="J427" s="161">
        <f>ROUND(I427*H427,2)</f>
        <v>0</v>
      </c>
      <c r="K427" s="162"/>
      <c r="L427" s="163"/>
      <c r="M427" s="164" t="s">
        <v>1</v>
      </c>
      <c r="N427" s="165" t="s">
        <v>38</v>
      </c>
      <c r="P427" s="147">
        <f>O427*H427</f>
        <v>0</v>
      </c>
      <c r="Q427" s="147">
        <v>1</v>
      </c>
      <c r="R427" s="147">
        <f>Q427*H427</f>
        <v>0.03</v>
      </c>
      <c r="S427" s="147">
        <v>0</v>
      </c>
      <c r="T427" s="148">
        <f>S427*H427</f>
        <v>0</v>
      </c>
      <c r="AR427" s="149" t="s">
        <v>469</v>
      </c>
      <c r="AT427" s="149" t="s">
        <v>260</v>
      </c>
      <c r="AU427" s="149" t="s">
        <v>81</v>
      </c>
      <c r="AY427" s="17" t="s">
        <v>241</v>
      </c>
      <c r="BE427" s="150">
        <f>IF(N427="základní",J427,0)</f>
        <v>0</v>
      </c>
      <c r="BF427" s="150">
        <f>IF(N427="snížená",J427,0)</f>
        <v>0</v>
      </c>
      <c r="BG427" s="150">
        <f>IF(N427="zákl. přenesená",J427,0)</f>
        <v>0</v>
      </c>
      <c r="BH427" s="150">
        <f>IF(N427="sníž. přenesená",J427,0)</f>
        <v>0</v>
      </c>
      <c r="BI427" s="150">
        <f>IF(N427="nulová",J427,0)</f>
        <v>0</v>
      </c>
      <c r="BJ427" s="17" t="s">
        <v>81</v>
      </c>
      <c r="BK427" s="150">
        <f>ROUND(I427*H427,2)</f>
        <v>0</v>
      </c>
      <c r="BL427" s="17" t="s">
        <v>469</v>
      </c>
      <c r="BM427" s="149" t="s">
        <v>1413</v>
      </c>
    </row>
    <row r="428" spans="2:47" s="1" customFormat="1" ht="19.5">
      <c r="B428" s="32"/>
      <c r="D428" s="151" t="s">
        <v>248</v>
      </c>
      <c r="F428" s="152" t="s">
        <v>1412</v>
      </c>
      <c r="I428" s="153"/>
      <c r="L428" s="32"/>
      <c r="M428" s="154"/>
      <c r="T428" s="56"/>
      <c r="AT428" s="17" t="s">
        <v>248</v>
      </c>
      <c r="AU428" s="17" t="s">
        <v>81</v>
      </c>
    </row>
    <row r="429" spans="2:65" s="1" customFormat="1" ht="16.5" customHeight="1">
      <c r="B429" s="32"/>
      <c r="C429" s="155" t="s">
        <v>505</v>
      </c>
      <c r="D429" s="155" t="s">
        <v>260</v>
      </c>
      <c r="E429" s="156" t="s">
        <v>1414</v>
      </c>
      <c r="F429" s="157" t="s">
        <v>1415</v>
      </c>
      <c r="G429" s="158" t="s">
        <v>1097</v>
      </c>
      <c r="H429" s="159">
        <v>25</v>
      </c>
      <c r="I429" s="160"/>
      <c r="J429" s="161">
        <f>ROUND(I429*H429,2)</f>
        <v>0</v>
      </c>
      <c r="K429" s="162"/>
      <c r="L429" s="163"/>
      <c r="M429" s="164" t="s">
        <v>1</v>
      </c>
      <c r="N429" s="165" t="s">
        <v>38</v>
      </c>
      <c r="P429" s="147">
        <f>O429*H429</f>
        <v>0</v>
      </c>
      <c r="Q429" s="147">
        <v>0</v>
      </c>
      <c r="R429" s="147">
        <f>Q429*H429</f>
        <v>0</v>
      </c>
      <c r="S429" s="147">
        <v>0</v>
      </c>
      <c r="T429" s="148">
        <f>S429*H429</f>
        <v>0</v>
      </c>
      <c r="AR429" s="149" t="s">
        <v>469</v>
      </c>
      <c r="AT429" s="149" t="s">
        <v>260</v>
      </c>
      <c r="AU429" s="149" t="s">
        <v>81</v>
      </c>
      <c r="AY429" s="17" t="s">
        <v>241</v>
      </c>
      <c r="BE429" s="150">
        <f>IF(N429="základní",J429,0)</f>
        <v>0</v>
      </c>
      <c r="BF429" s="150">
        <f>IF(N429="snížená",J429,0)</f>
        <v>0</v>
      </c>
      <c r="BG429" s="150">
        <f>IF(N429="zákl. přenesená",J429,0)</f>
        <v>0</v>
      </c>
      <c r="BH429" s="150">
        <f>IF(N429="sníž. přenesená",J429,0)</f>
        <v>0</v>
      </c>
      <c r="BI429" s="150">
        <f>IF(N429="nulová",J429,0)</f>
        <v>0</v>
      </c>
      <c r="BJ429" s="17" t="s">
        <v>81</v>
      </c>
      <c r="BK429" s="150">
        <f>ROUND(I429*H429,2)</f>
        <v>0</v>
      </c>
      <c r="BL429" s="17" t="s">
        <v>469</v>
      </c>
      <c r="BM429" s="149" t="s">
        <v>1416</v>
      </c>
    </row>
    <row r="430" spans="2:47" s="1" customFormat="1" ht="11.25">
      <c r="B430" s="32"/>
      <c r="D430" s="151" t="s">
        <v>248</v>
      </c>
      <c r="F430" s="152" t="s">
        <v>1415</v>
      </c>
      <c r="I430" s="153"/>
      <c r="L430" s="32"/>
      <c r="M430" s="154"/>
      <c r="T430" s="56"/>
      <c r="AT430" s="17" t="s">
        <v>248</v>
      </c>
      <c r="AU430" s="17" t="s">
        <v>81</v>
      </c>
    </row>
    <row r="431" spans="2:65" s="1" customFormat="1" ht="16.5" customHeight="1">
      <c r="B431" s="32"/>
      <c r="C431" s="155" t="s">
        <v>775</v>
      </c>
      <c r="D431" s="155" t="s">
        <v>260</v>
      </c>
      <c r="E431" s="156" t="s">
        <v>1417</v>
      </c>
      <c r="F431" s="157" t="s">
        <v>1418</v>
      </c>
      <c r="G431" s="158" t="s">
        <v>563</v>
      </c>
      <c r="H431" s="159">
        <v>2.5</v>
      </c>
      <c r="I431" s="160"/>
      <c r="J431" s="161">
        <f>ROUND(I431*H431,2)</f>
        <v>0</v>
      </c>
      <c r="K431" s="162"/>
      <c r="L431" s="163"/>
      <c r="M431" s="164" t="s">
        <v>1</v>
      </c>
      <c r="N431" s="165" t="s">
        <v>38</v>
      </c>
      <c r="P431" s="147">
        <f>O431*H431</f>
        <v>0</v>
      </c>
      <c r="Q431" s="147">
        <v>1</v>
      </c>
      <c r="R431" s="147">
        <f>Q431*H431</f>
        <v>2.5</v>
      </c>
      <c r="S431" s="147">
        <v>0</v>
      </c>
      <c r="T431" s="148">
        <f>S431*H431</f>
        <v>0</v>
      </c>
      <c r="AR431" s="149" t="s">
        <v>469</v>
      </c>
      <c r="AT431" s="149" t="s">
        <v>260</v>
      </c>
      <c r="AU431" s="149" t="s">
        <v>81</v>
      </c>
      <c r="AY431" s="17" t="s">
        <v>241</v>
      </c>
      <c r="BE431" s="150">
        <f>IF(N431="základní",J431,0)</f>
        <v>0</v>
      </c>
      <c r="BF431" s="150">
        <f>IF(N431="snížená",J431,0)</f>
        <v>0</v>
      </c>
      <c r="BG431" s="150">
        <f>IF(N431="zákl. přenesená",J431,0)</f>
        <v>0</v>
      </c>
      <c r="BH431" s="150">
        <f>IF(N431="sníž. přenesená",J431,0)</f>
        <v>0</v>
      </c>
      <c r="BI431" s="150">
        <f>IF(N431="nulová",J431,0)</f>
        <v>0</v>
      </c>
      <c r="BJ431" s="17" t="s">
        <v>81</v>
      </c>
      <c r="BK431" s="150">
        <f>ROUND(I431*H431,2)</f>
        <v>0</v>
      </c>
      <c r="BL431" s="17" t="s">
        <v>469</v>
      </c>
      <c r="BM431" s="149" t="s">
        <v>1419</v>
      </c>
    </row>
    <row r="432" spans="2:47" s="1" customFormat="1" ht="11.25">
      <c r="B432" s="32"/>
      <c r="D432" s="151" t="s">
        <v>248</v>
      </c>
      <c r="F432" s="152" t="s">
        <v>1418</v>
      </c>
      <c r="I432" s="153"/>
      <c r="L432" s="32"/>
      <c r="M432" s="154"/>
      <c r="T432" s="56"/>
      <c r="AT432" s="17" t="s">
        <v>248</v>
      </c>
      <c r="AU432" s="17" t="s">
        <v>81</v>
      </c>
    </row>
    <row r="433" spans="2:65" s="1" customFormat="1" ht="16.5" customHeight="1">
      <c r="B433" s="32"/>
      <c r="C433" s="155" t="s">
        <v>508</v>
      </c>
      <c r="D433" s="155" t="s">
        <v>260</v>
      </c>
      <c r="E433" s="156" t="s">
        <v>1420</v>
      </c>
      <c r="F433" s="157" t="s">
        <v>1421</v>
      </c>
      <c r="G433" s="158" t="s">
        <v>263</v>
      </c>
      <c r="H433" s="159">
        <v>2</v>
      </c>
      <c r="I433" s="160"/>
      <c r="J433" s="161">
        <f>ROUND(I433*H433,2)</f>
        <v>0</v>
      </c>
      <c r="K433" s="162"/>
      <c r="L433" s="163"/>
      <c r="M433" s="164" t="s">
        <v>1</v>
      </c>
      <c r="N433" s="165" t="s">
        <v>38</v>
      </c>
      <c r="P433" s="147">
        <f>O433*H433</f>
        <v>0</v>
      </c>
      <c r="Q433" s="147">
        <v>0</v>
      </c>
      <c r="R433" s="147">
        <f>Q433*H433</f>
        <v>0</v>
      </c>
      <c r="S433" s="147">
        <v>0</v>
      </c>
      <c r="T433" s="148">
        <f>S433*H433</f>
        <v>0</v>
      </c>
      <c r="AR433" s="149" t="s">
        <v>469</v>
      </c>
      <c r="AT433" s="149" t="s">
        <v>260</v>
      </c>
      <c r="AU433" s="149" t="s">
        <v>81</v>
      </c>
      <c r="AY433" s="17" t="s">
        <v>241</v>
      </c>
      <c r="BE433" s="150">
        <f>IF(N433="základní",J433,0)</f>
        <v>0</v>
      </c>
      <c r="BF433" s="150">
        <f>IF(N433="snížená",J433,0)</f>
        <v>0</v>
      </c>
      <c r="BG433" s="150">
        <f>IF(N433="zákl. přenesená",J433,0)</f>
        <v>0</v>
      </c>
      <c r="BH433" s="150">
        <f>IF(N433="sníž. přenesená",J433,0)</f>
        <v>0</v>
      </c>
      <c r="BI433" s="150">
        <f>IF(N433="nulová",J433,0)</f>
        <v>0</v>
      </c>
      <c r="BJ433" s="17" t="s">
        <v>81</v>
      </c>
      <c r="BK433" s="150">
        <f>ROUND(I433*H433,2)</f>
        <v>0</v>
      </c>
      <c r="BL433" s="17" t="s">
        <v>469</v>
      </c>
      <c r="BM433" s="149" t="s">
        <v>1422</v>
      </c>
    </row>
    <row r="434" spans="2:47" s="1" customFormat="1" ht="11.25">
      <c r="B434" s="32"/>
      <c r="D434" s="151" t="s">
        <v>248</v>
      </c>
      <c r="F434" s="152" t="s">
        <v>1421</v>
      </c>
      <c r="I434" s="153"/>
      <c r="L434" s="32"/>
      <c r="M434" s="154"/>
      <c r="T434" s="56"/>
      <c r="AT434" s="17" t="s">
        <v>248</v>
      </c>
      <c r="AU434" s="17" t="s">
        <v>81</v>
      </c>
    </row>
    <row r="435" spans="2:65" s="1" customFormat="1" ht="24.2" customHeight="1">
      <c r="B435" s="32"/>
      <c r="C435" s="155" t="s">
        <v>782</v>
      </c>
      <c r="D435" s="155" t="s">
        <v>260</v>
      </c>
      <c r="E435" s="156" t="s">
        <v>1423</v>
      </c>
      <c r="F435" s="157" t="s">
        <v>1424</v>
      </c>
      <c r="G435" s="158" t="s">
        <v>263</v>
      </c>
      <c r="H435" s="159">
        <v>6</v>
      </c>
      <c r="I435" s="160"/>
      <c r="J435" s="161">
        <f>ROUND(I435*H435,2)</f>
        <v>0</v>
      </c>
      <c r="K435" s="162"/>
      <c r="L435" s="163"/>
      <c r="M435" s="164" t="s">
        <v>1</v>
      </c>
      <c r="N435" s="165" t="s">
        <v>38</v>
      </c>
      <c r="P435" s="147">
        <f>O435*H435</f>
        <v>0</v>
      </c>
      <c r="Q435" s="147">
        <v>0</v>
      </c>
      <c r="R435" s="147">
        <f>Q435*H435</f>
        <v>0</v>
      </c>
      <c r="S435" s="147">
        <v>0</v>
      </c>
      <c r="T435" s="148">
        <f>S435*H435</f>
        <v>0</v>
      </c>
      <c r="AR435" s="149" t="s">
        <v>469</v>
      </c>
      <c r="AT435" s="149" t="s">
        <v>260</v>
      </c>
      <c r="AU435" s="149" t="s">
        <v>81</v>
      </c>
      <c r="AY435" s="17" t="s">
        <v>241</v>
      </c>
      <c r="BE435" s="150">
        <f>IF(N435="základní",J435,0)</f>
        <v>0</v>
      </c>
      <c r="BF435" s="150">
        <f>IF(N435="snížená",J435,0)</f>
        <v>0</v>
      </c>
      <c r="BG435" s="150">
        <f>IF(N435="zákl. přenesená",J435,0)</f>
        <v>0</v>
      </c>
      <c r="BH435" s="150">
        <f>IF(N435="sníž. přenesená",J435,0)</f>
        <v>0</v>
      </c>
      <c r="BI435" s="150">
        <f>IF(N435="nulová",J435,0)</f>
        <v>0</v>
      </c>
      <c r="BJ435" s="17" t="s">
        <v>81</v>
      </c>
      <c r="BK435" s="150">
        <f>ROUND(I435*H435,2)</f>
        <v>0</v>
      </c>
      <c r="BL435" s="17" t="s">
        <v>469</v>
      </c>
      <c r="BM435" s="149" t="s">
        <v>1425</v>
      </c>
    </row>
    <row r="436" spans="2:47" s="1" customFormat="1" ht="19.5">
      <c r="B436" s="32"/>
      <c r="D436" s="151" t="s">
        <v>248</v>
      </c>
      <c r="F436" s="152" t="s">
        <v>1424</v>
      </c>
      <c r="I436" s="153"/>
      <c r="L436" s="32"/>
      <c r="M436" s="154"/>
      <c r="T436" s="56"/>
      <c r="AT436" s="17" t="s">
        <v>248</v>
      </c>
      <c r="AU436" s="17" t="s">
        <v>81</v>
      </c>
    </row>
    <row r="437" spans="2:65" s="1" customFormat="1" ht="24.2" customHeight="1">
      <c r="B437" s="32"/>
      <c r="C437" s="137" t="s">
        <v>512</v>
      </c>
      <c r="D437" s="137" t="s">
        <v>243</v>
      </c>
      <c r="E437" s="138" t="s">
        <v>1426</v>
      </c>
      <c r="F437" s="139" t="s">
        <v>1427</v>
      </c>
      <c r="G437" s="140" t="s">
        <v>263</v>
      </c>
      <c r="H437" s="141">
        <v>9</v>
      </c>
      <c r="I437" s="142"/>
      <c r="J437" s="143">
        <f>ROUND(I437*H437,2)</f>
        <v>0</v>
      </c>
      <c r="K437" s="144"/>
      <c r="L437" s="32"/>
      <c r="M437" s="145" t="s">
        <v>1</v>
      </c>
      <c r="N437" s="146" t="s">
        <v>38</v>
      </c>
      <c r="P437" s="147">
        <f>O437*H437</f>
        <v>0</v>
      </c>
      <c r="Q437" s="147">
        <v>0</v>
      </c>
      <c r="R437" s="147">
        <f>Q437*H437</f>
        <v>0</v>
      </c>
      <c r="S437" s="147">
        <v>0</v>
      </c>
      <c r="T437" s="148">
        <f>S437*H437</f>
        <v>0</v>
      </c>
      <c r="AR437" s="149" t="s">
        <v>1164</v>
      </c>
      <c r="AT437" s="149" t="s">
        <v>243</v>
      </c>
      <c r="AU437" s="149" t="s">
        <v>81</v>
      </c>
      <c r="AY437" s="17" t="s">
        <v>241</v>
      </c>
      <c r="BE437" s="150">
        <f>IF(N437="základní",J437,0)</f>
        <v>0</v>
      </c>
      <c r="BF437" s="150">
        <f>IF(N437="snížená",J437,0)</f>
        <v>0</v>
      </c>
      <c r="BG437" s="150">
        <f>IF(N437="zákl. přenesená",J437,0)</f>
        <v>0</v>
      </c>
      <c r="BH437" s="150">
        <f>IF(N437="sníž. přenesená",J437,0)</f>
        <v>0</v>
      </c>
      <c r="BI437" s="150">
        <f>IF(N437="nulová",J437,0)</f>
        <v>0</v>
      </c>
      <c r="BJ437" s="17" t="s">
        <v>81</v>
      </c>
      <c r="BK437" s="150">
        <f>ROUND(I437*H437,2)</f>
        <v>0</v>
      </c>
      <c r="BL437" s="17" t="s">
        <v>1164</v>
      </c>
      <c r="BM437" s="149" t="s">
        <v>1428</v>
      </c>
    </row>
    <row r="438" spans="2:47" s="1" customFormat="1" ht="11.25">
      <c r="B438" s="32"/>
      <c r="D438" s="151" t="s">
        <v>248</v>
      </c>
      <c r="F438" s="152" t="s">
        <v>1427</v>
      </c>
      <c r="I438" s="153"/>
      <c r="L438" s="32"/>
      <c r="M438" s="154"/>
      <c r="T438" s="56"/>
      <c r="AT438" s="17" t="s">
        <v>248</v>
      </c>
      <c r="AU438" s="17" t="s">
        <v>81</v>
      </c>
    </row>
    <row r="439" spans="2:65" s="1" customFormat="1" ht="21.75" customHeight="1">
      <c r="B439" s="32"/>
      <c r="C439" s="137" t="s">
        <v>789</v>
      </c>
      <c r="D439" s="137" t="s">
        <v>243</v>
      </c>
      <c r="E439" s="138" t="s">
        <v>1429</v>
      </c>
      <c r="F439" s="139" t="s">
        <v>1430</v>
      </c>
      <c r="G439" s="140" t="s">
        <v>263</v>
      </c>
      <c r="H439" s="141">
        <v>18</v>
      </c>
      <c r="I439" s="142"/>
      <c r="J439" s="143">
        <f>ROUND(I439*H439,2)</f>
        <v>0</v>
      </c>
      <c r="K439" s="144"/>
      <c r="L439" s="32"/>
      <c r="M439" s="145" t="s">
        <v>1</v>
      </c>
      <c r="N439" s="146" t="s">
        <v>38</v>
      </c>
      <c r="P439" s="147">
        <f>O439*H439</f>
        <v>0</v>
      </c>
      <c r="Q439" s="147">
        <v>0</v>
      </c>
      <c r="R439" s="147">
        <f>Q439*H439</f>
        <v>0</v>
      </c>
      <c r="S439" s="147">
        <v>0</v>
      </c>
      <c r="T439" s="148">
        <f>S439*H439</f>
        <v>0</v>
      </c>
      <c r="AR439" s="149" t="s">
        <v>1164</v>
      </c>
      <c r="AT439" s="149" t="s">
        <v>243</v>
      </c>
      <c r="AU439" s="149" t="s">
        <v>81</v>
      </c>
      <c r="AY439" s="17" t="s">
        <v>241</v>
      </c>
      <c r="BE439" s="150">
        <f>IF(N439="základní",J439,0)</f>
        <v>0</v>
      </c>
      <c r="BF439" s="150">
        <f>IF(N439="snížená",J439,0)</f>
        <v>0</v>
      </c>
      <c r="BG439" s="150">
        <f>IF(N439="zákl. přenesená",J439,0)</f>
        <v>0</v>
      </c>
      <c r="BH439" s="150">
        <f>IF(N439="sníž. přenesená",J439,0)</f>
        <v>0</v>
      </c>
      <c r="BI439" s="150">
        <f>IF(N439="nulová",J439,0)</f>
        <v>0</v>
      </c>
      <c r="BJ439" s="17" t="s">
        <v>81</v>
      </c>
      <c r="BK439" s="150">
        <f>ROUND(I439*H439,2)</f>
        <v>0</v>
      </c>
      <c r="BL439" s="17" t="s">
        <v>1164</v>
      </c>
      <c r="BM439" s="149" t="s">
        <v>1431</v>
      </c>
    </row>
    <row r="440" spans="2:47" s="1" customFormat="1" ht="11.25">
      <c r="B440" s="32"/>
      <c r="D440" s="151" t="s">
        <v>248</v>
      </c>
      <c r="F440" s="152" t="s">
        <v>1430</v>
      </c>
      <c r="I440" s="153"/>
      <c r="L440" s="32"/>
      <c r="M440" s="154"/>
      <c r="T440" s="56"/>
      <c r="AT440" s="17" t="s">
        <v>248</v>
      </c>
      <c r="AU440" s="17" t="s">
        <v>81</v>
      </c>
    </row>
    <row r="441" spans="2:65" s="1" customFormat="1" ht="16.5" customHeight="1">
      <c r="B441" s="32"/>
      <c r="C441" s="137" t="s">
        <v>515</v>
      </c>
      <c r="D441" s="137" t="s">
        <v>243</v>
      </c>
      <c r="E441" s="138" t="s">
        <v>1432</v>
      </c>
      <c r="F441" s="139" t="s">
        <v>1433</v>
      </c>
      <c r="G441" s="140" t="s">
        <v>263</v>
      </c>
      <c r="H441" s="141">
        <v>12</v>
      </c>
      <c r="I441" s="142"/>
      <c r="J441" s="143">
        <f>ROUND(I441*H441,2)</f>
        <v>0</v>
      </c>
      <c r="K441" s="144"/>
      <c r="L441" s="32"/>
      <c r="M441" s="145" t="s">
        <v>1</v>
      </c>
      <c r="N441" s="146" t="s">
        <v>38</v>
      </c>
      <c r="P441" s="147">
        <f>O441*H441</f>
        <v>0</v>
      </c>
      <c r="Q441" s="147">
        <v>0</v>
      </c>
      <c r="R441" s="147">
        <f>Q441*H441</f>
        <v>0</v>
      </c>
      <c r="S441" s="147">
        <v>0</v>
      </c>
      <c r="T441" s="148">
        <f>S441*H441</f>
        <v>0</v>
      </c>
      <c r="AR441" s="149" t="s">
        <v>1164</v>
      </c>
      <c r="AT441" s="149" t="s">
        <v>243</v>
      </c>
      <c r="AU441" s="149" t="s">
        <v>81</v>
      </c>
      <c r="AY441" s="17" t="s">
        <v>241</v>
      </c>
      <c r="BE441" s="150">
        <f>IF(N441="základní",J441,0)</f>
        <v>0</v>
      </c>
      <c r="BF441" s="150">
        <f>IF(N441="snížená",J441,0)</f>
        <v>0</v>
      </c>
      <c r="BG441" s="150">
        <f>IF(N441="zákl. přenesená",J441,0)</f>
        <v>0</v>
      </c>
      <c r="BH441" s="150">
        <f>IF(N441="sníž. přenesená",J441,0)</f>
        <v>0</v>
      </c>
      <c r="BI441" s="150">
        <f>IF(N441="nulová",J441,0)</f>
        <v>0</v>
      </c>
      <c r="BJ441" s="17" t="s">
        <v>81</v>
      </c>
      <c r="BK441" s="150">
        <f>ROUND(I441*H441,2)</f>
        <v>0</v>
      </c>
      <c r="BL441" s="17" t="s">
        <v>1164</v>
      </c>
      <c r="BM441" s="149" t="s">
        <v>1434</v>
      </c>
    </row>
    <row r="442" spans="2:47" s="1" customFormat="1" ht="11.25">
      <c r="B442" s="32"/>
      <c r="D442" s="151" t="s">
        <v>248</v>
      </c>
      <c r="F442" s="152" t="s">
        <v>1433</v>
      </c>
      <c r="I442" s="153"/>
      <c r="L442" s="32"/>
      <c r="M442" s="154"/>
      <c r="T442" s="56"/>
      <c r="AT442" s="17" t="s">
        <v>248</v>
      </c>
      <c r="AU442" s="17" t="s">
        <v>81</v>
      </c>
    </row>
    <row r="443" spans="2:65" s="1" customFormat="1" ht="16.5" customHeight="1">
      <c r="B443" s="32"/>
      <c r="C443" s="137" t="s">
        <v>796</v>
      </c>
      <c r="D443" s="137" t="s">
        <v>243</v>
      </c>
      <c r="E443" s="138" t="s">
        <v>1435</v>
      </c>
      <c r="F443" s="139" t="s">
        <v>1436</v>
      </c>
      <c r="G443" s="140" t="s">
        <v>263</v>
      </c>
      <c r="H443" s="141">
        <v>8</v>
      </c>
      <c r="I443" s="142"/>
      <c r="J443" s="143">
        <f>ROUND(I443*H443,2)</f>
        <v>0</v>
      </c>
      <c r="K443" s="144"/>
      <c r="L443" s="32"/>
      <c r="M443" s="145" t="s">
        <v>1</v>
      </c>
      <c r="N443" s="146" t="s">
        <v>38</v>
      </c>
      <c r="P443" s="147">
        <f>O443*H443</f>
        <v>0</v>
      </c>
      <c r="Q443" s="147">
        <v>0</v>
      </c>
      <c r="R443" s="147">
        <f>Q443*H443</f>
        <v>0</v>
      </c>
      <c r="S443" s="147">
        <v>0</v>
      </c>
      <c r="T443" s="148">
        <f>S443*H443</f>
        <v>0</v>
      </c>
      <c r="AR443" s="149" t="s">
        <v>247</v>
      </c>
      <c r="AT443" s="149" t="s">
        <v>243</v>
      </c>
      <c r="AU443" s="149" t="s">
        <v>81</v>
      </c>
      <c r="AY443" s="17" t="s">
        <v>241</v>
      </c>
      <c r="BE443" s="150">
        <f>IF(N443="základní",J443,0)</f>
        <v>0</v>
      </c>
      <c r="BF443" s="150">
        <f>IF(N443="snížená",J443,0)</f>
        <v>0</v>
      </c>
      <c r="BG443" s="150">
        <f>IF(N443="zákl. přenesená",J443,0)</f>
        <v>0</v>
      </c>
      <c r="BH443" s="150">
        <f>IF(N443="sníž. přenesená",J443,0)</f>
        <v>0</v>
      </c>
      <c r="BI443" s="150">
        <f>IF(N443="nulová",J443,0)</f>
        <v>0</v>
      </c>
      <c r="BJ443" s="17" t="s">
        <v>81</v>
      </c>
      <c r="BK443" s="150">
        <f>ROUND(I443*H443,2)</f>
        <v>0</v>
      </c>
      <c r="BL443" s="17" t="s">
        <v>247</v>
      </c>
      <c r="BM443" s="149" t="s">
        <v>1437</v>
      </c>
    </row>
    <row r="444" spans="2:47" s="1" customFormat="1" ht="11.25">
      <c r="B444" s="32"/>
      <c r="D444" s="151" t="s">
        <v>248</v>
      </c>
      <c r="F444" s="152" t="s">
        <v>1436</v>
      </c>
      <c r="I444" s="153"/>
      <c r="L444" s="32"/>
      <c r="M444" s="154"/>
      <c r="T444" s="56"/>
      <c r="AT444" s="17" t="s">
        <v>248</v>
      </c>
      <c r="AU444" s="17" t="s">
        <v>81</v>
      </c>
    </row>
    <row r="445" spans="2:65" s="1" customFormat="1" ht="16.5" customHeight="1">
      <c r="B445" s="32"/>
      <c r="C445" s="137" t="s">
        <v>519</v>
      </c>
      <c r="D445" s="137" t="s">
        <v>243</v>
      </c>
      <c r="E445" s="138" t="s">
        <v>1438</v>
      </c>
      <c r="F445" s="139" t="s">
        <v>1439</v>
      </c>
      <c r="G445" s="140" t="s">
        <v>263</v>
      </c>
      <c r="H445" s="141">
        <v>3</v>
      </c>
      <c r="I445" s="142"/>
      <c r="J445" s="143">
        <f>ROUND(I445*H445,2)</f>
        <v>0</v>
      </c>
      <c r="K445" s="144"/>
      <c r="L445" s="32"/>
      <c r="M445" s="145" t="s">
        <v>1</v>
      </c>
      <c r="N445" s="146" t="s">
        <v>38</v>
      </c>
      <c r="P445" s="147">
        <f>O445*H445</f>
        <v>0</v>
      </c>
      <c r="Q445" s="147">
        <v>0</v>
      </c>
      <c r="R445" s="147">
        <f>Q445*H445</f>
        <v>0</v>
      </c>
      <c r="S445" s="147">
        <v>0</v>
      </c>
      <c r="T445" s="148">
        <f>S445*H445</f>
        <v>0</v>
      </c>
      <c r="AR445" s="149" t="s">
        <v>1164</v>
      </c>
      <c r="AT445" s="149" t="s">
        <v>243</v>
      </c>
      <c r="AU445" s="149" t="s">
        <v>81</v>
      </c>
      <c r="AY445" s="17" t="s">
        <v>241</v>
      </c>
      <c r="BE445" s="150">
        <f>IF(N445="základní",J445,0)</f>
        <v>0</v>
      </c>
      <c r="BF445" s="150">
        <f>IF(N445="snížená",J445,0)</f>
        <v>0</v>
      </c>
      <c r="BG445" s="150">
        <f>IF(N445="zákl. přenesená",J445,0)</f>
        <v>0</v>
      </c>
      <c r="BH445" s="150">
        <f>IF(N445="sníž. přenesená",J445,0)</f>
        <v>0</v>
      </c>
      <c r="BI445" s="150">
        <f>IF(N445="nulová",J445,0)</f>
        <v>0</v>
      </c>
      <c r="BJ445" s="17" t="s">
        <v>81</v>
      </c>
      <c r="BK445" s="150">
        <f>ROUND(I445*H445,2)</f>
        <v>0</v>
      </c>
      <c r="BL445" s="17" t="s">
        <v>1164</v>
      </c>
      <c r="BM445" s="149" t="s">
        <v>1440</v>
      </c>
    </row>
    <row r="446" spans="2:47" s="1" customFormat="1" ht="11.25">
      <c r="B446" s="32"/>
      <c r="D446" s="151" t="s">
        <v>248</v>
      </c>
      <c r="F446" s="152" t="s">
        <v>1439</v>
      </c>
      <c r="I446" s="153"/>
      <c r="L446" s="32"/>
      <c r="M446" s="154"/>
      <c r="T446" s="56"/>
      <c r="AT446" s="17" t="s">
        <v>248</v>
      </c>
      <c r="AU446" s="17" t="s">
        <v>81</v>
      </c>
    </row>
    <row r="447" spans="2:65" s="1" customFormat="1" ht="16.5" customHeight="1">
      <c r="B447" s="32"/>
      <c r="C447" s="137" t="s">
        <v>803</v>
      </c>
      <c r="D447" s="137" t="s">
        <v>243</v>
      </c>
      <c r="E447" s="138" t="s">
        <v>755</v>
      </c>
      <c r="F447" s="139" t="s">
        <v>756</v>
      </c>
      <c r="G447" s="140" t="s">
        <v>263</v>
      </c>
      <c r="H447" s="141">
        <v>3</v>
      </c>
      <c r="I447" s="142"/>
      <c r="J447" s="143">
        <f>ROUND(I447*H447,2)</f>
        <v>0</v>
      </c>
      <c r="K447" s="144"/>
      <c r="L447" s="32"/>
      <c r="M447" s="145" t="s">
        <v>1</v>
      </c>
      <c r="N447" s="146" t="s">
        <v>38</v>
      </c>
      <c r="P447" s="147">
        <f>O447*H447</f>
        <v>0</v>
      </c>
      <c r="Q447" s="147">
        <v>0</v>
      </c>
      <c r="R447" s="147">
        <f>Q447*H447</f>
        <v>0</v>
      </c>
      <c r="S447" s="147">
        <v>0</v>
      </c>
      <c r="T447" s="148">
        <f>S447*H447</f>
        <v>0</v>
      </c>
      <c r="AR447" s="149" t="s">
        <v>1164</v>
      </c>
      <c r="AT447" s="149" t="s">
        <v>243</v>
      </c>
      <c r="AU447" s="149" t="s">
        <v>81</v>
      </c>
      <c r="AY447" s="17" t="s">
        <v>241</v>
      </c>
      <c r="BE447" s="150">
        <f>IF(N447="základní",J447,0)</f>
        <v>0</v>
      </c>
      <c r="BF447" s="150">
        <f>IF(N447="snížená",J447,0)</f>
        <v>0</v>
      </c>
      <c r="BG447" s="150">
        <f>IF(N447="zákl. přenesená",J447,0)</f>
        <v>0</v>
      </c>
      <c r="BH447" s="150">
        <f>IF(N447="sníž. přenesená",J447,0)</f>
        <v>0</v>
      </c>
      <c r="BI447" s="150">
        <f>IF(N447="nulová",J447,0)</f>
        <v>0</v>
      </c>
      <c r="BJ447" s="17" t="s">
        <v>81</v>
      </c>
      <c r="BK447" s="150">
        <f>ROUND(I447*H447,2)</f>
        <v>0</v>
      </c>
      <c r="BL447" s="17" t="s">
        <v>1164</v>
      </c>
      <c r="BM447" s="149" t="s">
        <v>1441</v>
      </c>
    </row>
    <row r="448" spans="2:47" s="1" customFormat="1" ht="11.25">
      <c r="B448" s="32"/>
      <c r="D448" s="151" t="s">
        <v>248</v>
      </c>
      <c r="F448" s="152" t="s">
        <v>756</v>
      </c>
      <c r="I448" s="153"/>
      <c r="L448" s="32"/>
      <c r="M448" s="154"/>
      <c r="T448" s="56"/>
      <c r="AT448" s="17" t="s">
        <v>248</v>
      </c>
      <c r="AU448" s="17" t="s">
        <v>81</v>
      </c>
    </row>
    <row r="449" spans="2:65" s="1" customFormat="1" ht="24.2" customHeight="1">
      <c r="B449" s="32"/>
      <c r="C449" s="137" t="s">
        <v>522</v>
      </c>
      <c r="D449" s="137" t="s">
        <v>243</v>
      </c>
      <c r="E449" s="138" t="s">
        <v>758</v>
      </c>
      <c r="F449" s="139" t="s">
        <v>759</v>
      </c>
      <c r="G449" s="140" t="s">
        <v>263</v>
      </c>
      <c r="H449" s="141">
        <v>2</v>
      </c>
      <c r="I449" s="142"/>
      <c r="J449" s="143">
        <f>ROUND(I449*H449,2)</f>
        <v>0</v>
      </c>
      <c r="K449" s="144"/>
      <c r="L449" s="32"/>
      <c r="M449" s="145" t="s">
        <v>1</v>
      </c>
      <c r="N449" s="146" t="s">
        <v>38</v>
      </c>
      <c r="P449" s="147">
        <f>O449*H449</f>
        <v>0</v>
      </c>
      <c r="Q449" s="147">
        <v>0</v>
      </c>
      <c r="R449" s="147">
        <f>Q449*H449</f>
        <v>0</v>
      </c>
      <c r="S449" s="147">
        <v>0</v>
      </c>
      <c r="T449" s="148">
        <f>S449*H449</f>
        <v>0</v>
      </c>
      <c r="AR449" s="149" t="s">
        <v>1164</v>
      </c>
      <c r="AT449" s="149" t="s">
        <v>243</v>
      </c>
      <c r="AU449" s="149" t="s">
        <v>81</v>
      </c>
      <c r="AY449" s="17" t="s">
        <v>241</v>
      </c>
      <c r="BE449" s="150">
        <f>IF(N449="základní",J449,0)</f>
        <v>0</v>
      </c>
      <c r="BF449" s="150">
        <f>IF(N449="snížená",J449,0)</f>
        <v>0</v>
      </c>
      <c r="BG449" s="150">
        <f>IF(N449="zákl. přenesená",J449,0)</f>
        <v>0</v>
      </c>
      <c r="BH449" s="150">
        <f>IF(N449="sníž. přenesená",J449,0)</f>
        <v>0</v>
      </c>
      <c r="BI449" s="150">
        <f>IF(N449="nulová",J449,0)</f>
        <v>0</v>
      </c>
      <c r="BJ449" s="17" t="s">
        <v>81</v>
      </c>
      <c r="BK449" s="150">
        <f>ROUND(I449*H449,2)</f>
        <v>0</v>
      </c>
      <c r="BL449" s="17" t="s">
        <v>1164</v>
      </c>
      <c r="BM449" s="149" t="s">
        <v>1442</v>
      </c>
    </row>
    <row r="450" spans="2:47" s="1" customFormat="1" ht="19.5">
      <c r="B450" s="32"/>
      <c r="D450" s="151" t="s">
        <v>248</v>
      </c>
      <c r="F450" s="152" t="s">
        <v>759</v>
      </c>
      <c r="I450" s="153"/>
      <c r="L450" s="32"/>
      <c r="M450" s="154"/>
      <c r="T450" s="56"/>
      <c r="AT450" s="17" t="s">
        <v>248</v>
      </c>
      <c r="AU450" s="17" t="s">
        <v>81</v>
      </c>
    </row>
    <row r="451" spans="2:65" s="1" customFormat="1" ht="24.2" customHeight="1">
      <c r="B451" s="32"/>
      <c r="C451" s="137" t="s">
        <v>810</v>
      </c>
      <c r="D451" s="137" t="s">
        <v>243</v>
      </c>
      <c r="E451" s="138" t="s">
        <v>1443</v>
      </c>
      <c r="F451" s="139" t="s">
        <v>1444</v>
      </c>
      <c r="G451" s="140" t="s">
        <v>263</v>
      </c>
      <c r="H451" s="141">
        <v>1</v>
      </c>
      <c r="I451" s="142"/>
      <c r="J451" s="143">
        <f>ROUND(I451*H451,2)</f>
        <v>0</v>
      </c>
      <c r="K451" s="144"/>
      <c r="L451" s="32"/>
      <c r="M451" s="145" t="s">
        <v>1</v>
      </c>
      <c r="N451" s="146" t="s">
        <v>38</v>
      </c>
      <c r="P451" s="147">
        <f>O451*H451</f>
        <v>0</v>
      </c>
      <c r="Q451" s="147">
        <v>0</v>
      </c>
      <c r="R451" s="147">
        <f>Q451*H451</f>
        <v>0</v>
      </c>
      <c r="S451" s="147">
        <v>0</v>
      </c>
      <c r="T451" s="148">
        <f>S451*H451</f>
        <v>0</v>
      </c>
      <c r="AR451" s="149" t="s">
        <v>1164</v>
      </c>
      <c r="AT451" s="149" t="s">
        <v>243</v>
      </c>
      <c r="AU451" s="149" t="s">
        <v>81</v>
      </c>
      <c r="AY451" s="17" t="s">
        <v>241</v>
      </c>
      <c r="BE451" s="150">
        <f>IF(N451="základní",J451,0)</f>
        <v>0</v>
      </c>
      <c r="BF451" s="150">
        <f>IF(N451="snížená",J451,0)</f>
        <v>0</v>
      </c>
      <c r="BG451" s="150">
        <f>IF(N451="zákl. přenesená",J451,0)</f>
        <v>0</v>
      </c>
      <c r="BH451" s="150">
        <f>IF(N451="sníž. přenesená",J451,0)</f>
        <v>0</v>
      </c>
      <c r="BI451" s="150">
        <f>IF(N451="nulová",J451,0)</f>
        <v>0</v>
      </c>
      <c r="BJ451" s="17" t="s">
        <v>81</v>
      </c>
      <c r="BK451" s="150">
        <f>ROUND(I451*H451,2)</f>
        <v>0</v>
      </c>
      <c r="BL451" s="17" t="s">
        <v>1164</v>
      </c>
      <c r="BM451" s="149" t="s">
        <v>1445</v>
      </c>
    </row>
    <row r="452" spans="2:47" s="1" customFormat="1" ht="19.5">
      <c r="B452" s="32"/>
      <c r="D452" s="151" t="s">
        <v>248</v>
      </c>
      <c r="F452" s="152" t="s">
        <v>1444</v>
      </c>
      <c r="I452" s="153"/>
      <c r="L452" s="32"/>
      <c r="M452" s="154"/>
      <c r="T452" s="56"/>
      <c r="AT452" s="17" t="s">
        <v>248</v>
      </c>
      <c r="AU452" s="17" t="s">
        <v>81</v>
      </c>
    </row>
    <row r="453" spans="2:65" s="1" customFormat="1" ht="24.2" customHeight="1">
      <c r="B453" s="32"/>
      <c r="C453" s="137" t="s">
        <v>526</v>
      </c>
      <c r="D453" s="137" t="s">
        <v>243</v>
      </c>
      <c r="E453" s="138" t="s">
        <v>1446</v>
      </c>
      <c r="F453" s="139" t="s">
        <v>1447</v>
      </c>
      <c r="G453" s="140" t="s">
        <v>263</v>
      </c>
      <c r="H453" s="141">
        <v>2</v>
      </c>
      <c r="I453" s="142"/>
      <c r="J453" s="143">
        <f>ROUND(I453*H453,2)</f>
        <v>0</v>
      </c>
      <c r="K453" s="144"/>
      <c r="L453" s="32"/>
      <c r="M453" s="145" t="s">
        <v>1</v>
      </c>
      <c r="N453" s="146" t="s">
        <v>38</v>
      </c>
      <c r="P453" s="147">
        <f>O453*H453</f>
        <v>0</v>
      </c>
      <c r="Q453" s="147">
        <v>0</v>
      </c>
      <c r="R453" s="147">
        <f>Q453*H453</f>
        <v>0</v>
      </c>
      <c r="S453" s="147">
        <v>0</v>
      </c>
      <c r="T453" s="148">
        <f>S453*H453</f>
        <v>0</v>
      </c>
      <c r="AR453" s="149" t="s">
        <v>1164</v>
      </c>
      <c r="AT453" s="149" t="s">
        <v>243</v>
      </c>
      <c r="AU453" s="149" t="s">
        <v>81</v>
      </c>
      <c r="AY453" s="17" t="s">
        <v>241</v>
      </c>
      <c r="BE453" s="150">
        <f>IF(N453="základní",J453,0)</f>
        <v>0</v>
      </c>
      <c r="BF453" s="150">
        <f>IF(N453="snížená",J453,0)</f>
        <v>0</v>
      </c>
      <c r="BG453" s="150">
        <f>IF(N453="zákl. přenesená",J453,0)</f>
        <v>0</v>
      </c>
      <c r="BH453" s="150">
        <f>IF(N453="sníž. přenesená",J453,0)</f>
        <v>0</v>
      </c>
      <c r="BI453" s="150">
        <f>IF(N453="nulová",J453,0)</f>
        <v>0</v>
      </c>
      <c r="BJ453" s="17" t="s">
        <v>81</v>
      </c>
      <c r="BK453" s="150">
        <f>ROUND(I453*H453,2)</f>
        <v>0</v>
      </c>
      <c r="BL453" s="17" t="s">
        <v>1164</v>
      </c>
      <c r="BM453" s="149" t="s">
        <v>1448</v>
      </c>
    </row>
    <row r="454" spans="2:47" s="1" customFormat="1" ht="19.5">
      <c r="B454" s="32"/>
      <c r="D454" s="151" t="s">
        <v>248</v>
      </c>
      <c r="F454" s="152" t="s">
        <v>1447</v>
      </c>
      <c r="I454" s="153"/>
      <c r="L454" s="32"/>
      <c r="M454" s="154"/>
      <c r="T454" s="56"/>
      <c r="AT454" s="17" t="s">
        <v>248</v>
      </c>
      <c r="AU454" s="17" t="s">
        <v>81</v>
      </c>
    </row>
    <row r="455" spans="2:65" s="1" customFormat="1" ht="37.9" customHeight="1">
      <c r="B455" s="32"/>
      <c r="C455" s="137" t="s">
        <v>817</v>
      </c>
      <c r="D455" s="137" t="s">
        <v>243</v>
      </c>
      <c r="E455" s="138" t="s">
        <v>1449</v>
      </c>
      <c r="F455" s="139" t="s">
        <v>1450</v>
      </c>
      <c r="G455" s="140" t="s">
        <v>263</v>
      </c>
      <c r="H455" s="141">
        <v>1</v>
      </c>
      <c r="I455" s="142"/>
      <c r="J455" s="143">
        <f>ROUND(I455*H455,2)</f>
        <v>0</v>
      </c>
      <c r="K455" s="144"/>
      <c r="L455" s="32"/>
      <c r="M455" s="145" t="s">
        <v>1</v>
      </c>
      <c r="N455" s="146" t="s">
        <v>38</v>
      </c>
      <c r="P455" s="147">
        <f>O455*H455</f>
        <v>0</v>
      </c>
      <c r="Q455" s="147">
        <v>0</v>
      </c>
      <c r="R455" s="147">
        <f>Q455*H455</f>
        <v>0</v>
      </c>
      <c r="S455" s="147">
        <v>0</v>
      </c>
      <c r="T455" s="148">
        <f>S455*H455</f>
        <v>0</v>
      </c>
      <c r="AR455" s="149" t="s">
        <v>1164</v>
      </c>
      <c r="AT455" s="149" t="s">
        <v>243</v>
      </c>
      <c r="AU455" s="149" t="s">
        <v>81</v>
      </c>
      <c r="AY455" s="17" t="s">
        <v>241</v>
      </c>
      <c r="BE455" s="150">
        <f>IF(N455="základní",J455,0)</f>
        <v>0</v>
      </c>
      <c r="BF455" s="150">
        <f>IF(N455="snížená",J455,0)</f>
        <v>0</v>
      </c>
      <c r="BG455" s="150">
        <f>IF(N455="zákl. přenesená",J455,0)</f>
        <v>0</v>
      </c>
      <c r="BH455" s="150">
        <f>IF(N455="sníž. přenesená",J455,0)</f>
        <v>0</v>
      </c>
      <c r="BI455" s="150">
        <f>IF(N455="nulová",J455,0)</f>
        <v>0</v>
      </c>
      <c r="BJ455" s="17" t="s">
        <v>81</v>
      </c>
      <c r="BK455" s="150">
        <f>ROUND(I455*H455,2)</f>
        <v>0</v>
      </c>
      <c r="BL455" s="17" t="s">
        <v>1164</v>
      </c>
      <c r="BM455" s="149" t="s">
        <v>1451</v>
      </c>
    </row>
    <row r="456" spans="2:47" s="1" customFormat="1" ht="19.5">
      <c r="B456" s="32"/>
      <c r="D456" s="151" t="s">
        <v>248</v>
      </c>
      <c r="F456" s="152" t="s">
        <v>1450</v>
      </c>
      <c r="I456" s="153"/>
      <c r="L456" s="32"/>
      <c r="M456" s="154"/>
      <c r="T456" s="56"/>
      <c r="AT456" s="17" t="s">
        <v>248</v>
      </c>
      <c r="AU456" s="17" t="s">
        <v>81</v>
      </c>
    </row>
    <row r="457" spans="2:65" s="1" customFormat="1" ht="37.9" customHeight="1">
      <c r="B457" s="32"/>
      <c r="C457" s="137" t="s">
        <v>530</v>
      </c>
      <c r="D457" s="137" t="s">
        <v>243</v>
      </c>
      <c r="E457" s="138" t="s">
        <v>1452</v>
      </c>
      <c r="F457" s="139" t="s">
        <v>1453</v>
      </c>
      <c r="G457" s="140" t="s">
        <v>263</v>
      </c>
      <c r="H457" s="141">
        <v>2</v>
      </c>
      <c r="I457" s="142"/>
      <c r="J457" s="143">
        <f>ROUND(I457*H457,2)</f>
        <v>0</v>
      </c>
      <c r="K457" s="144"/>
      <c r="L457" s="32"/>
      <c r="M457" s="145" t="s">
        <v>1</v>
      </c>
      <c r="N457" s="146" t="s">
        <v>38</v>
      </c>
      <c r="P457" s="147">
        <f>O457*H457</f>
        <v>0</v>
      </c>
      <c r="Q457" s="147">
        <v>0</v>
      </c>
      <c r="R457" s="147">
        <f>Q457*H457</f>
        <v>0</v>
      </c>
      <c r="S457" s="147">
        <v>0</v>
      </c>
      <c r="T457" s="148">
        <f>S457*H457</f>
        <v>0</v>
      </c>
      <c r="AR457" s="149" t="s">
        <v>1164</v>
      </c>
      <c r="AT457" s="149" t="s">
        <v>243</v>
      </c>
      <c r="AU457" s="149" t="s">
        <v>81</v>
      </c>
      <c r="AY457" s="17" t="s">
        <v>241</v>
      </c>
      <c r="BE457" s="150">
        <f>IF(N457="základní",J457,0)</f>
        <v>0</v>
      </c>
      <c r="BF457" s="150">
        <f>IF(N457="snížená",J457,0)</f>
        <v>0</v>
      </c>
      <c r="BG457" s="150">
        <f>IF(N457="zákl. přenesená",J457,0)</f>
        <v>0</v>
      </c>
      <c r="BH457" s="150">
        <f>IF(N457="sníž. přenesená",J457,0)</f>
        <v>0</v>
      </c>
      <c r="BI457" s="150">
        <f>IF(N457="nulová",J457,0)</f>
        <v>0</v>
      </c>
      <c r="BJ457" s="17" t="s">
        <v>81</v>
      </c>
      <c r="BK457" s="150">
        <f>ROUND(I457*H457,2)</f>
        <v>0</v>
      </c>
      <c r="BL457" s="17" t="s">
        <v>1164</v>
      </c>
      <c r="BM457" s="149" t="s">
        <v>1454</v>
      </c>
    </row>
    <row r="458" spans="2:47" s="1" customFormat="1" ht="19.5">
      <c r="B458" s="32"/>
      <c r="D458" s="151" t="s">
        <v>248</v>
      </c>
      <c r="F458" s="152" t="s">
        <v>1453</v>
      </c>
      <c r="I458" s="153"/>
      <c r="L458" s="32"/>
      <c r="M458" s="154"/>
      <c r="T458" s="56"/>
      <c r="AT458" s="17" t="s">
        <v>248</v>
      </c>
      <c r="AU458" s="17" t="s">
        <v>81</v>
      </c>
    </row>
    <row r="459" spans="2:65" s="1" customFormat="1" ht="24.2" customHeight="1">
      <c r="B459" s="32"/>
      <c r="C459" s="137" t="s">
        <v>824</v>
      </c>
      <c r="D459" s="137" t="s">
        <v>243</v>
      </c>
      <c r="E459" s="138" t="s">
        <v>1455</v>
      </c>
      <c r="F459" s="139" t="s">
        <v>1456</v>
      </c>
      <c r="G459" s="140" t="s">
        <v>263</v>
      </c>
      <c r="H459" s="141">
        <v>3</v>
      </c>
      <c r="I459" s="142"/>
      <c r="J459" s="143">
        <f>ROUND(I459*H459,2)</f>
        <v>0</v>
      </c>
      <c r="K459" s="144"/>
      <c r="L459" s="32"/>
      <c r="M459" s="145" t="s">
        <v>1</v>
      </c>
      <c r="N459" s="146" t="s">
        <v>38</v>
      </c>
      <c r="P459" s="147">
        <f>O459*H459</f>
        <v>0</v>
      </c>
      <c r="Q459" s="147">
        <v>0</v>
      </c>
      <c r="R459" s="147">
        <f>Q459*H459</f>
        <v>0</v>
      </c>
      <c r="S459" s="147">
        <v>0</v>
      </c>
      <c r="T459" s="148">
        <f>S459*H459</f>
        <v>0</v>
      </c>
      <c r="AR459" s="149" t="s">
        <v>1164</v>
      </c>
      <c r="AT459" s="149" t="s">
        <v>243</v>
      </c>
      <c r="AU459" s="149" t="s">
        <v>81</v>
      </c>
      <c r="AY459" s="17" t="s">
        <v>241</v>
      </c>
      <c r="BE459" s="150">
        <f>IF(N459="základní",J459,0)</f>
        <v>0</v>
      </c>
      <c r="BF459" s="150">
        <f>IF(N459="snížená",J459,0)</f>
        <v>0</v>
      </c>
      <c r="BG459" s="150">
        <f>IF(N459="zákl. přenesená",J459,0)</f>
        <v>0</v>
      </c>
      <c r="BH459" s="150">
        <f>IF(N459="sníž. přenesená",J459,0)</f>
        <v>0</v>
      </c>
      <c r="BI459" s="150">
        <f>IF(N459="nulová",J459,0)</f>
        <v>0</v>
      </c>
      <c r="BJ459" s="17" t="s">
        <v>81</v>
      </c>
      <c r="BK459" s="150">
        <f>ROUND(I459*H459,2)</f>
        <v>0</v>
      </c>
      <c r="BL459" s="17" t="s">
        <v>1164</v>
      </c>
      <c r="BM459" s="149" t="s">
        <v>1457</v>
      </c>
    </row>
    <row r="460" spans="2:47" s="1" customFormat="1" ht="11.25">
      <c r="B460" s="32"/>
      <c r="D460" s="151" t="s">
        <v>248</v>
      </c>
      <c r="F460" s="152" t="s">
        <v>1456</v>
      </c>
      <c r="I460" s="153"/>
      <c r="L460" s="32"/>
      <c r="M460" s="154"/>
      <c r="T460" s="56"/>
      <c r="AT460" s="17" t="s">
        <v>248</v>
      </c>
      <c r="AU460" s="17" t="s">
        <v>81</v>
      </c>
    </row>
    <row r="461" spans="2:65" s="1" customFormat="1" ht="33" customHeight="1">
      <c r="B461" s="32"/>
      <c r="C461" s="137" t="s">
        <v>539</v>
      </c>
      <c r="D461" s="137" t="s">
        <v>243</v>
      </c>
      <c r="E461" s="138" t="s">
        <v>1458</v>
      </c>
      <c r="F461" s="139" t="s">
        <v>1459</v>
      </c>
      <c r="G461" s="140" t="s">
        <v>263</v>
      </c>
      <c r="H461" s="141">
        <v>1</v>
      </c>
      <c r="I461" s="142"/>
      <c r="J461" s="143">
        <f>ROUND(I461*H461,2)</f>
        <v>0</v>
      </c>
      <c r="K461" s="144"/>
      <c r="L461" s="32"/>
      <c r="M461" s="145" t="s">
        <v>1</v>
      </c>
      <c r="N461" s="146" t="s">
        <v>38</v>
      </c>
      <c r="P461" s="147">
        <f>O461*H461</f>
        <v>0</v>
      </c>
      <c r="Q461" s="147">
        <v>0</v>
      </c>
      <c r="R461" s="147">
        <f>Q461*H461</f>
        <v>0</v>
      </c>
      <c r="S461" s="147">
        <v>0</v>
      </c>
      <c r="T461" s="148">
        <f>S461*H461</f>
        <v>0</v>
      </c>
      <c r="AR461" s="149" t="s">
        <v>247</v>
      </c>
      <c r="AT461" s="149" t="s">
        <v>243</v>
      </c>
      <c r="AU461" s="149" t="s">
        <v>81</v>
      </c>
      <c r="AY461" s="17" t="s">
        <v>241</v>
      </c>
      <c r="BE461" s="150">
        <f>IF(N461="základní",J461,0)</f>
        <v>0</v>
      </c>
      <c r="BF461" s="150">
        <f>IF(N461="snížená",J461,0)</f>
        <v>0</v>
      </c>
      <c r="BG461" s="150">
        <f>IF(N461="zákl. přenesená",J461,0)</f>
        <v>0</v>
      </c>
      <c r="BH461" s="150">
        <f>IF(N461="sníž. přenesená",J461,0)</f>
        <v>0</v>
      </c>
      <c r="BI461" s="150">
        <f>IF(N461="nulová",J461,0)</f>
        <v>0</v>
      </c>
      <c r="BJ461" s="17" t="s">
        <v>81</v>
      </c>
      <c r="BK461" s="150">
        <f>ROUND(I461*H461,2)</f>
        <v>0</v>
      </c>
      <c r="BL461" s="17" t="s">
        <v>247</v>
      </c>
      <c r="BM461" s="149" t="s">
        <v>1460</v>
      </c>
    </row>
    <row r="462" spans="2:47" s="1" customFormat="1" ht="19.5">
      <c r="B462" s="32"/>
      <c r="D462" s="151" t="s">
        <v>248</v>
      </c>
      <c r="F462" s="152" t="s">
        <v>1459</v>
      </c>
      <c r="I462" s="153"/>
      <c r="L462" s="32"/>
      <c r="M462" s="154"/>
      <c r="T462" s="56"/>
      <c r="AT462" s="17" t="s">
        <v>248</v>
      </c>
      <c r="AU462" s="17" t="s">
        <v>81</v>
      </c>
    </row>
    <row r="463" spans="2:65" s="1" customFormat="1" ht="24.2" customHeight="1">
      <c r="B463" s="32"/>
      <c r="C463" s="137" t="s">
        <v>831</v>
      </c>
      <c r="D463" s="137" t="s">
        <v>243</v>
      </c>
      <c r="E463" s="138" t="s">
        <v>1461</v>
      </c>
      <c r="F463" s="139" t="s">
        <v>1462</v>
      </c>
      <c r="G463" s="140" t="s">
        <v>263</v>
      </c>
      <c r="H463" s="141">
        <v>2</v>
      </c>
      <c r="I463" s="142"/>
      <c r="J463" s="143">
        <f>ROUND(I463*H463,2)</f>
        <v>0</v>
      </c>
      <c r="K463" s="144"/>
      <c r="L463" s="32"/>
      <c r="M463" s="145" t="s">
        <v>1</v>
      </c>
      <c r="N463" s="146" t="s">
        <v>38</v>
      </c>
      <c r="P463" s="147">
        <f>O463*H463</f>
        <v>0</v>
      </c>
      <c r="Q463" s="147">
        <v>0</v>
      </c>
      <c r="R463" s="147">
        <f>Q463*H463</f>
        <v>0</v>
      </c>
      <c r="S463" s="147">
        <v>0</v>
      </c>
      <c r="T463" s="148">
        <f>S463*H463</f>
        <v>0</v>
      </c>
      <c r="AR463" s="149" t="s">
        <v>1164</v>
      </c>
      <c r="AT463" s="149" t="s">
        <v>243</v>
      </c>
      <c r="AU463" s="149" t="s">
        <v>81</v>
      </c>
      <c r="AY463" s="17" t="s">
        <v>241</v>
      </c>
      <c r="BE463" s="150">
        <f>IF(N463="základní",J463,0)</f>
        <v>0</v>
      </c>
      <c r="BF463" s="150">
        <f>IF(N463="snížená",J463,0)</f>
        <v>0</v>
      </c>
      <c r="BG463" s="150">
        <f>IF(N463="zákl. přenesená",J463,0)</f>
        <v>0</v>
      </c>
      <c r="BH463" s="150">
        <f>IF(N463="sníž. přenesená",J463,0)</f>
        <v>0</v>
      </c>
      <c r="BI463" s="150">
        <f>IF(N463="nulová",J463,0)</f>
        <v>0</v>
      </c>
      <c r="BJ463" s="17" t="s">
        <v>81</v>
      </c>
      <c r="BK463" s="150">
        <f>ROUND(I463*H463,2)</f>
        <v>0</v>
      </c>
      <c r="BL463" s="17" t="s">
        <v>1164</v>
      </c>
      <c r="BM463" s="149" t="s">
        <v>1463</v>
      </c>
    </row>
    <row r="464" spans="2:47" s="1" customFormat="1" ht="19.5">
      <c r="B464" s="32"/>
      <c r="D464" s="151" t="s">
        <v>248</v>
      </c>
      <c r="F464" s="152" t="s">
        <v>1462</v>
      </c>
      <c r="I464" s="153"/>
      <c r="L464" s="32"/>
      <c r="M464" s="154"/>
      <c r="T464" s="56"/>
      <c r="AT464" s="17" t="s">
        <v>248</v>
      </c>
      <c r="AU464" s="17" t="s">
        <v>81</v>
      </c>
    </row>
    <row r="465" spans="2:65" s="1" customFormat="1" ht="24.2" customHeight="1">
      <c r="B465" s="32"/>
      <c r="C465" s="137" t="s">
        <v>542</v>
      </c>
      <c r="D465" s="137" t="s">
        <v>243</v>
      </c>
      <c r="E465" s="138" t="s">
        <v>1464</v>
      </c>
      <c r="F465" s="139" t="s">
        <v>1465</v>
      </c>
      <c r="G465" s="140" t="s">
        <v>263</v>
      </c>
      <c r="H465" s="141">
        <v>2</v>
      </c>
      <c r="I465" s="142"/>
      <c r="J465" s="143">
        <f>ROUND(I465*H465,2)</f>
        <v>0</v>
      </c>
      <c r="K465" s="144"/>
      <c r="L465" s="32"/>
      <c r="M465" s="145" t="s">
        <v>1</v>
      </c>
      <c r="N465" s="146" t="s">
        <v>38</v>
      </c>
      <c r="P465" s="147">
        <f>O465*H465</f>
        <v>0</v>
      </c>
      <c r="Q465" s="147">
        <v>0</v>
      </c>
      <c r="R465" s="147">
        <f>Q465*H465</f>
        <v>0</v>
      </c>
      <c r="S465" s="147">
        <v>0</v>
      </c>
      <c r="T465" s="148">
        <f>S465*H465</f>
        <v>0</v>
      </c>
      <c r="AR465" s="149" t="s">
        <v>1164</v>
      </c>
      <c r="AT465" s="149" t="s">
        <v>243</v>
      </c>
      <c r="AU465" s="149" t="s">
        <v>81</v>
      </c>
      <c r="AY465" s="17" t="s">
        <v>241</v>
      </c>
      <c r="BE465" s="150">
        <f>IF(N465="základní",J465,0)</f>
        <v>0</v>
      </c>
      <c r="BF465" s="150">
        <f>IF(N465="snížená",J465,0)</f>
        <v>0</v>
      </c>
      <c r="BG465" s="150">
        <f>IF(N465="zákl. přenesená",J465,0)</f>
        <v>0</v>
      </c>
      <c r="BH465" s="150">
        <f>IF(N465="sníž. přenesená",J465,0)</f>
        <v>0</v>
      </c>
      <c r="BI465" s="150">
        <f>IF(N465="nulová",J465,0)</f>
        <v>0</v>
      </c>
      <c r="BJ465" s="17" t="s">
        <v>81</v>
      </c>
      <c r="BK465" s="150">
        <f>ROUND(I465*H465,2)</f>
        <v>0</v>
      </c>
      <c r="BL465" s="17" t="s">
        <v>1164</v>
      </c>
      <c r="BM465" s="149" t="s">
        <v>1466</v>
      </c>
    </row>
    <row r="466" spans="2:47" s="1" customFormat="1" ht="11.25">
      <c r="B466" s="32"/>
      <c r="D466" s="151" t="s">
        <v>248</v>
      </c>
      <c r="F466" s="152" t="s">
        <v>1465</v>
      </c>
      <c r="I466" s="153"/>
      <c r="L466" s="32"/>
      <c r="M466" s="154"/>
      <c r="T466" s="56"/>
      <c r="AT466" s="17" t="s">
        <v>248</v>
      </c>
      <c r="AU466" s="17" t="s">
        <v>81</v>
      </c>
    </row>
    <row r="467" spans="2:65" s="1" customFormat="1" ht="24.2" customHeight="1">
      <c r="B467" s="32"/>
      <c r="C467" s="137" t="s">
        <v>838</v>
      </c>
      <c r="D467" s="137" t="s">
        <v>243</v>
      </c>
      <c r="E467" s="138" t="s">
        <v>1467</v>
      </c>
      <c r="F467" s="139" t="s">
        <v>1468</v>
      </c>
      <c r="G467" s="140" t="s">
        <v>263</v>
      </c>
      <c r="H467" s="141">
        <v>1</v>
      </c>
      <c r="I467" s="142"/>
      <c r="J467" s="143">
        <f>ROUND(I467*H467,2)</f>
        <v>0</v>
      </c>
      <c r="K467" s="144"/>
      <c r="L467" s="32"/>
      <c r="M467" s="145" t="s">
        <v>1</v>
      </c>
      <c r="N467" s="146" t="s">
        <v>38</v>
      </c>
      <c r="P467" s="147">
        <f>O467*H467</f>
        <v>0</v>
      </c>
      <c r="Q467" s="147">
        <v>0</v>
      </c>
      <c r="R467" s="147">
        <f>Q467*H467</f>
        <v>0</v>
      </c>
      <c r="S467" s="147">
        <v>0</v>
      </c>
      <c r="T467" s="148">
        <f>S467*H467</f>
        <v>0</v>
      </c>
      <c r="AR467" s="149" t="s">
        <v>1164</v>
      </c>
      <c r="AT467" s="149" t="s">
        <v>243</v>
      </c>
      <c r="AU467" s="149" t="s">
        <v>81</v>
      </c>
      <c r="AY467" s="17" t="s">
        <v>241</v>
      </c>
      <c r="BE467" s="150">
        <f>IF(N467="základní",J467,0)</f>
        <v>0</v>
      </c>
      <c r="BF467" s="150">
        <f>IF(N467="snížená",J467,0)</f>
        <v>0</v>
      </c>
      <c r="BG467" s="150">
        <f>IF(N467="zákl. přenesená",J467,0)</f>
        <v>0</v>
      </c>
      <c r="BH467" s="150">
        <f>IF(N467="sníž. přenesená",J467,0)</f>
        <v>0</v>
      </c>
      <c r="BI467" s="150">
        <f>IF(N467="nulová",J467,0)</f>
        <v>0</v>
      </c>
      <c r="BJ467" s="17" t="s">
        <v>81</v>
      </c>
      <c r="BK467" s="150">
        <f>ROUND(I467*H467,2)</f>
        <v>0</v>
      </c>
      <c r="BL467" s="17" t="s">
        <v>1164</v>
      </c>
      <c r="BM467" s="149" t="s">
        <v>1469</v>
      </c>
    </row>
    <row r="468" spans="2:47" s="1" customFormat="1" ht="11.25">
      <c r="B468" s="32"/>
      <c r="D468" s="151" t="s">
        <v>248</v>
      </c>
      <c r="F468" s="152" t="s">
        <v>1468</v>
      </c>
      <c r="I468" s="153"/>
      <c r="L468" s="32"/>
      <c r="M468" s="154"/>
      <c r="T468" s="56"/>
      <c r="AT468" s="17" t="s">
        <v>248</v>
      </c>
      <c r="AU468" s="17" t="s">
        <v>81</v>
      </c>
    </row>
    <row r="469" spans="2:65" s="1" customFormat="1" ht="44.25" customHeight="1">
      <c r="B469" s="32"/>
      <c r="C469" s="155" t="s">
        <v>546</v>
      </c>
      <c r="D469" s="155" t="s">
        <v>260</v>
      </c>
      <c r="E469" s="156" t="s">
        <v>1470</v>
      </c>
      <c r="F469" s="157" t="s">
        <v>1471</v>
      </c>
      <c r="G469" s="158" t="s">
        <v>263</v>
      </c>
      <c r="H469" s="159">
        <v>20</v>
      </c>
      <c r="I469" s="160"/>
      <c r="J469" s="161">
        <f>ROUND(I469*H469,2)</f>
        <v>0</v>
      </c>
      <c r="K469" s="162"/>
      <c r="L469" s="163"/>
      <c r="M469" s="164" t="s">
        <v>1</v>
      </c>
      <c r="N469" s="165" t="s">
        <v>38</v>
      </c>
      <c r="P469" s="147">
        <f>O469*H469</f>
        <v>0</v>
      </c>
      <c r="Q469" s="147">
        <v>0</v>
      </c>
      <c r="R469" s="147">
        <f>Q469*H469</f>
        <v>0</v>
      </c>
      <c r="S469" s="147">
        <v>0</v>
      </c>
      <c r="T469" s="148">
        <f>S469*H469</f>
        <v>0</v>
      </c>
      <c r="AR469" s="149" t="s">
        <v>1164</v>
      </c>
      <c r="AT469" s="149" t="s">
        <v>260</v>
      </c>
      <c r="AU469" s="149" t="s">
        <v>81</v>
      </c>
      <c r="AY469" s="17" t="s">
        <v>241</v>
      </c>
      <c r="BE469" s="150">
        <f>IF(N469="základní",J469,0)</f>
        <v>0</v>
      </c>
      <c r="BF469" s="150">
        <f>IF(N469="snížená",J469,0)</f>
        <v>0</v>
      </c>
      <c r="BG469" s="150">
        <f>IF(N469="zákl. přenesená",J469,0)</f>
        <v>0</v>
      </c>
      <c r="BH469" s="150">
        <f>IF(N469="sníž. přenesená",J469,0)</f>
        <v>0</v>
      </c>
      <c r="BI469" s="150">
        <f>IF(N469="nulová",J469,0)</f>
        <v>0</v>
      </c>
      <c r="BJ469" s="17" t="s">
        <v>81</v>
      </c>
      <c r="BK469" s="150">
        <f>ROUND(I469*H469,2)</f>
        <v>0</v>
      </c>
      <c r="BL469" s="17" t="s">
        <v>1164</v>
      </c>
      <c r="BM469" s="149" t="s">
        <v>1472</v>
      </c>
    </row>
    <row r="470" spans="2:47" s="1" customFormat="1" ht="29.25">
      <c r="B470" s="32"/>
      <c r="D470" s="151" t="s">
        <v>248</v>
      </c>
      <c r="F470" s="152" t="s">
        <v>1471</v>
      </c>
      <c r="I470" s="153"/>
      <c r="L470" s="32"/>
      <c r="M470" s="154"/>
      <c r="T470" s="56"/>
      <c r="AT470" s="17" t="s">
        <v>248</v>
      </c>
      <c r="AU470" s="17" t="s">
        <v>81</v>
      </c>
    </row>
    <row r="471" spans="2:65" s="1" customFormat="1" ht="44.25" customHeight="1">
      <c r="B471" s="32"/>
      <c r="C471" s="155" t="s">
        <v>845</v>
      </c>
      <c r="D471" s="155" t="s">
        <v>260</v>
      </c>
      <c r="E471" s="156" t="s">
        <v>1473</v>
      </c>
      <c r="F471" s="157" t="s">
        <v>1474</v>
      </c>
      <c r="G471" s="158" t="s">
        <v>263</v>
      </c>
      <c r="H471" s="159">
        <v>40</v>
      </c>
      <c r="I471" s="160"/>
      <c r="J471" s="161">
        <f>ROUND(I471*H471,2)</f>
        <v>0</v>
      </c>
      <c r="K471" s="162"/>
      <c r="L471" s="163"/>
      <c r="M471" s="164" t="s">
        <v>1</v>
      </c>
      <c r="N471" s="165" t="s">
        <v>38</v>
      </c>
      <c r="P471" s="147">
        <f>O471*H471</f>
        <v>0</v>
      </c>
      <c r="Q471" s="147">
        <v>0</v>
      </c>
      <c r="R471" s="147">
        <f>Q471*H471</f>
        <v>0</v>
      </c>
      <c r="S471" s="147">
        <v>0</v>
      </c>
      <c r="T471" s="148">
        <f>S471*H471</f>
        <v>0</v>
      </c>
      <c r="AR471" s="149" t="s">
        <v>1164</v>
      </c>
      <c r="AT471" s="149" t="s">
        <v>260</v>
      </c>
      <c r="AU471" s="149" t="s">
        <v>81</v>
      </c>
      <c r="AY471" s="17" t="s">
        <v>241</v>
      </c>
      <c r="BE471" s="150">
        <f>IF(N471="základní",J471,0)</f>
        <v>0</v>
      </c>
      <c r="BF471" s="150">
        <f>IF(N471="snížená",J471,0)</f>
        <v>0</v>
      </c>
      <c r="BG471" s="150">
        <f>IF(N471="zákl. přenesená",J471,0)</f>
        <v>0</v>
      </c>
      <c r="BH471" s="150">
        <f>IF(N471="sníž. přenesená",J471,0)</f>
        <v>0</v>
      </c>
      <c r="BI471" s="150">
        <f>IF(N471="nulová",J471,0)</f>
        <v>0</v>
      </c>
      <c r="BJ471" s="17" t="s">
        <v>81</v>
      </c>
      <c r="BK471" s="150">
        <f>ROUND(I471*H471,2)</f>
        <v>0</v>
      </c>
      <c r="BL471" s="17" t="s">
        <v>1164</v>
      </c>
      <c r="BM471" s="149" t="s">
        <v>1475</v>
      </c>
    </row>
    <row r="472" spans="2:47" s="1" customFormat="1" ht="29.25">
      <c r="B472" s="32"/>
      <c r="D472" s="151" t="s">
        <v>248</v>
      </c>
      <c r="F472" s="152" t="s">
        <v>1474</v>
      </c>
      <c r="I472" s="153"/>
      <c r="L472" s="32"/>
      <c r="M472" s="154"/>
      <c r="T472" s="56"/>
      <c r="AT472" s="17" t="s">
        <v>248</v>
      </c>
      <c r="AU472" s="17" t="s">
        <v>81</v>
      </c>
    </row>
    <row r="473" spans="2:65" s="1" customFormat="1" ht="24.2" customHeight="1">
      <c r="B473" s="32"/>
      <c r="C473" s="155" t="s">
        <v>549</v>
      </c>
      <c r="D473" s="155" t="s">
        <v>260</v>
      </c>
      <c r="E473" s="156" t="s">
        <v>1476</v>
      </c>
      <c r="F473" s="157" t="s">
        <v>1477</v>
      </c>
      <c r="G473" s="158" t="s">
        <v>267</v>
      </c>
      <c r="H473" s="159">
        <v>30</v>
      </c>
      <c r="I473" s="160"/>
      <c r="J473" s="161">
        <f>ROUND(I473*H473,2)</f>
        <v>0</v>
      </c>
      <c r="K473" s="162"/>
      <c r="L473" s="163"/>
      <c r="M473" s="164" t="s">
        <v>1</v>
      </c>
      <c r="N473" s="165" t="s">
        <v>38</v>
      </c>
      <c r="P473" s="147">
        <f>O473*H473</f>
        <v>0</v>
      </c>
      <c r="Q473" s="147">
        <v>0</v>
      </c>
      <c r="R473" s="147">
        <f>Q473*H473</f>
        <v>0</v>
      </c>
      <c r="S473" s="147">
        <v>0</v>
      </c>
      <c r="T473" s="148">
        <f>S473*H473</f>
        <v>0</v>
      </c>
      <c r="AR473" s="149" t="s">
        <v>1164</v>
      </c>
      <c r="AT473" s="149" t="s">
        <v>260</v>
      </c>
      <c r="AU473" s="149" t="s">
        <v>81</v>
      </c>
      <c r="AY473" s="17" t="s">
        <v>241</v>
      </c>
      <c r="BE473" s="150">
        <f>IF(N473="základní",J473,0)</f>
        <v>0</v>
      </c>
      <c r="BF473" s="150">
        <f>IF(N473="snížená",J473,0)</f>
        <v>0</v>
      </c>
      <c r="BG473" s="150">
        <f>IF(N473="zákl. přenesená",J473,0)</f>
        <v>0</v>
      </c>
      <c r="BH473" s="150">
        <f>IF(N473="sníž. přenesená",J473,0)</f>
        <v>0</v>
      </c>
      <c r="BI473" s="150">
        <f>IF(N473="nulová",J473,0)</f>
        <v>0</v>
      </c>
      <c r="BJ473" s="17" t="s">
        <v>81</v>
      </c>
      <c r="BK473" s="150">
        <f>ROUND(I473*H473,2)</f>
        <v>0</v>
      </c>
      <c r="BL473" s="17" t="s">
        <v>1164</v>
      </c>
      <c r="BM473" s="149" t="s">
        <v>1478</v>
      </c>
    </row>
    <row r="474" spans="2:47" s="1" customFormat="1" ht="19.5">
      <c r="B474" s="32"/>
      <c r="D474" s="151" t="s">
        <v>248</v>
      </c>
      <c r="F474" s="152" t="s">
        <v>1477</v>
      </c>
      <c r="I474" s="153"/>
      <c r="L474" s="32"/>
      <c r="M474" s="154"/>
      <c r="T474" s="56"/>
      <c r="AT474" s="17" t="s">
        <v>248</v>
      </c>
      <c r="AU474" s="17" t="s">
        <v>81</v>
      </c>
    </row>
    <row r="475" spans="2:65" s="1" customFormat="1" ht="33" customHeight="1">
      <c r="B475" s="32"/>
      <c r="C475" s="155" t="s">
        <v>853</v>
      </c>
      <c r="D475" s="155" t="s">
        <v>260</v>
      </c>
      <c r="E475" s="156" t="s">
        <v>496</v>
      </c>
      <c r="F475" s="157" t="s">
        <v>497</v>
      </c>
      <c r="G475" s="158" t="s">
        <v>267</v>
      </c>
      <c r="H475" s="159">
        <v>60</v>
      </c>
      <c r="I475" s="160"/>
      <c r="J475" s="161">
        <f>ROUND(I475*H475,2)</f>
        <v>0</v>
      </c>
      <c r="K475" s="162"/>
      <c r="L475" s="163"/>
      <c r="M475" s="164" t="s">
        <v>1</v>
      </c>
      <c r="N475" s="165" t="s">
        <v>38</v>
      </c>
      <c r="P475" s="147">
        <f>O475*H475</f>
        <v>0</v>
      </c>
      <c r="Q475" s="147">
        <v>0</v>
      </c>
      <c r="R475" s="147">
        <f>Q475*H475</f>
        <v>0</v>
      </c>
      <c r="S475" s="147">
        <v>0</v>
      </c>
      <c r="T475" s="148">
        <f>S475*H475</f>
        <v>0</v>
      </c>
      <c r="AR475" s="149" t="s">
        <v>1164</v>
      </c>
      <c r="AT475" s="149" t="s">
        <v>260</v>
      </c>
      <c r="AU475" s="149" t="s">
        <v>81</v>
      </c>
      <c r="AY475" s="17" t="s">
        <v>241</v>
      </c>
      <c r="BE475" s="150">
        <f>IF(N475="základní",J475,0)</f>
        <v>0</v>
      </c>
      <c r="BF475" s="150">
        <f>IF(N475="snížená",J475,0)</f>
        <v>0</v>
      </c>
      <c r="BG475" s="150">
        <f>IF(N475="zákl. přenesená",J475,0)</f>
        <v>0</v>
      </c>
      <c r="BH475" s="150">
        <f>IF(N475="sníž. přenesená",J475,0)</f>
        <v>0</v>
      </c>
      <c r="BI475" s="150">
        <f>IF(N475="nulová",J475,0)</f>
        <v>0</v>
      </c>
      <c r="BJ475" s="17" t="s">
        <v>81</v>
      </c>
      <c r="BK475" s="150">
        <f>ROUND(I475*H475,2)</f>
        <v>0</v>
      </c>
      <c r="BL475" s="17" t="s">
        <v>1164</v>
      </c>
      <c r="BM475" s="149" t="s">
        <v>1479</v>
      </c>
    </row>
    <row r="476" spans="2:47" s="1" customFormat="1" ht="19.5">
      <c r="B476" s="32"/>
      <c r="D476" s="151" t="s">
        <v>248</v>
      </c>
      <c r="F476" s="152" t="s">
        <v>497</v>
      </c>
      <c r="I476" s="153"/>
      <c r="L476" s="32"/>
      <c r="M476" s="154"/>
      <c r="T476" s="56"/>
      <c r="AT476" s="17" t="s">
        <v>248</v>
      </c>
      <c r="AU476" s="17" t="s">
        <v>81</v>
      </c>
    </row>
    <row r="477" spans="2:65" s="1" customFormat="1" ht="16.5" customHeight="1">
      <c r="B477" s="32"/>
      <c r="C477" s="137" t="s">
        <v>553</v>
      </c>
      <c r="D477" s="137" t="s">
        <v>243</v>
      </c>
      <c r="E477" s="138" t="s">
        <v>1308</v>
      </c>
      <c r="F477" s="139" t="s">
        <v>1309</v>
      </c>
      <c r="G477" s="140" t="s">
        <v>263</v>
      </c>
      <c r="H477" s="141">
        <v>2</v>
      </c>
      <c r="I477" s="142"/>
      <c r="J477" s="143">
        <f>ROUND(I477*H477,2)</f>
        <v>0</v>
      </c>
      <c r="K477" s="144"/>
      <c r="L477" s="32"/>
      <c r="M477" s="145" t="s">
        <v>1</v>
      </c>
      <c r="N477" s="146" t="s">
        <v>38</v>
      </c>
      <c r="P477" s="147">
        <f>O477*H477</f>
        <v>0</v>
      </c>
      <c r="Q477" s="147">
        <v>0</v>
      </c>
      <c r="R477" s="147">
        <f>Q477*H477</f>
        <v>0</v>
      </c>
      <c r="S477" s="147">
        <v>0</v>
      </c>
      <c r="T477" s="148">
        <f>S477*H477</f>
        <v>0</v>
      </c>
      <c r="AR477" s="149" t="s">
        <v>1164</v>
      </c>
      <c r="AT477" s="149" t="s">
        <v>243</v>
      </c>
      <c r="AU477" s="149" t="s">
        <v>81</v>
      </c>
      <c r="AY477" s="17" t="s">
        <v>241</v>
      </c>
      <c r="BE477" s="150">
        <f>IF(N477="základní",J477,0)</f>
        <v>0</v>
      </c>
      <c r="BF477" s="150">
        <f>IF(N477="snížená",J477,0)</f>
        <v>0</v>
      </c>
      <c r="BG477" s="150">
        <f>IF(N477="zákl. přenesená",J477,0)</f>
        <v>0</v>
      </c>
      <c r="BH477" s="150">
        <f>IF(N477="sníž. přenesená",J477,0)</f>
        <v>0</v>
      </c>
      <c r="BI477" s="150">
        <f>IF(N477="nulová",J477,0)</f>
        <v>0</v>
      </c>
      <c r="BJ477" s="17" t="s">
        <v>81</v>
      </c>
      <c r="BK477" s="150">
        <f>ROUND(I477*H477,2)</f>
        <v>0</v>
      </c>
      <c r="BL477" s="17" t="s">
        <v>1164</v>
      </c>
      <c r="BM477" s="149" t="s">
        <v>1480</v>
      </c>
    </row>
    <row r="478" spans="2:47" s="1" customFormat="1" ht="11.25">
      <c r="B478" s="32"/>
      <c r="D478" s="151" t="s">
        <v>248</v>
      </c>
      <c r="F478" s="152" t="s">
        <v>1309</v>
      </c>
      <c r="I478" s="153"/>
      <c r="L478" s="32"/>
      <c r="M478" s="154"/>
      <c r="T478" s="56"/>
      <c r="AT478" s="17" t="s">
        <v>248</v>
      </c>
      <c r="AU478" s="17" t="s">
        <v>81</v>
      </c>
    </row>
    <row r="479" spans="2:65" s="1" customFormat="1" ht="16.5" customHeight="1">
      <c r="B479" s="32"/>
      <c r="C479" s="137" t="s">
        <v>860</v>
      </c>
      <c r="D479" s="137" t="s">
        <v>243</v>
      </c>
      <c r="E479" s="138" t="s">
        <v>1481</v>
      </c>
      <c r="F479" s="139" t="s">
        <v>1482</v>
      </c>
      <c r="G479" s="140" t="s">
        <v>263</v>
      </c>
      <c r="H479" s="141">
        <v>2</v>
      </c>
      <c r="I479" s="142"/>
      <c r="J479" s="143">
        <f>ROUND(I479*H479,2)</f>
        <v>0</v>
      </c>
      <c r="K479" s="144"/>
      <c r="L479" s="32"/>
      <c r="M479" s="145" t="s">
        <v>1</v>
      </c>
      <c r="N479" s="146" t="s">
        <v>38</v>
      </c>
      <c r="P479" s="147">
        <f>O479*H479</f>
        <v>0</v>
      </c>
      <c r="Q479" s="147">
        <v>0</v>
      </c>
      <c r="R479" s="147">
        <f>Q479*H479</f>
        <v>0</v>
      </c>
      <c r="S479" s="147">
        <v>0</v>
      </c>
      <c r="T479" s="148">
        <f>S479*H479</f>
        <v>0</v>
      </c>
      <c r="AR479" s="149" t="s">
        <v>1164</v>
      </c>
      <c r="AT479" s="149" t="s">
        <v>243</v>
      </c>
      <c r="AU479" s="149" t="s">
        <v>81</v>
      </c>
      <c r="AY479" s="17" t="s">
        <v>241</v>
      </c>
      <c r="BE479" s="150">
        <f>IF(N479="základní",J479,0)</f>
        <v>0</v>
      </c>
      <c r="BF479" s="150">
        <f>IF(N479="snížená",J479,0)</f>
        <v>0</v>
      </c>
      <c r="BG479" s="150">
        <f>IF(N479="zákl. přenesená",J479,0)</f>
        <v>0</v>
      </c>
      <c r="BH479" s="150">
        <f>IF(N479="sníž. přenesená",J479,0)</f>
        <v>0</v>
      </c>
      <c r="BI479" s="150">
        <f>IF(N479="nulová",J479,0)</f>
        <v>0</v>
      </c>
      <c r="BJ479" s="17" t="s">
        <v>81</v>
      </c>
      <c r="BK479" s="150">
        <f>ROUND(I479*H479,2)</f>
        <v>0</v>
      </c>
      <c r="BL479" s="17" t="s">
        <v>1164</v>
      </c>
      <c r="BM479" s="149" t="s">
        <v>1483</v>
      </c>
    </row>
    <row r="480" spans="2:47" s="1" customFormat="1" ht="11.25">
      <c r="B480" s="32"/>
      <c r="D480" s="151" t="s">
        <v>248</v>
      </c>
      <c r="F480" s="152" t="s">
        <v>1482</v>
      </c>
      <c r="I480" s="153"/>
      <c r="L480" s="32"/>
      <c r="M480" s="154"/>
      <c r="T480" s="56"/>
      <c r="AT480" s="17" t="s">
        <v>248</v>
      </c>
      <c r="AU480" s="17" t="s">
        <v>81</v>
      </c>
    </row>
    <row r="481" spans="2:65" s="1" customFormat="1" ht="16.5" customHeight="1">
      <c r="B481" s="32"/>
      <c r="C481" s="137" t="s">
        <v>556</v>
      </c>
      <c r="D481" s="137" t="s">
        <v>243</v>
      </c>
      <c r="E481" s="138" t="s">
        <v>1484</v>
      </c>
      <c r="F481" s="139" t="s">
        <v>1485</v>
      </c>
      <c r="G481" s="140" t="s">
        <v>263</v>
      </c>
      <c r="H481" s="141">
        <v>2</v>
      </c>
      <c r="I481" s="142"/>
      <c r="J481" s="143">
        <f>ROUND(I481*H481,2)</f>
        <v>0</v>
      </c>
      <c r="K481" s="144"/>
      <c r="L481" s="32"/>
      <c r="M481" s="145" t="s">
        <v>1</v>
      </c>
      <c r="N481" s="146" t="s">
        <v>38</v>
      </c>
      <c r="P481" s="147">
        <f>O481*H481</f>
        <v>0</v>
      </c>
      <c r="Q481" s="147">
        <v>0</v>
      </c>
      <c r="R481" s="147">
        <f>Q481*H481</f>
        <v>0</v>
      </c>
      <c r="S481" s="147">
        <v>0</v>
      </c>
      <c r="T481" s="148">
        <f>S481*H481</f>
        <v>0</v>
      </c>
      <c r="AR481" s="149" t="s">
        <v>1164</v>
      </c>
      <c r="AT481" s="149" t="s">
        <v>243</v>
      </c>
      <c r="AU481" s="149" t="s">
        <v>81</v>
      </c>
      <c r="AY481" s="17" t="s">
        <v>241</v>
      </c>
      <c r="BE481" s="150">
        <f>IF(N481="základní",J481,0)</f>
        <v>0</v>
      </c>
      <c r="BF481" s="150">
        <f>IF(N481="snížená",J481,0)</f>
        <v>0</v>
      </c>
      <c r="BG481" s="150">
        <f>IF(N481="zákl. přenesená",J481,0)</f>
        <v>0</v>
      </c>
      <c r="BH481" s="150">
        <f>IF(N481="sníž. přenesená",J481,0)</f>
        <v>0</v>
      </c>
      <c r="BI481" s="150">
        <f>IF(N481="nulová",J481,0)</f>
        <v>0</v>
      </c>
      <c r="BJ481" s="17" t="s">
        <v>81</v>
      </c>
      <c r="BK481" s="150">
        <f>ROUND(I481*H481,2)</f>
        <v>0</v>
      </c>
      <c r="BL481" s="17" t="s">
        <v>1164</v>
      </c>
      <c r="BM481" s="149" t="s">
        <v>1486</v>
      </c>
    </row>
    <row r="482" spans="2:47" s="1" customFormat="1" ht="11.25">
      <c r="B482" s="32"/>
      <c r="D482" s="151" t="s">
        <v>248</v>
      </c>
      <c r="F482" s="152" t="s">
        <v>1485</v>
      </c>
      <c r="I482" s="153"/>
      <c r="L482" s="32"/>
      <c r="M482" s="154"/>
      <c r="T482" s="56"/>
      <c r="AT482" s="17" t="s">
        <v>248</v>
      </c>
      <c r="AU482" s="17" t="s">
        <v>81</v>
      </c>
    </row>
    <row r="483" spans="2:65" s="1" customFormat="1" ht="21.75" customHeight="1">
      <c r="B483" s="32"/>
      <c r="C483" s="137" t="s">
        <v>867</v>
      </c>
      <c r="D483" s="137" t="s">
        <v>243</v>
      </c>
      <c r="E483" s="138" t="s">
        <v>1487</v>
      </c>
      <c r="F483" s="139" t="s">
        <v>1488</v>
      </c>
      <c r="G483" s="140" t="s">
        <v>263</v>
      </c>
      <c r="H483" s="141">
        <v>2</v>
      </c>
      <c r="I483" s="142"/>
      <c r="J483" s="143">
        <f>ROUND(I483*H483,2)</f>
        <v>0</v>
      </c>
      <c r="K483" s="144"/>
      <c r="L483" s="32"/>
      <c r="M483" s="145" t="s">
        <v>1</v>
      </c>
      <c r="N483" s="146" t="s">
        <v>38</v>
      </c>
      <c r="P483" s="147">
        <f>O483*H483</f>
        <v>0</v>
      </c>
      <c r="Q483" s="147">
        <v>0</v>
      </c>
      <c r="R483" s="147">
        <f>Q483*H483</f>
        <v>0</v>
      </c>
      <c r="S483" s="147">
        <v>0</v>
      </c>
      <c r="T483" s="148">
        <f>S483*H483</f>
        <v>0</v>
      </c>
      <c r="AR483" s="149" t="s">
        <v>1164</v>
      </c>
      <c r="AT483" s="149" t="s">
        <v>243</v>
      </c>
      <c r="AU483" s="149" t="s">
        <v>81</v>
      </c>
      <c r="AY483" s="17" t="s">
        <v>241</v>
      </c>
      <c r="BE483" s="150">
        <f>IF(N483="základní",J483,0)</f>
        <v>0</v>
      </c>
      <c r="BF483" s="150">
        <f>IF(N483="snížená",J483,0)</f>
        <v>0</v>
      </c>
      <c r="BG483" s="150">
        <f>IF(N483="zákl. přenesená",J483,0)</f>
        <v>0</v>
      </c>
      <c r="BH483" s="150">
        <f>IF(N483="sníž. přenesená",J483,0)</f>
        <v>0</v>
      </c>
      <c r="BI483" s="150">
        <f>IF(N483="nulová",J483,0)</f>
        <v>0</v>
      </c>
      <c r="BJ483" s="17" t="s">
        <v>81</v>
      </c>
      <c r="BK483" s="150">
        <f>ROUND(I483*H483,2)</f>
        <v>0</v>
      </c>
      <c r="BL483" s="17" t="s">
        <v>1164</v>
      </c>
      <c r="BM483" s="149" t="s">
        <v>1489</v>
      </c>
    </row>
    <row r="484" spans="2:47" s="1" customFormat="1" ht="11.25">
      <c r="B484" s="32"/>
      <c r="D484" s="151" t="s">
        <v>248</v>
      </c>
      <c r="F484" s="152" t="s">
        <v>1488</v>
      </c>
      <c r="I484" s="153"/>
      <c r="L484" s="32"/>
      <c r="M484" s="154"/>
      <c r="T484" s="56"/>
      <c r="AT484" s="17" t="s">
        <v>248</v>
      </c>
      <c r="AU484" s="17" t="s">
        <v>81</v>
      </c>
    </row>
    <row r="485" spans="2:65" s="1" customFormat="1" ht="16.5" customHeight="1">
      <c r="B485" s="32"/>
      <c r="C485" s="137" t="s">
        <v>560</v>
      </c>
      <c r="D485" s="137" t="s">
        <v>243</v>
      </c>
      <c r="E485" s="138" t="s">
        <v>1490</v>
      </c>
      <c r="F485" s="139" t="s">
        <v>1491</v>
      </c>
      <c r="G485" s="140" t="s">
        <v>263</v>
      </c>
      <c r="H485" s="141">
        <v>5</v>
      </c>
      <c r="I485" s="142"/>
      <c r="J485" s="143">
        <f>ROUND(I485*H485,2)</f>
        <v>0</v>
      </c>
      <c r="K485" s="144"/>
      <c r="L485" s="32"/>
      <c r="M485" s="145" t="s">
        <v>1</v>
      </c>
      <c r="N485" s="146" t="s">
        <v>38</v>
      </c>
      <c r="P485" s="147">
        <f>O485*H485</f>
        <v>0</v>
      </c>
      <c r="Q485" s="147">
        <v>0</v>
      </c>
      <c r="R485" s="147">
        <f>Q485*H485</f>
        <v>0</v>
      </c>
      <c r="S485" s="147">
        <v>0</v>
      </c>
      <c r="T485" s="148">
        <f>S485*H485</f>
        <v>0</v>
      </c>
      <c r="AR485" s="149" t="s">
        <v>1164</v>
      </c>
      <c r="AT485" s="149" t="s">
        <v>243</v>
      </c>
      <c r="AU485" s="149" t="s">
        <v>81</v>
      </c>
      <c r="AY485" s="17" t="s">
        <v>241</v>
      </c>
      <c r="BE485" s="150">
        <f>IF(N485="základní",J485,0)</f>
        <v>0</v>
      </c>
      <c r="BF485" s="150">
        <f>IF(N485="snížená",J485,0)</f>
        <v>0</v>
      </c>
      <c r="BG485" s="150">
        <f>IF(N485="zákl. přenesená",J485,0)</f>
        <v>0</v>
      </c>
      <c r="BH485" s="150">
        <f>IF(N485="sníž. přenesená",J485,0)</f>
        <v>0</v>
      </c>
      <c r="BI485" s="150">
        <f>IF(N485="nulová",J485,0)</f>
        <v>0</v>
      </c>
      <c r="BJ485" s="17" t="s">
        <v>81</v>
      </c>
      <c r="BK485" s="150">
        <f>ROUND(I485*H485,2)</f>
        <v>0</v>
      </c>
      <c r="BL485" s="17" t="s">
        <v>1164</v>
      </c>
      <c r="BM485" s="149" t="s">
        <v>1492</v>
      </c>
    </row>
    <row r="486" spans="2:47" s="1" customFormat="1" ht="11.25">
      <c r="B486" s="32"/>
      <c r="D486" s="151" t="s">
        <v>248</v>
      </c>
      <c r="F486" s="152" t="s">
        <v>1491</v>
      </c>
      <c r="I486" s="153"/>
      <c r="L486" s="32"/>
      <c r="M486" s="154"/>
      <c r="T486" s="56"/>
      <c r="AT486" s="17" t="s">
        <v>248</v>
      </c>
      <c r="AU486" s="17" t="s">
        <v>81</v>
      </c>
    </row>
    <row r="487" spans="2:65" s="1" customFormat="1" ht="16.5" customHeight="1">
      <c r="B487" s="32"/>
      <c r="C487" s="137" t="s">
        <v>874</v>
      </c>
      <c r="D487" s="137" t="s">
        <v>243</v>
      </c>
      <c r="E487" s="138" t="s">
        <v>1493</v>
      </c>
      <c r="F487" s="139" t="s">
        <v>1494</v>
      </c>
      <c r="G487" s="140" t="s">
        <v>263</v>
      </c>
      <c r="H487" s="141">
        <v>5</v>
      </c>
      <c r="I487" s="142"/>
      <c r="J487" s="143">
        <f>ROUND(I487*H487,2)</f>
        <v>0</v>
      </c>
      <c r="K487" s="144"/>
      <c r="L487" s="32"/>
      <c r="M487" s="145" t="s">
        <v>1</v>
      </c>
      <c r="N487" s="146" t="s">
        <v>38</v>
      </c>
      <c r="P487" s="147">
        <f>O487*H487</f>
        <v>0</v>
      </c>
      <c r="Q487" s="147">
        <v>0</v>
      </c>
      <c r="R487" s="147">
        <f>Q487*H487</f>
        <v>0</v>
      </c>
      <c r="S487" s="147">
        <v>0</v>
      </c>
      <c r="T487" s="148">
        <f>S487*H487</f>
        <v>0</v>
      </c>
      <c r="AR487" s="149" t="s">
        <v>1164</v>
      </c>
      <c r="AT487" s="149" t="s">
        <v>243</v>
      </c>
      <c r="AU487" s="149" t="s">
        <v>81</v>
      </c>
      <c r="AY487" s="17" t="s">
        <v>241</v>
      </c>
      <c r="BE487" s="150">
        <f>IF(N487="základní",J487,0)</f>
        <v>0</v>
      </c>
      <c r="BF487" s="150">
        <f>IF(N487="snížená",J487,0)</f>
        <v>0</v>
      </c>
      <c r="BG487" s="150">
        <f>IF(N487="zákl. přenesená",J487,0)</f>
        <v>0</v>
      </c>
      <c r="BH487" s="150">
        <f>IF(N487="sníž. přenesená",J487,0)</f>
        <v>0</v>
      </c>
      <c r="BI487" s="150">
        <f>IF(N487="nulová",J487,0)</f>
        <v>0</v>
      </c>
      <c r="BJ487" s="17" t="s">
        <v>81</v>
      </c>
      <c r="BK487" s="150">
        <f>ROUND(I487*H487,2)</f>
        <v>0</v>
      </c>
      <c r="BL487" s="17" t="s">
        <v>1164</v>
      </c>
      <c r="BM487" s="149" t="s">
        <v>1495</v>
      </c>
    </row>
    <row r="488" spans="2:47" s="1" customFormat="1" ht="11.25">
      <c r="B488" s="32"/>
      <c r="D488" s="151" t="s">
        <v>248</v>
      </c>
      <c r="F488" s="152" t="s">
        <v>1494</v>
      </c>
      <c r="I488" s="153"/>
      <c r="L488" s="32"/>
      <c r="M488" s="154"/>
      <c r="T488" s="56"/>
      <c r="AT488" s="17" t="s">
        <v>248</v>
      </c>
      <c r="AU488" s="17" t="s">
        <v>81</v>
      </c>
    </row>
    <row r="489" spans="2:65" s="1" customFormat="1" ht="16.5" customHeight="1">
      <c r="B489" s="32"/>
      <c r="C489" s="137" t="s">
        <v>564</v>
      </c>
      <c r="D489" s="137" t="s">
        <v>243</v>
      </c>
      <c r="E489" s="138" t="s">
        <v>1496</v>
      </c>
      <c r="F489" s="139" t="s">
        <v>1497</v>
      </c>
      <c r="G489" s="140" t="s">
        <v>263</v>
      </c>
      <c r="H489" s="141">
        <v>5</v>
      </c>
      <c r="I489" s="142"/>
      <c r="J489" s="143">
        <f>ROUND(I489*H489,2)</f>
        <v>0</v>
      </c>
      <c r="K489" s="144"/>
      <c r="L489" s="32"/>
      <c r="M489" s="145" t="s">
        <v>1</v>
      </c>
      <c r="N489" s="146" t="s">
        <v>38</v>
      </c>
      <c r="P489" s="147">
        <f>O489*H489</f>
        <v>0</v>
      </c>
      <c r="Q489" s="147">
        <v>0</v>
      </c>
      <c r="R489" s="147">
        <f>Q489*H489</f>
        <v>0</v>
      </c>
      <c r="S489" s="147">
        <v>0</v>
      </c>
      <c r="T489" s="148">
        <f>S489*H489</f>
        <v>0</v>
      </c>
      <c r="AR489" s="149" t="s">
        <v>1164</v>
      </c>
      <c r="AT489" s="149" t="s">
        <v>243</v>
      </c>
      <c r="AU489" s="149" t="s">
        <v>81</v>
      </c>
      <c r="AY489" s="17" t="s">
        <v>241</v>
      </c>
      <c r="BE489" s="150">
        <f>IF(N489="základní",J489,0)</f>
        <v>0</v>
      </c>
      <c r="BF489" s="150">
        <f>IF(N489="snížená",J489,0)</f>
        <v>0</v>
      </c>
      <c r="BG489" s="150">
        <f>IF(N489="zákl. přenesená",J489,0)</f>
        <v>0</v>
      </c>
      <c r="BH489" s="150">
        <f>IF(N489="sníž. přenesená",J489,0)</f>
        <v>0</v>
      </c>
      <c r="BI489" s="150">
        <f>IF(N489="nulová",J489,0)</f>
        <v>0</v>
      </c>
      <c r="BJ489" s="17" t="s">
        <v>81</v>
      </c>
      <c r="BK489" s="150">
        <f>ROUND(I489*H489,2)</f>
        <v>0</v>
      </c>
      <c r="BL489" s="17" t="s">
        <v>1164</v>
      </c>
      <c r="BM489" s="149" t="s">
        <v>1498</v>
      </c>
    </row>
    <row r="490" spans="2:47" s="1" customFormat="1" ht="11.25">
      <c r="B490" s="32"/>
      <c r="D490" s="151" t="s">
        <v>248</v>
      </c>
      <c r="F490" s="152" t="s">
        <v>1497</v>
      </c>
      <c r="I490" s="153"/>
      <c r="L490" s="32"/>
      <c r="M490" s="154"/>
      <c r="T490" s="56"/>
      <c r="AT490" s="17" t="s">
        <v>248</v>
      </c>
      <c r="AU490" s="17" t="s">
        <v>81</v>
      </c>
    </row>
    <row r="491" spans="2:65" s="1" customFormat="1" ht="16.5" customHeight="1">
      <c r="B491" s="32"/>
      <c r="C491" s="137" t="s">
        <v>881</v>
      </c>
      <c r="D491" s="137" t="s">
        <v>243</v>
      </c>
      <c r="E491" s="138" t="s">
        <v>1317</v>
      </c>
      <c r="F491" s="139" t="s">
        <v>1318</v>
      </c>
      <c r="G491" s="140" t="s">
        <v>263</v>
      </c>
      <c r="H491" s="141">
        <v>2</v>
      </c>
      <c r="I491" s="142"/>
      <c r="J491" s="143">
        <f>ROUND(I491*H491,2)</f>
        <v>0</v>
      </c>
      <c r="K491" s="144"/>
      <c r="L491" s="32"/>
      <c r="M491" s="145" t="s">
        <v>1</v>
      </c>
      <c r="N491" s="146" t="s">
        <v>38</v>
      </c>
      <c r="P491" s="147">
        <f>O491*H491</f>
        <v>0</v>
      </c>
      <c r="Q491" s="147">
        <v>0</v>
      </c>
      <c r="R491" s="147">
        <f>Q491*H491</f>
        <v>0</v>
      </c>
      <c r="S491" s="147">
        <v>0</v>
      </c>
      <c r="T491" s="148">
        <f>S491*H491</f>
        <v>0</v>
      </c>
      <c r="AR491" s="149" t="s">
        <v>1164</v>
      </c>
      <c r="AT491" s="149" t="s">
        <v>243</v>
      </c>
      <c r="AU491" s="149" t="s">
        <v>81</v>
      </c>
      <c r="AY491" s="17" t="s">
        <v>241</v>
      </c>
      <c r="BE491" s="150">
        <f>IF(N491="základní",J491,0)</f>
        <v>0</v>
      </c>
      <c r="BF491" s="150">
        <f>IF(N491="snížená",J491,0)</f>
        <v>0</v>
      </c>
      <c r="BG491" s="150">
        <f>IF(N491="zákl. přenesená",J491,0)</f>
        <v>0</v>
      </c>
      <c r="BH491" s="150">
        <f>IF(N491="sníž. přenesená",J491,0)</f>
        <v>0</v>
      </c>
      <c r="BI491" s="150">
        <f>IF(N491="nulová",J491,0)</f>
        <v>0</v>
      </c>
      <c r="BJ491" s="17" t="s">
        <v>81</v>
      </c>
      <c r="BK491" s="150">
        <f>ROUND(I491*H491,2)</f>
        <v>0</v>
      </c>
      <c r="BL491" s="17" t="s">
        <v>1164</v>
      </c>
      <c r="BM491" s="149" t="s">
        <v>1499</v>
      </c>
    </row>
    <row r="492" spans="2:47" s="1" customFormat="1" ht="11.25">
      <c r="B492" s="32"/>
      <c r="D492" s="151" t="s">
        <v>248</v>
      </c>
      <c r="F492" s="152" t="s">
        <v>1318</v>
      </c>
      <c r="I492" s="153"/>
      <c r="L492" s="32"/>
      <c r="M492" s="154"/>
      <c r="T492" s="56"/>
      <c r="AT492" s="17" t="s">
        <v>248</v>
      </c>
      <c r="AU492" s="17" t="s">
        <v>81</v>
      </c>
    </row>
    <row r="493" spans="2:65" s="1" customFormat="1" ht="16.5" customHeight="1">
      <c r="B493" s="32"/>
      <c r="C493" s="137" t="s">
        <v>568</v>
      </c>
      <c r="D493" s="137" t="s">
        <v>243</v>
      </c>
      <c r="E493" s="138" t="s">
        <v>1500</v>
      </c>
      <c r="F493" s="139" t="s">
        <v>1501</v>
      </c>
      <c r="G493" s="140" t="s">
        <v>263</v>
      </c>
      <c r="H493" s="141">
        <v>2</v>
      </c>
      <c r="I493" s="142"/>
      <c r="J493" s="143">
        <f>ROUND(I493*H493,2)</f>
        <v>0</v>
      </c>
      <c r="K493" s="144"/>
      <c r="L493" s="32"/>
      <c r="M493" s="145" t="s">
        <v>1</v>
      </c>
      <c r="N493" s="146" t="s">
        <v>38</v>
      </c>
      <c r="P493" s="147">
        <f>O493*H493</f>
        <v>0</v>
      </c>
      <c r="Q493" s="147">
        <v>0</v>
      </c>
      <c r="R493" s="147">
        <f>Q493*H493</f>
        <v>0</v>
      </c>
      <c r="S493" s="147">
        <v>0</v>
      </c>
      <c r="T493" s="148">
        <f>S493*H493</f>
        <v>0</v>
      </c>
      <c r="AR493" s="149" t="s">
        <v>1164</v>
      </c>
      <c r="AT493" s="149" t="s">
        <v>243</v>
      </c>
      <c r="AU493" s="149" t="s">
        <v>81</v>
      </c>
      <c r="AY493" s="17" t="s">
        <v>241</v>
      </c>
      <c r="BE493" s="150">
        <f>IF(N493="základní",J493,0)</f>
        <v>0</v>
      </c>
      <c r="BF493" s="150">
        <f>IF(N493="snížená",J493,0)</f>
        <v>0</v>
      </c>
      <c r="BG493" s="150">
        <f>IF(N493="zákl. přenesená",J493,0)</f>
        <v>0</v>
      </c>
      <c r="BH493" s="150">
        <f>IF(N493="sníž. přenesená",J493,0)</f>
        <v>0</v>
      </c>
      <c r="BI493" s="150">
        <f>IF(N493="nulová",J493,0)</f>
        <v>0</v>
      </c>
      <c r="BJ493" s="17" t="s">
        <v>81</v>
      </c>
      <c r="BK493" s="150">
        <f>ROUND(I493*H493,2)</f>
        <v>0</v>
      </c>
      <c r="BL493" s="17" t="s">
        <v>1164</v>
      </c>
      <c r="BM493" s="149" t="s">
        <v>1502</v>
      </c>
    </row>
    <row r="494" spans="2:47" s="1" customFormat="1" ht="11.25">
      <c r="B494" s="32"/>
      <c r="D494" s="151" t="s">
        <v>248</v>
      </c>
      <c r="F494" s="152" t="s">
        <v>1501</v>
      </c>
      <c r="I494" s="153"/>
      <c r="L494" s="32"/>
      <c r="M494" s="154"/>
      <c r="T494" s="56"/>
      <c r="AT494" s="17" t="s">
        <v>248</v>
      </c>
      <c r="AU494" s="17" t="s">
        <v>81</v>
      </c>
    </row>
    <row r="495" spans="2:65" s="1" customFormat="1" ht="16.5" customHeight="1">
      <c r="B495" s="32"/>
      <c r="C495" s="137" t="s">
        <v>888</v>
      </c>
      <c r="D495" s="137" t="s">
        <v>243</v>
      </c>
      <c r="E495" s="138" t="s">
        <v>1503</v>
      </c>
      <c r="F495" s="139" t="s">
        <v>1504</v>
      </c>
      <c r="G495" s="140" t="s">
        <v>263</v>
      </c>
      <c r="H495" s="141">
        <v>2</v>
      </c>
      <c r="I495" s="142"/>
      <c r="J495" s="143">
        <f>ROUND(I495*H495,2)</f>
        <v>0</v>
      </c>
      <c r="K495" s="144"/>
      <c r="L495" s="32"/>
      <c r="M495" s="145" t="s">
        <v>1</v>
      </c>
      <c r="N495" s="146" t="s">
        <v>38</v>
      </c>
      <c r="P495" s="147">
        <f>O495*H495</f>
        <v>0</v>
      </c>
      <c r="Q495" s="147">
        <v>0</v>
      </c>
      <c r="R495" s="147">
        <f>Q495*H495</f>
        <v>0</v>
      </c>
      <c r="S495" s="147">
        <v>0</v>
      </c>
      <c r="T495" s="148">
        <f>S495*H495</f>
        <v>0</v>
      </c>
      <c r="AR495" s="149" t="s">
        <v>1164</v>
      </c>
      <c r="AT495" s="149" t="s">
        <v>243</v>
      </c>
      <c r="AU495" s="149" t="s">
        <v>81</v>
      </c>
      <c r="AY495" s="17" t="s">
        <v>241</v>
      </c>
      <c r="BE495" s="150">
        <f>IF(N495="základní",J495,0)</f>
        <v>0</v>
      </c>
      <c r="BF495" s="150">
        <f>IF(N495="snížená",J495,0)</f>
        <v>0</v>
      </c>
      <c r="BG495" s="150">
        <f>IF(N495="zákl. přenesená",J495,0)</f>
        <v>0</v>
      </c>
      <c r="BH495" s="150">
        <f>IF(N495="sníž. přenesená",J495,0)</f>
        <v>0</v>
      </c>
      <c r="BI495" s="150">
        <f>IF(N495="nulová",J495,0)</f>
        <v>0</v>
      </c>
      <c r="BJ495" s="17" t="s">
        <v>81</v>
      </c>
      <c r="BK495" s="150">
        <f>ROUND(I495*H495,2)</f>
        <v>0</v>
      </c>
      <c r="BL495" s="17" t="s">
        <v>1164</v>
      </c>
      <c r="BM495" s="149" t="s">
        <v>1505</v>
      </c>
    </row>
    <row r="496" spans="2:47" s="1" customFormat="1" ht="11.25">
      <c r="B496" s="32"/>
      <c r="D496" s="151" t="s">
        <v>248</v>
      </c>
      <c r="F496" s="152" t="s">
        <v>1504</v>
      </c>
      <c r="I496" s="153"/>
      <c r="L496" s="32"/>
      <c r="M496" s="154"/>
      <c r="T496" s="56"/>
      <c r="AT496" s="17" t="s">
        <v>248</v>
      </c>
      <c r="AU496" s="17" t="s">
        <v>81</v>
      </c>
    </row>
    <row r="497" spans="2:65" s="1" customFormat="1" ht="21.75" customHeight="1">
      <c r="B497" s="32"/>
      <c r="C497" s="137" t="s">
        <v>571</v>
      </c>
      <c r="D497" s="137" t="s">
        <v>243</v>
      </c>
      <c r="E497" s="138" t="s">
        <v>1506</v>
      </c>
      <c r="F497" s="139" t="s">
        <v>1507</v>
      </c>
      <c r="G497" s="140" t="s">
        <v>263</v>
      </c>
      <c r="H497" s="141">
        <v>2</v>
      </c>
      <c r="I497" s="142"/>
      <c r="J497" s="143">
        <f>ROUND(I497*H497,2)</f>
        <v>0</v>
      </c>
      <c r="K497" s="144"/>
      <c r="L497" s="32"/>
      <c r="M497" s="145" t="s">
        <v>1</v>
      </c>
      <c r="N497" s="146" t="s">
        <v>38</v>
      </c>
      <c r="P497" s="147">
        <f>O497*H497</f>
        <v>0</v>
      </c>
      <c r="Q497" s="147">
        <v>0</v>
      </c>
      <c r="R497" s="147">
        <f>Q497*H497</f>
        <v>0</v>
      </c>
      <c r="S497" s="147">
        <v>0</v>
      </c>
      <c r="T497" s="148">
        <f>S497*H497</f>
        <v>0</v>
      </c>
      <c r="AR497" s="149" t="s">
        <v>1164</v>
      </c>
      <c r="AT497" s="149" t="s">
        <v>243</v>
      </c>
      <c r="AU497" s="149" t="s">
        <v>81</v>
      </c>
      <c r="AY497" s="17" t="s">
        <v>241</v>
      </c>
      <c r="BE497" s="150">
        <f>IF(N497="základní",J497,0)</f>
        <v>0</v>
      </c>
      <c r="BF497" s="150">
        <f>IF(N497="snížená",J497,0)</f>
        <v>0</v>
      </c>
      <c r="BG497" s="150">
        <f>IF(N497="zákl. přenesená",J497,0)</f>
        <v>0</v>
      </c>
      <c r="BH497" s="150">
        <f>IF(N497="sníž. přenesená",J497,0)</f>
        <v>0</v>
      </c>
      <c r="BI497" s="150">
        <f>IF(N497="nulová",J497,0)</f>
        <v>0</v>
      </c>
      <c r="BJ497" s="17" t="s">
        <v>81</v>
      </c>
      <c r="BK497" s="150">
        <f>ROUND(I497*H497,2)</f>
        <v>0</v>
      </c>
      <c r="BL497" s="17" t="s">
        <v>1164</v>
      </c>
      <c r="BM497" s="149" t="s">
        <v>1508</v>
      </c>
    </row>
    <row r="498" spans="2:47" s="1" customFormat="1" ht="11.25">
      <c r="B498" s="32"/>
      <c r="D498" s="151" t="s">
        <v>248</v>
      </c>
      <c r="F498" s="152" t="s">
        <v>1507</v>
      </c>
      <c r="I498" s="153"/>
      <c r="L498" s="32"/>
      <c r="M498" s="154"/>
      <c r="T498" s="56"/>
      <c r="AT498" s="17" t="s">
        <v>248</v>
      </c>
      <c r="AU498" s="17" t="s">
        <v>81</v>
      </c>
    </row>
    <row r="499" spans="2:65" s="1" customFormat="1" ht="16.5" customHeight="1">
      <c r="B499" s="32"/>
      <c r="C499" s="137" t="s">
        <v>895</v>
      </c>
      <c r="D499" s="137" t="s">
        <v>243</v>
      </c>
      <c r="E499" s="138" t="s">
        <v>1323</v>
      </c>
      <c r="F499" s="139" t="s">
        <v>1324</v>
      </c>
      <c r="G499" s="140" t="s">
        <v>263</v>
      </c>
      <c r="H499" s="141">
        <v>2</v>
      </c>
      <c r="I499" s="142"/>
      <c r="J499" s="143">
        <f>ROUND(I499*H499,2)</f>
        <v>0</v>
      </c>
      <c r="K499" s="144"/>
      <c r="L499" s="32"/>
      <c r="M499" s="145" t="s">
        <v>1</v>
      </c>
      <c r="N499" s="146" t="s">
        <v>38</v>
      </c>
      <c r="P499" s="147">
        <f>O499*H499</f>
        <v>0</v>
      </c>
      <c r="Q499" s="147">
        <v>0</v>
      </c>
      <c r="R499" s="147">
        <f>Q499*H499</f>
        <v>0</v>
      </c>
      <c r="S499" s="147">
        <v>0</v>
      </c>
      <c r="T499" s="148">
        <f>S499*H499</f>
        <v>0</v>
      </c>
      <c r="AR499" s="149" t="s">
        <v>1164</v>
      </c>
      <c r="AT499" s="149" t="s">
        <v>243</v>
      </c>
      <c r="AU499" s="149" t="s">
        <v>81</v>
      </c>
      <c r="AY499" s="17" t="s">
        <v>241</v>
      </c>
      <c r="BE499" s="150">
        <f>IF(N499="základní",J499,0)</f>
        <v>0</v>
      </c>
      <c r="BF499" s="150">
        <f>IF(N499="snížená",J499,0)</f>
        <v>0</v>
      </c>
      <c r="BG499" s="150">
        <f>IF(N499="zákl. přenesená",J499,0)</f>
        <v>0</v>
      </c>
      <c r="BH499" s="150">
        <f>IF(N499="sníž. přenesená",J499,0)</f>
        <v>0</v>
      </c>
      <c r="BI499" s="150">
        <f>IF(N499="nulová",J499,0)</f>
        <v>0</v>
      </c>
      <c r="BJ499" s="17" t="s">
        <v>81</v>
      </c>
      <c r="BK499" s="150">
        <f>ROUND(I499*H499,2)</f>
        <v>0</v>
      </c>
      <c r="BL499" s="17" t="s">
        <v>1164</v>
      </c>
      <c r="BM499" s="149" t="s">
        <v>1509</v>
      </c>
    </row>
    <row r="500" spans="2:47" s="1" customFormat="1" ht="11.25">
      <c r="B500" s="32"/>
      <c r="D500" s="151" t="s">
        <v>248</v>
      </c>
      <c r="F500" s="152" t="s">
        <v>1324</v>
      </c>
      <c r="I500" s="153"/>
      <c r="L500" s="32"/>
      <c r="M500" s="154"/>
      <c r="T500" s="56"/>
      <c r="AT500" s="17" t="s">
        <v>248</v>
      </c>
      <c r="AU500" s="17" t="s">
        <v>81</v>
      </c>
    </row>
    <row r="501" spans="2:65" s="1" customFormat="1" ht="62.65" customHeight="1">
      <c r="B501" s="32"/>
      <c r="C501" s="137" t="s">
        <v>575</v>
      </c>
      <c r="D501" s="137" t="s">
        <v>243</v>
      </c>
      <c r="E501" s="138" t="s">
        <v>1015</v>
      </c>
      <c r="F501" s="139" t="s">
        <v>1016</v>
      </c>
      <c r="G501" s="140" t="s">
        <v>263</v>
      </c>
      <c r="H501" s="141">
        <v>4</v>
      </c>
      <c r="I501" s="142"/>
      <c r="J501" s="143">
        <f>ROUND(I501*H501,2)</f>
        <v>0</v>
      </c>
      <c r="K501" s="144"/>
      <c r="L501" s="32"/>
      <c r="M501" s="145" t="s">
        <v>1</v>
      </c>
      <c r="N501" s="146" t="s">
        <v>38</v>
      </c>
      <c r="P501" s="147">
        <f>O501*H501</f>
        <v>0</v>
      </c>
      <c r="Q501" s="147">
        <v>0</v>
      </c>
      <c r="R501" s="147">
        <f>Q501*H501</f>
        <v>0</v>
      </c>
      <c r="S501" s="147">
        <v>0</v>
      </c>
      <c r="T501" s="148">
        <f>S501*H501</f>
        <v>0</v>
      </c>
      <c r="AR501" s="149" t="s">
        <v>1164</v>
      </c>
      <c r="AT501" s="149" t="s">
        <v>243</v>
      </c>
      <c r="AU501" s="149" t="s">
        <v>81</v>
      </c>
      <c r="AY501" s="17" t="s">
        <v>241</v>
      </c>
      <c r="BE501" s="150">
        <f>IF(N501="základní",J501,0)</f>
        <v>0</v>
      </c>
      <c r="BF501" s="150">
        <f>IF(N501="snížená",J501,0)</f>
        <v>0</v>
      </c>
      <c r="BG501" s="150">
        <f>IF(N501="zákl. přenesená",J501,0)</f>
        <v>0</v>
      </c>
      <c r="BH501" s="150">
        <f>IF(N501="sníž. přenesená",J501,0)</f>
        <v>0</v>
      </c>
      <c r="BI501" s="150">
        <f>IF(N501="nulová",J501,0)</f>
        <v>0</v>
      </c>
      <c r="BJ501" s="17" t="s">
        <v>81</v>
      </c>
      <c r="BK501" s="150">
        <f>ROUND(I501*H501,2)</f>
        <v>0</v>
      </c>
      <c r="BL501" s="17" t="s">
        <v>1164</v>
      </c>
      <c r="BM501" s="149" t="s">
        <v>1510</v>
      </c>
    </row>
    <row r="502" spans="2:47" s="1" customFormat="1" ht="39">
      <c r="B502" s="32"/>
      <c r="D502" s="151" t="s">
        <v>248</v>
      </c>
      <c r="F502" s="152" t="s">
        <v>1016</v>
      </c>
      <c r="I502" s="153"/>
      <c r="L502" s="32"/>
      <c r="M502" s="154"/>
      <c r="T502" s="56"/>
      <c r="AT502" s="17" t="s">
        <v>248</v>
      </c>
      <c r="AU502" s="17" t="s">
        <v>81</v>
      </c>
    </row>
    <row r="503" spans="2:65" s="1" customFormat="1" ht="55.5" customHeight="1">
      <c r="B503" s="32"/>
      <c r="C503" s="137" t="s">
        <v>902</v>
      </c>
      <c r="D503" s="137" t="s">
        <v>243</v>
      </c>
      <c r="E503" s="138" t="s">
        <v>1018</v>
      </c>
      <c r="F503" s="139" t="s">
        <v>1019</v>
      </c>
      <c r="G503" s="140" t="s">
        <v>563</v>
      </c>
      <c r="H503" s="141">
        <v>3</v>
      </c>
      <c r="I503" s="142"/>
      <c r="J503" s="143">
        <f>ROUND(I503*H503,2)</f>
        <v>0</v>
      </c>
      <c r="K503" s="144"/>
      <c r="L503" s="32"/>
      <c r="M503" s="145" t="s">
        <v>1</v>
      </c>
      <c r="N503" s="146" t="s">
        <v>38</v>
      </c>
      <c r="P503" s="147">
        <f>O503*H503</f>
        <v>0</v>
      </c>
      <c r="Q503" s="147">
        <v>0</v>
      </c>
      <c r="R503" s="147">
        <f>Q503*H503</f>
        <v>0</v>
      </c>
      <c r="S503" s="147">
        <v>0</v>
      </c>
      <c r="T503" s="148">
        <f>S503*H503</f>
        <v>0</v>
      </c>
      <c r="AR503" s="149" t="s">
        <v>1164</v>
      </c>
      <c r="AT503" s="149" t="s">
        <v>243</v>
      </c>
      <c r="AU503" s="149" t="s">
        <v>81</v>
      </c>
      <c r="AY503" s="17" t="s">
        <v>241</v>
      </c>
      <c r="BE503" s="150">
        <f>IF(N503="základní",J503,0)</f>
        <v>0</v>
      </c>
      <c r="BF503" s="150">
        <f>IF(N503="snížená",J503,0)</f>
        <v>0</v>
      </c>
      <c r="BG503" s="150">
        <f>IF(N503="zákl. přenesená",J503,0)</f>
        <v>0</v>
      </c>
      <c r="BH503" s="150">
        <f>IF(N503="sníž. přenesená",J503,0)</f>
        <v>0</v>
      </c>
      <c r="BI503" s="150">
        <f>IF(N503="nulová",J503,0)</f>
        <v>0</v>
      </c>
      <c r="BJ503" s="17" t="s">
        <v>81</v>
      </c>
      <c r="BK503" s="150">
        <f>ROUND(I503*H503,2)</f>
        <v>0</v>
      </c>
      <c r="BL503" s="17" t="s">
        <v>1164</v>
      </c>
      <c r="BM503" s="149" t="s">
        <v>1511</v>
      </c>
    </row>
    <row r="504" spans="2:47" s="1" customFormat="1" ht="29.25">
      <c r="B504" s="32"/>
      <c r="D504" s="151" t="s">
        <v>248</v>
      </c>
      <c r="F504" s="152" t="s">
        <v>1019</v>
      </c>
      <c r="I504" s="153"/>
      <c r="L504" s="32"/>
      <c r="M504" s="154"/>
      <c r="T504" s="56"/>
      <c r="AT504" s="17" t="s">
        <v>248</v>
      </c>
      <c r="AU504" s="17" t="s">
        <v>81</v>
      </c>
    </row>
    <row r="505" spans="2:65" s="1" customFormat="1" ht="24.2" customHeight="1">
      <c r="B505" s="32"/>
      <c r="C505" s="137" t="s">
        <v>578</v>
      </c>
      <c r="D505" s="137" t="s">
        <v>243</v>
      </c>
      <c r="E505" s="138" t="s">
        <v>1512</v>
      </c>
      <c r="F505" s="139" t="s">
        <v>1513</v>
      </c>
      <c r="G505" s="140" t="s">
        <v>263</v>
      </c>
      <c r="H505" s="141">
        <v>1</v>
      </c>
      <c r="I505" s="142"/>
      <c r="J505" s="143">
        <f>ROUND(I505*H505,2)</f>
        <v>0</v>
      </c>
      <c r="K505" s="144"/>
      <c r="L505" s="32"/>
      <c r="M505" s="145" t="s">
        <v>1</v>
      </c>
      <c r="N505" s="146" t="s">
        <v>38</v>
      </c>
      <c r="P505" s="147">
        <f>O505*H505</f>
        <v>0</v>
      </c>
      <c r="Q505" s="147">
        <v>0</v>
      </c>
      <c r="R505" s="147">
        <f>Q505*H505</f>
        <v>0</v>
      </c>
      <c r="S505" s="147">
        <v>0</v>
      </c>
      <c r="T505" s="148">
        <f>S505*H505</f>
        <v>0</v>
      </c>
      <c r="AR505" s="149" t="s">
        <v>1164</v>
      </c>
      <c r="AT505" s="149" t="s">
        <v>243</v>
      </c>
      <c r="AU505" s="149" t="s">
        <v>81</v>
      </c>
      <c r="AY505" s="17" t="s">
        <v>241</v>
      </c>
      <c r="BE505" s="150">
        <f>IF(N505="základní",J505,0)</f>
        <v>0</v>
      </c>
      <c r="BF505" s="150">
        <f>IF(N505="snížená",J505,0)</f>
        <v>0</v>
      </c>
      <c r="BG505" s="150">
        <f>IF(N505="zákl. přenesená",J505,0)</f>
        <v>0</v>
      </c>
      <c r="BH505" s="150">
        <f>IF(N505="sníž. přenesená",J505,0)</f>
        <v>0</v>
      </c>
      <c r="BI505" s="150">
        <f>IF(N505="nulová",J505,0)</f>
        <v>0</v>
      </c>
      <c r="BJ505" s="17" t="s">
        <v>81</v>
      </c>
      <c r="BK505" s="150">
        <f>ROUND(I505*H505,2)</f>
        <v>0</v>
      </c>
      <c r="BL505" s="17" t="s">
        <v>1164</v>
      </c>
      <c r="BM505" s="149" t="s">
        <v>1514</v>
      </c>
    </row>
    <row r="506" spans="2:47" s="1" customFormat="1" ht="19.5">
      <c r="B506" s="32"/>
      <c r="D506" s="151" t="s">
        <v>248</v>
      </c>
      <c r="F506" s="152" t="s">
        <v>1513</v>
      </c>
      <c r="I506" s="153"/>
      <c r="L506" s="32"/>
      <c r="M506" s="154"/>
      <c r="T506" s="56"/>
      <c r="AT506" s="17" t="s">
        <v>248</v>
      </c>
      <c r="AU506" s="17" t="s">
        <v>81</v>
      </c>
    </row>
    <row r="507" spans="2:65" s="1" customFormat="1" ht="37.9" customHeight="1">
      <c r="B507" s="32"/>
      <c r="C507" s="137" t="s">
        <v>909</v>
      </c>
      <c r="D507" s="137" t="s">
        <v>243</v>
      </c>
      <c r="E507" s="138" t="s">
        <v>1028</v>
      </c>
      <c r="F507" s="139" t="s">
        <v>1029</v>
      </c>
      <c r="G507" s="140" t="s">
        <v>1030</v>
      </c>
      <c r="H507" s="166"/>
      <c r="I507" s="142"/>
      <c r="J507" s="143">
        <f>ROUND(I507*H507,2)</f>
        <v>0</v>
      </c>
      <c r="K507" s="144"/>
      <c r="L507" s="32"/>
      <c r="M507" s="145" t="s">
        <v>1</v>
      </c>
      <c r="N507" s="146" t="s">
        <v>38</v>
      </c>
      <c r="P507" s="147">
        <f>O507*H507</f>
        <v>0</v>
      </c>
      <c r="Q507" s="147">
        <v>0</v>
      </c>
      <c r="R507" s="147">
        <f>Q507*H507</f>
        <v>0</v>
      </c>
      <c r="S507" s="147">
        <v>0</v>
      </c>
      <c r="T507" s="148">
        <f>S507*H507</f>
        <v>0</v>
      </c>
      <c r="AR507" s="149" t="s">
        <v>247</v>
      </c>
      <c r="AT507" s="149" t="s">
        <v>243</v>
      </c>
      <c r="AU507" s="149" t="s">
        <v>81</v>
      </c>
      <c r="AY507" s="17" t="s">
        <v>241</v>
      </c>
      <c r="BE507" s="150">
        <f>IF(N507="základní",J507,0)</f>
        <v>0</v>
      </c>
      <c r="BF507" s="150">
        <f>IF(N507="snížená",J507,0)</f>
        <v>0</v>
      </c>
      <c r="BG507" s="150">
        <f>IF(N507="zákl. přenesená",J507,0)</f>
        <v>0</v>
      </c>
      <c r="BH507" s="150">
        <f>IF(N507="sníž. přenesená",J507,0)</f>
        <v>0</v>
      </c>
      <c r="BI507" s="150">
        <f>IF(N507="nulová",J507,0)</f>
        <v>0</v>
      </c>
      <c r="BJ507" s="17" t="s">
        <v>81</v>
      </c>
      <c r="BK507" s="150">
        <f>ROUND(I507*H507,2)</f>
        <v>0</v>
      </c>
      <c r="BL507" s="17" t="s">
        <v>247</v>
      </c>
      <c r="BM507" s="149" t="s">
        <v>1515</v>
      </c>
    </row>
    <row r="508" spans="2:47" s="1" customFormat="1" ht="19.5">
      <c r="B508" s="32"/>
      <c r="D508" s="151" t="s">
        <v>248</v>
      </c>
      <c r="F508" s="152" t="s">
        <v>1029</v>
      </c>
      <c r="I508" s="153"/>
      <c r="L508" s="32"/>
      <c r="M508" s="167"/>
      <c r="N508" s="168"/>
      <c r="O508" s="168"/>
      <c r="P508" s="168"/>
      <c r="Q508" s="168"/>
      <c r="R508" s="168"/>
      <c r="S508" s="168"/>
      <c r="T508" s="169"/>
      <c r="AT508" s="17" t="s">
        <v>248</v>
      </c>
      <c r="AU508" s="17" t="s">
        <v>81</v>
      </c>
    </row>
    <row r="509" spans="2:12" s="1" customFormat="1" ht="6.95" customHeight="1">
      <c r="B509" s="44"/>
      <c r="C509" s="45"/>
      <c r="D509" s="45"/>
      <c r="E509" s="45"/>
      <c r="F509" s="45"/>
      <c r="G509" s="45"/>
      <c r="H509" s="45"/>
      <c r="I509" s="45"/>
      <c r="J509" s="45"/>
      <c r="K509" s="45"/>
      <c r="L509" s="32"/>
    </row>
  </sheetData>
  <sheetProtection algorithmName="SHA-512" hashValue="/MWuwnEriRC65tNtMyasx5cXb+rHsJGb2xMjIzrlLBqO8eig4wMvp0x9/qTKdJOy3hE1eTkPeu8WNHpl2FmX0Q==" saltValue="8jbk57cfmBLSDu5vy1yBIcITnFVo4ZO1KAtYOWnwLLfd7Ebvi2PDDvx5uLvJfjJ4sZuu7nl/xI9p37JKtuoROA==" spinCount="100000" sheet="1" objects="1" scenarios="1" formatColumns="0" formatRows="0" autoFilter="0"/>
  <autoFilter ref="C126:K508"/>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BM20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171</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4094</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ROUND(J119,2)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ROUND((SUM(BE119:BE202)),2)</f>
        <v>0</v>
      </c>
      <c r="I33" s="96">
        <v>0.21</v>
      </c>
      <c r="J33" s="86">
        <f>ROUND(((SUM(BE119:BE202))*I33),2)</f>
        <v>0</v>
      </c>
      <c r="L33" s="32"/>
    </row>
    <row r="34" spans="2:12" s="1" customFormat="1" ht="14.45" customHeight="1">
      <c r="B34" s="32"/>
      <c r="E34" s="27" t="s">
        <v>39</v>
      </c>
      <c r="F34" s="86">
        <f>ROUND((SUM(BF119:BF202)),2)</f>
        <v>0</v>
      </c>
      <c r="I34" s="96">
        <v>0.15</v>
      </c>
      <c r="J34" s="86">
        <f>ROUND(((SUM(BF119:BF202))*I34),2)</f>
        <v>0</v>
      </c>
      <c r="L34" s="32"/>
    </row>
    <row r="35" spans="2:12" s="1" customFormat="1" ht="14.45" customHeight="1" hidden="1">
      <c r="B35" s="32"/>
      <c r="E35" s="27" t="s">
        <v>40</v>
      </c>
      <c r="F35" s="86">
        <f>ROUND((SUM(BG119:BG202)),2)</f>
        <v>0</v>
      </c>
      <c r="I35" s="96">
        <v>0.21</v>
      </c>
      <c r="J35" s="86">
        <f>0</f>
        <v>0</v>
      </c>
      <c r="L35" s="32"/>
    </row>
    <row r="36" spans="2:12" s="1" customFormat="1" ht="14.45" customHeight="1" hidden="1">
      <c r="B36" s="32"/>
      <c r="E36" s="27" t="s">
        <v>41</v>
      </c>
      <c r="F36" s="86">
        <f>ROUND((SUM(BH119:BH202)),2)</f>
        <v>0</v>
      </c>
      <c r="I36" s="96">
        <v>0.15</v>
      </c>
      <c r="J36" s="86">
        <f>0</f>
        <v>0</v>
      </c>
      <c r="L36" s="32"/>
    </row>
    <row r="37" spans="2:12" s="1" customFormat="1" ht="14.45" customHeight="1" hidden="1">
      <c r="B37" s="32"/>
      <c r="E37" s="27" t="s">
        <v>42</v>
      </c>
      <c r="F37" s="86">
        <f>ROUND((SUM(BI119:BI202)),2)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SO 77-01 - ŽST Mníšek u Liberce, Orientační systém</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J119</f>
        <v>0</v>
      </c>
      <c r="L96" s="32"/>
      <c r="AU96" s="17" t="s">
        <v>212</v>
      </c>
    </row>
    <row r="97" spans="2:12" s="8" customFormat="1" ht="24.95" customHeight="1">
      <c r="B97" s="108"/>
      <c r="D97" s="109" t="s">
        <v>2036</v>
      </c>
      <c r="E97" s="110"/>
      <c r="F97" s="110"/>
      <c r="G97" s="110"/>
      <c r="H97" s="110"/>
      <c r="I97" s="110"/>
      <c r="J97" s="111">
        <f>J120</f>
        <v>0</v>
      </c>
      <c r="L97" s="108"/>
    </row>
    <row r="98" spans="2:12" s="9" customFormat="1" ht="19.9" customHeight="1">
      <c r="B98" s="112"/>
      <c r="D98" s="113" t="s">
        <v>219</v>
      </c>
      <c r="E98" s="114"/>
      <c r="F98" s="114"/>
      <c r="G98" s="114"/>
      <c r="H98" s="114"/>
      <c r="I98" s="114"/>
      <c r="J98" s="115">
        <f>J121</f>
        <v>0</v>
      </c>
      <c r="L98" s="112"/>
    </row>
    <row r="99" spans="2:12" s="8" customFormat="1" ht="24.95" customHeight="1">
      <c r="B99" s="108"/>
      <c r="D99" s="109" t="s">
        <v>225</v>
      </c>
      <c r="E99" s="110"/>
      <c r="F99" s="110"/>
      <c r="G99" s="110"/>
      <c r="H99" s="110"/>
      <c r="I99" s="110"/>
      <c r="J99" s="111">
        <f>J186</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s="1" customFormat="1" ht="12" customHeight="1">
      <c r="B110" s="32"/>
      <c r="C110" s="27" t="s">
        <v>206</v>
      </c>
      <c r="L110" s="32"/>
    </row>
    <row r="111" spans="2:12" s="1" customFormat="1" ht="16.5" customHeight="1">
      <c r="B111" s="32"/>
      <c r="E111" s="241" t="str">
        <f>E9</f>
        <v>SO 77-01 - ŽST Mníšek u Liberce, Orientační systém</v>
      </c>
      <c r="F111" s="247"/>
      <c r="G111" s="247"/>
      <c r="H111" s="247"/>
      <c r="L111" s="32"/>
    </row>
    <row r="112" spans="2:12" s="1" customFormat="1" ht="6.95" customHeight="1">
      <c r="B112" s="32"/>
      <c r="L112" s="32"/>
    </row>
    <row r="113" spans="2:12" s="1" customFormat="1" ht="12" customHeight="1">
      <c r="B113" s="32"/>
      <c r="C113" s="27" t="s">
        <v>20</v>
      </c>
      <c r="F113" s="25" t="str">
        <f>F12</f>
        <v xml:space="preserve"> </v>
      </c>
      <c r="I113" s="27" t="s">
        <v>22</v>
      </c>
      <c r="J113" s="52" t="str">
        <f>IF(J12="","",J12)</f>
        <v>30. 6. 2023</v>
      </c>
      <c r="L113" s="32"/>
    </row>
    <row r="114" spans="2:12" s="1" customFormat="1" ht="6.95" customHeight="1">
      <c r="B114" s="32"/>
      <c r="L114" s="32"/>
    </row>
    <row r="115" spans="2:12" s="1" customFormat="1" ht="15.2" customHeight="1">
      <c r="B115" s="32"/>
      <c r="C115" s="27" t="s">
        <v>24</v>
      </c>
      <c r="F115" s="25" t="str">
        <f>E15</f>
        <v xml:space="preserve"> </v>
      </c>
      <c r="I115" s="27" t="s">
        <v>29</v>
      </c>
      <c r="J115" s="30" t="str">
        <f>E21</f>
        <v xml:space="preserve"> </v>
      </c>
      <c r="L115" s="32"/>
    </row>
    <row r="116" spans="2:12" s="1" customFormat="1" ht="15.2" customHeight="1">
      <c r="B116" s="32"/>
      <c r="C116" s="27" t="s">
        <v>27</v>
      </c>
      <c r="F116" s="25" t="str">
        <f>IF(E18="","",E18)</f>
        <v>Vyplň údaj</v>
      </c>
      <c r="I116" s="27" t="s">
        <v>31</v>
      </c>
      <c r="J116" s="30" t="str">
        <f>E24</f>
        <v xml:space="preserve"> </v>
      </c>
      <c r="L116" s="32"/>
    </row>
    <row r="117" spans="2:12" s="1" customFormat="1" ht="10.35" customHeight="1">
      <c r="B117" s="32"/>
      <c r="L117" s="32"/>
    </row>
    <row r="118" spans="2:20" s="10" customFormat="1" ht="29.25" customHeight="1">
      <c r="B118" s="116"/>
      <c r="C118" s="117" t="s">
        <v>227</v>
      </c>
      <c r="D118" s="118" t="s">
        <v>58</v>
      </c>
      <c r="E118" s="118" t="s">
        <v>54</v>
      </c>
      <c r="F118" s="118" t="s">
        <v>55</v>
      </c>
      <c r="G118" s="118" t="s">
        <v>228</v>
      </c>
      <c r="H118" s="118" t="s">
        <v>229</v>
      </c>
      <c r="I118" s="118" t="s">
        <v>230</v>
      </c>
      <c r="J118" s="119" t="s">
        <v>210</v>
      </c>
      <c r="K118" s="120" t="s">
        <v>231</v>
      </c>
      <c r="L118" s="116"/>
      <c r="M118" s="59" t="s">
        <v>1</v>
      </c>
      <c r="N118" s="60" t="s">
        <v>37</v>
      </c>
      <c r="O118" s="60" t="s">
        <v>232</v>
      </c>
      <c r="P118" s="60" t="s">
        <v>233</v>
      </c>
      <c r="Q118" s="60" t="s">
        <v>234</v>
      </c>
      <c r="R118" s="60" t="s">
        <v>235</v>
      </c>
      <c r="S118" s="60" t="s">
        <v>236</v>
      </c>
      <c r="T118" s="61" t="s">
        <v>237</v>
      </c>
    </row>
    <row r="119" spans="2:63" s="1" customFormat="1" ht="22.9" customHeight="1">
      <c r="B119" s="32"/>
      <c r="C119" s="64" t="s">
        <v>238</v>
      </c>
      <c r="J119" s="121">
        <f>BK119</f>
        <v>0</v>
      </c>
      <c r="L119" s="32"/>
      <c r="M119" s="62"/>
      <c r="N119" s="53"/>
      <c r="O119" s="53"/>
      <c r="P119" s="122">
        <f>P120+P186</f>
        <v>0</v>
      </c>
      <c r="Q119" s="53"/>
      <c r="R119" s="122">
        <f>R120+R186</f>
        <v>1.999526</v>
      </c>
      <c r="S119" s="53"/>
      <c r="T119" s="123">
        <f>T120+T186</f>
        <v>0</v>
      </c>
      <c r="AT119" s="17" t="s">
        <v>72</v>
      </c>
      <c r="AU119" s="17" t="s">
        <v>212</v>
      </c>
      <c r="BK119" s="124">
        <f>BK120+BK186</f>
        <v>0</v>
      </c>
    </row>
    <row r="120" spans="2:63" s="11" customFormat="1" ht="25.9" customHeight="1">
      <c r="B120" s="125"/>
      <c r="D120" s="126" t="s">
        <v>72</v>
      </c>
      <c r="E120" s="127" t="s">
        <v>239</v>
      </c>
      <c r="F120" s="127" t="s">
        <v>2037</v>
      </c>
      <c r="I120" s="128"/>
      <c r="J120" s="129">
        <f>BK120</f>
        <v>0</v>
      </c>
      <c r="L120" s="125"/>
      <c r="M120" s="130"/>
      <c r="P120" s="131">
        <f>P121</f>
        <v>0</v>
      </c>
      <c r="R120" s="131">
        <f>R121</f>
        <v>1.999526</v>
      </c>
      <c r="T120" s="132">
        <f>T121</f>
        <v>0</v>
      </c>
      <c r="AR120" s="126" t="s">
        <v>81</v>
      </c>
      <c r="AT120" s="133" t="s">
        <v>72</v>
      </c>
      <c r="AU120" s="133" t="s">
        <v>73</v>
      </c>
      <c r="AY120" s="126" t="s">
        <v>241</v>
      </c>
      <c r="BK120" s="134">
        <f>BK121</f>
        <v>0</v>
      </c>
    </row>
    <row r="121" spans="2:63" s="11" customFormat="1" ht="22.9" customHeight="1">
      <c r="B121" s="125"/>
      <c r="D121" s="126" t="s">
        <v>72</v>
      </c>
      <c r="E121" s="135" t="s">
        <v>259</v>
      </c>
      <c r="F121" s="135" t="s">
        <v>527</v>
      </c>
      <c r="I121" s="128"/>
      <c r="J121" s="136">
        <f>BK121</f>
        <v>0</v>
      </c>
      <c r="L121" s="125"/>
      <c r="M121" s="130"/>
      <c r="P121" s="131">
        <f>SUM(P122:P185)</f>
        <v>0</v>
      </c>
      <c r="R121" s="131">
        <f>SUM(R122:R185)</f>
        <v>1.999526</v>
      </c>
      <c r="T121" s="132">
        <f>SUM(T122:T185)</f>
        <v>0</v>
      </c>
      <c r="AR121" s="126" t="s">
        <v>81</v>
      </c>
      <c r="AT121" s="133" t="s">
        <v>72</v>
      </c>
      <c r="AU121" s="133" t="s">
        <v>81</v>
      </c>
      <c r="AY121" s="126" t="s">
        <v>241</v>
      </c>
      <c r="BK121" s="134">
        <f>SUM(BK122:BK185)</f>
        <v>0</v>
      </c>
    </row>
    <row r="122" spans="2:65" s="1" customFormat="1" ht="16.5" customHeight="1">
      <c r="B122" s="32"/>
      <c r="C122" s="137" t="s">
        <v>81</v>
      </c>
      <c r="D122" s="137" t="s">
        <v>243</v>
      </c>
      <c r="E122" s="138" t="s">
        <v>4095</v>
      </c>
      <c r="F122" s="139" t="s">
        <v>4096</v>
      </c>
      <c r="G122" s="140" t="s">
        <v>263</v>
      </c>
      <c r="H122" s="141">
        <v>1</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83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4097</v>
      </c>
    </row>
    <row r="123" spans="2:47" s="1" customFormat="1" ht="29.25">
      <c r="B123" s="32"/>
      <c r="D123" s="151" t="s">
        <v>248</v>
      </c>
      <c r="F123" s="152" t="s">
        <v>4098</v>
      </c>
      <c r="I123" s="153"/>
      <c r="L123" s="32"/>
      <c r="M123" s="154"/>
      <c r="T123" s="56"/>
      <c r="AT123" s="17" t="s">
        <v>248</v>
      </c>
      <c r="AU123" s="17" t="s">
        <v>83</v>
      </c>
    </row>
    <row r="124" spans="2:51" s="13" customFormat="1" ht="11.25">
      <c r="B124" s="177"/>
      <c r="D124" s="151" t="s">
        <v>1584</v>
      </c>
      <c r="E124" s="178" t="s">
        <v>1</v>
      </c>
      <c r="F124" s="179" t="s">
        <v>4099</v>
      </c>
      <c r="H124" s="178" t="s">
        <v>1</v>
      </c>
      <c r="I124" s="180"/>
      <c r="L124" s="177"/>
      <c r="M124" s="181"/>
      <c r="T124" s="182"/>
      <c r="AT124" s="178" t="s">
        <v>1584</v>
      </c>
      <c r="AU124" s="178" t="s">
        <v>83</v>
      </c>
      <c r="AV124" s="13" t="s">
        <v>81</v>
      </c>
      <c r="AW124" s="13" t="s">
        <v>30</v>
      </c>
      <c r="AX124" s="13" t="s">
        <v>73</v>
      </c>
      <c r="AY124" s="178" t="s">
        <v>241</v>
      </c>
    </row>
    <row r="125" spans="2:51" s="12" customFormat="1" ht="11.25">
      <c r="B125" s="170"/>
      <c r="D125" s="151" t="s">
        <v>1584</v>
      </c>
      <c r="E125" s="171" t="s">
        <v>1</v>
      </c>
      <c r="F125" s="172" t="s">
        <v>81</v>
      </c>
      <c r="H125" s="173">
        <v>1</v>
      </c>
      <c r="I125" s="174"/>
      <c r="L125" s="170"/>
      <c r="M125" s="175"/>
      <c r="T125" s="176"/>
      <c r="AT125" s="171" t="s">
        <v>1584</v>
      </c>
      <c r="AU125" s="171" t="s">
        <v>83</v>
      </c>
      <c r="AV125" s="12" t="s">
        <v>83</v>
      </c>
      <c r="AW125" s="12" t="s">
        <v>30</v>
      </c>
      <c r="AX125" s="12" t="s">
        <v>81</v>
      </c>
      <c r="AY125" s="171" t="s">
        <v>241</v>
      </c>
    </row>
    <row r="126" spans="2:65" s="1" customFormat="1" ht="21.75" customHeight="1">
      <c r="B126" s="32"/>
      <c r="C126" s="155" t="s">
        <v>83</v>
      </c>
      <c r="D126" s="155" t="s">
        <v>260</v>
      </c>
      <c r="E126" s="156" t="s">
        <v>2156</v>
      </c>
      <c r="F126" s="157" t="s">
        <v>2157</v>
      </c>
      <c r="G126" s="158" t="s">
        <v>263</v>
      </c>
      <c r="H126" s="159">
        <v>1</v>
      </c>
      <c r="I126" s="160"/>
      <c r="J126" s="161">
        <f>ROUND(I126*H126,2)</f>
        <v>0</v>
      </c>
      <c r="K126" s="162"/>
      <c r="L126" s="163"/>
      <c r="M126" s="164" t="s">
        <v>1</v>
      </c>
      <c r="N126" s="165" t="s">
        <v>38</v>
      </c>
      <c r="P126" s="147">
        <f>O126*H126</f>
        <v>0</v>
      </c>
      <c r="Q126" s="147">
        <v>0.00015</v>
      </c>
      <c r="R126" s="147">
        <f>Q126*H126</f>
        <v>0.00015</v>
      </c>
      <c r="S126" s="147">
        <v>0</v>
      </c>
      <c r="T126" s="148">
        <f>S126*H126</f>
        <v>0</v>
      </c>
      <c r="AR126" s="149" t="s">
        <v>258</v>
      </c>
      <c r="AT126" s="149" t="s">
        <v>260</v>
      </c>
      <c r="AU126" s="149" t="s">
        <v>83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4100</v>
      </c>
    </row>
    <row r="127" spans="2:47" s="1" customFormat="1" ht="11.25">
      <c r="B127" s="32"/>
      <c r="D127" s="151" t="s">
        <v>248</v>
      </c>
      <c r="F127" s="152" t="s">
        <v>2157</v>
      </c>
      <c r="I127" s="153"/>
      <c r="L127" s="32"/>
      <c r="M127" s="154"/>
      <c r="T127" s="56"/>
      <c r="AT127" s="17" t="s">
        <v>248</v>
      </c>
      <c r="AU127" s="17" t="s">
        <v>83</v>
      </c>
    </row>
    <row r="128" spans="2:65" s="1" customFormat="1" ht="16.5" customHeight="1">
      <c r="B128" s="32"/>
      <c r="C128" s="155" t="s">
        <v>251</v>
      </c>
      <c r="D128" s="155" t="s">
        <v>260</v>
      </c>
      <c r="E128" s="156" t="s">
        <v>4101</v>
      </c>
      <c r="F128" s="157" t="s">
        <v>4102</v>
      </c>
      <c r="G128" s="158" t="s">
        <v>263</v>
      </c>
      <c r="H128" s="159">
        <v>1</v>
      </c>
      <c r="I128" s="160"/>
      <c r="J128" s="161">
        <f>ROUND(I128*H128,2)</f>
        <v>0</v>
      </c>
      <c r="K128" s="162"/>
      <c r="L128" s="163"/>
      <c r="M128" s="164" t="s">
        <v>1</v>
      </c>
      <c r="N128" s="165" t="s">
        <v>38</v>
      </c>
      <c r="P128" s="147">
        <f>O128*H128</f>
        <v>0</v>
      </c>
      <c r="Q128" s="147">
        <v>0</v>
      </c>
      <c r="R128" s="147">
        <f>Q128*H128</f>
        <v>0</v>
      </c>
      <c r="S128" s="147">
        <v>0</v>
      </c>
      <c r="T128" s="148">
        <f>S128*H128</f>
        <v>0</v>
      </c>
      <c r="AR128" s="149" t="s">
        <v>258</v>
      </c>
      <c r="AT128" s="149" t="s">
        <v>260</v>
      </c>
      <c r="AU128" s="149" t="s">
        <v>83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4103</v>
      </c>
    </row>
    <row r="129" spans="2:47" s="1" customFormat="1" ht="11.25">
      <c r="B129" s="32"/>
      <c r="D129" s="151" t="s">
        <v>248</v>
      </c>
      <c r="F129" s="152" t="s">
        <v>4102</v>
      </c>
      <c r="I129" s="153"/>
      <c r="L129" s="32"/>
      <c r="M129" s="154"/>
      <c r="T129" s="56"/>
      <c r="AT129" s="17" t="s">
        <v>248</v>
      </c>
      <c r="AU129" s="17" t="s">
        <v>83</v>
      </c>
    </row>
    <row r="130" spans="2:65" s="1" customFormat="1" ht="16.5" customHeight="1">
      <c r="B130" s="32"/>
      <c r="C130" s="137" t="s">
        <v>247</v>
      </c>
      <c r="D130" s="137" t="s">
        <v>243</v>
      </c>
      <c r="E130" s="138" t="s">
        <v>4104</v>
      </c>
      <c r="F130" s="139" t="s">
        <v>4105</v>
      </c>
      <c r="G130" s="140" t="s">
        <v>263</v>
      </c>
      <c r="H130" s="141">
        <v>4</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4106</v>
      </c>
    </row>
    <row r="131" spans="2:47" s="1" customFormat="1" ht="11.25">
      <c r="B131" s="32"/>
      <c r="D131" s="151" t="s">
        <v>248</v>
      </c>
      <c r="F131" s="152" t="s">
        <v>4105</v>
      </c>
      <c r="I131" s="153"/>
      <c r="L131" s="32"/>
      <c r="M131" s="154"/>
      <c r="T131" s="56"/>
      <c r="AT131" s="17" t="s">
        <v>248</v>
      </c>
      <c r="AU131" s="17" t="s">
        <v>83</v>
      </c>
    </row>
    <row r="132" spans="2:51" s="13" customFormat="1" ht="11.25">
      <c r="B132" s="177"/>
      <c r="D132" s="151" t="s">
        <v>1584</v>
      </c>
      <c r="E132" s="178" t="s">
        <v>1</v>
      </c>
      <c r="F132" s="179" t="s">
        <v>4107</v>
      </c>
      <c r="H132" s="178" t="s">
        <v>1</v>
      </c>
      <c r="I132" s="180"/>
      <c r="L132" s="177"/>
      <c r="M132" s="181"/>
      <c r="T132" s="182"/>
      <c r="AT132" s="178" t="s">
        <v>1584</v>
      </c>
      <c r="AU132" s="178" t="s">
        <v>83</v>
      </c>
      <c r="AV132" s="13" t="s">
        <v>81</v>
      </c>
      <c r="AW132" s="13" t="s">
        <v>30</v>
      </c>
      <c r="AX132" s="13" t="s">
        <v>73</v>
      </c>
      <c r="AY132" s="178" t="s">
        <v>241</v>
      </c>
    </row>
    <row r="133" spans="2:51" s="13" customFormat="1" ht="11.25">
      <c r="B133" s="177"/>
      <c r="D133" s="151" t="s">
        <v>1584</v>
      </c>
      <c r="E133" s="178" t="s">
        <v>1</v>
      </c>
      <c r="F133" s="179" t="s">
        <v>4108</v>
      </c>
      <c r="H133" s="178" t="s">
        <v>1</v>
      </c>
      <c r="I133" s="180"/>
      <c r="L133" s="177"/>
      <c r="M133" s="181"/>
      <c r="T133" s="182"/>
      <c r="AT133" s="178" t="s">
        <v>1584</v>
      </c>
      <c r="AU133" s="178" t="s">
        <v>83</v>
      </c>
      <c r="AV133" s="13" t="s">
        <v>81</v>
      </c>
      <c r="AW133" s="13" t="s">
        <v>30</v>
      </c>
      <c r="AX133" s="13" t="s">
        <v>73</v>
      </c>
      <c r="AY133" s="178" t="s">
        <v>241</v>
      </c>
    </row>
    <row r="134" spans="2:51" s="12" customFormat="1" ht="11.25">
      <c r="B134" s="170"/>
      <c r="D134" s="151" t="s">
        <v>1584</v>
      </c>
      <c r="E134" s="171" t="s">
        <v>1</v>
      </c>
      <c r="F134" s="172" t="s">
        <v>81</v>
      </c>
      <c r="H134" s="173">
        <v>1</v>
      </c>
      <c r="I134" s="174"/>
      <c r="L134" s="170"/>
      <c r="M134" s="175"/>
      <c r="T134" s="176"/>
      <c r="AT134" s="171" t="s">
        <v>1584</v>
      </c>
      <c r="AU134" s="171" t="s">
        <v>83</v>
      </c>
      <c r="AV134" s="12" t="s">
        <v>83</v>
      </c>
      <c r="AW134" s="12" t="s">
        <v>30</v>
      </c>
      <c r="AX134" s="12" t="s">
        <v>73</v>
      </c>
      <c r="AY134" s="171" t="s">
        <v>241</v>
      </c>
    </row>
    <row r="135" spans="2:51" s="13" customFormat="1" ht="22.5">
      <c r="B135" s="177"/>
      <c r="D135" s="151" t="s">
        <v>1584</v>
      </c>
      <c r="E135" s="178" t="s">
        <v>1</v>
      </c>
      <c r="F135" s="179" t="s">
        <v>4109</v>
      </c>
      <c r="H135" s="178" t="s">
        <v>1</v>
      </c>
      <c r="I135" s="180"/>
      <c r="L135" s="177"/>
      <c r="M135" s="181"/>
      <c r="T135" s="182"/>
      <c r="AT135" s="178" t="s">
        <v>1584</v>
      </c>
      <c r="AU135" s="178" t="s">
        <v>83</v>
      </c>
      <c r="AV135" s="13" t="s">
        <v>81</v>
      </c>
      <c r="AW135" s="13" t="s">
        <v>30</v>
      </c>
      <c r="AX135" s="13" t="s">
        <v>73</v>
      </c>
      <c r="AY135" s="178" t="s">
        <v>241</v>
      </c>
    </row>
    <row r="136" spans="2:51" s="12" customFormat="1" ht="11.25">
      <c r="B136" s="170"/>
      <c r="D136" s="151" t="s">
        <v>1584</v>
      </c>
      <c r="E136" s="171" t="s">
        <v>1</v>
      </c>
      <c r="F136" s="172" t="s">
        <v>81</v>
      </c>
      <c r="H136" s="173">
        <v>1</v>
      </c>
      <c r="I136" s="174"/>
      <c r="L136" s="170"/>
      <c r="M136" s="175"/>
      <c r="T136" s="176"/>
      <c r="AT136" s="171" t="s">
        <v>1584</v>
      </c>
      <c r="AU136" s="171" t="s">
        <v>83</v>
      </c>
      <c r="AV136" s="12" t="s">
        <v>83</v>
      </c>
      <c r="AW136" s="12" t="s">
        <v>30</v>
      </c>
      <c r="AX136" s="12" t="s">
        <v>73</v>
      </c>
      <c r="AY136" s="171" t="s">
        <v>241</v>
      </c>
    </row>
    <row r="137" spans="2:51" s="13" customFormat="1" ht="22.5">
      <c r="B137" s="177"/>
      <c r="D137" s="151" t="s">
        <v>1584</v>
      </c>
      <c r="E137" s="178" t="s">
        <v>1</v>
      </c>
      <c r="F137" s="179" t="s">
        <v>4110</v>
      </c>
      <c r="H137" s="178" t="s">
        <v>1</v>
      </c>
      <c r="I137" s="180"/>
      <c r="L137" s="177"/>
      <c r="M137" s="181"/>
      <c r="T137" s="182"/>
      <c r="AT137" s="178" t="s">
        <v>1584</v>
      </c>
      <c r="AU137" s="178" t="s">
        <v>83</v>
      </c>
      <c r="AV137" s="13" t="s">
        <v>81</v>
      </c>
      <c r="AW137" s="13" t="s">
        <v>30</v>
      </c>
      <c r="AX137" s="13" t="s">
        <v>73</v>
      </c>
      <c r="AY137" s="178" t="s">
        <v>241</v>
      </c>
    </row>
    <row r="138" spans="2:51" s="12" customFormat="1" ht="11.25">
      <c r="B138" s="170"/>
      <c r="D138" s="151" t="s">
        <v>1584</v>
      </c>
      <c r="E138" s="171" t="s">
        <v>1</v>
      </c>
      <c r="F138" s="172" t="s">
        <v>4111</v>
      </c>
      <c r="H138" s="173">
        <v>2</v>
      </c>
      <c r="I138" s="174"/>
      <c r="L138" s="170"/>
      <c r="M138" s="175"/>
      <c r="T138" s="176"/>
      <c r="AT138" s="171" t="s">
        <v>1584</v>
      </c>
      <c r="AU138" s="171" t="s">
        <v>83</v>
      </c>
      <c r="AV138" s="12" t="s">
        <v>83</v>
      </c>
      <c r="AW138" s="12" t="s">
        <v>30</v>
      </c>
      <c r="AX138" s="12" t="s">
        <v>73</v>
      </c>
      <c r="AY138" s="171" t="s">
        <v>241</v>
      </c>
    </row>
    <row r="139" spans="2:51" s="14" customFormat="1" ht="11.25">
      <c r="B139" s="186"/>
      <c r="D139" s="151" t="s">
        <v>1584</v>
      </c>
      <c r="E139" s="187" t="s">
        <v>1</v>
      </c>
      <c r="F139" s="188" t="s">
        <v>2061</v>
      </c>
      <c r="H139" s="189">
        <v>4</v>
      </c>
      <c r="I139" s="190"/>
      <c r="L139" s="186"/>
      <c r="M139" s="191"/>
      <c r="T139" s="192"/>
      <c r="AT139" s="187" t="s">
        <v>1584</v>
      </c>
      <c r="AU139" s="187" t="s">
        <v>83</v>
      </c>
      <c r="AV139" s="14" t="s">
        <v>247</v>
      </c>
      <c r="AW139" s="14" t="s">
        <v>30</v>
      </c>
      <c r="AX139" s="14" t="s">
        <v>81</v>
      </c>
      <c r="AY139" s="187" t="s">
        <v>241</v>
      </c>
    </row>
    <row r="140" spans="2:65" s="1" customFormat="1" ht="21.75" customHeight="1">
      <c r="B140" s="32"/>
      <c r="C140" s="155" t="s">
        <v>259</v>
      </c>
      <c r="D140" s="155" t="s">
        <v>260</v>
      </c>
      <c r="E140" s="156" t="s">
        <v>1567</v>
      </c>
      <c r="F140" s="157" t="s">
        <v>1568</v>
      </c>
      <c r="G140" s="158" t="s">
        <v>246</v>
      </c>
      <c r="H140" s="159">
        <v>0.288</v>
      </c>
      <c r="I140" s="160"/>
      <c r="J140" s="161">
        <f>ROUND(I140*H140,2)</f>
        <v>0</v>
      </c>
      <c r="K140" s="162"/>
      <c r="L140" s="163"/>
      <c r="M140" s="164" t="s">
        <v>1</v>
      </c>
      <c r="N140" s="165" t="s">
        <v>38</v>
      </c>
      <c r="P140" s="147">
        <f>O140*H140</f>
        <v>0</v>
      </c>
      <c r="Q140" s="147">
        <v>2.234</v>
      </c>
      <c r="R140" s="147">
        <f>Q140*H140</f>
        <v>0.643392</v>
      </c>
      <c r="S140" s="147">
        <v>0</v>
      </c>
      <c r="T140" s="148">
        <f>S140*H140</f>
        <v>0</v>
      </c>
      <c r="AR140" s="149" t="s">
        <v>258</v>
      </c>
      <c r="AT140" s="149" t="s">
        <v>260</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4112</v>
      </c>
    </row>
    <row r="141" spans="2:47" s="1" customFormat="1" ht="11.25">
      <c r="B141" s="32"/>
      <c r="D141" s="151" t="s">
        <v>248</v>
      </c>
      <c r="F141" s="152" t="s">
        <v>1568</v>
      </c>
      <c r="I141" s="153"/>
      <c r="L141" s="32"/>
      <c r="M141" s="154"/>
      <c r="T141" s="56"/>
      <c r="AT141" s="17" t="s">
        <v>248</v>
      </c>
      <c r="AU141" s="17" t="s">
        <v>83</v>
      </c>
    </row>
    <row r="142" spans="2:51" s="12" customFormat="1" ht="11.25">
      <c r="B142" s="170"/>
      <c r="D142" s="151" t="s">
        <v>1584</v>
      </c>
      <c r="E142" s="171" t="s">
        <v>1</v>
      </c>
      <c r="F142" s="172" t="s">
        <v>4113</v>
      </c>
      <c r="H142" s="173">
        <v>0.288</v>
      </c>
      <c r="I142" s="174"/>
      <c r="L142" s="170"/>
      <c r="M142" s="175"/>
      <c r="T142" s="176"/>
      <c r="AT142" s="171" t="s">
        <v>1584</v>
      </c>
      <c r="AU142" s="171" t="s">
        <v>83</v>
      </c>
      <c r="AV142" s="12" t="s">
        <v>83</v>
      </c>
      <c r="AW142" s="12" t="s">
        <v>30</v>
      </c>
      <c r="AX142" s="12" t="s">
        <v>81</v>
      </c>
      <c r="AY142" s="171" t="s">
        <v>241</v>
      </c>
    </row>
    <row r="143" spans="2:65" s="1" customFormat="1" ht="16.5" customHeight="1">
      <c r="B143" s="32"/>
      <c r="C143" s="155" t="s">
        <v>254</v>
      </c>
      <c r="D143" s="155" t="s">
        <v>260</v>
      </c>
      <c r="E143" s="156" t="s">
        <v>2153</v>
      </c>
      <c r="F143" s="157" t="s">
        <v>2154</v>
      </c>
      <c r="G143" s="158" t="s">
        <v>263</v>
      </c>
      <c r="H143" s="159">
        <v>4</v>
      </c>
      <c r="I143" s="160"/>
      <c r="J143" s="161">
        <f>ROUND(I143*H143,2)</f>
        <v>0</v>
      </c>
      <c r="K143" s="162"/>
      <c r="L143" s="163"/>
      <c r="M143" s="164" t="s">
        <v>1</v>
      </c>
      <c r="N143" s="165" t="s">
        <v>38</v>
      </c>
      <c r="P143" s="147">
        <f>O143*H143</f>
        <v>0</v>
      </c>
      <c r="Q143" s="147">
        <v>0.00265</v>
      </c>
      <c r="R143" s="147">
        <f>Q143*H143</f>
        <v>0.0106</v>
      </c>
      <c r="S143" s="147">
        <v>0</v>
      </c>
      <c r="T143" s="148">
        <f>S143*H143</f>
        <v>0</v>
      </c>
      <c r="AR143" s="149" t="s">
        <v>258</v>
      </c>
      <c r="AT143" s="149" t="s">
        <v>260</v>
      </c>
      <c r="AU143" s="149" t="s">
        <v>83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4114</v>
      </c>
    </row>
    <row r="144" spans="2:47" s="1" customFormat="1" ht="11.25">
      <c r="B144" s="32"/>
      <c r="D144" s="151" t="s">
        <v>248</v>
      </c>
      <c r="F144" s="152" t="s">
        <v>2154</v>
      </c>
      <c r="I144" s="153"/>
      <c r="L144" s="32"/>
      <c r="M144" s="154"/>
      <c r="T144" s="56"/>
      <c r="AT144" s="17" t="s">
        <v>248</v>
      </c>
      <c r="AU144" s="17" t="s">
        <v>83</v>
      </c>
    </row>
    <row r="145" spans="2:51" s="12" customFormat="1" ht="11.25">
      <c r="B145" s="170"/>
      <c r="D145" s="151" t="s">
        <v>1584</v>
      </c>
      <c r="E145" s="171" t="s">
        <v>1</v>
      </c>
      <c r="F145" s="172" t="s">
        <v>247</v>
      </c>
      <c r="H145" s="173">
        <v>4</v>
      </c>
      <c r="I145" s="174"/>
      <c r="L145" s="170"/>
      <c r="M145" s="175"/>
      <c r="T145" s="176"/>
      <c r="AT145" s="171" t="s">
        <v>1584</v>
      </c>
      <c r="AU145" s="171" t="s">
        <v>83</v>
      </c>
      <c r="AV145" s="12" t="s">
        <v>83</v>
      </c>
      <c r="AW145" s="12" t="s">
        <v>30</v>
      </c>
      <c r="AX145" s="12" t="s">
        <v>81</v>
      </c>
      <c r="AY145" s="171" t="s">
        <v>241</v>
      </c>
    </row>
    <row r="146" spans="2:65" s="1" customFormat="1" ht="21.75" customHeight="1">
      <c r="B146" s="32"/>
      <c r="C146" s="155" t="s">
        <v>269</v>
      </c>
      <c r="D146" s="155" t="s">
        <v>260</v>
      </c>
      <c r="E146" s="156" t="s">
        <v>2156</v>
      </c>
      <c r="F146" s="157" t="s">
        <v>2157</v>
      </c>
      <c r="G146" s="158" t="s">
        <v>263</v>
      </c>
      <c r="H146" s="159">
        <v>12</v>
      </c>
      <c r="I146" s="160"/>
      <c r="J146" s="161">
        <f>ROUND(I146*H146,2)</f>
        <v>0</v>
      </c>
      <c r="K146" s="162"/>
      <c r="L146" s="163"/>
      <c r="M146" s="164" t="s">
        <v>1</v>
      </c>
      <c r="N146" s="165" t="s">
        <v>38</v>
      </c>
      <c r="P146" s="147">
        <f>O146*H146</f>
        <v>0</v>
      </c>
      <c r="Q146" s="147">
        <v>0.00015</v>
      </c>
      <c r="R146" s="147">
        <f>Q146*H146</f>
        <v>0.0018</v>
      </c>
      <c r="S146" s="147">
        <v>0</v>
      </c>
      <c r="T146" s="148">
        <f>S146*H146</f>
        <v>0</v>
      </c>
      <c r="AR146" s="149" t="s">
        <v>258</v>
      </c>
      <c r="AT146" s="149" t="s">
        <v>260</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4115</v>
      </c>
    </row>
    <row r="147" spans="2:47" s="1" customFormat="1" ht="11.25">
      <c r="B147" s="32"/>
      <c r="D147" s="151" t="s">
        <v>248</v>
      </c>
      <c r="F147" s="152" t="s">
        <v>2157</v>
      </c>
      <c r="I147" s="153"/>
      <c r="L147" s="32"/>
      <c r="M147" s="154"/>
      <c r="T147" s="56"/>
      <c r="AT147" s="17" t="s">
        <v>248</v>
      </c>
      <c r="AU147" s="17" t="s">
        <v>83</v>
      </c>
    </row>
    <row r="148" spans="2:51" s="12" customFormat="1" ht="11.25">
      <c r="B148" s="170"/>
      <c r="D148" s="151" t="s">
        <v>1584</v>
      </c>
      <c r="E148" s="171" t="s">
        <v>1</v>
      </c>
      <c r="F148" s="172" t="s">
        <v>268</v>
      </c>
      <c r="H148" s="173">
        <v>12</v>
      </c>
      <c r="I148" s="174"/>
      <c r="L148" s="170"/>
      <c r="M148" s="175"/>
      <c r="T148" s="176"/>
      <c r="AT148" s="171" t="s">
        <v>1584</v>
      </c>
      <c r="AU148" s="171" t="s">
        <v>83</v>
      </c>
      <c r="AV148" s="12" t="s">
        <v>83</v>
      </c>
      <c r="AW148" s="12" t="s">
        <v>30</v>
      </c>
      <c r="AX148" s="12" t="s">
        <v>81</v>
      </c>
      <c r="AY148" s="171" t="s">
        <v>241</v>
      </c>
    </row>
    <row r="149" spans="2:65" s="1" customFormat="1" ht="16.5" customHeight="1">
      <c r="B149" s="32"/>
      <c r="C149" s="155" t="s">
        <v>258</v>
      </c>
      <c r="D149" s="155" t="s">
        <v>260</v>
      </c>
      <c r="E149" s="156" t="s">
        <v>2159</v>
      </c>
      <c r="F149" s="157" t="s">
        <v>2160</v>
      </c>
      <c r="G149" s="158" t="s">
        <v>263</v>
      </c>
      <c r="H149" s="159">
        <v>4</v>
      </c>
      <c r="I149" s="160"/>
      <c r="J149" s="161">
        <f>ROUND(I149*H149,2)</f>
        <v>0</v>
      </c>
      <c r="K149" s="162"/>
      <c r="L149" s="163"/>
      <c r="M149" s="164" t="s">
        <v>1</v>
      </c>
      <c r="N149" s="165" t="s">
        <v>38</v>
      </c>
      <c r="P149" s="147">
        <f>O149*H149</f>
        <v>0</v>
      </c>
      <c r="Q149" s="147">
        <v>0</v>
      </c>
      <c r="R149" s="147">
        <f>Q149*H149</f>
        <v>0</v>
      </c>
      <c r="S149" s="147">
        <v>0</v>
      </c>
      <c r="T149" s="148">
        <f>S149*H149</f>
        <v>0</v>
      </c>
      <c r="AR149" s="149" t="s">
        <v>258</v>
      </c>
      <c r="AT149" s="149" t="s">
        <v>260</v>
      </c>
      <c r="AU149" s="149" t="s">
        <v>83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4116</v>
      </c>
    </row>
    <row r="150" spans="2:47" s="1" customFormat="1" ht="11.25">
      <c r="B150" s="32"/>
      <c r="D150" s="151" t="s">
        <v>248</v>
      </c>
      <c r="F150" s="152" t="s">
        <v>2160</v>
      </c>
      <c r="I150" s="153"/>
      <c r="L150" s="32"/>
      <c r="M150" s="154"/>
      <c r="T150" s="56"/>
      <c r="AT150" s="17" t="s">
        <v>248</v>
      </c>
      <c r="AU150" s="17" t="s">
        <v>83</v>
      </c>
    </row>
    <row r="151" spans="2:51" s="12" customFormat="1" ht="11.25">
      <c r="B151" s="170"/>
      <c r="D151" s="151" t="s">
        <v>1584</v>
      </c>
      <c r="E151" s="171" t="s">
        <v>1</v>
      </c>
      <c r="F151" s="172" t="s">
        <v>247</v>
      </c>
      <c r="H151" s="173">
        <v>4</v>
      </c>
      <c r="I151" s="174"/>
      <c r="L151" s="170"/>
      <c r="M151" s="175"/>
      <c r="T151" s="176"/>
      <c r="AT151" s="171" t="s">
        <v>1584</v>
      </c>
      <c r="AU151" s="171" t="s">
        <v>83</v>
      </c>
      <c r="AV151" s="12" t="s">
        <v>83</v>
      </c>
      <c r="AW151" s="12" t="s">
        <v>30</v>
      </c>
      <c r="AX151" s="12" t="s">
        <v>81</v>
      </c>
      <c r="AY151" s="171" t="s">
        <v>241</v>
      </c>
    </row>
    <row r="152" spans="2:65" s="1" customFormat="1" ht="16.5" customHeight="1">
      <c r="B152" s="32"/>
      <c r="C152" s="155" t="s">
        <v>276</v>
      </c>
      <c r="D152" s="155" t="s">
        <v>260</v>
      </c>
      <c r="E152" s="156" t="s">
        <v>4117</v>
      </c>
      <c r="F152" s="157" t="s">
        <v>4118</v>
      </c>
      <c r="G152" s="158" t="s">
        <v>263</v>
      </c>
      <c r="H152" s="159">
        <v>4</v>
      </c>
      <c r="I152" s="160"/>
      <c r="J152" s="161">
        <f>ROUND(I152*H152,2)</f>
        <v>0</v>
      </c>
      <c r="K152" s="162"/>
      <c r="L152" s="163"/>
      <c r="M152" s="164" t="s">
        <v>1</v>
      </c>
      <c r="N152" s="165" t="s">
        <v>38</v>
      </c>
      <c r="P152" s="147">
        <f>O152*H152</f>
        <v>0</v>
      </c>
      <c r="Q152" s="147">
        <v>0.008</v>
      </c>
      <c r="R152" s="147">
        <f>Q152*H152</f>
        <v>0.032</v>
      </c>
      <c r="S152" s="147">
        <v>0</v>
      </c>
      <c r="T152" s="148">
        <f>S152*H152</f>
        <v>0</v>
      </c>
      <c r="AR152" s="149" t="s">
        <v>258</v>
      </c>
      <c r="AT152" s="149" t="s">
        <v>260</v>
      </c>
      <c r="AU152" s="149" t="s">
        <v>83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4119</v>
      </c>
    </row>
    <row r="153" spans="2:47" s="1" customFormat="1" ht="11.25">
      <c r="B153" s="32"/>
      <c r="D153" s="151" t="s">
        <v>248</v>
      </c>
      <c r="F153" s="152" t="s">
        <v>4118</v>
      </c>
      <c r="I153" s="153"/>
      <c r="L153" s="32"/>
      <c r="M153" s="154"/>
      <c r="T153" s="56"/>
      <c r="AT153" s="17" t="s">
        <v>248</v>
      </c>
      <c r="AU153" s="17" t="s">
        <v>83</v>
      </c>
    </row>
    <row r="154" spans="2:51" s="12" customFormat="1" ht="11.25">
      <c r="B154" s="170"/>
      <c r="D154" s="151" t="s">
        <v>1584</v>
      </c>
      <c r="E154" s="171" t="s">
        <v>1</v>
      </c>
      <c r="F154" s="172" t="s">
        <v>247</v>
      </c>
      <c r="H154" s="173">
        <v>4</v>
      </c>
      <c r="I154" s="174"/>
      <c r="L154" s="170"/>
      <c r="M154" s="175"/>
      <c r="T154" s="176"/>
      <c r="AT154" s="171" t="s">
        <v>1584</v>
      </c>
      <c r="AU154" s="171" t="s">
        <v>83</v>
      </c>
      <c r="AV154" s="12" t="s">
        <v>83</v>
      </c>
      <c r="AW154" s="12" t="s">
        <v>30</v>
      </c>
      <c r="AX154" s="12" t="s">
        <v>81</v>
      </c>
      <c r="AY154" s="171" t="s">
        <v>241</v>
      </c>
    </row>
    <row r="155" spans="2:65" s="1" customFormat="1" ht="24.2" customHeight="1">
      <c r="B155" s="32"/>
      <c r="C155" s="137" t="s">
        <v>264</v>
      </c>
      <c r="D155" s="137" t="s">
        <v>243</v>
      </c>
      <c r="E155" s="138" t="s">
        <v>4120</v>
      </c>
      <c r="F155" s="139" t="s">
        <v>4121</v>
      </c>
      <c r="G155" s="140" t="s">
        <v>263</v>
      </c>
      <c r="H155" s="141">
        <v>4</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83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4122</v>
      </c>
    </row>
    <row r="156" spans="2:47" s="1" customFormat="1" ht="29.25">
      <c r="B156" s="32"/>
      <c r="D156" s="151" t="s">
        <v>248</v>
      </c>
      <c r="F156" s="152" t="s">
        <v>4123</v>
      </c>
      <c r="I156" s="153"/>
      <c r="L156" s="32"/>
      <c r="M156" s="154"/>
      <c r="T156" s="56"/>
      <c r="AT156" s="17" t="s">
        <v>248</v>
      </c>
      <c r="AU156" s="17" t="s">
        <v>83</v>
      </c>
    </row>
    <row r="157" spans="2:51" s="13" customFormat="1" ht="11.25">
      <c r="B157" s="177"/>
      <c r="D157" s="151" t="s">
        <v>1584</v>
      </c>
      <c r="E157" s="178" t="s">
        <v>1</v>
      </c>
      <c r="F157" s="179" t="s">
        <v>4124</v>
      </c>
      <c r="H157" s="178" t="s">
        <v>1</v>
      </c>
      <c r="I157" s="180"/>
      <c r="L157" s="177"/>
      <c r="M157" s="181"/>
      <c r="T157" s="182"/>
      <c r="AT157" s="178" t="s">
        <v>1584</v>
      </c>
      <c r="AU157" s="178" t="s">
        <v>83</v>
      </c>
      <c r="AV157" s="13" t="s">
        <v>81</v>
      </c>
      <c r="AW157" s="13" t="s">
        <v>30</v>
      </c>
      <c r="AX157" s="13" t="s">
        <v>73</v>
      </c>
      <c r="AY157" s="178" t="s">
        <v>241</v>
      </c>
    </row>
    <row r="158" spans="2:51" s="13" customFormat="1" ht="11.25">
      <c r="B158" s="177"/>
      <c r="D158" s="151" t="s">
        <v>1584</v>
      </c>
      <c r="E158" s="178" t="s">
        <v>1</v>
      </c>
      <c r="F158" s="179" t="s">
        <v>4125</v>
      </c>
      <c r="H158" s="178" t="s">
        <v>1</v>
      </c>
      <c r="I158" s="180"/>
      <c r="L158" s="177"/>
      <c r="M158" s="181"/>
      <c r="T158" s="182"/>
      <c r="AT158" s="178" t="s">
        <v>1584</v>
      </c>
      <c r="AU158" s="178" t="s">
        <v>83</v>
      </c>
      <c r="AV158" s="13" t="s">
        <v>81</v>
      </c>
      <c r="AW158" s="13" t="s">
        <v>30</v>
      </c>
      <c r="AX158" s="13" t="s">
        <v>73</v>
      </c>
      <c r="AY158" s="178" t="s">
        <v>241</v>
      </c>
    </row>
    <row r="159" spans="2:51" s="12" customFormat="1" ht="11.25">
      <c r="B159" s="170"/>
      <c r="D159" s="151" t="s">
        <v>1584</v>
      </c>
      <c r="E159" s="171" t="s">
        <v>1</v>
      </c>
      <c r="F159" s="172" t="s">
        <v>2531</v>
      </c>
      <c r="H159" s="173">
        <v>4</v>
      </c>
      <c r="I159" s="174"/>
      <c r="L159" s="170"/>
      <c r="M159" s="175"/>
      <c r="T159" s="176"/>
      <c r="AT159" s="171" t="s">
        <v>1584</v>
      </c>
      <c r="AU159" s="171" t="s">
        <v>83</v>
      </c>
      <c r="AV159" s="12" t="s">
        <v>83</v>
      </c>
      <c r="AW159" s="12" t="s">
        <v>30</v>
      </c>
      <c r="AX159" s="12" t="s">
        <v>81</v>
      </c>
      <c r="AY159" s="171" t="s">
        <v>241</v>
      </c>
    </row>
    <row r="160" spans="2:65" s="1" customFormat="1" ht="16.5" customHeight="1">
      <c r="B160" s="32"/>
      <c r="C160" s="155" t="s">
        <v>283</v>
      </c>
      <c r="D160" s="155" t="s">
        <v>260</v>
      </c>
      <c r="E160" s="156" t="s">
        <v>4126</v>
      </c>
      <c r="F160" s="157" t="s">
        <v>4127</v>
      </c>
      <c r="G160" s="158" t="s">
        <v>263</v>
      </c>
      <c r="H160" s="159">
        <v>1</v>
      </c>
      <c r="I160" s="160"/>
      <c r="J160" s="161">
        <f>ROUND(I160*H160,2)</f>
        <v>0</v>
      </c>
      <c r="K160" s="162"/>
      <c r="L160" s="163"/>
      <c r="M160" s="164" t="s">
        <v>1</v>
      </c>
      <c r="N160" s="165" t="s">
        <v>38</v>
      </c>
      <c r="P160" s="147">
        <f>O160*H160</f>
        <v>0</v>
      </c>
      <c r="Q160" s="147">
        <v>0</v>
      </c>
      <c r="R160" s="147">
        <f>Q160*H160</f>
        <v>0</v>
      </c>
      <c r="S160" s="147">
        <v>0</v>
      </c>
      <c r="T160" s="148">
        <f>S160*H160</f>
        <v>0</v>
      </c>
      <c r="AR160" s="149" t="s">
        <v>258</v>
      </c>
      <c r="AT160" s="149" t="s">
        <v>260</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4128</v>
      </c>
    </row>
    <row r="161" spans="2:47" s="1" customFormat="1" ht="11.25">
      <c r="B161" s="32"/>
      <c r="D161" s="151" t="s">
        <v>248</v>
      </c>
      <c r="F161" s="152" t="s">
        <v>4127</v>
      </c>
      <c r="I161" s="153"/>
      <c r="L161" s="32"/>
      <c r="M161" s="154"/>
      <c r="T161" s="56"/>
      <c r="AT161" s="17" t="s">
        <v>248</v>
      </c>
      <c r="AU161" s="17" t="s">
        <v>83</v>
      </c>
    </row>
    <row r="162" spans="2:51" s="12" customFormat="1" ht="11.25">
      <c r="B162" s="170"/>
      <c r="D162" s="151" t="s">
        <v>1584</v>
      </c>
      <c r="E162" s="171" t="s">
        <v>1</v>
      </c>
      <c r="F162" s="172" t="s">
        <v>81</v>
      </c>
      <c r="H162" s="173">
        <v>1</v>
      </c>
      <c r="I162" s="174"/>
      <c r="L162" s="170"/>
      <c r="M162" s="175"/>
      <c r="T162" s="176"/>
      <c r="AT162" s="171" t="s">
        <v>1584</v>
      </c>
      <c r="AU162" s="171" t="s">
        <v>83</v>
      </c>
      <c r="AV162" s="12" t="s">
        <v>83</v>
      </c>
      <c r="AW162" s="12" t="s">
        <v>30</v>
      </c>
      <c r="AX162" s="12" t="s">
        <v>81</v>
      </c>
      <c r="AY162" s="171" t="s">
        <v>241</v>
      </c>
    </row>
    <row r="163" spans="2:65" s="1" customFormat="1" ht="21.75" customHeight="1">
      <c r="B163" s="32"/>
      <c r="C163" s="155" t="s">
        <v>268</v>
      </c>
      <c r="D163" s="155" t="s">
        <v>260</v>
      </c>
      <c r="E163" s="156" t="s">
        <v>2156</v>
      </c>
      <c r="F163" s="157" t="s">
        <v>2157</v>
      </c>
      <c r="G163" s="158" t="s">
        <v>263</v>
      </c>
      <c r="H163" s="159">
        <v>8</v>
      </c>
      <c r="I163" s="160"/>
      <c r="J163" s="161">
        <f>ROUND(I163*H163,2)</f>
        <v>0</v>
      </c>
      <c r="K163" s="162"/>
      <c r="L163" s="163"/>
      <c r="M163" s="164" t="s">
        <v>1</v>
      </c>
      <c r="N163" s="165" t="s">
        <v>38</v>
      </c>
      <c r="P163" s="147">
        <f>O163*H163</f>
        <v>0</v>
      </c>
      <c r="Q163" s="147">
        <v>0.00015</v>
      </c>
      <c r="R163" s="147">
        <f>Q163*H163</f>
        <v>0.0012</v>
      </c>
      <c r="S163" s="147">
        <v>0</v>
      </c>
      <c r="T163" s="148">
        <f>S163*H163</f>
        <v>0</v>
      </c>
      <c r="AR163" s="149" t="s">
        <v>258</v>
      </c>
      <c r="AT163" s="149" t="s">
        <v>260</v>
      </c>
      <c r="AU163" s="149" t="s">
        <v>83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4129</v>
      </c>
    </row>
    <row r="164" spans="2:47" s="1" customFormat="1" ht="11.25">
      <c r="B164" s="32"/>
      <c r="D164" s="151" t="s">
        <v>248</v>
      </c>
      <c r="F164" s="152" t="s">
        <v>2157</v>
      </c>
      <c r="I164" s="153"/>
      <c r="L164" s="32"/>
      <c r="M164" s="154"/>
      <c r="T164" s="56"/>
      <c r="AT164" s="17" t="s">
        <v>248</v>
      </c>
      <c r="AU164" s="17" t="s">
        <v>83</v>
      </c>
    </row>
    <row r="165" spans="2:65" s="1" customFormat="1" ht="16.5" customHeight="1">
      <c r="B165" s="32"/>
      <c r="C165" s="155" t="s">
        <v>290</v>
      </c>
      <c r="D165" s="155" t="s">
        <v>260</v>
      </c>
      <c r="E165" s="156" t="s">
        <v>4130</v>
      </c>
      <c r="F165" s="157" t="s">
        <v>4131</v>
      </c>
      <c r="G165" s="158" t="s">
        <v>263</v>
      </c>
      <c r="H165" s="159">
        <v>4</v>
      </c>
      <c r="I165" s="160"/>
      <c r="J165" s="161">
        <f>ROUND(I165*H165,2)</f>
        <v>0</v>
      </c>
      <c r="K165" s="162"/>
      <c r="L165" s="163"/>
      <c r="M165" s="164" t="s">
        <v>1</v>
      </c>
      <c r="N165" s="165" t="s">
        <v>38</v>
      </c>
      <c r="P165" s="147">
        <f>O165*H165</f>
        <v>0</v>
      </c>
      <c r="Q165" s="147">
        <v>0</v>
      </c>
      <c r="R165" s="147">
        <f>Q165*H165</f>
        <v>0</v>
      </c>
      <c r="S165" s="147">
        <v>0</v>
      </c>
      <c r="T165" s="148">
        <f>S165*H165</f>
        <v>0</v>
      </c>
      <c r="AR165" s="149" t="s">
        <v>258</v>
      </c>
      <c r="AT165" s="149" t="s">
        <v>260</v>
      </c>
      <c r="AU165" s="149" t="s">
        <v>83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4132</v>
      </c>
    </row>
    <row r="166" spans="2:47" s="1" customFormat="1" ht="11.25">
      <c r="B166" s="32"/>
      <c r="D166" s="151" t="s">
        <v>248</v>
      </c>
      <c r="F166" s="152" t="s">
        <v>4131</v>
      </c>
      <c r="I166" s="153"/>
      <c r="L166" s="32"/>
      <c r="M166" s="154"/>
      <c r="T166" s="56"/>
      <c r="AT166" s="17" t="s">
        <v>248</v>
      </c>
      <c r="AU166" s="17" t="s">
        <v>83</v>
      </c>
    </row>
    <row r="167" spans="2:51" s="13" customFormat="1" ht="11.25">
      <c r="B167" s="177"/>
      <c r="D167" s="151" t="s">
        <v>1584</v>
      </c>
      <c r="E167" s="178" t="s">
        <v>1</v>
      </c>
      <c r="F167" s="179" t="s">
        <v>4133</v>
      </c>
      <c r="H167" s="178" t="s">
        <v>1</v>
      </c>
      <c r="I167" s="180"/>
      <c r="L167" s="177"/>
      <c r="M167" s="181"/>
      <c r="T167" s="182"/>
      <c r="AT167" s="178" t="s">
        <v>1584</v>
      </c>
      <c r="AU167" s="178" t="s">
        <v>83</v>
      </c>
      <c r="AV167" s="13" t="s">
        <v>81</v>
      </c>
      <c r="AW167" s="13" t="s">
        <v>30</v>
      </c>
      <c r="AX167" s="13" t="s">
        <v>73</v>
      </c>
      <c r="AY167" s="178" t="s">
        <v>241</v>
      </c>
    </row>
    <row r="168" spans="2:51" s="13" customFormat="1" ht="11.25">
      <c r="B168" s="177"/>
      <c r="D168" s="151" t="s">
        <v>1584</v>
      </c>
      <c r="E168" s="178" t="s">
        <v>1</v>
      </c>
      <c r="F168" s="179" t="s">
        <v>4124</v>
      </c>
      <c r="H168" s="178" t="s">
        <v>1</v>
      </c>
      <c r="I168" s="180"/>
      <c r="L168" s="177"/>
      <c r="M168" s="181"/>
      <c r="T168" s="182"/>
      <c r="AT168" s="178" t="s">
        <v>1584</v>
      </c>
      <c r="AU168" s="178" t="s">
        <v>83</v>
      </c>
      <c r="AV168" s="13" t="s">
        <v>81</v>
      </c>
      <c r="AW168" s="13" t="s">
        <v>30</v>
      </c>
      <c r="AX168" s="13" t="s">
        <v>73</v>
      </c>
      <c r="AY168" s="178" t="s">
        <v>241</v>
      </c>
    </row>
    <row r="169" spans="2:51" s="12" customFormat="1" ht="11.25">
      <c r="B169" s="170"/>
      <c r="D169" s="151" t="s">
        <v>1584</v>
      </c>
      <c r="E169" s="171" t="s">
        <v>1</v>
      </c>
      <c r="F169" s="172" t="s">
        <v>2531</v>
      </c>
      <c r="H169" s="173">
        <v>4</v>
      </c>
      <c r="I169" s="174"/>
      <c r="L169" s="170"/>
      <c r="M169" s="175"/>
      <c r="T169" s="176"/>
      <c r="AT169" s="171" t="s">
        <v>1584</v>
      </c>
      <c r="AU169" s="171" t="s">
        <v>83</v>
      </c>
      <c r="AV169" s="12" t="s">
        <v>83</v>
      </c>
      <c r="AW169" s="12" t="s">
        <v>30</v>
      </c>
      <c r="AX169" s="12" t="s">
        <v>81</v>
      </c>
      <c r="AY169" s="171" t="s">
        <v>241</v>
      </c>
    </row>
    <row r="170" spans="2:65" s="1" customFormat="1" ht="16.5" customHeight="1">
      <c r="B170" s="32"/>
      <c r="C170" s="137" t="s">
        <v>272</v>
      </c>
      <c r="D170" s="137" t="s">
        <v>243</v>
      </c>
      <c r="E170" s="138" t="s">
        <v>4134</v>
      </c>
      <c r="F170" s="139" t="s">
        <v>4135</v>
      </c>
      <c r="G170" s="140" t="s">
        <v>263</v>
      </c>
      <c r="H170" s="141">
        <v>6</v>
      </c>
      <c r="I170" s="142"/>
      <c r="J170" s="143">
        <f>ROUND(I170*H170,2)</f>
        <v>0</v>
      </c>
      <c r="K170" s="144"/>
      <c r="L170" s="32"/>
      <c r="M170" s="145" t="s">
        <v>1</v>
      </c>
      <c r="N170" s="146" t="s">
        <v>38</v>
      </c>
      <c r="P170" s="147">
        <f>O170*H170</f>
        <v>0</v>
      </c>
      <c r="Q170" s="147">
        <v>0</v>
      </c>
      <c r="R170" s="147">
        <f>Q170*H170</f>
        <v>0</v>
      </c>
      <c r="S170" s="147">
        <v>0</v>
      </c>
      <c r="T170" s="148">
        <f>S170*H170</f>
        <v>0</v>
      </c>
      <c r="AR170" s="149" t="s">
        <v>247</v>
      </c>
      <c r="AT170" s="149" t="s">
        <v>243</v>
      </c>
      <c r="AU170" s="149" t="s">
        <v>83</v>
      </c>
      <c r="AY170" s="17" t="s">
        <v>241</v>
      </c>
      <c r="BE170" s="150">
        <f>IF(N170="základní",J170,0)</f>
        <v>0</v>
      </c>
      <c r="BF170" s="150">
        <f>IF(N170="snížená",J170,0)</f>
        <v>0</v>
      </c>
      <c r="BG170" s="150">
        <f>IF(N170="zákl. přenesená",J170,0)</f>
        <v>0</v>
      </c>
      <c r="BH170" s="150">
        <f>IF(N170="sníž. přenesená",J170,0)</f>
        <v>0</v>
      </c>
      <c r="BI170" s="150">
        <f>IF(N170="nulová",J170,0)</f>
        <v>0</v>
      </c>
      <c r="BJ170" s="17" t="s">
        <v>81</v>
      </c>
      <c r="BK170" s="150">
        <f>ROUND(I170*H170,2)</f>
        <v>0</v>
      </c>
      <c r="BL170" s="17" t="s">
        <v>247</v>
      </c>
      <c r="BM170" s="149" t="s">
        <v>4136</v>
      </c>
    </row>
    <row r="171" spans="2:47" s="1" customFormat="1" ht="48.75">
      <c r="B171" s="32"/>
      <c r="D171" s="151" t="s">
        <v>248</v>
      </c>
      <c r="F171" s="152" t="s">
        <v>4137</v>
      </c>
      <c r="I171" s="153"/>
      <c r="L171" s="32"/>
      <c r="M171" s="154"/>
      <c r="T171" s="56"/>
      <c r="AT171" s="17" t="s">
        <v>248</v>
      </c>
      <c r="AU171" s="17" t="s">
        <v>83</v>
      </c>
    </row>
    <row r="172" spans="2:65" s="1" customFormat="1" ht="21.75" customHeight="1">
      <c r="B172" s="32"/>
      <c r="C172" s="155" t="s">
        <v>8</v>
      </c>
      <c r="D172" s="155" t="s">
        <v>260</v>
      </c>
      <c r="E172" s="156" t="s">
        <v>1567</v>
      </c>
      <c r="F172" s="157" t="s">
        <v>1568</v>
      </c>
      <c r="G172" s="158" t="s">
        <v>246</v>
      </c>
      <c r="H172" s="159">
        <v>0.576</v>
      </c>
      <c r="I172" s="160"/>
      <c r="J172" s="161">
        <f>ROUND(I172*H172,2)</f>
        <v>0</v>
      </c>
      <c r="K172" s="162"/>
      <c r="L172" s="163"/>
      <c r="M172" s="164" t="s">
        <v>1</v>
      </c>
      <c r="N172" s="165" t="s">
        <v>38</v>
      </c>
      <c r="P172" s="147">
        <f>O172*H172</f>
        <v>0</v>
      </c>
      <c r="Q172" s="147">
        <v>2.234</v>
      </c>
      <c r="R172" s="147">
        <f>Q172*H172</f>
        <v>1.286784</v>
      </c>
      <c r="S172" s="147">
        <v>0</v>
      </c>
      <c r="T172" s="148">
        <f>S172*H172</f>
        <v>0</v>
      </c>
      <c r="AR172" s="149" t="s">
        <v>258</v>
      </c>
      <c r="AT172" s="149" t="s">
        <v>260</v>
      </c>
      <c r="AU172" s="149" t="s">
        <v>83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4138</v>
      </c>
    </row>
    <row r="173" spans="2:47" s="1" customFormat="1" ht="11.25">
      <c r="B173" s="32"/>
      <c r="D173" s="151" t="s">
        <v>248</v>
      </c>
      <c r="F173" s="152" t="s">
        <v>1568</v>
      </c>
      <c r="I173" s="153"/>
      <c r="L173" s="32"/>
      <c r="M173" s="154"/>
      <c r="T173" s="56"/>
      <c r="AT173" s="17" t="s">
        <v>248</v>
      </c>
      <c r="AU173" s="17" t="s">
        <v>83</v>
      </c>
    </row>
    <row r="174" spans="2:65" s="1" customFormat="1" ht="16.5" customHeight="1">
      <c r="B174" s="32"/>
      <c r="C174" s="155" t="s">
        <v>275</v>
      </c>
      <c r="D174" s="155" t="s">
        <v>260</v>
      </c>
      <c r="E174" s="156" t="s">
        <v>4139</v>
      </c>
      <c r="F174" s="157" t="s">
        <v>4140</v>
      </c>
      <c r="G174" s="158" t="s">
        <v>263</v>
      </c>
      <c r="H174" s="159">
        <v>2</v>
      </c>
      <c r="I174" s="160"/>
      <c r="J174" s="161">
        <f>ROUND(I174*H174,2)</f>
        <v>0</v>
      </c>
      <c r="K174" s="162"/>
      <c r="L174" s="163"/>
      <c r="M174" s="164" t="s">
        <v>1</v>
      </c>
      <c r="N174" s="165" t="s">
        <v>38</v>
      </c>
      <c r="P174" s="147">
        <f>O174*H174</f>
        <v>0</v>
      </c>
      <c r="Q174" s="147">
        <v>0</v>
      </c>
      <c r="R174" s="147">
        <f>Q174*H174</f>
        <v>0</v>
      </c>
      <c r="S174" s="147">
        <v>0</v>
      </c>
      <c r="T174" s="148">
        <f>S174*H174</f>
        <v>0</v>
      </c>
      <c r="AR174" s="149" t="s">
        <v>258</v>
      </c>
      <c r="AT174" s="149" t="s">
        <v>260</v>
      </c>
      <c r="AU174" s="149" t="s">
        <v>83</v>
      </c>
      <c r="AY174" s="17" t="s">
        <v>241</v>
      </c>
      <c r="BE174" s="150">
        <f>IF(N174="základní",J174,0)</f>
        <v>0</v>
      </c>
      <c r="BF174" s="150">
        <f>IF(N174="snížená",J174,0)</f>
        <v>0</v>
      </c>
      <c r="BG174" s="150">
        <f>IF(N174="zákl. přenesená",J174,0)</f>
        <v>0</v>
      </c>
      <c r="BH174" s="150">
        <f>IF(N174="sníž. přenesená",J174,0)</f>
        <v>0</v>
      </c>
      <c r="BI174" s="150">
        <f>IF(N174="nulová",J174,0)</f>
        <v>0</v>
      </c>
      <c r="BJ174" s="17" t="s">
        <v>81</v>
      </c>
      <c r="BK174" s="150">
        <f>ROUND(I174*H174,2)</f>
        <v>0</v>
      </c>
      <c r="BL174" s="17" t="s">
        <v>247</v>
      </c>
      <c r="BM174" s="149" t="s">
        <v>4141</v>
      </c>
    </row>
    <row r="175" spans="2:47" s="1" customFormat="1" ht="11.25">
      <c r="B175" s="32"/>
      <c r="D175" s="151" t="s">
        <v>248</v>
      </c>
      <c r="F175" s="152" t="s">
        <v>4140</v>
      </c>
      <c r="I175" s="153"/>
      <c r="L175" s="32"/>
      <c r="M175" s="154"/>
      <c r="T175" s="56"/>
      <c r="AT175" s="17" t="s">
        <v>248</v>
      </c>
      <c r="AU175" s="17" t="s">
        <v>83</v>
      </c>
    </row>
    <row r="176" spans="2:51" s="13" customFormat="1" ht="22.5">
      <c r="B176" s="177"/>
      <c r="D176" s="151" t="s">
        <v>1584</v>
      </c>
      <c r="E176" s="178" t="s">
        <v>1</v>
      </c>
      <c r="F176" s="179" t="s">
        <v>4142</v>
      </c>
      <c r="H176" s="178" t="s">
        <v>1</v>
      </c>
      <c r="I176" s="180"/>
      <c r="L176" s="177"/>
      <c r="M176" s="181"/>
      <c r="T176" s="182"/>
      <c r="AT176" s="178" t="s">
        <v>1584</v>
      </c>
      <c r="AU176" s="178" t="s">
        <v>83</v>
      </c>
      <c r="AV176" s="13" t="s">
        <v>81</v>
      </c>
      <c r="AW176" s="13" t="s">
        <v>30</v>
      </c>
      <c r="AX176" s="13" t="s">
        <v>73</v>
      </c>
      <c r="AY176" s="178" t="s">
        <v>241</v>
      </c>
    </row>
    <row r="177" spans="2:51" s="12" customFormat="1" ht="11.25">
      <c r="B177" s="170"/>
      <c r="D177" s="151" t="s">
        <v>1584</v>
      </c>
      <c r="E177" s="171" t="s">
        <v>1</v>
      </c>
      <c r="F177" s="172" t="s">
        <v>83</v>
      </c>
      <c r="H177" s="173">
        <v>2</v>
      </c>
      <c r="I177" s="174"/>
      <c r="L177" s="170"/>
      <c r="M177" s="175"/>
      <c r="T177" s="176"/>
      <c r="AT177" s="171" t="s">
        <v>1584</v>
      </c>
      <c r="AU177" s="171" t="s">
        <v>83</v>
      </c>
      <c r="AV177" s="12" t="s">
        <v>83</v>
      </c>
      <c r="AW177" s="12" t="s">
        <v>30</v>
      </c>
      <c r="AX177" s="12" t="s">
        <v>81</v>
      </c>
      <c r="AY177" s="171" t="s">
        <v>241</v>
      </c>
    </row>
    <row r="178" spans="2:65" s="1" customFormat="1" ht="16.5" customHeight="1">
      <c r="B178" s="32"/>
      <c r="C178" s="155" t="s">
        <v>303</v>
      </c>
      <c r="D178" s="155" t="s">
        <v>260</v>
      </c>
      <c r="E178" s="156" t="s">
        <v>2153</v>
      </c>
      <c r="F178" s="157" t="s">
        <v>2154</v>
      </c>
      <c r="G178" s="158" t="s">
        <v>263</v>
      </c>
      <c r="H178" s="159">
        <v>8</v>
      </c>
      <c r="I178" s="160"/>
      <c r="J178" s="161">
        <f>ROUND(I178*H178,2)</f>
        <v>0</v>
      </c>
      <c r="K178" s="162"/>
      <c r="L178" s="163"/>
      <c r="M178" s="164" t="s">
        <v>1</v>
      </c>
      <c r="N178" s="165" t="s">
        <v>38</v>
      </c>
      <c r="P178" s="147">
        <f>O178*H178</f>
        <v>0</v>
      </c>
      <c r="Q178" s="147">
        <v>0.00265</v>
      </c>
      <c r="R178" s="147">
        <f>Q178*H178</f>
        <v>0.0212</v>
      </c>
      <c r="S178" s="147">
        <v>0</v>
      </c>
      <c r="T178" s="148">
        <f>S178*H178</f>
        <v>0</v>
      </c>
      <c r="AR178" s="149" t="s">
        <v>258</v>
      </c>
      <c r="AT178" s="149" t="s">
        <v>260</v>
      </c>
      <c r="AU178" s="149" t="s">
        <v>83</v>
      </c>
      <c r="AY178" s="17" t="s">
        <v>241</v>
      </c>
      <c r="BE178" s="150">
        <f>IF(N178="základní",J178,0)</f>
        <v>0</v>
      </c>
      <c r="BF178" s="150">
        <f>IF(N178="snížená",J178,0)</f>
        <v>0</v>
      </c>
      <c r="BG178" s="150">
        <f>IF(N178="zákl. přenesená",J178,0)</f>
        <v>0</v>
      </c>
      <c r="BH178" s="150">
        <f>IF(N178="sníž. přenesená",J178,0)</f>
        <v>0</v>
      </c>
      <c r="BI178" s="150">
        <f>IF(N178="nulová",J178,0)</f>
        <v>0</v>
      </c>
      <c r="BJ178" s="17" t="s">
        <v>81</v>
      </c>
      <c r="BK178" s="150">
        <f>ROUND(I178*H178,2)</f>
        <v>0</v>
      </c>
      <c r="BL178" s="17" t="s">
        <v>247</v>
      </c>
      <c r="BM178" s="149" t="s">
        <v>4143</v>
      </c>
    </row>
    <row r="179" spans="2:47" s="1" customFormat="1" ht="11.25">
      <c r="B179" s="32"/>
      <c r="D179" s="151" t="s">
        <v>248</v>
      </c>
      <c r="F179" s="152" t="s">
        <v>2154</v>
      </c>
      <c r="I179" s="153"/>
      <c r="L179" s="32"/>
      <c r="M179" s="154"/>
      <c r="T179" s="56"/>
      <c r="AT179" s="17" t="s">
        <v>248</v>
      </c>
      <c r="AU179" s="17" t="s">
        <v>83</v>
      </c>
    </row>
    <row r="180" spans="2:65" s="1" customFormat="1" ht="21.75" customHeight="1">
      <c r="B180" s="32"/>
      <c r="C180" s="155" t="s">
        <v>279</v>
      </c>
      <c r="D180" s="155" t="s">
        <v>260</v>
      </c>
      <c r="E180" s="156" t="s">
        <v>2156</v>
      </c>
      <c r="F180" s="157" t="s">
        <v>2157</v>
      </c>
      <c r="G180" s="158" t="s">
        <v>263</v>
      </c>
      <c r="H180" s="159">
        <v>16</v>
      </c>
      <c r="I180" s="160"/>
      <c r="J180" s="161">
        <f>ROUND(I180*H180,2)</f>
        <v>0</v>
      </c>
      <c r="K180" s="162"/>
      <c r="L180" s="163"/>
      <c r="M180" s="164" t="s">
        <v>1</v>
      </c>
      <c r="N180" s="165" t="s">
        <v>38</v>
      </c>
      <c r="P180" s="147">
        <f>O180*H180</f>
        <v>0</v>
      </c>
      <c r="Q180" s="147">
        <v>0.00015</v>
      </c>
      <c r="R180" s="147">
        <f>Q180*H180</f>
        <v>0.0024</v>
      </c>
      <c r="S180" s="147">
        <v>0</v>
      </c>
      <c r="T180" s="148">
        <f>S180*H180</f>
        <v>0</v>
      </c>
      <c r="AR180" s="149" t="s">
        <v>258</v>
      </c>
      <c r="AT180" s="149" t="s">
        <v>260</v>
      </c>
      <c r="AU180" s="149" t="s">
        <v>83</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247</v>
      </c>
      <c r="BM180" s="149" t="s">
        <v>4144</v>
      </c>
    </row>
    <row r="181" spans="2:47" s="1" customFormat="1" ht="11.25">
      <c r="B181" s="32"/>
      <c r="D181" s="151" t="s">
        <v>248</v>
      </c>
      <c r="F181" s="152" t="s">
        <v>2157</v>
      </c>
      <c r="I181" s="153"/>
      <c r="L181" s="32"/>
      <c r="M181" s="154"/>
      <c r="T181" s="56"/>
      <c r="AT181" s="17" t="s">
        <v>248</v>
      </c>
      <c r="AU181" s="17" t="s">
        <v>83</v>
      </c>
    </row>
    <row r="182" spans="2:65" s="1" customFormat="1" ht="16.5" customHeight="1">
      <c r="B182" s="32"/>
      <c r="C182" s="155" t="s">
        <v>310</v>
      </c>
      <c r="D182" s="155" t="s">
        <v>260</v>
      </c>
      <c r="E182" s="156" t="s">
        <v>2159</v>
      </c>
      <c r="F182" s="157" t="s">
        <v>2160</v>
      </c>
      <c r="G182" s="158" t="s">
        <v>263</v>
      </c>
      <c r="H182" s="159">
        <v>8</v>
      </c>
      <c r="I182" s="160"/>
      <c r="J182" s="161">
        <f>ROUND(I182*H182,2)</f>
        <v>0</v>
      </c>
      <c r="K182" s="162"/>
      <c r="L182" s="163"/>
      <c r="M182" s="164" t="s">
        <v>1</v>
      </c>
      <c r="N182" s="165" t="s">
        <v>38</v>
      </c>
      <c r="P182" s="147">
        <f>O182*H182</f>
        <v>0</v>
      </c>
      <c r="Q182" s="147">
        <v>0</v>
      </c>
      <c r="R182" s="147">
        <f>Q182*H182</f>
        <v>0</v>
      </c>
      <c r="S182" s="147">
        <v>0</v>
      </c>
      <c r="T182" s="148">
        <f>S182*H182</f>
        <v>0</v>
      </c>
      <c r="AR182" s="149" t="s">
        <v>258</v>
      </c>
      <c r="AT182" s="149" t="s">
        <v>260</v>
      </c>
      <c r="AU182" s="149" t="s">
        <v>83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247</v>
      </c>
      <c r="BM182" s="149" t="s">
        <v>4145</v>
      </c>
    </row>
    <row r="183" spans="2:47" s="1" customFormat="1" ht="11.25">
      <c r="B183" s="32"/>
      <c r="D183" s="151" t="s">
        <v>248</v>
      </c>
      <c r="F183" s="152" t="s">
        <v>2160</v>
      </c>
      <c r="I183" s="153"/>
      <c r="L183" s="32"/>
      <c r="M183" s="154"/>
      <c r="T183" s="56"/>
      <c r="AT183" s="17" t="s">
        <v>248</v>
      </c>
      <c r="AU183" s="17" t="s">
        <v>83</v>
      </c>
    </row>
    <row r="184" spans="2:65" s="1" customFormat="1" ht="16.5" customHeight="1">
      <c r="B184" s="32"/>
      <c r="C184" s="155" t="s">
        <v>282</v>
      </c>
      <c r="D184" s="155" t="s">
        <v>260</v>
      </c>
      <c r="E184" s="156" t="s">
        <v>4146</v>
      </c>
      <c r="F184" s="157" t="s">
        <v>4147</v>
      </c>
      <c r="G184" s="158" t="s">
        <v>257</v>
      </c>
      <c r="H184" s="159">
        <v>6.528</v>
      </c>
      <c r="I184" s="160"/>
      <c r="J184" s="161">
        <f>ROUND(I184*H184,2)</f>
        <v>0</v>
      </c>
      <c r="K184" s="162"/>
      <c r="L184" s="163"/>
      <c r="M184" s="164" t="s">
        <v>1</v>
      </c>
      <c r="N184" s="165" t="s">
        <v>38</v>
      </c>
      <c r="P184" s="147">
        <f>O184*H184</f>
        <v>0</v>
      </c>
      <c r="Q184" s="147">
        <v>0</v>
      </c>
      <c r="R184" s="147">
        <f>Q184*H184</f>
        <v>0</v>
      </c>
      <c r="S184" s="147">
        <v>0</v>
      </c>
      <c r="T184" s="148">
        <f>S184*H184</f>
        <v>0</v>
      </c>
      <c r="AR184" s="149" t="s">
        <v>258</v>
      </c>
      <c r="AT184" s="149" t="s">
        <v>260</v>
      </c>
      <c r="AU184" s="149" t="s">
        <v>83</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247</v>
      </c>
      <c r="BM184" s="149" t="s">
        <v>4148</v>
      </c>
    </row>
    <row r="185" spans="2:47" s="1" customFormat="1" ht="11.25">
      <c r="B185" s="32"/>
      <c r="D185" s="151" t="s">
        <v>248</v>
      </c>
      <c r="F185" s="152" t="s">
        <v>4147</v>
      </c>
      <c r="I185" s="153"/>
      <c r="L185" s="32"/>
      <c r="M185" s="154"/>
      <c r="T185" s="56"/>
      <c r="AT185" s="17" t="s">
        <v>248</v>
      </c>
      <c r="AU185" s="17" t="s">
        <v>83</v>
      </c>
    </row>
    <row r="186" spans="2:63" s="11" customFormat="1" ht="25.9" customHeight="1">
      <c r="B186" s="125"/>
      <c r="D186" s="126" t="s">
        <v>72</v>
      </c>
      <c r="E186" s="127" t="s">
        <v>636</v>
      </c>
      <c r="F186" s="127" t="s">
        <v>637</v>
      </c>
      <c r="I186" s="128"/>
      <c r="J186" s="129">
        <f>BK186</f>
        <v>0</v>
      </c>
      <c r="L186" s="125"/>
      <c r="M186" s="130"/>
      <c r="P186" s="131">
        <f>SUM(P187:P202)</f>
        <v>0</v>
      </c>
      <c r="R186" s="131">
        <f>SUM(R187:R202)</f>
        <v>0</v>
      </c>
      <c r="T186" s="132">
        <f>SUM(T187:T202)</f>
        <v>0</v>
      </c>
      <c r="AR186" s="126" t="s">
        <v>247</v>
      </c>
      <c r="AT186" s="133" t="s">
        <v>72</v>
      </c>
      <c r="AU186" s="133" t="s">
        <v>73</v>
      </c>
      <c r="AY186" s="126" t="s">
        <v>241</v>
      </c>
      <c r="BK186" s="134">
        <f>SUM(BK187:BK202)</f>
        <v>0</v>
      </c>
    </row>
    <row r="187" spans="2:65" s="1" customFormat="1" ht="16.5" customHeight="1">
      <c r="B187" s="32"/>
      <c r="C187" s="137" t="s">
        <v>7</v>
      </c>
      <c r="D187" s="137" t="s">
        <v>243</v>
      </c>
      <c r="E187" s="138" t="s">
        <v>4149</v>
      </c>
      <c r="F187" s="139" t="s">
        <v>4150</v>
      </c>
      <c r="G187" s="140" t="s">
        <v>263</v>
      </c>
      <c r="H187" s="141">
        <v>2</v>
      </c>
      <c r="I187" s="142"/>
      <c r="J187" s="143">
        <f>ROUND(I187*H187,2)</f>
        <v>0</v>
      </c>
      <c r="K187" s="144"/>
      <c r="L187" s="32"/>
      <c r="M187" s="145" t="s">
        <v>1</v>
      </c>
      <c r="N187" s="146" t="s">
        <v>38</v>
      </c>
      <c r="P187" s="147">
        <f>O187*H187</f>
        <v>0</v>
      </c>
      <c r="Q187" s="147">
        <v>0</v>
      </c>
      <c r="R187" s="147">
        <f>Q187*H187</f>
        <v>0</v>
      </c>
      <c r="S187" s="147">
        <v>0</v>
      </c>
      <c r="T187" s="148">
        <f>S187*H187</f>
        <v>0</v>
      </c>
      <c r="AR187" s="149" t="s">
        <v>1164</v>
      </c>
      <c r="AT187" s="149" t="s">
        <v>243</v>
      </c>
      <c r="AU187" s="149" t="s">
        <v>81</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1164</v>
      </c>
      <c r="BM187" s="149" t="s">
        <v>4151</v>
      </c>
    </row>
    <row r="188" spans="2:47" s="1" customFormat="1" ht="19.5">
      <c r="B188" s="32"/>
      <c r="D188" s="151" t="s">
        <v>248</v>
      </c>
      <c r="F188" s="152" t="s">
        <v>4152</v>
      </c>
      <c r="I188" s="153"/>
      <c r="L188" s="32"/>
      <c r="M188" s="154"/>
      <c r="T188" s="56"/>
      <c r="AT188" s="17" t="s">
        <v>248</v>
      </c>
      <c r="AU188" s="17" t="s">
        <v>81</v>
      </c>
    </row>
    <row r="189" spans="2:51" s="13" customFormat="1" ht="11.25">
      <c r="B189" s="177"/>
      <c r="D189" s="151" t="s">
        <v>1584</v>
      </c>
      <c r="E189" s="178" t="s">
        <v>1</v>
      </c>
      <c r="F189" s="179" t="s">
        <v>4153</v>
      </c>
      <c r="H189" s="178" t="s">
        <v>1</v>
      </c>
      <c r="I189" s="180"/>
      <c r="L189" s="177"/>
      <c r="M189" s="181"/>
      <c r="T189" s="182"/>
      <c r="AT189" s="178" t="s">
        <v>1584</v>
      </c>
      <c r="AU189" s="178" t="s">
        <v>81</v>
      </c>
      <c r="AV189" s="13" t="s">
        <v>81</v>
      </c>
      <c r="AW189" s="13" t="s">
        <v>30</v>
      </c>
      <c r="AX189" s="13" t="s">
        <v>73</v>
      </c>
      <c r="AY189" s="178" t="s">
        <v>241</v>
      </c>
    </row>
    <row r="190" spans="2:51" s="13" customFormat="1" ht="11.25">
      <c r="B190" s="177"/>
      <c r="D190" s="151" t="s">
        <v>1584</v>
      </c>
      <c r="E190" s="178" t="s">
        <v>1</v>
      </c>
      <c r="F190" s="179" t="s">
        <v>4154</v>
      </c>
      <c r="H190" s="178" t="s">
        <v>1</v>
      </c>
      <c r="I190" s="180"/>
      <c r="L190" s="177"/>
      <c r="M190" s="181"/>
      <c r="T190" s="182"/>
      <c r="AT190" s="178" t="s">
        <v>1584</v>
      </c>
      <c r="AU190" s="178" t="s">
        <v>81</v>
      </c>
      <c r="AV190" s="13" t="s">
        <v>81</v>
      </c>
      <c r="AW190" s="13" t="s">
        <v>30</v>
      </c>
      <c r="AX190" s="13" t="s">
        <v>73</v>
      </c>
      <c r="AY190" s="178" t="s">
        <v>241</v>
      </c>
    </row>
    <row r="191" spans="2:51" s="12" customFormat="1" ht="11.25">
      <c r="B191" s="170"/>
      <c r="D191" s="151" t="s">
        <v>1584</v>
      </c>
      <c r="E191" s="171" t="s">
        <v>1</v>
      </c>
      <c r="F191" s="172" t="s">
        <v>83</v>
      </c>
      <c r="H191" s="173">
        <v>2</v>
      </c>
      <c r="I191" s="174"/>
      <c r="L191" s="170"/>
      <c r="M191" s="175"/>
      <c r="T191" s="176"/>
      <c r="AT191" s="171" t="s">
        <v>1584</v>
      </c>
      <c r="AU191" s="171" t="s">
        <v>81</v>
      </c>
      <c r="AV191" s="12" t="s">
        <v>83</v>
      </c>
      <c r="AW191" s="12" t="s">
        <v>30</v>
      </c>
      <c r="AX191" s="12" t="s">
        <v>81</v>
      </c>
      <c r="AY191" s="171" t="s">
        <v>241</v>
      </c>
    </row>
    <row r="192" spans="2:65" s="1" customFormat="1" ht="55.5" customHeight="1">
      <c r="B192" s="32"/>
      <c r="C192" s="155" t="s">
        <v>286</v>
      </c>
      <c r="D192" s="155" t="s">
        <v>260</v>
      </c>
      <c r="E192" s="156" t="s">
        <v>4155</v>
      </c>
      <c r="F192" s="157" t="s">
        <v>4156</v>
      </c>
      <c r="G192" s="158" t="s">
        <v>263</v>
      </c>
      <c r="H192" s="159">
        <v>2</v>
      </c>
      <c r="I192" s="160"/>
      <c r="J192" s="161">
        <f>ROUND(I192*H192,2)</f>
        <v>0</v>
      </c>
      <c r="K192" s="162"/>
      <c r="L192" s="163"/>
      <c r="M192" s="164" t="s">
        <v>1</v>
      </c>
      <c r="N192" s="165" t="s">
        <v>38</v>
      </c>
      <c r="P192" s="147">
        <f>O192*H192</f>
        <v>0</v>
      </c>
      <c r="Q192" s="147">
        <v>0</v>
      </c>
      <c r="R192" s="147">
        <f>Q192*H192</f>
        <v>0</v>
      </c>
      <c r="S192" s="147">
        <v>0</v>
      </c>
      <c r="T192" s="148">
        <f>S192*H192</f>
        <v>0</v>
      </c>
      <c r="AR192" s="149" t="s">
        <v>1164</v>
      </c>
      <c r="AT192" s="149" t="s">
        <v>260</v>
      </c>
      <c r="AU192" s="149" t="s">
        <v>81</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1164</v>
      </c>
      <c r="BM192" s="149" t="s">
        <v>4157</v>
      </c>
    </row>
    <row r="193" spans="2:47" s="1" customFormat="1" ht="39">
      <c r="B193" s="32"/>
      <c r="D193" s="151" t="s">
        <v>248</v>
      </c>
      <c r="F193" s="152" t="s">
        <v>4156</v>
      </c>
      <c r="I193" s="153"/>
      <c r="L193" s="32"/>
      <c r="M193" s="154"/>
      <c r="T193" s="56"/>
      <c r="AT193" s="17" t="s">
        <v>248</v>
      </c>
      <c r="AU193" s="17" t="s">
        <v>81</v>
      </c>
    </row>
    <row r="194" spans="2:51" s="12" customFormat="1" ht="11.25">
      <c r="B194" s="170"/>
      <c r="D194" s="151" t="s">
        <v>1584</v>
      </c>
      <c r="E194" s="171" t="s">
        <v>1</v>
      </c>
      <c r="F194" s="172" t="s">
        <v>83</v>
      </c>
      <c r="H194" s="173">
        <v>2</v>
      </c>
      <c r="I194" s="174"/>
      <c r="L194" s="170"/>
      <c r="M194" s="175"/>
      <c r="T194" s="176"/>
      <c r="AT194" s="171" t="s">
        <v>1584</v>
      </c>
      <c r="AU194" s="171" t="s">
        <v>81</v>
      </c>
      <c r="AV194" s="12" t="s">
        <v>83</v>
      </c>
      <c r="AW194" s="12" t="s">
        <v>30</v>
      </c>
      <c r="AX194" s="12" t="s">
        <v>81</v>
      </c>
      <c r="AY194" s="171" t="s">
        <v>241</v>
      </c>
    </row>
    <row r="195" spans="2:65" s="1" customFormat="1" ht="62.65" customHeight="1">
      <c r="B195" s="32"/>
      <c r="C195" s="137" t="s">
        <v>323</v>
      </c>
      <c r="D195" s="137" t="s">
        <v>243</v>
      </c>
      <c r="E195" s="138" t="s">
        <v>2243</v>
      </c>
      <c r="F195" s="139" t="s">
        <v>2244</v>
      </c>
      <c r="G195" s="140" t="s">
        <v>263</v>
      </c>
      <c r="H195" s="141">
        <v>1</v>
      </c>
      <c r="I195" s="142"/>
      <c r="J195" s="143">
        <f>ROUND(I195*H195,2)</f>
        <v>0</v>
      </c>
      <c r="K195" s="144"/>
      <c r="L195" s="32"/>
      <c r="M195" s="145" t="s">
        <v>1</v>
      </c>
      <c r="N195" s="146" t="s">
        <v>38</v>
      </c>
      <c r="P195" s="147">
        <f>O195*H195</f>
        <v>0</v>
      </c>
      <c r="Q195" s="147">
        <v>0</v>
      </c>
      <c r="R195" s="147">
        <f>Q195*H195</f>
        <v>0</v>
      </c>
      <c r="S195" s="147">
        <v>0</v>
      </c>
      <c r="T195" s="148">
        <f>S195*H195</f>
        <v>0</v>
      </c>
      <c r="AR195" s="149" t="s">
        <v>247</v>
      </c>
      <c r="AT195" s="149" t="s">
        <v>243</v>
      </c>
      <c r="AU195" s="149" t="s">
        <v>81</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4158</v>
      </c>
    </row>
    <row r="196" spans="2:47" s="1" customFormat="1" ht="78">
      <c r="B196" s="32"/>
      <c r="D196" s="151" t="s">
        <v>248</v>
      </c>
      <c r="F196" s="152" t="s">
        <v>2246</v>
      </c>
      <c r="I196" s="153"/>
      <c r="L196" s="32"/>
      <c r="M196" s="154"/>
      <c r="T196" s="56"/>
      <c r="AT196" s="17" t="s">
        <v>248</v>
      </c>
      <c r="AU196" s="17" t="s">
        <v>81</v>
      </c>
    </row>
    <row r="197" spans="2:51" s="13" customFormat="1" ht="11.25">
      <c r="B197" s="177"/>
      <c r="D197" s="151" t="s">
        <v>1584</v>
      </c>
      <c r="E197" s="178" t="s">
        <v>1</v>
      </c>
      <c r="F197" s="179" t="s">
        <v>4159</v>
      </c>
      <c r="H197" s="178" t="s">
        <v>1</v>
      </c>
      <c r="I197" s="180"/>
      <c r="L197" s="177"/>
      <c r="M197" s="181"/>
      <c r="T197" s="182"/>
      <c r="AT197" s="178" t="s">
        <v>1584</v>
      </c>
      <c r="AU197" s="178" t="s">
        <v>81</v>
      </c>
      <c r="AV197" s="13" t="s">
        <v>81</v>
      </c>
      <c r="AW197" s="13" t="s">
        <v>30</v>
      </c>
      <c r="AX197" s="13" t="s">
        <v>73</v>
      </c>
      <c r="AY197" s="178" t="s">
        <v>241</v>
      </c>
    </row>
    <row r="198" spans="2:51" s="12" customFormat="1" ht="11.25">
      <c r="B198" s="170"/>
      <c r="D198" s="151" t="s">
        <v>1584</v>
      </c>
      <c r="E198" s="171" t="s">
        <v>1</v>
      </c>
      <c r="F198" s="172" t="s">
        <v>81</v>
      </c>
      <c r="H198" s="173">
        <v>1</v>
      </c>
      <c r="I198" s="174"/>
      <c r="L198" s="170"/>
      <c r="M198" s="175"/>
      <c r="T198" s="176"/>
      <c r="AT198" s="171" t="s">
        <v>1584</v>
      </c>
      <c r="AU198" s="171" t="s">
        <v>81</v>
      </c>
      <c r="AV198" s="12" t="s">
        <v>83</v>
      </c>
      <c r="AW198" s="12" t="s">
        <v>30</v>
      </c>
      <c r="AX198" s="12" t="s">
        <v>81</v>
      </c>
      <c r="AY198" s="171" t="s">
        <v>241</v>
      </c>
    </row>
    <row r="199" spans="2:65" s="1" customFormat="1" ht="55.5" customHeight="1">
      <c r="B199" s="32"/>
      <c r="C199" s="137" t="s">
        <v>289</v>
      </c>
      <c r="D199" s="137" t="s">
        <v>243</v>
      </c>
      <c r="E199" s="138" t="s">
        <v>2249</v>
      </c>
      <c r="F199" s="139" t="s">
        <v>2250</v>
      </c>
      <c r="G199" s="140" t="s">
        <v>563</v>
      </c>
      <c r="H199" s="141">
        <v>1.929</v>
      </c>
      <c r="I199" s="142"/>
      <c r="J199" s="143">
        <f>ROUND(I199*H199,2)</f>
        <v>0</v>
      </c>
      <c r="K199" s="144"/>
      <c r="L199" s="32"/>
      <c r="M199" s="145" t="s">
        <v>1</v>
      </c>
      <c r="N199" s="146" t="s">
        <v>38</v>
      </c>
      <c r="P199" s="147">
        <f>O199*H199</f>
        <v>0</v>
      </c>
      <c r="Q199" s="147">
        <v>0</v>
      </c>
      <c r="R199" s="147">
        <f>Q199*H199</f>
        <v>0</v>
      </c>
      <c r="S199" s="147">
        <v>0</v>
      </c>
      <c r="T199" s="148">
        <f>S199*H199</f>
        <v>0</v>
      </c>
      <c r="AR199" s="149" t="s">
        <v>1164</v>
      </c>
      <c r="AT199" s="149" t="s">
        <v>243</v>
      </c>
      <c r="AU199" s="149" t="s">
        <v>81</v>
      </c>
      <c r="AY199" s="17" t="s">
        <v>241</v>
      </c>
      <c r="BE199" s="150">
        <f>IF(N199="základní",J199,0)</f>
        <v>0</v>
      </c>
      <c r="BF199" s="150">
        <f>IF(N199="snížená",J199,0)</f>
        <v>0</v>
      </c>
      <c r="BG199" s="150">
        <f>IF(N199="zákl. přenesená",J199,0)</f>
        <v>0</v>
      </c>
      <c r="BH199" s="150">
        <f>IF(N199="sníž. přenesená",J199,0)</f>
        <v>0</v>
      </c>
      <c r="BI199" s="150">
        <f>IF(N199="nulová",J199,0)</f>
        <v>0</v>
      </c>
      <c r="BJ199" s="17" t="s">
        <v>81</v>
      </c>
      <c r="BK199" s="150">
        <f>ROUND(I199*H199,2)</f>
        <v>0</v>
      </c>
      <c r="BL199" s="17" t="s">
        <v>1164</v>
      </c>
      <c r="BM199" s="149" t="s">
        <v>4160</v>
      </c>
    </row>
    <row r="200" spans="2:47" s="1" customFormat="1" ht="78">
      <c r="B200" s="32"/>
      <c r="D200" s="151" t="s">
        <v>248</v>
      </c>
      <c r="F200" s="152" t="s">
        <v>2252</v>
      </c>
      <c r="I200" s="153"/>
      <c r="L200" s="32"/>
      <c r="M200" s="154"/>
      <c r="T200" s="56"/>
      <c r="AT200" s="17" t="s">
        <v>248</v>
      </c>
      <c r="AU200" s="17" t="s">
        <v>81</v>
      </c>
    </row>
    <row r="201" spans="2:51" s="13" customFormat="1" ht="11.25">
      <c r="B201" s="177"/>
      <c r="D201" s="151" t="s">
        <v>1584</v>
      </c>
      <c r="E201" s="178" t="s">
        <v>1</v>
      </c>
      <c r="F201" s="179" t="s">
        <v>4161</v>
      </c>
      <c r="H201" s="178" t="s">
        <v>1</v>
      </c>
      <c r="I201" s="180"/>
      <c r="L201" s="177"/>
      <c r="M201" s="181"/>
      <c r="T201" s="182"/>
      <c r="AT201" s="178" t="s">
        <v>1584</v>
      </c>
      <c r="AU201" s="178" t="s">
        <v>81</v>
      </c>
      <c r="AV201" s="13" t="s">
        <v>81</v>
      </c>
      <c r="AW201" s="13" t="s">
        <v>30</v>
      </c>
      <c r="AX201" s="13" t="s">
        <v>73</v>
      </c>
      <c r="AY201" s="178" t="s">
        <v>241</v>
      </c>
    </row>
    <row r="202" spans="2:51" s="12" customFormat="1" ht="11.25">
      <c r="B202" s="170"/>
      <c r="D202" s="151" t="s">
        <v>1584</v>
      </c>
      <c r="E202" s="171" t="s">
        <v>1</v>
      </c>
      <c r="F202" s="172" t="s">
        <v>4162</v>
      </c>
      <c r="H202" s="173">
        <v>1.929</v>
      </c>
      <c r="I202" s="174"/>
      <c r="L202" s="170"/>
      <c r="M202" s="183"/>
      <c r="N202" s="184"/>
      <c r="O202" s="184"/>
      <c r="P202" s="184"/>
      <c r="Q202" s="184"/>
      <c r="R202" s="184"/>
      <c r="S202" s="184"/>
      <c r="T202" s="185"/>
      <c r="AT202" s="171" t="s">
        <v>1584</v>
      </c>
      <c r="AU202" s="171" t="s">
        <v>81</v>
      </c>
      <c r="AV202" s="12" t="s">
        <v>83</v>
      </c>
      <c r="AW202" s="12" t="s">
        <v>30</v>
      </c>
      <c r="AX202" s="12" t="s">
        <v>81</v>
      </c>
      <c r="AY202" s="171" t="s">
        <v>241</v>
      </c>
    </row>
    <row r="203" spans="2:12" s="1" customFormat="1" ht="6.95" customHeight="1">
      <c r="B203" s="44"/>
      <c r="C203" s="45"/>
      <c r="D203" s="45"/>
      <c r="E203" s="45"/>
      <c r="F203" s="45"/>
      <c r="G203" s="45"/>
      <c r="H203" s="45"/>
      <c r="I203" s="45"/>
      <c r="J203" s="45"/>
      <c r="K203" s="45"/>
      <c r="L203" s="32"/>
    </row>
  </sheetData>
  <sheetProtection algorithmName="SHA-512" hashValue="LrC6QKOzRgnzt31fccRlHFyZWiiMVVeSM7loq4As0cddaI5fy6jeNVedBLoHXMuaRZDmokW9GbPiS1f7LG+Uwg==" saltValue="tS+PY/MdRTiiZlw9/SIzsHrqopiToWPyzVYcCXIOw6PD3AjPPTn+fix28mEkNT6wY2ZMkObyVeYl/pVl2f28Lw==" spinCount="100000" sheet="1" objects="1" scenarios="1" formatColumns="0" formatRows="0" autoFilter="0"/>
  <autoFilter ref="C118:K202"/>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BM191"/>
  <sheetViews>
    <sheetView showGridLines="0" workbookViewId="0" topLeftCell="A4"/>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177</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4163</v>
      </c>
      <c r="F9" s="247"/>
      <c r="G9" s="247"/>
      <c r="H9" s="247"/>
      <c r="L9" s="32"/>
    </row>
    <row r="10" spans="2:12" s="1" customFormat="1" ht="12" customHeight="1">
      <c r="B10" s="32"/>
      <c r="D10" s="27" t="s">
        <v>3927</v>
      </c>
      <c r="L10" s="32"/>
    </row>
    <row r="11" spans="2:12" s="1" customFormat="1" ht="16.5" customHeight="1">
      <c r="B11" s="32"/>
      <c r="E11" s="241" t="s">
        <v>4164</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ROUND(J121,2)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ROUND((SUM(BE121:BE190)),2)</f>
        <v>0</v>
      </c>
      <c r="I35" s="96">
        <v>0.21</v>
      </c>
      <c r="J35" s="86">
        <f>ROUND(((SUM(BE121:BE190))*I35),2)</f>
        <v>0</v>
      </c>
      <c r="L35" s="32"/>
    </row>
    <row r="36" spans="2:12" s="1" customFormat="1" ht="14.45" customHeight="1">
      <c r="B36" s="32"/>
      <c r="E36" s="27" t="s">
        <v>39</v>
      </c>
      <c r="F36" s="86">
        <f>ROUND((SUM(BF121:BF190)),2)</f>
        <v>0</v>
      </c>
      <c r="I36" s="96">
        <v>0.15</v>
      </c>
      <c r="J36" s="86">
        <f>ROUND(((SUM(BF121:BF190))*I36),2)</f>
        <v>0</v>
      </c>
      <c r="L36" s="32"/>
    </row>
    <row r="37" spans="2:12" s="1" customFormat="1" ht="14.45" customHeight="1" hidden="1">
      <c r="B37" s="32"/>
      <c r="E37" s="27" t="s">
        <v>40</v>
      </c>
      <c r="F37" s="86">
        <f>ROUND((SUM(BG121:BG190)),2)</f>
        <v>0</v>
      </c>
      <c r="I37" s="96">
        <v>0.21</v>
      </c>
      <c r="J37" s="86">
        <f>0</f>
        <v>0</v>
      </c>
      <c r="L37" s="32"/>
    </row>
    <row r="38" spans="2:12" s="1" customFormat="1" ht="14.45" customHeight="1" hidden="1">
      <c r="B38" s="32"/>
      <c r="E38" s="27" t="s">
        <v>41</v>
      </c>
      <c r="F38" s="86">
        <f>ROUND((SUM(BH121:BH190)),2)</f>
        <v>0</v>
      </c>
      <c r="I38" s="96">
        <v>0.15</v>
      </c>
      <c r="J38" s="86">
        <f>0</f>
        <v>0</v>
      </c>
      <c r="L38" s="32"/>
    </row>
    <row r="39" spans="2:12" s="1" customFormat="1" ht="14.45" customHeight="1" hidden="1">
      <c r="B39" s="32"/>
      <c r="E39" s="27" t="s">
        <v>42</v>
      </c>
      <c r="F39" s="86">
        <f>ROUND((SUM(BI121:BI190)),2)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4163</v>
      </c>
      <c r="F87" s="247"/>
      <c r="G87" s="247"/>
      <c r="H87" s="247"/>
      <c r="L87" s="32"/>
    </row>
    <row r="88" spans="2:12" s="1" customFormat="1" ht="12" customHeight="1">
      <c r="B88" s="32"/>
      <c r="C88" s="27" t="s">
        <v>3927</v>
      </c>
      <c r="L88" s="32"/>
    </row>
    <row r="89" spans="2:12" s="1" customFormat="1" ht="16.5" customHeight="1">
      <c r="B89" s="32"/>
      <c r="E89" s="241" t="str">
        <f>E11</f>
        <v>R01 - Infrastruktura</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J121</f>
        <v>0</v>
      </c>
      <c r="L98" s="32"/>
      <c r="AU98" s="17" t="s">
        <v>212</v>
      </c>
    </row>
    <row r="99" spans="2:12" s="8" customFormat="1" ht="24.95" customHeight="1">
      <c r="B99" s="108"/>
      <c r="D99" s="109" t="s">
        <v>225</v>
      </c>
      <c r="E99" s="110"/>
      <c r="F99" s="110"/>
      <c r="G99" s="110"/>
      <c r="H99" s="110"/>
      <c r="I99" s="110"/>
      <c r="J99" s="111">
        <f>J122</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ht="12" customHeight="1">
      <c r="B110" s="20"/>
      <c r="C110" s="27" t="s">
        <v>206</v>
      </c>
      <c r="L110" s="20"/>
    </row>
    <row r="111" spans="2:12" s="1" customFormat="1" ht="16.5" customHeight="1">
      <c r="B111" s="32"/>
      <c r="E111" s="245" t="s">
        <v>4163</v>
      </c>
      <c r="F111" s="247"/>
      <c r="G111" s="247"/>
      <c r="H111" s="247"/>
      <c r="L111" s="32"/>
    </row>
    <row r="112" spans="2:12" s="1" customFormat="1" ht="12" customHeight="1">
      <c r="B112" s="32"/>
      <c r="C112" s="27" t="s">
        <v>3927</v>
      </c>
      <c r="L112" s="32"/>
    </row>
    <row r="113" spans="2:12" s="1" customFormat="1" ht="16.5" customHeight="1">
      <c r="B113" s="32"/>
      <c r="E113" s="241" t="str">
        <f>E11</f>
        <v>R01 - Infrastruktura</v>
      </c>
      <c r="F113" s="247"/>
      <c r="G113" s="247"/>
      <c r="H113" s="247"/>
      <c r="L113" s="32"/>
    </row>
    <row r="114" spans="2:12" s="1" customFormat="1" ht="6.95" customHeight="1">
      <c r="B114" s="32"/>
      <c r="L114" s="32"/>
    </row>
    <row r="115" spans="2:12" s="1" customFormat="1" ht="12" customHeight="1">
      <c r="B115" s="32"/>
      <c r="C115" s="27" t="s">
        <v>20</v>
      </c>
      <c r="F115" s="25" t="str">
        <f>F14</f>
        <v xml:space="preserve"> </v>
      </c>
      <c r="I115" s="27" t="s">
        <v>22</v>
      </c>
      <c r="J115" s="52" t="str">
        <f>IF(J14="","",J14)</f>
        <v>30. 6. 2023</v>
      </c>
      <c r="L115" s="32"/>
    </row>
    <row r="116" spans="2:12" s="1" customFormat="1" ht="6.95" customHeight="1">
      <c r="B116" s="32"/>
      <c r="L116" s="32"/>
    </row>
    <row r="117" spans="2:12" s="1" customFormat="1" ht="15.2" customHeight="1">
      <c r="B117" s="32"/>
      <c r="C117" s="27" t="s">
        <v>24</v>
      </c>
      <c r="F117" s="25" t="str">
        <f>E17</f>
        <v xml:space="preserve"> </v>
      </c>
      <c r="I117" s="27" t="s">
        <v>29</v>
      </c>
      <c r="J117" s="30" t="str">
        <f>E23</f>
        <v>Ing. Petr Kortyš</v>
      </c>
      <c r="L117" s="32"/>
    </row>
    <row r="118" spans="2:12" s="1" customFormat="1" ht="15.2" customHeight="1">
      <c r="B118" s="32"/>
      <c r="C118" s="27" t="s">
        <v>27</v>
      </c>
      <c r="F118" s="25" t="str">
        <f>IF(E20="","",E20)</f>
        <v>Vyplň údaj</v>
      </c>
      <c r="I118" s="27" t="s">
        <v>31</v>
      </c>
      <c r="J118" s="30" t="str">
        <f>E26</f>
        <v xml:space="preserve"> </v>
      </c>
      <c r="L118" s="32"/>
    </row>
    <row r="119" spans="2:12" s="1" customFormat="1" ht="10.35" customHeight="1">
      <c r="B119" s="32"/>
      <c r="L119" s="32"/>
    </row>
    <row r="120" spans="2:20" s="10" customFormat="1" ht="29.25" customHeight="1">
      <c r="B120" s="116"/>
      <c r="C120" s="117" t="s">
        <v>227</v>
      </c>
      <c r="D120" s="118" t="s">
        <v>58</v>
      </c>
      <c r="E120" s="118" t="s">
        <v>54</v>
      </c>
      <c r="F120" s="118" t="s">
        <v>55</v>
      </c>
      <c r="G120" s="118" t="s">
        <v>228</v>
      </c>
      <c r="H120" s="118" t="s">
        <v>229</v>
      </c>
      <c r="I120" s="118" t="s">
        <v>230</v>
      </c>
      <c r="J120" s="119" t="s">
        <v>210</v>
      </c>
      <c r="K120" s="120" t="s">
        <v>231</v>
      </c>
      <c r="L120" s="116"/>
      <c r="M120" s="59" t="s">
        <v>1</v>
      </c>
      <c r="N120" s="60" t="s">
        <v>37</v>
      </c>
      <c r="O120" s="60" t="s">
        <v>232</v>
      </c>
      <c r="P120" s="60" t="s">
        <v>233</v>
      </c>
      <c r="Q120" s="60" t="s">
        <v>234</v>
      </c>
      <c r="R120" s="60" t="s">
        <v>235</v>
      </c>
      <c r="S120" s="60" t="s">
        <v>236</v>
      </c>
      <c r="T120" s="61" t="s">
        <v>237</v>
      </c>
    </row>
    <row r="121" spans="2:63" s="1" customFormat="1" ht="22.9" customHeight="1">
      <c r="B121" s="32"/>
      <c r="C121" s="64" t="s">
        <v>238</v>
      </c>
      <c r="J121" s="121">
        <f>BK121</f>
        <v>0</v>
      </c>
      <c r="L121" s="32"/>
      <c r="M121" s="62"/>
      <c r="N121" s="53"/>
      <c r="O121" s="53"/>
      <c r="P121" s="122">
        <f>P122</f>
        <v>0</v>
      </c>
      <c r="Q121" s="53"/>
      <c r="R121" s="122">
        <f>R122</f>
        <v>0</v>
      </c>
      <c r="S121" s="53"/>
      <c r="T121" s="123">
        <f>T122</f>
        <v>0</v>
      </c>
      <c r="AT121" s="17" t="s">
        <v>72</v>
      </c>
      <c r="AU121" s="17" t="s">
        <v>212</v>
      </c>
      <c r="BK121" s="124">
        <f>BK122</f>
        <v>0</v>
      </c>
    </row>
    <row r="122" spans="2:63" s="11" customFormat="1" ht="25.9" customHeight="1">
      <c r="B122" s="125"/>
      <c r="D122" s="126" t="s">
        <v>72</v>
      </c>
      <c r="E122" s="127" t="s">
        <v>636</v>
      </c>
      <c r="F122" s="127" t="s">
        <v>637</v>
      </c>
      <c r="I122" s="128"/>
      <c r="J122" s="129">
        <f>BK122</f>
        <v>0</v>
      </c>
      <c r="L122" s="125"/>
      <c r="M122" s="130"/>
      <c r="P122" s="131">
        <f>SUM(P123:P190)</f>
        <v>0</v>
      </c>
      <c r="R122" s="131">
        <f>SUM(R123:R190)</f>
        <v>0</v>
      </c>
      <c r="T122" s="132">
        <f>SUM(T123:T190)</f>
        <v>0</v>
      </c>
      <c r="AR122" s="126" t="s">
        <v>247</v>
      </c>
      <c r="AT122" s="133" t="s">
        <v>72</v>
      </c>
      <c r="AU122" s="133" t="s">
        <v>73</v>
      </c>
      <c r="AY122" s="126" t="s">
        <v>241</v>
      </c>
      <c r="BK122" s="134">
        <f>SUM(BK123:BK190)</f>
        <v>0</v>
      </c>
    </row>
    <row r="123" spans="2:65" s="1" customFormat="1" ht="78" customHeight="1">
      <c r="B123" s="32"/>
      <c r="C123" s="137" t="s">
        <v>81</v>
      </c>
      <c r="D123" s="137" t="s">
        <v>243</v>
      </c>
      <c r="E123" s="138" t="s">
        <v>4166</v>
      </c>
      <c r="F123" s="139" t="s">
        <v>4167</v>
      </c>
      <c r="G123" s="140" t="s">
        <v>263</v>
      </c>
      <c r="H123" s="141">
        <v>2</v>
      </c>
      <c r="I123" s="142"/>
      <c r="J123" s="143">
        <f>ROUND(I123*H123,2)</f>
        <v>0</v>
      </c>
      <c r="K123" s="144"/>
      <c r="L123" s="32"/>
      <c r="M123" s="145" t="s">
        <v>1</v>
      </c>
      <c r="N123" s="146" t="s">
        <v>38</v>
      </c>
      <c r="P123" s="147">
        <f>O123*H123</f>
        <v>0</v>
      </c>
      <c r="Q123" s="147">
        <v>0</v>
      </c>
      <c r="R123" s="147">
        <f>Q123*H123</f>
        <v>0</v>
      </c>
      <c r="S123" s="147">
        <v>0</v>
      </c>
      <c r="T123" s="148">
        <f>S123*H123</f>
        <v>0</v>
      </c>
      <c r="AR123" s="149" t="s">
        <v>1164</v>
      </c>
      <c r="AT123" s="149" t="s">
        <v>243</v>
      </c>
      <c r="AU123" s="149" t="s">
        <v>81</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1164</v>
      </c>
      <c r="BM123" s="149" t="s">
        <v>4168</v>
      </c>
    </row>
    <row r="124" spans="2:47" s="1" customFormat="1" ht="87.75">
      <c r="B124" s="32"/>
      <c r="D124" s="151" t="s">
        <v>248</v>
      </c>
      <c r="F124" s="152" t="s">
        <v>4169</v>
      </c>
      <c r="I124" s="153"/>
      <c r="L124" s="32"/>
      <c r="M124" s="154"/>
      <c r="T124" s="56"/>
      <c r="AT124" s="17" t="s">
        <v>248</v>
      </c>
      <c r="AU124" s="17" t="s">
        <v>81</v>
      </c>
    </row>
    <row r="125" spans="2:65" s="1" customFormat="1" ht="24.2" customHeight="1">
      <c r="B125" s="32"/>
      <c r="C125" s="155" t="s">
        <v>83</v>
      </c>
      <c r="D125" s="155" t="s">
        <v>260</v>
      </c>
      <c r="E125" s="156" t="s">
        <v>4170</v>
      </c>
      <c r="F125" s="157" t="s">
        <v>4171</v>
      </c>
      <c r="G125" s="158" t="s">
        <v>733</v>
      </c>
      <c r="H125" s="159">
        <v>2</v>
      </c>
      <c r="I125" s="160"/>
      <c r="J125" s="161">
        <f>ROUND(I125*H125,2)</f>
        <v>0</v>
      </c>
      <c r="K125" s="162"/>
      <c r="L125" s="163"/>
      <c r="M125" s="164" t="s">
        <v>1</v>
      </c>
      <c r="N125" s="165" t="s">
        <v>38</v>
      </c>
      <c r="P125" s="147">
        <f>O125*H125</f>
        <v>0</v>
      </c>
      <c r="Q125" s="147">
        <v>0</v>
      </c>
      <c r="R125" s="147">
        <f>Q125*H125</f>
        <v>0</v>
      </c>
      <c r="S125" s="147">
        <v>0</v>
      </c>
      <c r="T125" s="148">
        <f>S125*H125</f>
        <v>0</v>
      </c>
      <c r="AR125" s="149" t="s">
        <v>1164</v>
      </c>
      <c r="AT125" s="149" t="s">
        <v>260</v>
      </c>
      <c r="AU125" s="149" t="s">
        <v>81</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1164</v>
      </c>
      <c r="BM125" s="149" t="s">
        <v>4172</v>
      </c>
    </row>
    <row r="126" spans="2:47" s="1" customFormat="1" ht="19.5">
      <c r="B126" s="32"/>
      <c r="D126" s="151" t="s">
        <v>248</v>
      </c>
      <c r="F126" s="152" t="s">
        <v>4171</v>
      </c>
      <c r="I126" s="153"/>
      <c r="L126" s="32"/>
      <c r="M126" s="154"/>
      <c r="T126" s="56"/>
      <c r="AT126" s="17" t="s">
        <v>248</v>
      </c>
      <c r="AU126" s="17" t="s">
        <v>81</v>
      </c>
    </row>
    <row r="127" spans="2:65" s="1" customFormat="1" ht="66.75" customHeight="1">
      <c r="B127" s="32"/>
      <c r="C127" s="137" t="s">
        <v>251</v>
      </c>
      <c r="D127" s="137" t="s">
        <v>243</v>
      </c>
      <c r="E127" s="138" t="s">
        <v>4173</v>
      </c>
      <c r="F127" s="139" t="s">
        <v>4174</v>
      </c>
      <c r="G127" s="140" t="s">
        <v>263</v>
      </c>
      <c r="H127" s="141">
        <v>2</v>
      </c>
      <c r="I127" s="142"/>
      <c r="J127" s="143">
        <f>ROUND(I127*H127,2)</f>
        <v>0</v>
      </c>
      <c r="K127" s="144"/>
      <c r="L127" s="32"/>
      <c r="M127" s="145" t="s">
        <v>1</v>
      </c>
      <c r="N127" s="146" t="s">
        <v>38</v>
      </c>
      <c r="P127" s="147">
        <f>O127*H127</f>
        <v>0</v>
      </c>
      <c r="Q127" s="147">
        <v>0</v>
      </c>
      <c r="R127" s="147">
        <f>Q127*H127</f>
        <v>0</v>
      </c>
      <c r="S127" s="147">
        <v>0</v>
      </c>
      <c r="T127" s="148">
        <f>S127*H127</f>
        <v>0</v>
      </c>
      <c r="AR127" s="149" t="s">
        <v>1164</v>
      </c>
      <c r="AT127" s="149" t="s">
        <v>243</v>
      </c>
      <c r="AU127" s="149" t="s">
        <v>81</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1164</v>
      </c>
      <c r="BM127" s="149" t="s">
        <v>4175</v>
      </c>
    </row>
    <row r="128" spans="2:47" s="1" customFormat="1" ht="87.75">
      <c r="B128" s="32"/>
      <c r="D128" s="151" t="s">
        <v>248</v>
      </c>
      <c r="F128" s="152" t="s">
        <v>4176</v>
      </c>
      <c r="I128" s="153"/>
      <c r="L128" s="32"/>
      <c r="M128" s="154"/>
      <c r="T128" s="56"/>
      <c r="AT128" s="17" t="s">
        <v>248</v>
      </c>
      <c r="AU128" s="17" t="s">
        <v>81</v>
      </c>
    </row>
    <row r="129" spans="2:65" s="1" customFormat="1" ht="24.2" customHeight="1">
      <c r="B129" s="32"/>
      <c r="C129" s="137" t="s">
        <v>247</v>
      </c>
      <c r="D129" s="137" t="s">
        <v>243</v>
      </c>
      <c r="E129" s="138" t="s">
        <v>4177</v>
      </c>
      <c r="F129" s="139" t="s">
        <v>4178</v>
      </c>
      <c r="G129" s="140" t="s">
        <v>263</v>
      </c>
      <c r="H129" s="141">
        <v>2</v>
      </c>
      <c r="I129" s="142"/>
      <c r="J129" s="143">
        <f>ROUND(I129*H129,2)</f>
        <v>0</v>
      </c>
      <c r="K129" s="144"/>
      <c r="L129" s="32"/>
      <c r="M129" s="145" t="s">
        <v>1</v>
      </c>
      <c r="N129" s="146" t="s">
        <v>38</v>
      </c>
      <c r="P129" s="147">
        <f>O129*H129</f>
        <v>0</v>
      </c>
      <c r="Q129" s="147">
        <v>0</v>
      </c>
      <c r="R129" s="147">
        <f>Q129*H129</f>
        <v>0</v>
      </c>
      <c r="S129" s="147">
        <v>0</v>
      </c>
      <c r="T129" s="148">
        <f>S129*H129</f>
        <v>0</v>
      </c>
      <c r="AR129" s="149" t="s">
        <v>1164</v>
      </c>
      <c r="AT129" s="149" t="s">
        <v>243</v>
      </c>
      <c r="AU129" s="149" t="s">
        <v>81</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1164</v>
      </c>
      <c r="BM129" s="149" t="s">
        <v>4179</v>
      </c>
    </row>
    <row r="130" spans="2:47" s="1" customFormat="1" ht="19.5">
      <c r="B130" s="32"/>
      <c r="D130" s="151" t="s">
        <v>248</v>
      </c>
      <c r="F130" s="152" t="s">
        <v>4178</v>
      </c>
      <c r="I130" s="153"/>
      <c r="L130" s="32"/>
      <c r="M130" s="154"/>
      <c r="T130" s="56"/>
      <c r="AT130" s="17" t="s">
        <v>248</v>
      </c>
      <c r="AU130" s="17" t="s">
        <v>81</v>
      </c>
    </row>
    <row r="131" spans="2:65" s="1" customFormat="1" ht="24.2" customHeight="1">
      <c r="B131" s="32"/>
      <c r="C131" s="155" t="s">
        <v>259</v>
      </c>
      <c r="D131" s="155" t="s">
        <v>260</v>
      </c>
      <c r="E131" s="156" t="s">
        <v>4180</v>
      </c>
      <c r="F131" s="157" t="s">
        <v>4181</v>
      </c>
      <c r="G131" s="158" t="s">
        <v>263</v>
      </c>
      <c r="H131" s="159">
        <v>2</v>
      </c>
      <c r="I131" s="160"/>
      <c r="J131" s="161">
        <f>ROUND(I131*H131,2)</f>
        <v>0</v>
      </c>
      <c r="K131" s="162"/>
      <c r="L131" s="163"/>
      <c r="M131" s="164" t="s">
        <v>1</v>
      </c>
      <c r="N131" s="165" t="s">
        <v>38</v>
      </c>
      <c r="P131" s="147">
        <f>O131*H131</f>
        <v>0</v>
      </c>
      <c r="Q131" s="147">
        <v>0</v>
      </c>
      <c r="R131" s="147">
        <f>Q131*H131</f>
        <v>0</v>
      </c>
      <c r="S131" s="147">
        <v>0</v>
      </c>
      <c r="T131" s="148">
        <f>S131*H131</f>
        <v>0</v>
      </c>
      <c r="AR131" s="149" t="s">
        <v>1164</v>
      </c>
      <c r="AT131" s="149" t="s">
        <v>260</v>
      </c>
      <c r="AU131" s="149" t="s">
        <v>81</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1164</v>
      </c>
      <c r="BM131" s="149" t="s">
        <v>4182</v>
      </c>
    </row>
    <row r="132" spans="2:47" s="1" customFormat="1" ht="19.5">
      <c r="B132" s="32"/>
      <c r="D132" s="151" t="s">
        <v>248</v>
      </c>
      <c r="F132" s="152" t="s">
        <v>4181</v>
      </c>
      <c r="I132" s="153"/>
      <c r="L132" s="32"/>
      <c r="M132" s="154"/>
      <c r="T132" s="56"/>
      <c r="AT132" s="17" t="s">
        <v>248</v>
      </c>
      <c r="AU132" s="17" t="s">
        <v>81</v>
      </c>
    </row>
    <row r="133" spans="2:65" s="1" customFormat="1" ht="62.65" customHeight="1">
      <c r="B133" s="32"/>
      <c r="C133" s="137" t="s">
        <v>254</v>
      </c>
      <c r="D133" s="137" t="s">
        <v>243</v>
      </c>
      <c r="E133" s="138" t="s">
        <v>4183</v>
      </c>
      <c r="F133" s="139" t="s">
        <v>4184</v>
      </c>
      <c r="G133" s="140" t="s">
        <v>263</v>
      </c>
      <c r="H133" s="141">
        <v>2</v>
      </c>
      <c r="I133" s="142"/>
      <c r="J133" s="143">
        <f>ROUND(I133*H133,2)</f>
        <v>0</v>
      </c>
      <c r="K133" s="144"/>
      <c r="L133" s="32"/>
      <c r="M133" s="145" t="s">
        <v>1</v>
      </c>
      <c r="N133" s="146" t="s">
        <v>38</v>
      </c>
      <c r="P133" s="147">
        <f>O133*H133</f>
        <v>0</v>
      </c>
      <c r="Q133" s="147">
        <v>0</v>
      </c>
      <c r="R133" s="147">
        <f>Q133*H133</f>
        <v>0</v>
      </c>
      <c r="S133" s="147">
        <v>0</v>
      </c>
      <c r="T133" s="148">
        <f>S133*H133</f>
        <v>0</v>
      </c>
      <c r="AR133" s="149" t="s">
        <v>1164</v>
      </c>
      <c r="AT133" s="149" t="s">
        <v>243</v>
      </c>
      <c r="AU133" s="149" t="s">
        <v>81</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1164</v>
      </c>
      <c r="BM133" s="149" t="s">
        <v>4185</v>
      </c>
    </row>
    <row r="134" spans="2:47" s="1" customFormat="1" ht="39">
      <c r="B134" s="32"/>
      <c r="D134" s="151" t="s">
        <v>248</v>
      </c>
      <c r="F134" s="152" t="s">
        <v>4184</v>
      </c>
      <c r="I134" s="153"/>
      <c r="L134" s="32"/>
      <c r="M134" s="154"/>
      <c r="T134" s="56"/>
      <c r="AT134" s="17" t="s">
        <v>248</v>
      </c>
      <c r="AU134" s="17" t="s">
        <v>81</v>
      </c>
    </row>
    <row r="135" spans="2:65" s="1" customFormat="1" ht="24.2" customHeight="1">
      <c r="B135" s="32"/>
      <c r="C135" s="155" t="s">
        <v>269</v>
      </c>
      <c r="D135" s="155" t="s">
        <v>260</v>
      </c>
      <c r="E135" s="156" t="s">
        <v>4186</v>
      </c>
      <c r="F135" s="157" t="s">
        <v>4187</v>
      </c>
      <c r="G135" s="158" t="s">
        <v>267</v>
      </c>
      <c r="H135" s="159">
        <v>30</v>
      </c>
      <c r="I135" s="160"/>
      <c r="J135" s="161">
        <f>ROUND(I135*H135,2)</f>
        <v>0</v>
      </c>
      <c r="K135" s="162"/>
      <c r="L135" s="163"/>
      <c r="M135" s="164" t="s">
        <v>1</v>
      </c>
      <c r="N135" s="165" t="s">
        <v>38</v>
      </c>
      <c r="P135" s="147">
        <f>O135*H135</f>
        <v>0</v>
      </c>
      <c r="Q135" s="147">
        <v>0</v>
      </c>
      <c r="R135" s="147">
        <f>Q135*H135</f>
        <v>0</v>
      </c>
      <c r="S135" s="147">
        <v>0</v>
      </c>
      <c r="T135" s="148">
        <f>S135*H135</f>
        <v>0</v>
      </c>
      <c r="AR135" s="149" t="s">
        <v>1164</v>
      </c>
      <c r="AT135" s="149" t="s">
        <v>260</v>
      </c>
      <c r="AU135" s="149" t="s">
        <v>81</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1164</v>
      </c>
      <c r="BM135" s="149" t="s">
        <v>4188</v>
      </c>
    </row>
    <row r="136" spans="2:47" s="1" customFormat="1" ht="19.5">
      <c r="B136" s="32"/>
      <c r="D136" s="151" t="s">
        <v>248</v>
      </c>
      <c r="F136" s="152" t="s">
        <v>4187</v>
      </c>
      <c r="I136" s="153"/>
      <c r="L136" s="32"/>
      <c r="M136" s="154"/>
      <c r="T136" s="56"/>
      <c r="AT136" s="17" t="s">
        <v>248</v>
      </c>
      <c r="AU136" s="17" t="s">
        <v>81</v>
      </c>
    </row>
    <row r="137" spans="2:65" s="1" customFormat="1" ht="24.2" customHeight="1">
      <c r="B137" s="32"/>
      <c r="C137" s="155" t="s">
        <v>258</v>
      </c>
      <c r="D137" s="155" t="s">
        <v>260</v>
      </c>
      <c r="E137" s="156" t="s">
        <v>499</v>
      </c>
      <c r="F137" s="157" t="s">
        <v>500</v>
      </c>
      <c r="G137" s="158" t="s">
        <v>267</v>
      </c>
      <c r="H137" s="159">
        <v>20</v>
      </c>
      <c r="I137" s="160"/>
      <c r="J137" s="161">
        <f>ROUND(I137*H137,2)</f>
        <v>0</v>
      </c>
      <c r="K137" s="162"/>
      <c r="L137" s="163"/>
      <c r="M137" s="164" t="s">
        <v>1</v>
      </c>
      <c r="N137" s="165" t="s">
        <v>38</v>
      </c>
      <c r="P137" s="147">
        <f>O137*H137</f>
        <v>0</v>
      </c>
      <c r="Q137" s="147">
        <v>0</v>
      </c>
      <c r="R137" s="147">
        <f>Q137*H137</f>
        <v>0</v>
      </c>
      <c r="S137" s="147">
        <v>0</v>
      </c>
      <c r="T137" s="148">
        <f>S137*H137</f>
        <v>0</v>
      </c>
      <c r="AR137" s="149" t="s">
        <v>1164</v>
      </c>
      <c r="AT137" s="149" t="s">
        <v>260</v>
      </c>
      <c r="AU137" s="149" t="s">
        <v>81</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1164</v>
      </c>
      <c r="BM137" s="149" t="s">
        <v>4189</v>
      </c>
    </row>
    <row r="138" spans="2:47" s="1" customFormat="1" ht="19.5">
      <c r="B138" s="32"/>
      <c r="D138" s="151" t="s">
        <v>248</v>
      </c>
      <c r="F138" s="152" t="s">
        <v>500</v>
      </c>
      <c r="I138" s="153"/>
      <c r="L138" s="32"/>
      <c r="M138" s="154"/>
      <c r="T138" s="56"/>
      <c r="AT138" s="17" t="s">
        <v>248</v>
      </c>
      <c r="AU138" s="17" t="s">
        <v>81</v>
      </c>
    </row>
    <row r="139" spans="2:65" s="1" customFormat="1" ht="33" customHeight="1">
      <c r="B139" s="32"/>
      <c r="C139" s="137" t="s">
        <v>276</v>
      </c>
      <c r="D139" s="137" t="s">
        <v>243</v>
      </c>
      <c r="E139" s="138" t="s">
        <v>4190</v>
      </c>
      <c r="F139" s="139" t="s">
        <v>4191</v>
      </c>
      <c r="G139" s="140" t="s">
        <v>267</v>
      </c>
      <c r="H139" s="141">
        <v>50</v>
      </c>
      <c r="I139" s="142"/>
      <c r="J139" s="143">
        <f>ROUND(I139*H139,2)</f>
        <v>0</v>
      </c>
      <c r="K139" s="144"/>
      <c r="L139" s="32"/>
      <c r="M139" s="145" t="s">
        <v>1</v>
      </c>
      <c r="N139" s="146" t="s">
        <v>38</v>
      </c>
      <c r="P139" s="147">
        <f>O139*H139</f>
        <v>0</v>
      </c>
      <c r="Q139" s="147">
        <v>0</v>
      </c>
      <c r="R139" s="147">
        <f>Q139*H139</f>
        <v>0</v>
      </c>
      <c r="S139" s="147">
        <v>0</v>
      </c>
      <c r="T139" s="148">
        <f>S139*H139</f>
        <v>0</v>
      </c>
      <c r="AR139" s="149" t="s">
        <v>1164</v>
      </c>
      <c r="AT139" s="149" t="s">
        <v>243</v>
      </c>
      <c r="AU139" s="149" t="s">
        <v>81</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1164</v>
      </c>
      <c r="BM139" s="149" t="s">
        <v>4192</v>
      </c>
    </row>
    <row r="140" spans="2:47" s="1" customFormat="1" ht="19.5">
      <c r="B140" s="32"/>
      <c r="D140" s="151" t="s">
        <v>248</v>
      </c>
      <c r="F140" s="152" t="s">
        <v>4191</v>
      </c>
      <c r="I140" s="153"/>
      <c r="L140" s="32"/>
      <c r="M140" s="154"/>
      <c r="T140" s="56"/>
      <c r="AT140" s="17" t="s">
        <v>248</v>
      </c>
      <c r="AU140" s="17" t="s">
        <v>81</v>
      </c>
    </row>
    <row r="141" spans="2:65" s="1" customFormat="1" ht="24.2" customHeight="1">
      <c r="B141" s="32"/>
      <c r="C141" s="155" t="s">
        <v>264</v>
      </c>
      <c r="D141" s="155" t="s">
        <v>260</v>
      </c>
      <c r="E141" s="156" t="s">
        <v>4193</v>
      </c>
      <c r="F141" s="157" t="s">
        <v>4194</v>
      </c>
      <c r="G141" s="158" t="s">
        <v>267</v>
      </c>
      <c r="H141" s="159">
        <v>30</v>
      </c>
      <c r="I141" s="160"/>
      <c r="J141" s="161">
        <f>ROUND(I141*H141,2)</f>
        <v>0</v>
      </c>
      <c r="K141" s="162"/>
      <c r="L141" s="163"/>
      <c r="M141" s="164" t="s">
        <v>1</v>
      </c>
      <c r="N141" s="165" t="s">
        <v>38</v>
      </c>
      <c r="P141" s="147">
        <f>O141*H141</f>
        <v>0</v>
      </c>
      <c r="Q141" s="147">
        <v>0</v>
      </c>
      <c r="R141" s="147">
        <f>Q141*H141</f>
        <v>0</v>
      </c>
      <c r="S141" s="147">
        <v>0</v>
      </c>
      <c r="T141" s="148">
        <f>S141*H141</f>
        <v>0</v>
      </c>
      <c r="AR141" s="149" t="s">
        <v>1164</v>
      </c>
      <c r="AT141" s="149" t="s">
        <v>260</v>
      </c>
      <c r="AU141" s="149" t="s">
        <v>81</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1164</v>
      </c>
      <c r="BM141" s="149" t="s">
        <v>4195</v>
      </c>
    </row>
    <row r="142" spans="2:47" s="1" customFormat="1" ht="19.5">
      <c r="B142" s="32"/>
      <c r="D142" s="151" t="s">
        <v>248</v>
      </c>
      <c r="F142" s="152" t="s">
        <v>4194</v>
      </c>
      <c r="I142" s="153"/>
      <c r="L142" s="32"/>
      <c r="M142" s="154"/>
      <c r="T142" s="56"/>
      <c r="AT142" s="17" t="s">
        <v>248</v>
      </c>
      <c r="AU142" s="17" t="s">
        <v>81</v>
      </c>
    </row>
    <row r="143" spans="2:65" s="1" customFormat="1" ht="33" customHeight="1">
      <c r="B143" s="32"/>
      <c r="C143" s="137" t="s">
        <v>283</v>
      </c>
      <c r="D143" s="137" t="s">
        <v>243</v>
      </c>
      <c r="E143" s="138" t="s">
        <v>1592</v>
      </c>
      <c r="F143" s="139" t="s">
        <v>4196</v>
      </c>
      <c r="G143" s="140" t="s">
        <v>267</v>
      </c>
      <c r="H143" s="141">
        <v>30</v>
      </c>
      <c r="I143" s="142"/>
      <c r="J143" s="143">
        <f>ROUND(I143*H143,2)</f>
        <v>0</v>
      </c>
      <c r="K143" s="144"/>
      <c r="L143" s="32"/>
      <c r="M143" s="145" t="s">
        <v>1</v>
      </c>
      <c r="N143" s="146" t="s">
        <v>38</v>
      </c>
      <c r="P143" s="147">
        <f>O143*H143</f>
        <v>0</v>
      </c>
      <c r="Q143" s="147">
        <v>0</v>
      </c>
      <c r="R143" s="147">
        <f>Q143*H143</f>
        <v>0</v>
      </c>
      <c r="S143" s="147">
        <v>0</v>
      </c>
      <c r="T143" s="148">
        <f>S143*H143</f>
        <v>0</v>
      </c>
      <c r="AR143" s="149" t="s">
        <v>1164</v>
      </c>
      <c r="AT143" s="149" t="s">
        <v>243</v>
      </c>
      <c r="AU143" s="149" t="s">
        <v>81</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1164</v>
      </c>
      <c r="BM143" s="149" t="s">
        <v>4197</v>
      </c>
    </row>
    <row r="144" spans="2:47" s="1" customFormat="1" ht="19.5">
      <c r="B144" s="32"/>
      <c r="D144" s="151" t="s">
        <v>248</v>
      </c>
      <c r="F144" s="152" t="s">
        <v>4196</v>
      </c>
      <c r="I144" s="153"/>
      <c r="L144" s="32"/>
      <c r="M144" s="154"/>
      <c r="T144" s="56"/>
      <c r="AT144" s="17" t="s">
        <v>248</v>
      </c>
      <c r="AU144" s="17" t="s">
        <v>81</v>
      </c>
    </row>
    <row r="145" spans="2:65" s="1" customFormat="1" ht="24.2" customHeight="1">
      <c r="B145" s="32"/>
      <c r="C145" s="155" t="s">
        <v>268</v>
      </c>
      <c r="D145" s="155" t="s">
        <v>260</v>
      </c>
      <c r="E145" s="156" t="s">
        <v>4198</v>
      </c>
      <c r="F145" s="157" t="s">
        <v>4199</v>
      </c>
      <c r="G145" s="158" t="s">
        <v>267</v>
      </c>
      <c r="H145" s="159">
        <v>875</v>
      </c>
      <c r="I145" s="160"/>
      <c r="J145" s="161">
        <f>ROUND(I145*H145,2)</f>
        <v>0</v>
      </c>
      <c r="K145" s="162"/>
      <c r="L145" s="163"/>
      <c r="M145" s="164" t="s">
        <v>1</v>
      </c>
      <c r="N145" s="165" t="s">
        <v>38</v>
      </c>
      <c r="P145" s="147">
        <f>O145*H145</f>
        <v>0</v>
      </c>
      <c r="Q145" s="147">
        <v>0</v>
      </c>
      <c r="R145" s="147">
        <f>Q145*H145</f>
        <v>0</v>
      </c>
      <c r="S145" s="147">
        <v>0</v>
      </c>
      <c r="T145" s="148">
        <f>S145*H145</f>
        <v>0</v>
      </c>
      <c r="AR145" s="149" t="s">
        <v>1164</v>
      </c>
      <c r="AT145" s="149" t="s">
        <v>260</v>
      </c>
      <c r="AU145" s="149" t="s">
        <v>81</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1164</v>
      </c>
      <c r="BM145" s="149" t="s">
        <v>4200</v>
      </c>
    </row>
    <row r="146" spans="2:47" s="1" customFormat="1" ht="19.5">
      <c r="B146" s="32"/>
      <c r="D146" s="151" t="s">
        <v>248</v>
      </c>
      <c r="F146" s="152" t="s">
        <v>4199</v>
      </c>
      <c r="I146" s="153"/>
      <c r="L146" s="32"/>
      <c r="M146" s="154"/>
      <c r="T146" s="56"/>
      <c r="AT146" s="17" t="s">
        <v>248</v>
      </c>
      <c r="AU146" s="17" t="s">
        <v>81</v>
      </c>
    </row>
    <row r="147" spans="2:65" s="1" customFormat="1" ht="33" customHeight="1">
      <c r="B147" s="32"/>
      <c r="C147" s="137" t="s">
        <v>290</v>
      </c>
      <c r="D147" s="137" t="s">
        <v>243</v>
      </c>
      <c r="E147" s="138" t="s">
        <v>4201</v>
      </c>
      <c r="F147" s="139" t="s">
        <v>4202</v>
      </c>
      <c r="G147" s="140" t="s">
        <v>267</v>
      </c>
      <c r="H147" s="141">
        <v>875</v>
      </c>
      <c r="I147" s="142"/>
      <c r="J147" s="143">
        <f>ROUND(I147*H147,2)</f>
        <v>0</v>
      </c>
      <c r="K147" s="144"/>
      <c r="L147" s="32"/>
      <c r="M147" s="145" t="s">
        <v>1</v>
      </c>
      <c r="N147" s="146" t="s">
        <v>38</v>
      </c>
      <c r="P147" s="147">
        <f>O147*H147</f>
        <v>0</v>
      </c>
      <c r="Q147" s="147">
        <v>0</v>
      </c>
      <c r="R147" s="147">
        <f>Q147*H147</f>
        <v>0</v>
      </c>
      <c r="S147" s="147">
        <v>0</v>
      </c>
      <c r="T147" s="148">
        <f>S147*H147</f>
        <v>0</v>
      </c>
      <c r="AR147" s="149" t="s">
        <v>1164</v>
      </c>
      <c r="AT147" s="149" t="s">
        <v>243</v>
      </c>
      <c r="AU147" s="149" t="s">
        <v>81</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1164</v>
      </c>
      <c r="BM147" s="149" t="s">
        <v>4203</v>
      </c>
    </row>
    <row r="148" spans="2:47" s="1" customFormat="1" ht="19.5">
      <c r="B148" s="32"/>
      <c r="D148" s="151" t="s">
        <v>248</v>
      </c>
      <c r="F148" s="152" t="s">
        <v>4202</v>
      </c>
      <c r="I148" s="153"/>
      <c r="L148" s="32"/>
      <c r="M148" s="154"/>
      <c r="T148" s="56"/>
      <c r="AT148" s="17" t="s">
        <v>248</v>
      </c>
      <c r="AU148" s="17" t="s">
        <v>81</v>
      </c>
    </row>
    <row r="149" spans="2:65" s="1" customFormat="1" ht="33" customHeight="1">
      <c r="B149" s="32"/>
      <c r="C149" s="155" t="s">
        <v>272</v>
      </c>
      <c r="D149" s="155" t="s">
        <v>260</v>
      </c>
      <c r="E149" s="156" t="s">
        <v>4204</v>
      </c>
      <c r="F149" s="157" t="s">
        <v>4205</v>
      </c>
      <c r="G149" s="158" t="s">
        <v>263</v>
      </c>
      <c r="H149" s="159">
        <v>8</v>
      </c>
      <c r="I149" s="160"/>
      <c r="J149" s="161">
        <f>ROUND(I149*H149,2)</f>
        <v>0</v>
      </c>
      <c r="K149" s="162"/>
      <c r="L149" s="163"/>
      <c r="M149" s="164" t="s">
        <v>1</v>
      </c>
      <c r="N149" s="165" t="s">
        <v>38</v>
      </c>
      <c r="P149" s="147">
        <f>O149*H149</f>
        <v>0</v>
      </c>
      <c r="Q149" s="147">
        <v>0</v>
      </c>
      <c r="R149" s="147">
        <f>Q149*H149</f>
        <v>0</v>
      </c>
      <c r="S149" s="147">
        <v>0</v>
      </c>
      <c r="T149" s="148">
        <f>S149*H149</f>
        <v>0</v>
      </c>
      <c r="AR149" s="149" t="s">
        <v>1164</v>
      </c>
      <c r="AT149" s="149" t="s">
        <v>260</v>
      </c>
      <c r="AU149" s="149" t="s">
        <v>81</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1164</v>
      </c>
      <c r="BM149" s="149" t="s">
        <v>4206</v>
      </c>
    </row>
    <row r="150" spans="2:47" s="1" customFormat="1" ht="19.5">
      <c r="B150" s="32"/>
      <c r="D150" s="151" t="s">
        <v>248</v>
      </c>
      <c r="F150" s="152" t="s">
        <v>4205</v>
      </c>
      <c r="I150" s="153"/>
      <c r="L150" s="32"/>
      <c r="M150" s="154"/>
      <c r="T150" s="56"/>
      <c r="AT150" s="17" t="s">
        <v>248</v>
      </c>
      <c r="AU150" s="17" t="s">
        <v>81</v>
      </c>
    </row>
    <row r="151" spans="2:65" s="1" customFormat="1" ht="66.75" customHeight="1">
      <c r="B151" s="32"/>
      <c r="C151" s="137" t="s">
        <v>8</v>
      </c>
      <c r="D151" s="137" t="s">
        <v>243</v>
      </c>
      <c r="E151" s="138" t="s">
        <v>1198</v>
      </c>
      <c r="F151" s="139" t="s">
        <v>4207</v>
      </c>
      <c r="G151" s="140" t="s">
        <v>263</v>
      </c>
      <c r="H151" s="141">
        <v>12</v>
      </c>
      <c r="I151" s="142"/>
      <c r="J151" s="143">
        <f>ROUND(I151*H151,2)</f>
        <v>0</v>
      </c>
      <c r="K151" s="144"/>
      <c r="L151" s="32"/>
      <c r="M151" s="145" t="s">
        <v>1</v>
      </c>
      <c r="N151" s="146" t="s">
        <v>38</v>
      </c>
      <c r="P151" s="147">
        <f>O151*H151</f>
        <v>0</v>
      </c>
      <c r="Q151" s="147">
        <v>0</v>
      </c>
      <c r="R151" s="147">
        <f>Q151*H151</f>
        <v>0</v>
      </c>
      <c r="S151" s="147">
        <v>0</v>
      </c>
      <c r="T151" s="148">
        <f>S151*H151</f>
        <v>0</v>
      </c>
      <c r="AR151" s="149" t="s">
        <v>1164</v>
      </c>
      <c r="AT151" s="149" t="s">
        <v>243</v>
      </c>
      <c r="AU151" s="149" t="s">
        <v>81</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1164</v>
      </c>
      <c r="BM151" s="149" t="s">
        <v>4208</v>
      </c>
    </row>
    <row r="152" spans="2:47" s="1" customFormat="1" ht="48.75">
      <c r="B152" s="32"/>
      <c r="D152" s="151" t="s">
        <v>248</v>
      </c>
      <c r="F152" s="152" t="s">
        <v>4209</v>
      </c>
      <c r="I152" s="153"/>
      <c r="L152" s="32"/>
      <c r="M152" s="154"/>
      <c r="T152" s="56"/>
      <c r="AT152" s="17" t="s">
        <v>248</v>
      </c>
      <c r="AU152" s="17" t="s">
        <v>81</v>
      </c>
    </row>
    <row r="153" spans="2:65" s="1" customFormat="1" ht="66.75" customHeight="1">
      <c r="B153" s="32"/>
      <c r="C153" s="137" t="s">
        <v>275</v>
      </c>
      <c r="D153" s="137" t="s">
        <v>243</v>
      </c>
      <c r="E153" s="138" t="s">
        <v>4210</v>
      </c>
      <c r="F153" s="139" t="s">
        <v>4211</v>
      </c>
      <c r="G153" s="140" t="s">
        <v>263</v>
      </c>
      <c r="H153" s="141">
        <v>4</v>
      </c>
      <c r="I153" s="142"/>
      <c r="J153" s="143">
        <f>ROUND(I153*H153,2)</f>
        <v>0</v>
      </c>
      <c r="K153" s="144"/>
      <c r="L153" s="32"/>
      <c r="M153" s="145" t="s">
        <v>1</v>
      </c>
      <c r="N153" s="146" t="s">
        <v>38</v>
      </c>
      <c r="P153" s="147">
        <f>O153*H153</f>
        <v>0</v>
      </c>
      <c r="Q153" s="147">
        <v>0</v>
      </c>
      <c r="R153" s="147">
        <f>Q153*H153</f>
        <v>0</v>
      </c>
      <c r="S153" s="147">
        <v>0</v>
      </c>
      <c r="T153" s="148">
        <f>S153*H153</f>
        <v>0</v>
      </c>
      <c r="AR153" s="149" t="s">
        <v>1164</v>
      </c>
      <c r="AT153" s="149" t="s">
        <v>243</v>
      </c>
      <c r="AU153" s="149" t="s">
        <v>81</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1164</v>
      </c>
      <c r="BM153" s="149" t="s">
        <v>4212</v>
      </c>
    </row>
    <row r="154" spans="2:47" s="1" customFormat="1" ht="48.75">
      <c r="B154" s="32"/>
      <c r="D154" s="151" t="s">
        <v>248</v>
      </c>
      <c r="F154" s="152" t="s">
        <v>4213</v>
      </c>
      <c r="I154" s="153"/>
      <c r="L154" s="32"/>
      <c r="M154" s="154"/>
      <c r="T154" s="56"/>
      <c r="AT154" s="17" t="s">
        <v>248</v>
      </c>
      <c r="AU154" s="17" t="s">
        <v>81</v>
      </c>
    </row>
    <row r="155" spans="2:65" s="1" customFormat="1" ht="24.2" customHeight="1">
      <c r="B155" s="32"/>
      <c r="C155" s="155" t="s">
        <v>303</v>
      </c>
      <c r="D155" s="155" t="s">
        <v>260</v>
      </c>
      <c r="E155" s="156" t="s">
        <v>4214</v>
      </c>
      <c r="F155" s="157" t="s">
        <v>4215</v>
      </c>
      <c r="G155" s="158" t="s">
        <v>263</v>
      </c>
      <c r="H155" s="159">
        <v>6</v>
      </c>
      <c r="I155" s="160"/>
      <c r="J155" s="161">
        <f>ROUND(I155*H155,2)</f>
        <v>0</v>
      </c>
      <c r="K155" s="162"/>
      <c r="L155" s="163"/>
      <c r="M155" s="164" t="s">
        <v>1</v>
      </c>
      <c r="N155" s="165" t="s">
        <v>38</v>
      </c>
      <c r="P155" s="147">
        <f>O155*H155</f>
        <v>0</v>
      </c>
      <c r="Q155" s="147">
        <v>0</v>
      </c>
      <c r="R155" s="147">
        <f>Q155*H155</f>
        <v>0</v>
      </c>
      <c r="S155" s="147">
        <v>0</v>
      </c>
      <c r="T155" s="148">
        <f>S155*H155</f>
        <v>0</v>
      </c>
      <c r="AR155" s="149" t="s">
        <v>1164</v>
      </c>
      <c r="AT155" s="149" t="s">
        <v>260</v>
      </c>
      <c r="AU155" s="149" t="s">
        <v>81</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1164</v>
      </c>
      <c r="BM155" s="149" t="s">
        <v>4216</v>
      </c>
    </row>
    <row r="156" spans="2:47" s="1" customFormat="1" ht="19.5">
      <c r="B156" s="32"/>
      <c r="D156" s="151" t="s">
        <v>248</v>
      </c>
      <c r="F156" s="152" t="s">
        <v>4215</v>
      </c>
      <c r="I156" s="153"/>
      <c r="L156" s="32"/>
      <c r="M156" s="154"/>
      <c r="T156" s="56"/>
      <c r="AT156" s="17" t="s">
        <v>248</v>
      </c>
      <c r="AU156" s="17" t="s">
        <v>81</v>
      </c>
    </row>
    <row r="157" spans="2:65" s="1" customFormat="1" ht="37.9" customHeight="1">
      <c r="B157" s="32"/>
      <c r="C157" s="137" t="s">
        <v>279</v>
      </c>
      <c r="D157" s="137" t="s">
        <v>243</v>
      </c>
      <c r="E157" s="138" t="s">
        <v>739</v>
      </c>
      <c r="F157" s="139" t="s">
        <v>4217</v>
      </c>
      <c r="G157" s="140" t="s">
        <v>263</v>
      </c>
      <c r="H157" s="141">
        <v>6</v>
      </c>
      <c r="I157" s="142"/>
      <c r="J157" s="143">
        <f>ROUND(I157*H157,2)</f>
        <v>0</v>
      </c>
      <c r="K157" s="144"/>
      <c r="L157" s="32"/>
      <c r="M157" s="145" t="s">
        <v>1</v>
      </c>
      <c r="N157" s="146" t="s">
        <v>38</v>
      </c>
      <c r="P157" s="147">
        <f>O157*H157</f>
        <v>0</v>
      </c>
      <c r="Q157" s="147">
        <v>0</v>
      </c>
      <c r="R157" s="147">
        <f>Q157*H157</f>
        <v>0</v>
      </c>
      <c r="S157" s="147">
        <v>0</v>
      </c>
      <c r="T157" s="148">
        <f>S157*H157</f>
        <v>0</v>
      </c>
      <c r="AR157" s="149" t="s">
        <v>1164</v>
      </c>
      <c r="AT157" s="149" t="s">
        <v>243</v>
      </c>
      <c r="AU157" s="149" t="s">
        <v>81</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1164</v>
      </c>
      <c r="BM157" s="149" t="s">
        <v>4218</v>
      </c>
    </row>
    <row r="158" spans="2:47" s="1" customFormat="1" ht="19.5">
      <c r="B158" s="32"/>
      <c r="D158" s="151" t="s">
        <v>248</v>
      </c>
      <c r="F158" s="152" t="s">
        <v>4217</v>
      </c>
      <c r="I158" s="153"/>
      <c r="L158" s="32"/>
      <c r="M158" s="154"/>
      <c r="T158" s="56"/>
      <c r="AT158" s="17" t="s">
        <v>248</v>
      </c>
      <c r="AU158" s="17" t="s">
        <v>81</v>
      </c>
    </row>
    <row r="159" spans="2:65" s="1" customFormat="1" ht="33" customHeight="1">
      <c r="B159" s="32"/>
      <c r="C159" s="155" t="s">
        <v>310</v>
      </c>
      <c r="D159" s="155" t="s">
        <v>260</v>
      </c>
      <c r="E159" s="156" t="s">
        <v>4219</v>
      </c>
      <c r="F159" s="157" t="s">
        <v>4220</v>
      </c>
      <c r="G159" s="158" t="s">
        <v>267</v>
      </c>
      <c r="H159" s="159">
        <v>30</v>
      </c>
      <c r="I159" s="160"/>
      <c r="J159" s="161">
        <f>ROUND(I159*H159,2)</f>
        <v>0</v>
      </c>
      <c r="K159" s="162"/>
      <c r="L159" s="163"/>
      <c r="M159" s="164" t="s">
        <v>1</v>
      </c>
      <c r="N159" s="165" t="s">
        <v>38</v>
      </c>
      <c r="P159" s="147">
        <f>O159*H159</f>
        <v>0</v>
      </c>
      <c r="Q159" s="147">
        <v>0</v>
      </c>
      <c r="R159" s="147">
        <f>Q159*H159</f>
        <v>0</v>
      </c>
      <c r="S159" s="147">
        <v>0</v>
      </c>
      <c r="T159" s="148">
        <f>S159*H159</f>
        <v>0</v>
      </c>
      <c r="AR159" s="149" t="s">
        <v>1164</v>
      </c>
      <c r="AT159" s="149" t="s">
        <v>260</v>
      </c>
      <c r="AU159" s="149" t="s">
        <v>81</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1164</v>
      </c>
      <c r="BM159" s="149" t="s">
        <v>4221</v>
      </c>
    </row>
    <row r="160" spans="2:47" s="1" customFormat="1" ht="19.5">
      <c r="B160" s="32"/>
      <c r="D160" s="151" t="s">
        <v>248</v>
      </c>
      <c r="F160" s="152" t="s">
        <v>4220</v>
      </c>
      <c r="I160" s="153"/>
      <c r="L160" s="32"/>
      <c r="M160" s="154"/>
      <c r="T160" s="56"/>
      <c r="AT160" s="17" t="s">
        <v>248</v>
      </c>
      <c r="AU160" s="17" t="s">
        <v>81</v>
      </c>
    </row>
    <row r="161" spans="2:65" s="1" customFormat="1" ht="33" customHeight="1">
      <c r="B161" s="32"/>
      <c r="C161" s="155" t="s">
        <v>282</v>
      </c>
      <c r="D161" s="155" t="s">
        <v>260</v>
      </c>
      <c r="E161" s="156" t="s">
        <v>4222</v>
      </c>
      <c r="F161" s="157" t="s">
        <v>4223</v>
      </c>
      <c r="G161" s="158" t="s">
        <v>267</v>
      </c>
      <c r="H161" s="159">
        <v>875</v>
      </c>
      <c r="I161" s="160"/>
      <c r="J161" s="161">
        <f>ROUND(I161*H161,2)</f>
        <v>0</v>
      </c>
      <c r="K161" s="162"/>
      <c r="L161" s="163"/>
      <c r="M161" s="164" t="s">
        <v>1</v>
      </c>
      <c r="N161" s="165" t="s">
        <v>38</v>
      </c>
      <c r="P161" s="147">
        <f>O161*H161</f>
        <v>0</v>
      </c>
      <c r="Q161" s="147">
        <v>0</v>
      </c>
      <c r="R161" s="147">
        <f>Q161*H161</f>
        <v>0</v>
      </c>
      <c r="S161" s="147">
        <v>0</v>
      </c>
      <c r="T161" s="148">
        <f>S161*H161</f>
        <v>0</v>
      </c>
      <c r="AR161" s="149" t="s">
        <v>1164</v>
      </c>
      <c r="AT161" s="149" t="s">
        <v>260</v>
      </c>
      <c r="AU161" s="149" t="s">
        <v>81</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1164</v>
      </c>
      <c r="BM161" s="149" t="s">
        <v>4224</v>
      </c>
    </row>
    <row r="162" spans="2:47" s="1" customFormat="1" ht="19.5">
      <c r="B162" s="32"/>
      <c r="D162" s="151" t="s">
        <v>248</v>
      </c>
      <c r="F162" s="152" t="s">
        <v>4223</v>
      </c>
      <c r="I162" s="153"/>
      <c r="L162" s="32"/>
      <c r="M162" s="154"/>
      <c r="T162" s="56"/>
      <c r="AT162" s="17" t="s">
        <v>248</v>
      </c>
      <c r="AU162" s="17" t="s">
        <v>81</v>
      </c>
    </row>
    <row r="163" spans="2:65" s="1" customFormat="1" ht="76.35" customHeight="1">
      <c r="B163" s="32"/>
      <c r="C163" s="137" t="s">
        <v>7</v>
      </c>
      <c r="D163" s="137" t="s">
        <v>243</v>
      </c>
      <c r="E163" s="138" t="s">
        <v>654</v>
      </c>
      <c r="F163" s="139" t="s">
        <v>4225</v>
      </c>
      <c r="G163" s="140" t="s">
        <v>267</v>
      </c>
      <c r="H163" s="141">
        <v>905</v>
      </c>
      <c r="I163" s="142"/>
      <c r="J163" s="143">
        <f>ROUND(I163*H163,2)</f>
        <v>0</v>
      </c>
      <c r="K163" s="144"/>
      <c r="L163" s="32"/>
      <c r="M163" s="145" t="s">
        <v>1</v>
      </c>
      <c r="N163" s="146" t="s">
        <v>38</v>
      </c>
      <c r="P163" s="147">
        <f>O163*H163</f>
        <v>0</v>
      </c>
      <c r="Q163" s="147">
        <v>0</v>
      </c>
      <c r="R163" s="147">
        <f>Q163*H163</f>
        <v>0</v>
      </c>
      <c r="S163" s="147">
        <v>0</v>
      </c>
      <c r="T163" s="148">
        <f>S163*H163</f>
        <v>0</v>
      </c>
      <c r="AR163" s="149" t="s">
        <v>1164</v>
      </c>
      <c r="AT163" s="149" t="s">
        <v>243</v>
      </c>
      <c r="AU163" s="149" t="s">
        <v>81</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1164</v>
      </c>
      <c r="BM163" s="149" t="s">
        <v>4226</v>
      </c>
    </row>
    <row r="164" spans="2:47" s="1" customFormat="1" ht="68.25">
      <c r="B164" s="32"/>
      <c r="D164" s="151" t="s">
        <v>248</v>
      </c>
      <c r="F164" s="152" t="s">
        <v>4227</v>
      </c>
      <c r="I164" s="153"/>
      <c r="L164" s="32"/>
      <c r="M164" s="154"/>
      <c r="T164" s="56"/>
      <c r="AT164" s="17" t="s">
        <v>248</v>
      </c>
      <c r="AU164" s="17" t="s">
        <v>81</v>
      </c>
    </row>
    <row r="165" spans="2:65" s="1" customFormat="1" ht="24.2" customHeight="1">
      <c r="B165" s="32"/>
      <c r="C165" s="155" t="s">
        <v>286</v>
      </c>
      <c r="D165" s="155" t="s">
        <v>260</v>
      </c>
      <c r="E165" s="156" t="s">
        <v>731</v>
      </c>
      <c r="F165" s="157" t="s">
        <v>732</v>
      </c>
      <c r="G165" s="158" t="s">
        <v>733</v>
      </c>
      <c r="H165" s="159">
        <v>1</v>
      </c>
      <c r="I165" s="160"/>
      <c r="J165" s="161">
        <f>ROUND(I165*H165,2)</f>
        <v>0</v>
      </c>
      <c r="K165" s="162"/>
      <c r="L165" s="163"/>
      <c r="M165" s="164" t="s">
        <v>1</v>
      </c>
      <c r="N165" s="165" t="s">
        <v>38</v>
      </c>
      <c r="P165" s="147">
        <f>O165*H165</f>
        <v>0</v>
      </c>
      <c r="Q165" s="147">
        <v>0</v>
      </c>
      <c r="R165" s="147">
        <f>Q165*H165</f>
        <v>0</v>
      </c>
      <c r="S165" s="147">
        <v>0</v>
      </c>
      <c r="T165" s="148">
        <f>S165*H165</f>
        <v>0</v>
      </c>
      <c r="AR165" s="149" t="s">
        <v>1164</v>
      </c>
      <c r="AT165" s="149" t="s">
        <v>260</v>
      </c>
      <c r="AU165" s="149" t="s">
        <v>81</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1164</v>
      </c>
      <c r="BM165" s="149" t="s">
        <v>4228</v>
      </c>
    </row>
    <row r="166" spans="2:47" s="1" customFormat="1" ht="19.5">
      <c r="B166" s="32"/>
      <c r="D166" s="151" t="s">
        <v>248</v>
      </c>
      <c r="F166" s="152" t="s">
        <v>732</v>
      </c>
      <c r="I166" s="153"/>
      <c r="L166" s="32"/>
      <c r="M166" s="154"/>
      <c r="T166" s="56"/>
      <c r="AT166" s="17" t="s">
        <v>248</v>
      </c>
      <c r="AU166" s="17" t="s">
        <v>81</v>
      </c>
    </row>
    <row r="167" spans="2:65" s="1" customFormat="1" ht="24.2" customHeight="1">
      <c r="B167" s="32"/>
      <c r="C167" s="137" t="s">
        <v>323</v>
      </c>
      <c r="D167" s="137" t="s">
        <v>243</v>
      </c>
      <c r="E167" s="138" t="s">
        <v>4229</v>
      </c>
      <c r="F167" s="139" t="s">
        <v>4230</v>
      </c>
      <c r="G167" s="140" t="s">
        <v>263</v>
      </c>
      <c r="H167" s="141">
        <v>20</v>
      </c>
      <c r="I167" s="142"/>
      <c r="J167" s="143">
        <f>ROUND(I167*H167,2)</f>
        <v>0</v>
      </c>
      <c r="K167" s="144"/>
      <c r="L167" s="32"/>
      <c r="M167" s="145" t="s">
        <v>1</v>
      </c>
      <c r="N167" s="146" t="s">
        <v>38</v>
      </c>
      <c r="P167" s="147">
        <f>O167*H167</f>
        <v>0</v>
      </c>
      <c r="Q167" s="147">
        <v>0</v>
      </c>
      <c r="R167" s="147">
        <f>Q167*H167</f>
        <v>0</v>
      </c>
      <c r="S167" s="147">
        <v>0</v>
      </c>
      <c r="T167" s="148">
        <f>S167*H167</f>
        <v>0</v>
      </c>
      <c r="AR167" s="149" t="s">
        <v>1164</v>
      </c>
      <c r="AT167" s="149" t="s">
        <v>243</v>
      </c>
      <c r="AU167" s="149" t="s">
        <v>81</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1164</v>
      </c>
      <c r="BM167" s="149" t="s">
        <v>4231</v>
      </c>
    </row>
    <row r="168" spans="2:47" s="1" customFormat="1" ht="19.5">
      <c r="B168" s="32"/>
      <c r="D168" s="151" t="s">
        <v>248</v>
      </c>
      <c r="F168" s="152" t="s">
        <v>4230</v>
      </c>
      <c r="I168" s="153"/>
      <c r="L168" s="32"/>
      <c r="M168" s="154"/>
      <c r="T168" s="56"/>
      <c r="AT168" s="17" t="s">
        <v>248</v>
      </c>
      <c r="AU168" s="17" t="s">
        <v>81</v>
      </c>
    </row>
    <row r="169" spans="2:65" s="1" customFormat="1" ht="33" customHeight="1">
      <c r="B169" s="32"/>
      <c r="C169" s="155" t="s">
        <v>289</v>
      </c>
      <c r="D169" s="155" t="s">
        <v>260</v>
      </c>
      <c r="E169" s="156" t="s">
        <v>4232</v>
      </c>
      <c r="F169" s="157" t="s">
        <v>4233</v>
      </c>
      <c r="G169" s="158" t="s">
        <v>267</v>
      </c>
      <c r="H169" s="159">
        <v>30</v>
      </c>
      <c r="I169" s="160"/>
      <c r="J169" s="161">
        <f>ROUND(I169*H169,2)</f>
        <v>0</v>
      </c>
      <c r="K169" s="162"/>
      <c r="L169" s="163"/>
      <c r="M169" s="164" t="s">
        <v>1</v>
      </c>
      <c r="N169" s="165" t="s">
        <v>38</v>
      </c>
      <c r="P169" s="147">
        <f>O169*H169</f>
        <v>0</v>
      </c>
      <c r="Q169" s="147">
        <v>0</v>
      </c>
      <c r="R169" s="147">
        <f>Q169*H169</f>
        <v>0</v>
      </c>
      <c r="S169" s="147">
        <v>0</v>
      </c>
      <c r="T169" s="148">
        <f>S169*H169</f>
        <v>0</v>
      </c>
      <c r="AR169" s="149" t="s">
        <v>1164</v>
      </c>
      <c r="AT169" s="149" t="s">
        <v>260</v>
      </c>
      <c r="AU169" s="149" t="s">
        <v>81</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1164</v>
      </c>
      <c r="BM169" s="149" t="s">
        <v>4234</v>
      </c>
    </row>
    <row r="170" spans="2:47" s="1" customFormat="1" ht="19.5">
      <c r="B170" s="32"/>
      <c r="D170" s="151" t="s">
        <v>248</v>
      </c>
      <c r="F170" s="152" t="s">
        <v>4233</v>
      </c>
      <c r="I170" s="153"/>
      <c r="L170" s="32"/>
      <c r="M170" s="154"/>
      <c r="T170" s="56"/>
      <c r="AT170" s="17" t="s">
        <v>248</v>
      </c>
      <c r="AU170" s="17" t="s">
        <v>81</v>
      </c>
    </row>
    <row r="171" spans="2:65" s="1" customFormat="1" ht="21.75" customHeight="1">
      <c r="B171" s="32"/>
      <c r="C171" s="137" t="s">
        <v>330</v>
      </c>
      <c r="D171" s="137" t="s">
        <v>243</v>
      </c>
      <c r="E171" s="138" t="s">
        <v>1658</v>
      </c>
      <c r="F171" s="139" t="s">
        <v>1659</v>
      </c>
      <c r="G171" s="140" t="s">
        <v>267</v>
      </c>
      <c r="H171" s="141">
        <v>30</v>
      </c>
      <c r="I171" s="142"/>
      <c r="J171" s="143">
        <f>ROUND(I171*H171,2)</f>
        <v>0</v>
      </c>
      <c r="K171" s="144"/>
      <c r="L171" s="32"/>
      <c r="M171" s="145" t="s">
        <v>1</v>
      </c>
      <c r="N171" s="146" t="s">
        <v>38</v>
      </c>
      <c r="P171" s="147">
        <f>O171*H171</f>
        <v>0</v>
      </c>
      <c r="Q171" s="147">
        <v>0</v>
      </c>
      <c r="R171" s="147">
        <f>Q171*H171</f>
        <v>0</v>
      </c>
      <c r="S171" s="147">
        <v>0</v>
      </c>
      <c r="T171" s="148">
        <f>S171*H171</f>
        <v>0</v>
      </c>
      <c r="AR171" s="149" t="s">
        <v>1164</v>
      </c>
      <c r="AT171" s="149" t="s">
        <v>243</v>
      </c>
      <c r="AU171" s="149" t="s">
        <v>81</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1164</v>
      </c>
      <c r="BM171" s="149" t="s">
        <v>4235</v>
      </c>
    </row>
    <row r="172" spans="2:47" s="1" customFormat="1" ht="11.25">
      <c r="B172" s="32"/>
      <c r="D172" s="151" t="s">
        <v>248</v>
      </c>
      <c r="F172" s="152" t="s">
        <v>1659</v>
      </c>
      <c r="I172" s="153"/>
      <c r="L172" s="32"/>
      <c r="M172" s="154"/>
      <c r="T172" s="56"/>
      <c r="AT172" s="17" t="s">
        <v>248</v>
      </c>
      <c r="AU172" s="17" t="s">
        <v>81</v>
      </c>
    </row>
    <row r="173" spans="2:65" s="1" customFormat="1" ht="33" customHeight="1">
      <c r="B173" s="32"/>
      <c r="C173" s="137" t="s">
        <v>293</v>
      </c>
      <c r="D173" s="137" t="s">
        <v>243</v>
      </c>
      <c r="E173" s="138" t="s">
        <v>4236</v>
      </c>
      <c r="F173" s="139" t="s">
        <v>4237</v>
      </c>
      <c r="G173" s="140" t="s">
        <v>267</v>
      </c>
      <c r="H173" s="141">
        <v>500</v>
      </c>
      <c r="I173" s="142"/>
      <c r="J173" s="143">
        <f>ROUND(I173*H173,2)</f>
        <v>0</v>
      </c>
      <c r="K173" s="144"/>
      <c r="L173" s="32"/>
      <c r="M173" s="145" t="s">
        <v>1</v>
      </c>
      <c r="N173" s="146" t="s">
        <v>38</v>
      </c>
      <c r="P173" s="147">
        <f>O173*H173</f>
        <v>0</v>
      </c>
      <c r="Q173" s="147">
        <v>0</v>
      </c>
      <c r="R173" s="147">
        <f>Q173*H173</f>
        <v>0</v>
      </c>
      <c r="S173" s="147">
        <v>0</v>
      </c>
      <c r="T173" s="148">
        <f>S173*H173</f>
        <v>0</v>
      </c>
      <c r="AR173" s="149" t="s">
        <v>1164</v>
      </c>
      <c r="AT173" s="149" t="s">
        <v>243</v>
      </c>
      <c r="AU173" s="149" t="s">
        <v>81</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1164</v>
      </c>
      <c r="BM173" s="149" t="s">
        <v>4238</v>
      </c>
    </row>
    <row r="174" spans="2:47" s="1" customFormat="1" ht="19.5">
      <c r="B174" s="32"/>
      <c r="D174" s="151" t="s">
        <v>248</v>
      </c>
      <c r="F174" s="152" t="s">
        <v>4237</v>
      </c>
      <c r="I174" s="153"/>
      <c r="L174" s="32"/>
      <c r="M174" s="154"/>
      <c r="T174" s="56"/>
      <c r="AT174" s="17" t="s">
        <v>248</v>
      </c>
      <c r="AU174" s="17" t="s">
        <v>81</v>
      </c>
    </row>
    <row r="175" spans="2:65" s="1" customFormat="1" ht="37.9" customHeight="1">
      <c r="B175" s="32"/>
      <c r="C175" s="137" t="s">
        <v>337</v>
      </c>
      <c r="D175" s="137" t="s">
        <v>243</v>
      </c>
      <c r="E175" s="138" t="s">
        <v>4239</v>
      </c>
      <c r="F175" s="139" t="s">
        <v>4240</v>
      </c>
      <c r="G175" s="140" t="s">
        <v>263</v>
      </c>
      <c r="H175" s="141">
        <v>8</v>
      </c>
      <c r="I175" s="142"/>
      <c r="J175" s="143">
        <f>ROUND(I175*H175,2)</f>
        <v>0</v>
      </c>
      <c r="K175" s="144"/>
      <c r="L175" s="32"/>
      <c r="M175" s="145" t="s">
        <v>1</v>
      </c>
      <c r="N175" s="146" t="s">
        <v>38</v>
      </c>
      <c r="P175" s="147">
        <f>O175*H175</f>
        <v>0</v>
      </c>
      <c r="Q175" s="147">
        <v>0</v>
      </c>
      <c r="R175" s="147">
        <f>Q175*H175</f>
        <v>0</v>
      </c>
      <c r="S175" s="147">
        <v>0</v>
      </c>
      <c r="T175" s="148">
        <f>S175*H175</f>
        <v>0</v>
      </c>
      <c r="AR175" s="149" t="s">
        <v>1164</v>
      </c>
      <c r="AT175" s="149" t="s">
        <v>243</v>
      </c>
      <c r="AU175" s="149" t="s">
        <v>81</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1164</v>
      </c>
      <c r="BM175" s="149" t="s">
        <v>4241</v>
      </c>
    </row>
    <row r="176" spans="2:47" s="1" customFormat="1" ht="19.5">
      <c r="B176" s="32"/>
      <c r="D176" s="151" t="s">
        <v>248</v>
      </c>
      <c r="F176" s="152" t="s">
        <v>4240</v>
      </c>
      <c r="I176" s="153"/>
      <c r="L176" s="32"/>
      <c r="M176" s="154"/>
      <c r="T176" s="56"/>
      <c r="AT176" s="17" t="s">
        <v>248</v>
      </c>
      <c r="AU176" s="17" t="s">
        <v>81</v>
      </c>
    </row>
    <row r="177" spans="2:65" s="1" customFormat="1" ht="49.15" customHeight="1">
      <c r="B177" s="32"/>
      <c r="C177" s="137" t="s">
        <v>296</v>
      </c>
      <c r="D177" s="137" t="s">
        <v>243</v>
      </c>
      <c r="E177" s="138" t="s">
        <v>1211</v>
      </c>
      <c r="F177" s="139" t="s">
        <v>4242</v>
      </c>
      <c r="G177" s="140" t="s">
        <v>1163</v>
      </c>
      <c r="H177" s="141">
        <v>24</v>
      </c>
      <c r="I177" s="142"/>
      <c r="J177" s="143">
        <f>ROUND(I177*H177,2)</f>
        <v>0</v>
      </c>
      <c r="K177" s="144"/>
      <c r="L177" s="32"/>
      <c r="M177" s="145" t="s">
        <v>1</v>
      </c>
      <c r="N177" s="146" t="s">
        <v>38</v>
      </c>
      <c r="P177" s="147">
        <f>O177*H177</f>
        <v>0</v>
      </c>
      <c r="Q177" s="147">
        <v>0</v>
      </c>
      <c r="R177" s="147">
        <f>Q177*H177</f>
        <v>0</v>
      </c>
      <c r="S177" s="147">
        <v>0</v>
      </c>
      <c r="T177" s="148">
        <f>S177*H177</f>
        <v>0</v>
      </c>
      <c r="AR177" s="149" t="s">
        <v>1164</v>
      </c>
      <c r="AT177" s="149" t="s">
        <v>243</v>
      </c>
      <c r="AU177" s="149" t="s">
        <v>81</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1164</v>
      </c>
      <c r="BM177" s="149" t="s">
        <v>4243</v>
      </c>
    </row>
    <row r="178" spans="2:47" s="1" customFormat="1" ht="29.25">
      <c r="B178" s="32"/>
      <c r="D178" s="151" t="s">
        <v>248</v>
      </c>
      <c r="F178" s="152" t="s">
        <v>4242</v>
      </c>
      <c r="I178" s="153"/>
      <c r="L178" s="32"/>
      <c r="M178" s="154"/>
      <c r="T178" s="56"/>
      <c r="AT178" s="17" t="s">
        <v>248</v>
      </c>
      <c r="AU178" s="17" t="s">
        <v>81</v>
      </c>
    </row>
    <row r="179" spans="2:65" s="1" customFormat="1" ht="76.35" customHeight="1">
      <c r="B179" s="32"/>
      <c r="C179" s="137" t="s">
        <v>344</v>
      </c>
      <c r="D179" s="137" t="s">
        <v>243</v>
      </c>
      <c r="E179" s="138" t="s">
        <v>4244</v>
      </c>
      <c r="F179" s="139" t="s">
        <v>4245</v>
      </c>
      <c r="G179" s="140" t="s">
        <v>1163</v>
      </c>
      <c r="H179" s="141">
        <v>24</v>
      </c>
      <c r="I179" s="142"/>
      <c r="J179" s="143">
        <f>ROUND(I179*H179,2)</f>
        <v>0</v>
      </c>
      <c r="K179" s="144"/>
      <c r="L179" s="32"/>
      <c r="M179" s="145" t="s">
        <v>1</v>
      </c>
      <c r="N179" s="146" t="s">
        <v>38</v>
      </c>
      <c r="P179" s="147">
        <f>O179*H179</f>
        <v>0</v>
      </c>
      <c r="Q179" s="147">
        <v>0</v>
      </c>
      <c r="R179" s="147">
        <f>Q179*H179</f>
        <v>0</v>
      </c>
      <c r="S179" s="147">
        <v>0</v>
      </c>
      <c r="T179" s="148">
        <f>S179*H179</f>
        <v>0</v>
      </c>
      <c r="AR179" s="149" t="s">
        <v>1164</v>
      </c>
      <c r="AT179" s="149" t="s">
        <v>243</v>
      </c>
      <c r="AU179" s="149" t="s">
        <v>81</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1164</v>
      </c>
      <c r="BM179" s="149" t="s">
        <v>4246</v>
      </c>
    </row>
    <row r="180" spans="2:47" s="1" customFormat="1" ht="48.75">
      <c r="B180" s="32"/>
      <c r="D180" s="151" t="s">
        <v>248</v>
      </c>
      <c r="F180" s="152" t="s">
        <v>4247</v>
      </c>
      <c r="I180" s="153"/>
      <c r="L180" s="32"/>
      <c r="M180" s="154"/>
      <c r="T180" s="56"/>
      <c r="AT180" s="17" t="s">
        <v>248</v>
      </c>
      <c r="AU180" s="17" t="s">
        <v>81</v>
      </c>
    </row>
    <row r="181" spans="2:65" s="1" customFormat="1" ht="44.25" customHeight="1">
      <c r="B181" s="32"/>
      <c r="C181" s="137" t="s">
        <v>299</v>
      </c>
      <c r="D181" s="137" t="s">
        <v>243</v>
      </c>
      <c r="E181" s="138" t="s">
        <v>4248</v>
      </c>
      <c r="F181" s="139" t="s">
        <v>4249</v>
      </c>
      <c r="G181" s="140" t="s">
        <v>1163</v>
      </c>
      <c r="H181" s="141">
        <v>24</v>
      </c>
      <c r="I181" s="142"/>
      <c r="J181" s="143">
        <f>ROUND(I181*H181,2)</f>
        <v>0</v>
      </c>
      <c r="K181" s="144"/>
      <c r="L181" s="32"/>
      <c r="M181" s="145" t="s">
        <v>1</v>
      </c>
      <c r="N181" s="146" t="s">
        <v>38</v>
      </c>
      <c r="P181" s="147">
        <f>O181*H181</f>
        <v>0</v>
      </c>
      <c r="Q181" s="147">
        <v>0</v>
      </c>
      <c r="R181" s="147">
        <f>Q181*H181</f>
        <v>0</v>
      </c>
      <c r="S181" s="147">
        <v>0</v>
      </c>
      <c r="T181" s="148">
        <f>S181*H181</f>
        <v>0</v>
      </c>
      <c r="AR181" s="149" t="s">
        <v>1164</v>
      </c>
      <c r="AT181" s="149" t="s">
        <v>243</v>
      </c>
      <c r="AU181" s="149" t="s">
        <v>81</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1164</v>
      </c>
      <c r="BM181" s="149" t="s">
        <v>4250</v>
      </c>
    </row>
    <row r="182" spans="2:47" s="1" customFormat="1" ht="29.25">
      <c r="B182" s="32"/>
      <c r="D182" s="151" t="s">
        <v>248</v>
      </c>
      <c r="F182" s="152" t="s">
        <v>4249</v>
      </c>
      <c r="I182" s="153"/>
      <c r="L182" s="32"/>
      <c r="M182" s="154"/>
      <c r="T182" s="56"/>
      <c r="AT182" s="17" t="s">
        <v>248</v>
      </c>
      <c r="AU182" s="17" t="s">
        <v>81</v>
      </c>
    </row>
    <row r="183" spans="2:65" s="1" customFormat="1" ht="33" customHeight="1">
      <c r="B183" s="32"/>
      <c r="C183" s="137" t="s">
        <v>351</v>
      </c>
      <c r="D183" s="137" t="s">
        <v>243</v>
      </c>
      <c r="E183" s="138" t="s">
        <v>1214</v>
      </c>
      <c r="F183" s="139" t="s">
        <v>4251</v>
      </c>
      <c r="G183" s="140" t="s">
        <v>1163</v>
      </c>
      <c r="H183" s="141">
        <v>24</v>
      </c>
      <c r="I183" s="142"/>
      <c r="J183" s="143">
        <f>ROUND(I183*H183,2)</f>
        <v>0</v>
      </c>
      <c r="K183" s="144"/>
      <c r="L183" s="32"/>
      <c r="M183" s="145" t="s">
        <v>1</v>
      </c>
      <c r="N183" s="146" t="s">
        <v>38</v>
      </c>
      <c r="P183" s="147">
        <f>O183*H183</f>
        <v>0</v>
      </c>
      <c r="Q183" s="147">
        <v>0</v>
      </c>
      <c r="R183" s="147">
        <f>Q183*H183</f>
        <v>0</v>
      </c>
      <c r="S183" s="147">
        <v>0</v>
      </c>
      <c r="T183" s="148">
        <f>S183*H183</f>
        <v>0</v>
      </c>
      <c r="AR183" s="149" t="s">
        <v>1164</v>
      </c>
      <c r="AT183" s="149" t="s">
        <v>243</v>
      </c>
      <c r="AU183" s="149" t="s">
        <v>81</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1164</v>
      </c>
      <c r="BM183" s="149" t="s">
        <v>4252</v>
      </c>
    </row>
    <row r="184" spans="2:47" s="1" customFormat="1" ht="19.5">
      <c r="B184" s="32"/>
      <c r="D184" s="151" t="s">
        <v>248</v>
      </c>
      <c r="F184" s="152" t="s">
        <v>4251</v>
      </c>
      <c r="I184" s="153"/>
      <c r="L184" s="32"/>
      <c r="M184" s="154"/>
      <c r="T184" s="56"/>
      <c r="AT184" s="17" t="s">
        <v>248</v>
      </c>
      <c r="AU184" s="17" t="s">
        <v>81</v>
      </c>
    </row>
    <row r="185" spans="2:65" s="1" customFormat="1" ht="33" customHeight="1">
      <c r="B185" s="32"/>
      <c r="C185" s="137" t="s">
        <v>302</v>
      </c>
      <c r="D185" s="137" t="s">
        <v>243</v>
      </c>
      <c r="E185" s="138" t="s">
        <v>4253</v>
      </c>
      <c r="F185" s="139" t="s">
        <v>4254</v>
      </c>
      <c r="G185" s="140" t="s">
        <v>1030</v>
      </c>
      <c r="H185" s="166"/>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81</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4255</v>
      </c>
    </row>
    <row r="186" spans="2:47" s="1" customFormat="1" ht="19.5">
      <c r="B186" s="32"/>
      <c r="D186" s="151" t="s">
        <v>248</v>
      </c>
      <c r="F186" s="152" t="s">
        <v>4254</v>
      </c>
      <c r="I186" s="153"/>
      <c r="L186" s="32"/>
      <c r="M186" s="154"/>
      <c r="T186" s="56"/>
      <c r="AT186" s="17" t="s">
        <v>248</v>
      </c>
      <c r="AU186" s="17" t="s">
        <v>81</v>
      </c>
    </row>
    <row r="187" spans="2:65" s="1" customFormat="1" ht="16.5" customHeight="1">
      <c r="B187" s="32"/>
      <c r="C187" s="137" t="s">
        <v>358</v>
      </c>
      <c r="D187" s="137" t="s">
        <v>243</v>
      </c>
      <c r="E187" s="138" t="s">
        <v>4256</v>
      </c>
      <c r="F187" s="139" t="s">
        <v>4257</v>
      </c>
      <c r="G187" s="140" t="s">
        <v>1030</v>
      </c>
      <c r="H187" s="166"/>
      <c r="I187" s="142"/>
      <c r="J187" s="143">
        <f>ROUND(I187*H187,2)</f>
        <v>0</v>
      </c>
      <c r="K187" s="144"/>
      <c r="L187" s="32"/>
      <c r="M187" s="145" t="s">
        <v>1</v>
      </c>
      <c r="N187" s="146" t="s">
        <v>38</v>
      </c>
      <c r="P187" s="147">
        <f>O187*H187</f>
        <v>0</v>
      </c>
      <c r="Q187" s="147">
        <v>0</v>
      </c>
      <c r="R187" s="147">
        <f>Q187*H187</f>
        <v>0</v>
      </c>
      <c r="S187" s="147">
        <v>0</v>
      </c>
      <c r="T187" s="148">
        <f>S187*H187</f>
        <v>0</v>
      </c>
      <c r="AR187" s="149" t="s">
        <v>247</v>
      </c>
      <c r="AT187" s="149" t="s">
        <v>243</v>
      </c>
      <c r="AU187" s="149" t="s">
        <v>81</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4258</v>
      </c>
    </row>
    <row r="188" spans="2:47" s="1" customFormat="1" ht="11.25">
      <c r="B188" s="32"/>
      <c r="D188" s="151" t="s">
        <v>248</v>
      </c>
      <c r="F188" s="152" t="s">
        <v>4257</v>
      </c>
      <c r="I188" s="153"/>
      <c r="L188" s="32"/>
      <c r="M188" s="154"/>
      <c r="T188" s="56"/>
      <c r="AT188" s="17" t="s">
        <v>248</v>
      </c>
      <c r="AU188" s="17" t="s">
        <v>81</v>
      </c>
    </row>
    <row r="189" spans="2:65" s="1" customFormat="1" ht="16.5" customHeight="1">
      <c r="B189" s="32"/>
      <c r="C189" s="137" t="s">
        <v>306</v>
      </c>
      <c r="D189" s="137" t="s">
        <v>243</v>
      </c>
      <c r="E189" s="138" t="s">
        <v>4259</v>
      </c>
      <c r="F189" s="139" t="s">
        <v>4260</v>
      </c>
      <c r="G189" s="140" t="s">
        <v>1030</v>
      </c>
      <c r="H189" s="166"/>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81</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4261</v>
      </c>
    </row>
    <row r="190" spans="2:47" s="1" customFormat="1" ht="11.25">
      <c r="B190" s="32"/>
      <c r="D190" s="151" t="s">
        <v>248</v>
      </c>
      <c r="F190" s="152" t="s">
        <v>4260</v>
      </c>
      <c r="I190" s="153"/>
      <c r="L190" s="32"/>
      <c r="M190" s="167"/>
      <c r="N190" s="168"/>
      <c r="O190" s="168"/>
      <c r="P190" s="168"/>
      <c r="Q190" s="168"/>
      <c r="R190" s="168"/>
      <c r="S190" s="168"/>
      <c r="T190" s="169"/>
      <c r="AT190" s="17" t="s">
        <v>248</v>
      </c>
      <c r="AU190" s="17" t="s">
        <v>81</v>
      </c>
    </row>
    <row r="191" spans="2:12" s="1" customFormat="1" ht="6.95" customHeight="1">
      <c r="B191" s="44"/>
      <c r="C191" s="45"/>
      <c r="D191" s="45"/>
      <c r="E191" s="45"/>
      <c r="F191" s="45"/>
      <c r="G191" s="45"/>
      <c r="H191" s="45"/>
      <c r="I191" s="45"/>
      <c r="J191" s="45"/>
      <c r="K191" s="45"/>
      <c r="L191" s="32"/>
    </row>
  </sheetData>
  <sheetProtection algorithmName="SHA-512" hashValue="vJ9GXHEryxYd0whGoi8M0dCsQ+tPFQCS9OZM6uEKYnJOciozX6ApERhm2dYmcMRbUuJtp2zCJW2bWCbebJnp2A==" saltValue="YVTU8yAeBdki1GqA9z4nlD6fvzvBK6gkksaaxzyjSpknYfWN16aJ/qAguPT1OYTaTmLOh8LKM69dMw99t2Hcuw==" spinCount="100000" sheet="1" objects="1" scenarios="1" formatColumns="0" formatRows="0" autoFilter="0"/>
  <autoFilter ref="C120:K190"/>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BM14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180</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4163</v>
      </c>
      <c r="F9" s="247"/>
      <c r="G9" s="247"/>
      <c r="H9" s="247"/>
      <c r="L9" s="32"/>
    </row>
    <row r="10" spans="2:12" s="1" customFormat="1" ht="12" customHeight="1">
      <c r="B10" s="32"/>
      <c r="D10" s="27" t="s">
        <v>3927</v>
      </c>
      <c r="L10" s="32"/>
    </row>
    <row r="11" spans="2:12" s="1" customFormat="1" ht="16.5" customHeight="1">
      <c r="B11" s="32"/>
      <c r="E11" s="241" t="s">
        <v>4262</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ROUND(J124,2)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ROUND((SUM(BE124:BE144)),2)</f>
        <v>0</v>
      </c>
      <c r="I35" s="96">
        <v>0.21</v>
      </c>
      <c r="J35" s="86">
        <f>ROUND(((SUM(BE124:BE144))*I35),2)</f>
        <v>0</v>
      </c>
      <c r="L35" s="32"/>
    </row>
    <row r="36" spans="2:12" s="1" customFormat="1" ht="14.45" customHeight="1">
      <c r="B36" s="32"/>
      <c r="E36" s="27" t="s">
        <v>39</v>
      </c>
      <c r="F36" s="86">
        <f>ROUND((SUM(BF124:BF144)),2)</f>
        <v>0</v>
      </c>
      <c r="I36" s="96">
        <v>0.15</v>
      </c>
      <c r="J36" s="86">
        <f>ROUND(((SUM(BF124:BF144))*I36),2)</f>
        <v>0</v>
      </c>
      <c r="L36" s="32"/>
    </row>
    <row r="37" spans="2:12" s="1" customFormat="1" ht="14.45" customHeight="1" hidden="1">
      <c r="B37" s="32"/>
      <c r="E37" s="27" t="s">
        <v>40</v>
      </c>
      <c r="F37" s="86">
        <f>ROUND((SUM(BG124:BG144)),2)</f>
        <v>0</v>
      </c>
      <c r="I37" s="96">
        <v>0.21</v>
      </c>
      <c r="J37" s="86">
        <f>0</f>
        <v>0</v>
      </c>
      <c r="L37" s="32"/>
    </row>
    <row r="38" spans="2:12" s="1" customFormat="1" ht="14.45" customHeight="1" hidden="1">
      <c r="B38" s="32"/>
      <c r="E38" s="27" t="s">
        <v>41</v>
      </c>
      <c r="F38" s="86">
        <f>ROUND((SUM(BH124:BH144)),2)</f>
        <v>0</v>
      </c>
      <c r="I38" s="96">
        <v>0.15</v>
      </c>
      <c r="J38" s="86">
        <f>0</f>
        <v>0</v>
      </c>
      <c r="L38" s="32"/>
    </row>
    <row r="39" spans="2:12" s="1" customFormat="1" ht="14.45" customHeight="1" hidden="1">
      <c r="B39" s="32"/>
      <c r="E39" s="27" t="s">
        <v>42</v>
      </c>
      <c r="F39" s="86">
        <f>ROUND((SUM(BI124:BI144)),2)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4163</v>
      </c>
      <c r="F87" s="247"/>
      <c r="G87" s="247"/>
      <c r="H87" s="247"/>
      <c r="L87" s="32"/>
    </row>
    <row r="88" spans="2:12" s="1" customFormat="1" ht="12" customHeight="1">
      <c r="B88" s="32"/>
      <c r="C88" s="27" t="s">
        <v>3927</v>
      </c>
      <c r="L88" s="32"/>
    </row>
    <row r="89" spans="2:12" s="1" customFormat="1" ht="16.5" customHeight="1">
      <c r="B89" s="32"/>
      <c r="E89" s="241" t="str">
        <f>E11</f>
        <v>R02 - Stavební část</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J124</f>
        <v>0</v>
      </c>
      <c r="L98" s="32"/>
      <c r="AU98" s="17" t="s">
        <v>212</v>
      </c>
    </row>
    <row r="99" spans="2:12" s="8" customFormat="1" ht="24.95" customHeight="1">
      <c r="B99" s="108"/>
      <c r="D99" s="109" t="s">
        <v>2036</v>
      </c>
      <c r="E99" s="110"/>
      <c r="F99" s="110"/>
      <c r="G99" s="110"/>
      <c r="H99" s="110"/>
      <c r="I99" s="110"/>
      <c r="J99" s="111">
        <f>J125</f>
        <v>0</v>
      </c>
      <c r="L99" s="108"/>
    </row>
    <row r="100" spans="2:12" s="9" customFormat="1" ht="19.9" customHeight="1">
      <c r="B100" s="112"/>
      <c r="D100" s="113" t="s">
        <v>214</v>
      </c>
      <c r="E100" s="114"/>
      <c r="F100" s="114"/>
      <c r="G100" s="114"/>
      <c r="H100" s="114"/>
      <c r="I100" s="114"/>
      <c r="J100" s="115">
        <f>J126</f>
        <v>0</v>
      </c>
      <c r="L100" s="112"/>
    </row>
    <row r="101" spans="2:12" s="8" customFormat="1" ht="24.95" customHeight="1">
      <c r="B101" s="108"/>
      <c r="D101" s="109" t="s">
        <v>222</v>
      </c>
      <c r="E101" s="110"/>
      <c r="F101" s="110"/>
      <c r="G101" s="110"/>
      <c r="H101" s="110"/>
      <c r="I101" s="110"/>
      <c r="J101" s="111">
        <f>J137</f>
        <v>0</v>
      </c>
      <c r="L101" s="108"/>
    </row>
    <row r="102" spans="2:12" s="9" customFormat="1" ht="19.9" customHeight="1">
      <c r="B102" s="112"/>
      <c r="D102" s="113" t="s">
        <v>224</v>
      </c>
      <c r="E102" s="114"/>
      <c r="F102" s="114"/>
      <c r="G102" s="114"/>
      <c r="H102" s="114"/>
      <c r="I102" s="114"/>
      <c r="J102" s="115">
        <f>J138</f>
        <v>0</v>
      </c>
      <c r="L102" s="112"/>
    </row>
    <row r="103" spans="2:12" s="1" customFormat="1" ht="21.75" customHeight="1">
      <c r="B103" s="32"/>
      <c r="L103" s="32"/>
    </row>
    <row r="104" spans="2:12" s="1" customFormat="1" ht="6.95" customHeight="1">
      <c r="B104" s="44"/>
      <c r="C104" s="45"/>
      <c r="D104" s="45"/>
      <c r="E104" s="45"/>
      <c r="F104" s="45"/>
      <c r="G104" s="45"/>
      <c r="H104" s="45"/>
      <c r="I104" s="45"/>
      <c r="J104" s="45"/>
      <c r="K104" s="45"/>
      <c r="L104" s="32"/>
    </row>
    <row r="108" spans="2:12" s="1" customFormat="1" ht="6.95" customHeight="1">
      <c r="B108" s="46"/>
      <c r="C108" s="47"/>
      <c r="D108" s="47"/>
      <c r="E108" s="47"/>
      <c r="F108" s="47"/>
      <c r="G108" s="47"/>
      <c r="H108" s="47"/>
      <c r="I108" s="47"/>
      <c r="J108" s="47"/>
      <c r="K108" s="47"/>
      <c r="L108" s="32"/>
    </row>
    <row r="109" spans="2:12" s="1" customFormat="1" ht="24.95" customHeight="1">
      <c r="B109" s="32"/>
      <c r="C109" s="21" t="s">
        <v>226</v>
      </c>
      <c r="L109" s="32"/>
    </row>
    <row r="110" spans="2:12" s="1" customFormat="1" ht="6.95" customHeight="1">
      <c r="B110" s="32"/>
      <c r="L110" s="32"/>
    </row>
    <row r="111" spans="2:12" s="1" customFormat="1" ht="12" customHeight="1">
      <c r="B111" s="32"/>
      <c r="C111" s="27" t="s">
        <v>16</v>
      </c>
      <c r="L111" s="32"/>
    </row>
    <row r="112" spans="2:12" s="1" customFormat="1" ht="16.5" customHeight="1">
      <c r="B112" s="32"/>
      <c r="E112" s="245" t="str">
        <f>E7</f>
        <v>Oprava trati v úseku Krásná Studánka – Mníšek u Liberce</v>
      </c>
      <c r="F112" s="246"/>
      <c r="G112" s="246"/>
      <c r="H112" s="246"/>
      <c r="L112" s="32"/>
    </row>
    <row r="113" spans="2:12" ht="12" customHeight="1">
      <c r="B113" s="20"/>
      <c r="C113" s="27" t="s">
        <v>206</v>
      </c>
      <c r="L113" s="20"/>
    </row>
    <row r="114" spans="2:12" s="1" customFormat="1" ht="16.5" customHeight="1">
      <c r="B114" s="32"/>
      <c r="E114" s="245" t="s">
        <v>4163</v>
      </c>
      <c r="F114" s="247"/>
      <c r="G114" s="247"/>
      <c r="H114" s="247"/>
      <c r="L114" s="32"/>
    </row>
    <row r="115" spans="2:12" s="1" customFormat="1" ht="12" customHeight="1">
      <c r="B115" s="32"/>
      <c r="C115" s="27" t="s">
        <v>3927</v>
      </c>
      <c r="L115" s="32"/>
    </row>
    <row r="116" spans="2:12" s="1" customFormat="1" ht="16.5" customHeight="1">
      <c r="B116" s="32"/>
      <c r="E116" s="241" t="str">
        <f>E11</f>
        <v>R02 - Stavební část</v>
      </c>
      <c r="F116" s="247"/>
      <c r="G116" s="247"/>
      <c r="H116" s="247"/>
      <c r="L116" s="32"/>
    </row>
    <row r="117" spans="2:12" s="1" customFormat="1" ht="6.95" customHeight="1">
      <c r="B117" s="32"/>
      <c r="L117" s="32"/>
    </row>
    <row r="118" spans="2:12" s="1" customFormat="1" ht="12" customHeight="1">
      <c r="B118" s="32"/>
      <c r="C118" s="27" t="s">
        <v>20</v>
      </c>
      <c r="F118" s="25" t="str">
        <f>F14</f>
        <v xml:space="preserve"> </v>
      </c>
      <c r="I118" s="27" t="s">
        <v>22</v>
      </c>
      <c r="J118" s="52" t="str">
        <f>IF(J14="","",J14)</f>
        <v>30. 6. 2023</v>
      </c>
      <c r="L118" s="32"/>
    </row>
    <row r="119" spans="2:12" s="1" customFormat="1" ht="6.95" customHeight="1">
      <c r="B119" s="32"/>
      <c r="L119" s="32"/>
    </row>
    <row r="120" spans="2:12" s="1" customFormat="1" ht="15.2" customHeight="1">
      <c r="B120" s="32"/>
      <c r="C120" s="27" t="s">
        <v>24</v>
      </c>
      <c r="F120" s="25" t="str">
        <f>E17</f>
        <v xml:space="preserve"> </v>
      </c>
      <c r="I120" s="27" t="s">
        <v>29</v>
      </c>
      <c r="J120" s="30" t="str">
        <f>E23</f>
        <v>Ing. Petr Kortyš</v>
      </c>
      <c r="L120" s="32"/>
    </row>
    <row r="121" spans="2:12" s="1" customFormat="1" ht="15.2" customHeight="1">
      <c r="B121" s="32"/>
      <c r="C121" s="27" t="s">
        <v>27</v>
      </c>
      <c r="F121" s="25" t="str">
        <f>IF(E20="","",E20)</f>
        <v>Vyplň údaj</v>
      </c>
      <c r="I121" s="27" t="s">
        <v>31</v>
      </c>
      <c r="J121" s="30" t="str">
        <f>E26</f>
        <v xml:space="preserve"> </v>
      </c>
      <c r="L121" s="32"/>
    </row>
    <row r="122" spans="2:12" s="1" customFormat="1" ht="10.35" customHeight="1">
      <c r="B122" s="32"/>
      <c r="L122" s="32"/>
    </row>
    <row r="123" spans="2:20" s="10" customFormat="1" ht="29.25" customHeight="1">
      <c r="B123" s="116"/>
      <c r="C123" s="117" t="s">
        <v>227</v>
      </c>
      <c r="D123" s="118" t="s">
        <v>58</v>
      </c>
      <c r="E123" s="118" t="s">
        <v>54</v>
      </c>
      <c r="F123" s="118" t="s">
        <v>55</v>
      </c>
      <c r="G123" s="118" t="s">
        <v>228</v>
      </c>
      <c r="H123" s="118" t="s">
        <v>229</v>
      </c>
      <c r="I123" s="118" t="s">
        <v>230</v>
      </c>
      <c r="J123" s="119" t="s">
        <v>210</v>
      </c>
      <c r="K123" s="120" t="s">
        <v>231</v>
      </c>
      <c r="L123" s="116"/>
      <c r="M123" s="59" t="s">
        <v>1</v>
      </c>
      <c r="N123" s="60" t="s">
        <v>37</v>
      </c>
      <c r="O123" s="60" t="s">
        <v>232</v>
      </c>
      <c r="P123" s="60" t="s">
        <v>233</v>
      </c>
      <c r="Q123" s="60" t="s">
        <v>234</v>
      </c>
      <c r="R123" s="60" t="s">
        <v>235</v>
      </c>
      <c r="S123" s="60" t="s">
        <v>236</v>
      </c>
      <c r="T123" s="61" t="s">
        <v>237</v>
      </c>
    </row>
    <row r="124" spans="2:63" s="1" customFormat="1" ht="22.9" customHeight="1">
      <c r="B124" s="32"/>
      <c r="C124" s="64" t="s">
        <v>238</v>
      </c>
      <c r="J124" s="121">
        <f>BK124</f>
        <v>0</v>
      </c>
      <c r="L124" s="32"/>
      <c r="M124" s="62"/>
      <c r="N124" s="53"/>
      <c r="O124" s="53"/>
      <c r="P124" s="122">
        <f>P125+P137</f>
        <v>0</v>
      </c>
      <c r="Q124" s="53"/>
      <c r="R124" s="122">
        <f>R125+R137</f>
        <v>4.2505</v>
      </c>
      <c r="S124" s="53"/>
      <c r="T124" s="123">
        <f>T125+T137</f>
        <v>0</v>
      </c>
      <c r="AT124" s="17" t="s">
        <v>72</v>
      </c>
      <c r="AU124" s="17" t="s">
        <v>212</v>
      </c>
      <c r="BK124" s="124">
        <f>BK125+BK137</f>
        <v>0</v>
      </c>
    </row>
    <row r="125" spans="2:63" s="11" customFormat="1" ht="25.9" customHeight="1">
      <c r="B125" s="125"/>
      <c r="D125" s="126" t="s">
        <v>72</v>
      </c>
      <c r="E125" s="127" t="s">
        <v>239</v>
      </c>
      <c r="F125" s="127" t="s">
        <v>2037</v>
      </c>
      <c r="I125" s="128"/>
      <c r="J125" s="129">
        <f>BK125</f>
        <v>0</v>
      </c>
      <c r="L125" s="125"/>
      <c r="M125" s="130"/>
      <c r="P125" s="131">
        <f>P126</f>
        <v>0</v>
      </c>
      <c r="R125" s="131">
        <f>R126</f>
        <v>1</v>
      </c>
      <c r="T125" s="132">
        <f>T126</f>
        <v>0</v>
      </c>
      <c r="AR125" s="126" t="s">
        <v>81</v>
      </c>
      <c r="AT125" s="133" t="s">
        <v>72</v>
      </c>
      <c r="AU125" s="133" t="s">
        <v>73</v>
      </c>
      <c r="AY125" s="126" t="s">
        <v>241</v>
      </c>
      <c r="BK125" s="134">
        <f>BK126</f>
        <v>0</v>
      </c>
    </row>
    <row r="126" spans="2:63" s="11" customFormat="1" ht="22.9" customHeight="1">
      <c r="B126" s="125"/>
      <c r="D126" s="126" t="s">
        <v>72</v>
      </c>
      <c r="E126" s="135" t="s">
        <v>81</v>
      </c>
      <c r="F126" s="135" t="s">
        <v>242</v>
      </c>
      <c r="I126" s="128"/>
      <c r="J126" s="136">
        <f>BK126</f>
        <v>0</v>
      </c>
      <c r="L126" s="125"/>
      <c r="M126" s="130"/>
      <c r="P126" s="131">
        <f>SUM(P127:P136)</f>
        <v>0</v>
      </c>
      <c r="R126" s="131">
        <f>SUM(R127:R136)</f>
        <v>1</v>
      </c>
      <c r="T126" s="132">
        <f>SUM(T127:T136)</f>
        <v>0</v>
      </c>
      <c r="AR126" s="126" t="s">
        <v>81</v>
      </c>
      <c r="AT126" s="133" t="s">
        <v>72</v>
      </c>
      <c r="AU126" s="133" t="s">
        <v>81</v>
      </c>
      <c r="AY126" s="126" t="s">
        <v>241</v>
      </c>
      <c r="BK126" s="134">
        <f>SUM(BK127:BK136)</f>
        <v>0</v>
      </c>
    </row>
    <row r="127" spans="2:65" s="1" customFormat="1" ht="44.25" customHeight="1">
      <c r="B127" s="32"/>
      <c r="C127" s="137" t="s">
        <v>81</v>
      </c>
      <c r="D127" s="137" t="s">
        <v>243</v>
      </c>
      <c r="E127" s="138" t="s">
        <v>4263</v>
      </c>
      <c r="F127" s="139" t="s">
        <v>4264</v>
      </c>
      <c r="G127" s="140" t="s">
        <v>246</v>
      </c>
      <c r="H127" s="141">
        <v>3</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83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4265</v>
      </c>
    </row>
    <row r="128" spans="2:47" s="1" customFormat="1" ht="29.25">
      <c r="B128" s="32"/>
      <c r="D128" s="151" t="s">
        <v>248</v>
      </c>
      <c r="F128" s="152" t="s">
        <v>4264</v>
      </c>
      <c r="I128" s="153"/>
      <c r="L128" s="32"/>
      <c r="M128" s="154"/>
      <c r="T128" s="56"/>
      <c r="AT128" s="17" t="s">
        <v>248</v>
      </c>
      <c r="AU128" s="17" t="s">
        <v>83</v>
      </c>
    </row>
    <row r="129" spans="2:65" s="1" customFormat="1" ht="44.25" customHeight="1">
      <c r="B129" s="32"/>
      <c r="C129" s="137" t="s">
        <v>83</v>
      </c>
      <c r="D129" s="137" t="s">
        <v>243</v>
      </c>
      <c r="E129" s="138" t="s">
        <v>4266</v>
      </c>
      <c r="F129" s="139" t="s">
        <v>4267</v>
      </c>
      <c r="G129" s="140" t="s">
        <v>246</v>
      </c>
      <c r="H129" s="141">
        <v>3</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83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4268</v>
      </c>
    </row>
    <row r="130" spans="2:47" s="1" customFormat="1" ht="29.25">
      <c r="B130" s="32"/>
      <c r="D130" s="151" t="s">
        <v>248</v>
      </c>
      <c r="F130" s="152" t="s">
        <v>4267</v>
      </c>
      <c r="I130" s="153"/>
      <c r="L130" s="32"/>
      <c r="M130" s="154"/>
      <c r="T130" s="56"/>
      <c r="AT130" s="17" t="s">
        <v>248</v>
      </c>
      <c r="AU130" s="17" t="s">
        <v>83</v>
      </c>
    </row>
    <row r="131" spans="2:65" s="1" customFormat="1" ht="66.75" customHeight="1">
      <c r="B131" s="32"/>
      <c r="C131" s="137" t="s">
        <v>251</v>
      </c>
      <c r="D131" s="137" t="s">
        <v>243</v>
      </c>
      <c r="E131" s="138" t="s">
        <v>4269</v>
      </c>
      <c r="F131" s="139" t="s">
        <v>4270</v>
      </c>
      <c r="G131" s="140" t="s">
        <v>246</v>
      </c>
      <c r="H131" s="141">
        <v>1</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83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4271</v>
      </c>
    </row>
    <row r="132" spans="2:47" s="1" customFormat="1" ht="39">
      <c r="B132" s="32"/>
      <c r="D132" s="151" t="s">
        <v>248</v>
      </c>
      <c r="F132" s="152" t="s">
        <v>4270</v>
      </c>
      <c r="I132" s="153"/>
      <c r="L132" s="32"/>
      <c r="M132" s="154"/>
      <c r="T132" s="56"/>
      <c r="AT132" s="17" t="s">
        <v>248</v>
      </c>
      <c r="AU132" s="17" t="s">
        <v>83</v>
      </c>
    </row>
    <row r="133" spans="2:65" s="1" customFormat="1" ht="16.5" customHeight="1">
      <c r="B133" s="32"/>
      <c r="C133" s="155" t="s">
        <v>247</v>
      </c>
      <c r="D133" s="155" t="s">
        <v>260</v>
      </c>
      <c r="E133" s="156" t="s">
        <v>4272</v>
      </c>
      <c r="F133" s="157" t="s">
        <v>4273</v>
      </c>
      <c r="G133" s="158" t="s">
        <v>563</v>
      </c>
      <c r="H133" s="159">
        <v>1</v>
      </c>
      <c r="I133" s="160"/>
      <c r="J133" s="161">
        <f>ROUND(I133*H133,2)</f>
        <v>0</v>
      </c>
      <c r="K133" s="162"/>
      <c r="L133" s="163"/>
      <c r="M133" s="164" t="s">
        <v>1</v>
      </c>
      <c r="N133" s="165" t="s">
        <v>38</v>
      </c>
      <c r="P133" s="147">
        <f>O133*H133</f>
        <v>0</v>
      </c>
      <c r="Q133" s="147">
        <v>1</v>
      </c>
      <c r="R133" s="147">
        <f>Q133*H133</f>
        <v>1</v>
      </c>
      <c r="S133" s="147">
        <v>0</v>
      </c>
      <c r="T133" s="148">
        <f>S133*H133</f>
        <v>0</v>
      </c>
      <c r="AR133" s="149" t="s">
        <v>258</v>
      </c>
      <c r="AT133" s="149" t="s">
        <v>260</v>
      </c>
      <c r="AU133" s="149" t="s">
        <v>83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4274</v>
      </c>
    </row>
    <row r="134" spans="2:47" s="1" customFormat="1" ht="11.25">
      <c r="B134" s="32"/>
      <c r="D134" s="151" t="s">
        <v>248</v>
      </c>
      <c r="F134" s="152" t="s">
        <v>4273</v>
      </c>
      <c r="I134" s="153"/>
      <c r="L134" s="32"/>
      <c r="M134" s="154"/>
      <c r="T134" s="56"/>
      <c r="AT134" s="17" t="s">
        <v>248</v>
      </c>
      <c r="AU134" s="17" t="s">
        <v>83</v>
      </c>
    </row>
    <row r="135" spans="2:65" s="1" customFormat="1" ht="55.5" customHeight="1">
      <c r="B135" s="32"/>
      <c r="C135" s="137" t="s">
        <v>259</v>
      </c>
      <c r="D135" s="137" t="s">
        <v>243</v>
      </c>
      <c r="E135" s="138" t="s">
        <v>4275</v>
      </c>
      <c r="F135" s="139" t="s">
        <v>4276</v>
      </c>
      <c r="G135" s="140" t="s">
        <v>257</v>
      </c>
      <c r="H135" s="141">
        <v>10</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83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4277</v>
      </c>
    </row>
    <row r="136" spans="2:47" s="1" customFormat="1" ht="29.25">
      <c r="B136" s="32"/>
      <c r="D136" s="151" t="s">
        <v>248</v>
      </c>
      <c r="F136" s="152" t="s">
        <v>4276</v>
      </c>
      <c r="I136" s="153"/>
      <c r="L136" s="32"/>
      <c r="M136" s="154"/>
      <c r="T136" s="56"/>
      <c r="AT136" s="17" t="s">
        <v>248</v>
      </c>
      <c r="AU136" s="17" t="s">
        <v>83</v>
      </c>
    </row>
    <row r="137" spans="2:63" s="11" customFormat="1" ht="25.9" customHeight="1">
      <c r="B137" s="125"/>
      <c r="D137" s="126" t="s">
        <v>72</v>
      </c>
      <c r="E137" s="127" t="s">
        <v>260</v>
      </c>
      <c r="F137" s="127" t="s">
        <v>593</v>
      </c>
      <c r="I137" s="128"/>
      <c r="J137" s="129">
        <f>BK137</f>
        <v>0</v>
      </c>
      <c r="L137" s="125"/>
      <c r="M137" s="130"/>
      <c r="P137" s="131">
        <f>P138</f>
        <v>0</v>
      </c>
      <c r="R137" s="131">
        <f>R138</f>
        <v>3.2504999999999997</v>
      </c>
      <c r="T137" s="132">
        <f>T138</f>
        <v>0</v>
      </c>
      <c r="AR137" s="126" t="s">
        <v>251</v>
      </c>
      <c r="AT137" s="133" t="s">
        <v>72</v>
      </c>
      <c r="AU137" s="133" t="s">
        <v>73</v>
      </c>
      <c r="AY137" s="126" t="s">
        <v>241</v>
      </c>
      <c r="BK137" s="134">
        <f>BK138</f>
        <v>0</v>
      </c>
    </row>
    <row r="138" spans="2:63" s="11" customFormat="1" ht="22.9" customHeight="1">
      <c r="B138" s="125"/>
      <c r="D138" s="126" t="s">
        <v>72</v>
      </c>
      <c r="E138" s="135" t="s">
        <v>604</v>
      </c>
      <c r="F138" s="135" t="s">
        <v>605</v>
      </c>
      <c r="I138" s="128"/>
      <c r="J138" s="136">
        <f>BK138</f>
        <v>0</v>
      </c>
      <c r="L138" s="125"/>
      <c r="M138" s="130"/>
      <c r="P138" s="131">
        <f>SUM(P139:P144)</f>
        <v>0</v>
      </c>
      <c r="R138" s="131">
        <f>SUM(R139:R144)</f>
        <v>3.2504999999999997</v>
      </c>
      <c r="T138" s="132">
        <f>SUM(T139:T144)</f>
        <v>0</v>
      </c>
      <c r="AR138" s="126" t="s">
        <v>251</v>
      </c>
      <c r="AT138" s="133" t="s">
        <v>72</v>
      </c>
      <c r="AU138" s="133" t="s">
        <v>81</v>
      </c>
      <c r="AY138" s="126" t="s">
        <v>241</v>
      </c>
      <c r="BK138" s="134">
        <f>SUM(BK139:BK144)</f>
        <v>0</v>
      </c>
    </row>
    <row r="139" spans="2:65" s="1" customFormat="1" ht="44.25" customHeight="1">
      <c r="B139" s="32"/>
      <c r="C139" s="137" t="s">
        <v>254</v>
      </c>
      <c r="D139" s="137" t="s">
        <v>243</v>
      </c>
      <c r="E139" s="138" t="s">
        <v>4278</v>
      </c>
      <c r="F139" s="139" t="s">
        <v>4279</v>
      </c>
      <c r="G139" s="140" t="s">
        <v>267</v>
      </c>
      <c r="H139" s="141">
        <v>30</v>
      </c>
      <c r="I139" s="142"/>
      <c r="J139" s="143">
        <f>ROUND(I139*H139,2)</f>
        <v>0</v>
      </c>
      <c r="K139" s="144"/>
      <c r="L139" s="32"/>
      <c r="M139" s="145" t="s">
        <v>1</v>
      </c>
      <c r="N139" s="146" t="s">
        <v>38</v>
      </c>
      <c r="P139" s="147">
        <f>O139*H139</f>
        <v>0</v>
      </c>
      <c r="Q139" s="147">
        <v>0.108</v>
      </c>
      <c r="R139" s="147">
        <f>Q139*H139</f>
        <v>3.2399999999999998</v>
      </c>
      <c r="S139" s="147">
        <v>0</v>
      </c>
      <c r="T139" s="148">
        <f>S139*H139</f>
        <v>0</v>
      </c>
      <c r="AR139" s="149" t="s">
        <v>357</v>
      </c>
      <c r="AT139" s="149" t="s">
        <v>243</v>
      </c>
      <c r="AU139" s="149" t="s">
        <v>83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357</v>
      </c>
      <c r="BM139" s="149" t="s">
        <v>4280</v>
      </c>
    </row>
    <row r="140" spans="2:47" s="1" customFormat="1" ht="29.25">
      <c r="B140" s="32"/>
      <c r="D140" s="151" t="s">
        <v>248</v>
      </c>
      <c r="F140" s="152" t="s">
        <v>4279</v>
      </c>
      <c r="I140" s="153"/>
      <c r="L140" s="32"/>
      <c r="M140" s="154"/>
      <c r="T140" s="56"/>
      <c r="AT140" s="17" t="s">
        <v>248</v>
      </c>
      <c r="AU140" s="17" t="s">
        <v>83</v>
      </c>
    </row>
    <row r="141" spans="2:65" s="1" customFormat="1" ht="24.2" customHeight="1">
      <c r="B141" s="32"/>
      <c r="C141" s="155" t="s">
        <v>269</v>
      </c>
      <c r="D141" s="155" t="s">
        <v>260</v>
      </c>
      <c r="E141" s="156" t="s">
        <v>4281</v>
      </c>
      <c r="F141" s="157" t="s">
        <v>4282</v>
      </c>
      <c r="G141" s="158" t="s">
        <v>267</v>
      </c>
      <c r="H141" s="159">
        <v>30</v>
      </c>
      <c r="I141" s="160"/>
      <c r="J141" s="161">
        <f>ROUND(I141*H141,2)</f>
        <v>0</v>
      </c>
      <c r="K141" s="162"/>
      <c r="L141" s="163"/>
      <c r="M141" s="164" t="s">
        <v>1</v>
      </c>
      <c r="N141" s="165" t="s">
        <v>38</v>
      </c>
      <c r="P141" s="147">
        <f>O141*H141</f>
        <v>0</v>
      </c>
      <c r="Q141" s="147">
        <v>0.00035</v>
      </c>
      <c r="R141" s="147">
        <f>Q141*H141</f>
        <v>0.0105</v>
      </c>
      <c r="S141" s="147">
        <v>0</v>
      </c>
      <c r="T141" s="148">
        <f>S141*H141</f>
        <v>0</v>
      </c>
      <c r="AR141" s="149" t="s">
        <v>627</v>
      </c>
      <c r="AT141" s="149" t="s">
        <v>260</v>
      </c>
      <c r="AU141" s="149" t="s">
        <v>83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357</v>
      </c>
      <c r="BM141" s="149" t="s">
        <v>4283</v>
      </c>
    </row>
    <row r="142" spans="2:47" s="1" customFormat="1" ht="19.5">
      <c r="B142" s="32"/>
      <c r="D142" s="151" t="s">
        <v>248</v>
      </c>
      <c r="F142" s="152" t="s">
        <v>4282</v>
      </c>
      <c r="I142" s="153"/>
      <c r="L142" s="32"/>
      <c r="M142" s="154"/>
      <c r="T142" s="56"/>
      <c r="AT142" s="17" t="s">
        <v>248</v>
      </c>
      <c r="AU142" s="17" t="s">
        <v>83</v>
      </c>
    </row>
    <row r="143" spans="2:65" s="1" customFormat="1" ht="24.2" customHeight="1">
      <c r="B143" s="32"/>
      <c r="C143" s="137" t="s">
        <v>258</v>
      </c>
      <c r="D143" s="137" t="s">
        <v>243</v>
      </c>
      <c r="E143" s="138" t="s">
        <v>4284</v>
      </c>
      <c r="F143" s="139" t="s">
        <v>4285</v>
      </c>
      <c r="G143" s="140" t="s">
        <v>563</v>
      </c>
      <c r="H143" s="141">
        <v>32.51</v>
      </c>
      <c r="I143" s="142"/>
      <c r="J143" s="143">
        <f>ROUND(I143*H143,2)</f>
        <v>0</v>
      </c>
      <c r="K143" s="144"/>
      <c r="L143" s="32"/>
      <c r="M143" s="145" t="s">
        <v>1</v>
      </c>
      <c r="N143" s="146" t="s">
        <v>38</v>
      </c>
      <c r="P143" s="147">
        <f>O143*H143</f>
        <v>0</v>
      </c>
      <c r="Q143" s="147">
        <v>0</v>
      </c>
      <c r="R143" s="147">
        <f>Q143*H143</f>
        <v>0</v>
      </c>
      <c r="S143" s="147">
        <v>0</v>
      </c>
      <c r="T143" s="148">
        <f>S143*H143</f>
        <v>0</v>
      </c>
      <c r="AR143" s="149" t="s">
        <v>357</v>
      </c>
      <c r="AT143" s="149" t="s">
        <v>243</v>
      </c>
      <c r="AU143" s="149" t="s">
        <v>83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357</v>
      </c>
      <c r="BM143" s="149" t="s">
        <v>4286</v>
      </c>
    </row>
    <row r="144" spans="2:47" s="1" customFormat="1" ht="19.5">
      <c r="B144" s="32"/>
      <c r="D144" s="151" t="s">
        <v>248</v>
      </c>
      <c r="F144" s="152" t="s">
        <v>4285</v>
      </c>
      <c r="I144" s="153"/>
      <c r="L144" s="32"/>
      <c r="M144" s="167"/>
      <c r="N144" s="168"/>
      <c r="O144" s="168"/>
      <c r="P144" s="168"/>
      <c r="Q144" s="168"/>
      <c r="R144" s="168"/>
      <c r="S144" s="168"/>
      <c r="T144" s="169"/>
      <c r="AT144" s="17" t="s">
        <v>248</v>
      </c>
      <c r="AU144" s="17" t="s">
        <v>83</v>
      </c>
    </row>
    <row r="145" spans="2:12" s="1" customFormat="1" ht="6.95" customHeight="1">
      <c r="B145" s="44"/>
      <c r="C145" s="45"/>
      <c r="D145" s="45"/>
      <c r="E145" s="45"/>
      <c r="F145" s="45"/>
      <c r="G145" s="45"/>
      <c r="H145" s="45"/>
      <c r="I145" s="45"/>
      <c r="J145" s="45"/>
      <c r="K145" s="45"/>
      <c r="L145" s="32"/>
    </row>
  </sheetData>
  <sheetProtection algorithmName="SHA-512" hashValue="1Zoj/MnU/ztVMAlt57zNvDSxYM/pCEGOM/W7OwXJs+d1qmPIiB/e7lJ82xljdngykqqn9uRxtLLSfu/Vi6/UWA==" saltValue="eP5gs3h1DrxMuhOm9y/QV8/wTpDtMqS9ILVH6cbHLv2ZhxlAmhhR4Nh2GOC/yPNTPoQlyt/MW/BzGOFEWbVEoQ==" spinCount="100000" sheet="1" objects="1" scenarios="1" formatColumns="0" formatRows="0" autoFilter="0"/>
  <autoFilter ref="C123:K144"/>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BM13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183</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4163</v>
      </c>
      <c r="F9" s="247"/>
      <c r="G9" s="247"/>
      <c r="H9" s="247"/>
      <c r="L9" s="32"/>
    </row>
    <row r="10" spans="2:12" s="1" customFormat="1" ht="12" customHeight="1">
      <c r="B10" s="32"/>
      <c r="D10" s="27" t="s">
        <v>3927</v>
      </c>
      <c r="L10" s="32"/>
    </row>
    <row r="11" spans="2:12" s="1" customFormat="1" ht="16.5" customHeight="1">
      <c r="B11" s="32"/>
      <c r="E11" s="241" t="s">
        <v>4287</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ROUND(J121,2)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ROUND((SUM(BE121:BE136)),2)</f>
        <v>0</v>
      </c>
      <c r="I35" s="96">
        <v>0.21</v>
      </c>
      <c r="J35" s="86">
        <f>ROUND(((SUM(BE121:BE136))*I35),2)</f>
        <v>0</v>
      </c>
      <c r="L35" s="32"/>
    </row>
    <row r="36" spans="2:12" s="1" customFormat="1" ht="14.45" customHeight="1">
      <c r="B36" s="32"/>
      <c r="E36" s="27" t="s">
        <v>39</v>
      </c>
      <c r="F36" s="86">
        <f>ROUND((SUM(BF121:BF136)),2)</f>
        <v>0</v>
      </c>
      <c r="I36" s="96">
        <v>0.15</v>
      </c>
      <c r="J36" s="86">
        <f>ROUND(((SUM(BF121:BF136))*I36),2)</f>
        <v>0</v>
      </c>
      <c r="L36" s="32"/>
    </row>
    <row r="37" spans="2:12" s="1" customFormat="1" ht="14.45" customHeight="1" hidden="1">
      <c r="B37" s="32"/>
      <c r="E37" s="27" t="s">
        <v>40</v>
      </c>
      <c r="F37" s="86">
        <f>ROUND((SUM(BG121:BG136)),2)</f>
        <v>0</v>
      </c>
      <c r="I37" s="96">
        <v>0.21</v>
      </c>
      <c r="J37" s="86">
        <f>0</f>
        <v>0</v>
      </c>
      <c r="L37" s="32"/>
    </row>
    <row r="38" spans="2:12" s="1" customFormat="1" ht="14.45" customHeight="1" hidden="1">
      <c r="B38" s="32"/>
      <c r="E38" s="27" t="s">
        <v>41</v>
      </c>
      <c r="F38" s="86">
        <f>ROUND((SUM(BH121:BH136)),2)</f>
        <v>0</v>
      </c>
      <c r="I38" s="96">
        <v>0.15</v>
      </c>
      <c r="J38" s="86">
        <f>0</f>
        <v>0</v>
      </c>
      <c r="L38" s="32"/>
    </row>
    <row r="39" spans="2:12" s="1" customFormat="1" ht="14.45" customHeight="1" hidden="1">
      <c r="B39" s="32"/>
      <c r="E39" s="27" t="s">
        <v>42</v>
      </c>
      <c r="F39" s="86">
        <f>ROUND((SUM(BI121:BI136)),2)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4163</v>
      </c>
      <c r="F87" s="247"/>
      <c r="G87" s="247"/>
      <c r="H87" s="247"/>
      <c r="L87" s="32"/>
    </row>
    <row r="88" spans="2:12" s="1" customFormat="1" ht="12" customHeight="1">
      <c r="B88" s="32"/>
      <c r="C88" s="27" t="s">
        <v>3927</v>
      </c>
      <c r="L88" s="32"/>
    </row>
    <row r="89" spans="2:12" s="1" customFormat="1" ht="16.5" customHeight="1">
      <c r="B89" s="32"/>
      <c r="E89" s="241" t="str">
        <f>E11</f>
        <v>R03 - ON</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J121</f>
        <v>0</v>
      </c>
      <c r="L98" s="32"/>
      <c r="AU98" s="17" t="s">
        <v>212</v>
      </c>
    </row>
    <row r="99" spans="2:12" s="8" customFormat="1" ht="24.95" customHeight="1">
      <c r="B99" s="108"/>
      <c r="D99" s="109" t="s">
        <v>225</v>
      </c>
      <c r="E99" s="110"/>
      <c r="F99" s="110"/>
      <c r="G99" s="110"/>
      <c r="H99" s="110"/>
      <c r="I99" s="110"/>
      <c r="J99" s="111">
        <f>J126</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ht="12" customHeight="1">
      <c r="B110" s="20"/>
      <c r="C110" s="27" t="s">
        <v>206</v>
      </c>
      <c r="L110" s="20"/>
    </row>
    <row r="111" spans="2:12" s="1" customFormat="1" ht="16.5" customHeight="1">
      <c r="B111" s="32"/>
      <c r="E111" s="245" t="s">
        <v>4163</v>
      </c>
      <c r="F111" s="247"/>
      <c r="G111" s="247"/>
      <c r="H111" s="247"/>
      <c r="L111" s="32"/>
    </row>
    <row r="112" spans="2:12" s="1" customFormat="1" ht="12" customHeight="1">
      <c r="B112" s="32"/>
      <c r="C112" s="27" t="s">
        <v>3927</v>
      </c>
      <c r="L112" s="32"/>
    </row>
    <row r="113" spans="2:12" s="1" customFormat="1" ht="16.5" customHeight="1">
      <c r="B113" s="32"/>
      <c r="E113" s="241" t="str">
        <f>E11</f>
        <v>R03 - ON</v>
      </c>
      <c r="F113" s="247"/>
      <c r="G113" s="247"/>
      <c r="H113" s="247"/>
      <c r="L113" s="32"/>
    </row>
    <row r="114" spans="2:12" s="1" customFormat="1" ht="6.95" customHeight="1">
      <c r="B114" s="32"/>
      <c r="L114" s="32"/>
    </row>
    <row r="115" spans="2:12" s="1" customFormat="1" ht="12" customHeight="1">
      <c r="B115" s="32"/>
      <c r="C115" s="27" t="s">
        <v>20</v>
      </c>
      <c r="F115" s="25" t="str">
        <f>F14</f>
        <v xml:space="preserve"> </v>
      </c>
      <c r="I115" s="27" t="s">
        <v>22</v>
      </c>
      <c r="J115" s="52" t="str">
        <f>IF(J14="","",J14)</f>
        <v>30. 6. 2023</v>
      </c>
      <c r="L115" s="32"/>
    </row>
    <row r="116" spans="2:12" s="1" customFormat="1" ht="6.95" customHeight="1">
      <c r="B116" s="32"/>
      <c r="L116" s="32"/>
    </row>
    <row r="117" spans="2:12" s="1" customFormat="1" ht="15.2" customHeight="1">
      <c r="B117" s="32"/>
      <c r="C117" s="27" t="s">
        <v>24</v>
      </c>
      <c r="F117" s="25" t="str">
        <f>E17</f>
        <v xml:space="preserve"> </v>
      </c>
      <c r="I117" s="27" t="s">
        <v>29</v>
      </c>
      <c r="J117" s="30" t="str">
        <f>E23</f>
        <v>Ing. Petr Kortyš</v>
      </c>
      <c r="L117" s="32"/>
    </row>
    <row r="118" spans="2:12" s="1" customFormat="1" ht="15.2" customHeight="1">
      <c r="B118" s="32"/>
      <c r="C118" s="27" t="s">
        <v>27</v>
      </c>
      <c r="F118" s="25" t="str">
        <f>IF(E20="","",E20)</f>
        <v>Vyplň údaj</v>
      </c>
      <c r="I118" s="27" t="s">
        <v>31</v>
      </c>
      <c r="J118" s="30" t="str">
        <f>E26</f>
        <v xml:space="preserve"> </v>
      </c>
      <c r="L118" s="32"/>
    </row>
    <row r="119" spans="2:12" s="1" customFormat="1" ht="10.35" customHeight="1">
      <c r="B119" s="32"/>
      <c r="L119" s="32"/>
    </row>
    <row r="120" spans="2:20" s="10" customFormat="1" ht="29.25" customHeight="1">
      <c r="B120" s="116"/>
      <c r="C120" s="117" t="s">
        <v>227</v>
      </c>
      <c r="D120" s="118" t="s">
        <v>58</v>
      </c>
      <c r="E120" s="118" t="s">
        <v>54</v>
      </c>
      <c r="F120" s="118" t="s">
        <v>55</v>
      </c>
      <c r="G120" s="118" t="s">
        <v>228</v>
      </c>
      <c r="H120" s="118" t="s">
        <v>229</v>
      </c>
      <c r="I120" s="118" t="s">
        <v>230</v>
      </c>
      <c r="J120" s="119" t="s">
        <v>210</v>
      </c>
      <c r="K120" s="120" t="s">
        <v>231</v>
      </c>
      <c r="L120" s="116"/>
      <c r="M120" s="59" t="s">
        <v>1</v>
      </c>
      <c r="N120" s="60" t="s">
        <v>37</v>
      </c>
      <c r="O120" s="60" t="s">
        <v>232</v>
      </c>
      <c r="P120" s="60" t="s">
        <v>233</v>
      </c>
      <c r="Q120" s="60" t="s">
        <v>234</v>
      </c>
      <c r="R120" s="60" t="s">
        <v>235</v>
      </c>
      <c r="S120" s="60" t="s">
        <v>236</v>
      </c>
      <c r="T120" s="61" t="s">
        <v>237</v>
      </c>
    </row>
    <row r="121" spans="2:63" s="1" customFormat="1" ht="22.9" customHeight="1">
      <c r="B121" s="32"/>
      <c r="C121" s="64" t="s">
        <v>238</v>
      </c>
      <c r="J121" s="121">
        <f>BK121</f>
        <v>0</v>
      </c>
      <c r="L121" s="32"/>
      <c r="M121" s="62"/>
      <c r="N121" s="53"/>
      <c r="O121" s="53"/>
      <c r="P121" s="122">
        <f>P122+SUM(P123:P126)</f>
        <v>0</v>
      </c>
      <c r="Q121" s="53"/>
      <c r="R121" s="122">
        <f>R122+SUM(R123:R126)</f>
        <v>0</v>
      </c>
      <c r="S121" s="53"/>
      <c r="T121" s="123">
        <f>T122+SUM(T123:T126)</f>
        <v>0</v>
      </c>
      <c r="AT121" s="17" t="s">
        <v>72</v>
      </c>
      <c r="AU121" s="17" t="s">
        <v>212</v>
      </c>
      <c r="BK121" s="124">
        <f>BK122+SUM(BK123:BK126)</f>
        <v>0</v>
      </c>
    </row>
    <row r="122" spans="2:65" s="1" customFormat="1" ht="66.75" customHeight="1">
      <c r="B122" s="32"/>
      <c r="C122" s="137" t="s">
        <v>81</v>
      </c>
      <c r="D122" s="137" t="s">
        <v>243</v>
      </c>
      <c r="E122" s="138" t="s">
        <v>4288</v>
      </c>
      <c r="F122" s="139" t="s">
        <v>4289</v>
      </c>
      <c r="G122" s="140" t="s">
        <v>263</v>
      </c>
      <c r="H122" s="141">
        <v>1</v>
      </c>
      <c r="I122" s="142"/>
      <c r="J122" s="143">
        <f>ROUND(I122*H122,2)</f>
        <v>0</v>
      </c>
      <c r="K122" s="144"/>
      <c r="L122" s="32"/>
      <c r="M122" s="145" t="s">
        <v>1</v>
      </c>
      <c r="N122" s="146" t="s">
        <v>38</v>
      </c>
      <c r="P122" s="147">
        <f>O122*H122</f>
        <v>0</v>
      </c>
      <c r="Q122" s="147">
        <v>0</v>
      </c>
      <c r="R122" s="147">
        <f>Q122*H122</f>
        <v>0</v>
      </c>
      <c r="S122" s="147">
        <v>0</v>
      </c>
      <c r="T122" s="148">
        <f>S122*H122</f>
        <v>0</v>
      </c>
      <c r="AR122" s="149" t="s">
        <v>1164</v>
      </c>
      <c r="AT122" s="149" t="s">
        <v>243</v>
      </c>
      <c r="AU122" s="149" t="s">
        <v>73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1164</v>
      </c>
      <c r="BM122" s="149" t="s">
        <v>4290</v>
      </c>
    </row>
    <row r="123" spans="2:47" s="1" customFormat="1" ht="58.5">
      <c r="B123" s="32"/>
      <c r="D123" s="151" t="s">
        <v>248</v>
      </c>
      <c r="F123" s="152" t="s">
        <v>4291</v>
      </c>
      <c r="I123" s="153"/>
      <c r="L123" s="32"/>
      <c r="M123" s="154"/>
      <c r="T123" s="56"/>
      <c r="AT123" s="17" t="s">
        <v>248</v>
      </c>
      <c r="AU123" s="17" t="s">
        <v>73</v>
      </c>
    </row>
    <row r="124" spans="2:65" s="1" customFormat="1" ht="44.25" customHeight="1">
      <c r="B124" s="32"/>
      <c r="C124" s="137" t="s">
        <v>83</v>
      </c>
      <c r="D124" s="137" t="s">
        <v>243</v>
      </c>
      <c r="E124" s="138" t="s">
        <v>4292</v>
      </c>
      <c r="F124" s="139" t="s">
        <v>4293</v>
      </c>
      <c r="G124" s="140" t="s">
        <v>263</v>
      </c>
      <c r="H124" s="141">
        <v>1</v>
      </c>
      <c r="I124" s="142"/>
      <c r="J124" s="143">
        <f>ROUND(I124*H124,2)</f>
        <v>0</v>
      </c>
      <c r="K124" s="144"/>
      <c r="L124" s="32"/>
      <c r="M124" s="145" t="s">
        <v>1</v>
      </c>
      <c r="N124" s="146" t="s">
        <v>38</v>
      </c>
      <c r="P124" s="147">
        <f>O124*H124</f>
        <v>0</v>
      </c>
      <c r="Q124" s="147">
        <v>0</v>
      </c>
      <c r="R124" s="147">
        <f>Q124*H124</f>
        <v>0</v>
      </c>
      <c r="S124" s="147">
        <v>0</v>
      </c>
      <c r="T124" s="148">
        <f>S124*H124</f>
        <v>0</v>
      </c>
      <c r="AR124" s="149" t="s">
        <v>1164</v>
      </c>
      <c r="AT124" s="149" t="s">
        <v>243</v>
      </c>
      <c r="AU124" s="149" t="s">
        <v>73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1164</v>
      </c>
      <c r="BM124" s="149" t="s">
        <v>4294</v>
      </c>
    </row>
    <row r="125" spans="2:47" s="1" customFormat="1" ht="29.25">
      <c r="B125" s="32"/>
      <c r="D125" s="151" t="s">
        <v>248</v>
      </c>
      <c r="F125" s="152" t="s">
        <v>4293</v>
      </c>
      <c r="I125" s="153"/>
      <c r="L125" s="32"/>
      <c r="M125" s="154"/>
      <c r="T125" s="56"/>
      <c r="AT125" s="17" t="s">
        <v>248</v>
      </c>
      <c r="AU125" s="17" t="s">
        <v>73</v>
      </c>
    </row>
    <row r="126" spans="2:63" s="11" customFormat="1" ht="25.9" customHeight="1">
      <c r="B126" s="125"/>
      <c r="D126" s="126" t="s">
        <v>72</v>
      </c>
      <c r="E126" s="127" t="s">
        <v>636</v>
      </c>
      <c r="F126" s="127" t="s">
        <v>637</v>
      </c>
      <c r="I126" s="128"/>
      <c r="J126" s="129">
        <f>BK126</f>
        <v>0</v>
      </c>
      <c r="L126" s="125"/>
      <c r="M126" s="130"/>
      <c r="P126" s="131">
        <f>SUM(P127:P136)</f>
        <v>0</v>
      </c>
      <c r="R126" s="131">
        <f>SUM(R127:R136)</f>
        <v>0</v>
      </c>
      <c r="T126" s="132">
        <f>SUM(T127:T136)</f>
        <v>0</v>
      </c>
      <c r="AR126" s="126" t="s">
        <v>247</v>
      </c>
      <c r="AT126" s="133" t="s">
        <v>72</v>
      </c>
      <c r="AU126" s="133" t="s">
        <v>73</v>
      </c>
      <c r="AY126" s="126" t="s">
        <v>241</v>
      </c>
      <c r="BK126" s="134">
        <f>SUM(BK127:BK136)</f>
        <v>0</v>
      </c>
    </row>
    <row r="127" spans="2:65" s="1" customFormat="1" ht="76.35" customHeight="1">
      <c r="B127" s="32"/>
      <c r="C127" s="137" t="s">
        <v>251</v>
      </c>
      <c r="D127" s="137" t="s">
        <v>243</v>
      </c>
      <c r="E127" s="138" t="s">
        <v>4295</v>
      </c>
      <c r="F127" s="139" t="s">
        <v>4296</v>
      </c>
      <c r="G127" s="140" t="s">
        <v>263</v>
      </c>
      <c r="H127" s="141">
        <v>1</v>
      </c>
      <c r="I127" s="142"/>
      <c r="J127" s="143">
        <f>ROUND(I127*H127,2)</f>
        <v>0</v>
      </c>
      <c r="K127" s="144"/>
      <c r="L127" s="32"/>
      <c r="M127" s="145" t="s">
        <v>1</v>
      </c>
      <c r="N127" s="146" t="s">
        <v>38</v>
      </c>
      <c r="P127" s="147">
        <f>O127*H127</f>
        <v>0</v>
      </c>
      <c r="Q127" s="147">
        <v>0</v>
      </c>
      <c r="R127" s="147">
        <f>Q127*H127</f>
        <v>0</v>
      </c>
      <c r="S127" s="147">
        <v>0</v>
      </c>
      <c r="T127" s="148">
        <f>S127*H127</f>
        <v>0</v>
      </c>
      <c r="AR127" s="149" t="s">
        <v>1164</v>
      </c>
      <c r="AT127" s="149" t="s">
        <v>243</v>
      </c>
      <c r="AU127" s="149" t="s">
        <v>81</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1164</v>
      </c>
      <c r="BM127" s="149" t="s">
        <v>4297</v>
      </c>
    </row>
    <row r="128" spans="2:47" s="1" customFormat="1" ht="68.25">
      <c r="B128" s="32"/>
      <c r="D128" s="151" t="s">
        <v>248</v>
      </c>
      <c r="F128" s="152" t="s">
        <v>4298</v>
      </c>
      <c r="I128" s="153"/>
      <c r="L128" s="32"/>
      <c r="M128" s="154"/>
      <c r="T128" s="56"/>
      <c r="AT128" s="17" t="s">
        <v>248</v>
      </c>
      <c r="AU128" s="17" t="s">
        <v>81</v>
      </c>
    </row>
    <row r="129" spans="2:65" s="1" customFormat="1" ht="76.35" customHeight="1">
      <c r="B129" s="32"/>
      <c r="C129" s="137" t="s">
        <v>247</v>
      </c>
      <c r="D129" s="137" t="s">
        <v>243</v>
      </c>
      <c r="E129" s="138" t="s">
        <v>4299</v>
      </c>
      <c r="F129" s="139" t="s">
        <v>4300</v>
      </c>
      <c r="G129" s="140" t="s">
        <v>263</v>
      </c>
      <c r="H129" s="141">
        <v>5</v>
      </c>
      <c r="I129" s="142"/>
      <c r="J129" s="143">
        <f>ROUND(I129*H129,2)</f>
        <v>0</v>
      </c>
      <c r="K129" s="144"/>
      <c r="L129" s="32"/>
      <c r="M129" s="145" t="s">
        <v>1</v>
      </c>
      <c r="N129" s="146" t="s">
        <v>38</v>
      </c>
      <c r="P129" s="147">
        <f>O129*H129</f>
        <v>0</v>
      </c>
      <c r="Q129" s="147">
        <v>0</v>
      </c>
      <c r="R129" s="147">
        <f>Q129*H129</f>
        <v>0</v>
      </c>
      <c r="S129" s="147">
        <v>0</v>
      </c>
      <c r="T129" s="148">
        <f>S129*H129</f>
        <v>0</v>
      </c>
      <c r="AR129" s="149" t="s">
        <v>1164</v>
      </c>
      <c r="AT129" s="149" t="s">
        <v>243</v>
      </c>
      <c r="AU129" s="149" t="s">
        <v>81</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1164</v>
      </c>
      <c r="BM129" s="149" t="s">
        <v>4301</v>
      </c>
    </row>
    <row r="130" spans="2:47" s="1" customFormat="1" ht="78">
      <c r="B130" s="32"/>
      <c r="D130" s="151" t="s">
        <v>248</v>
      </c>
      <c r="F130" s="152" t="s">
        <v>4302</v>
      </c>
      <c r="I130" s="153"/>
      <c r="L130" s="32"/>
      <c r="M130" s="154"/>
      <c r="T130" s="56"/>
      <c r="AT130" s="17" t="s">
        <v>248</v>
      </c>
      <c r="AU130" s="17" t="s">
        <v>81</v>
      </c>
    </row>
    <row r="131" spans="2:65" s="1" customFormat="1" ht="76.35" customHeight="1">
      <c r="B131" s="32"/>
      <c r="C131" s="137" t="s">
        <v>259</v>
      </c>
      <c r="D131" s="137" t="s">
        <v>243</v>
      </c>
      <c r="E131" s="138" t="s">
        <v>3509</v>
      </c>
      <c r="F131" s="139" t="s">
        <v>4303</v>
      </c>
      <c r="G131" s="140" t="s">
        <v>263</v>
      </c>
      <c r="H131" s="141">
        <v>5</v>
      </c>
      <c r="I131" s="142"/>
      <c r="J131" s="143">
        <f>ROUND(I131*H131,2)</f>
        <v>0</v>
      </c>
      <c r="K131" s="144"/>
      <c r="L131" s="32"/>
      <c r="M131" s="145" t="s">
        <v>1</v>
      </c>
      <c r="N131" s="146" t="s">
        <v>38</v>
      </c>
      <c r="P131" s="147">
        <f>O131*H131</f>
        <v>0</v>
      </c>
      <c r="Q131" s="147">
        <v>0</v>
      </c>
      <c r="R131" s="147">
        <f>Q131*H131</f>
        <v>0</v>
      </c>
      <c r="S131" s="147">
        <v>0</v>
      </c>
      <c r="T131" s="148">
        <f>S131*H131</f>
        <v>0</v>
      </c>
      <c r="AR131" s="149" t="s">
        <v>1164</v>
      </c>
      <c r="AT131" s="149" t="s">
        <v>243</v>
      </c>
      <c r="AU131" s="149" t="s">
        <v>81</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1164</v>
      </c>
      <c r="BM131" s="149" t="s">
        <v>4304</v>
      </c>
    </row>
    <row r="132" spans="2:47" s="1" customFormat="1" ht="78">
      <c r="B132" s="32"/>
      <c r="D132" s="151" t="s">
        <v>248</v>
      </c>
      <c r="F132" s="152" t="s">
        <v>4305</v>
      </c>
      <c r="I132" s="153"/>
      <c r="L132" s="32"/>
      <c r="M132" s="154"/>
      <c r="T132" s="56"/>
      <c r="AT132" s="17" t="s">
        <v>248</v>
      </c>
      <c r="AU132" s="17" t="s">
        <v>81</v>
      </c>
    </row>
    <row r="133" spans="2:65" s="1" customFormat="1" ht="76.35" customHeight="1">
      <c r="B133" s="32"/>
      <c r="C133" s="137" t="s">
        <v>254</v>
      </c>
      <c r="D133" s="137" t="s">
        <v>243</v>
      </c>
      <c r="E133" s="138" t="s">
        <v>2263</v>
      </c>
      <c r="F133" s="139" t="s">
        <v>4306</v>
      </c>
      <c r="G133" s="140" t="s">
        <v>563</v>
      </c>
      <c r="H133" s="141">
        <v>1</v>
      </c>
      <c r="I133" s="142"/>
      <c r="J133" s="143">
        <f>ROUND(I133*H133,2)</f>
        <v>0</v>
      </c>
      <c r="K133" s="144"/>
      <c r="L133" s="32"/>
      <c r="M133" s="145" t="s">
        <v>1</v>
      </c>
      <c r="N133" s="146" t="s">
        <v>38</v>
      </c>
      <c r="P133" s="147">
        <f>O133*H133</f>
        <v>0</v>
      </c>
      <c r="Q133" s="147">
        <v>0</v>
      </c>
      <c r="R133" s="147">
        <f>Q133*H133</f>
        <v>0</v>
      </c>
      <c r="S133" s="147">
        <v>0</v>
      </c>
      <c r="T133" s="148">
        <f>S133*H133</f>
        <v>0</v>
      </c>
      <c r="AR133" s="149" t="s">
        <v>1164</v>
      </c>
      <c r="AT133" s="149" t="s">
        <v>243</v>
      </c>
      <c r="AU133" s="149" t="s">
        <v>81</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1164</v>
      </c>
      <c r="BM133" s="149" t="s">
        <v>4307</v>
      </c>
    </row>
    <row r="134" spans="2:47" s="1" customFormat="1" ht="78">
      <c r="B134" s="32"/>
      <c r="D134" s="151" t="s">
        <v>248</v>
      </c>
      <c r="F134" s="152" t="s">
        <v>2266</v>
      </c>
      <c r="I134" s="153"/>
      <c r="L134" s="32"/>
      <c r="M134" s="154"/>
      <c r="T134" s="56"/>
      <c r="AT134" s="17" t="s">
        <v>248</v>
      </c>
      <c r="AU134" s="17" t="s">
        <v>81</v>
      </c>
    </row>
    <row r="135" spans="2:65" s="1" customFormat="1" ht="66.75" customHeight="1">
      <c r="B135" s="32"/>
      <c r="C135" s="137" t="s">
        <v>269</v>
      </c>
      <c r="D135" s="137" t="s">
        <v>243</v>
      </c>
      <c r="E135" s="138" t="s">
        <v>4308</v>
      </c>
      <c r="F135" s="139" t="s">
        <v>4309</v>
      </c>
      <c r="G135" s="140" t="s">
        <v>263</v>
      </c>
      <c r="H135" s="141">
        <v>2</v>
      </c>
      <c r="I135" s="142"/>
      <c r="J135" s="143">
        <f>ROUND(I135*H135,2)</f>
        <v>0</v>
      </c>
      <c r="K135" s="144"/>
      <c r="L135" s="32"/>
      <c r="M135" s="145" t="s">
        <v>1</v>
      </c>
      <c r="N135" s="146" t="s">
        <v>38</v>
      </c>
      <c r="P135" s="147">
        <f>O135*H135</f>
        <v>0</v>
      </c>
      <c r="Q135" s="147">
        <v>0</v>
      </c>
      <c r="R135" s="147">
        <f>Q135*H135</f>
        <v>0</v>
      </c>
      <c r="S135" s="147">
        <v>0</v>
      </c>
      <c r="T135" s="148">
        <f>S135*H135</f>
        <v>0</v>
      </c>
      <c r="AR135" s="149" t="s">
        <v>1164</v>
      </c>
      <c r="AT135" s="149" t="s">
        <v>243</v>
      </c>
      <c r="AU135" s="149" t="s">
        <v>81</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1164</v>
      </c>
      <c r="BM135" s="149" t="s">
        <v>4310</v>
      </c>
    </row>
    <row r="136" spans="2:47" s="1" customFormat="1" ht="48.75">
      <c r="B136" s="32"/>
      <c r="D136" s="151" t="s">
        <v>248</v>
      </c>
      <c r="F136" s="152" t="s">
        <v>4311</v>
      </c>
      <c r="I136" s="153"/>
      <c r="L136" s="32"/>
      <c r="M136" s="167"/>
      <c r="N136" s="168"/>
      <c r="O136" s="168"/>
      <c r="P136" s="168"/>
      <c r="Q136" s="168"/>
      <c r="R136" s="168"/>
      <c r="S136" s="168"/>
      <c r="T136" s="169"/>
      <c r="AT136" s="17" t="s">
        <v>248</v>
      </c>
      <c r="AU136" s="17" t="s">
        <v>81</v>
      </c>
    </row>
    <row r="137" spans="2:12" s="1" customFormat="1" ht="6.95" customHeight="1">
      <c r="B137" s="44"/>
      <c r="C137" s="45"/>
      <c r="D137" s="45"/>
      <c r="E137" s="45"/>
      <c r="F137" s="45"/>
      <c r="G137" s="45"/>
      <c r="H137" s="45"/>
      <c r="I137" s="45"/>
      <c r="J137" s="45"/>
      <c r="K137" s="45"/>
      <c r="L137" s="32"/>
    </row>
  </sheetData>
  <sheetProtection algorithmName="SHA-512" hashValue="DHGn1XEwu8toPZf5g12jmtnwj97NtIhYxGgbXFpE32B9KxxWzNFJqUedewKyOpoeGCMBOWjNCyk2nLIonRcO9w==" saltValue="pnSfZRCy1xy4t8dUP9HZ9BvzrfZ4ES43NVMcIdCS3I0RxRfxmfWIkLwiPHpUjLoyYPafk5eWPZ/Tzi1eMhvEGQ==" spinCount="100000" sheet="1" objects="1" scenarios="1" formatColumns="0" formatRows="0" autoFilter="0"/>
  <autoFilter ref="C120:K13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BM17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187</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4312</v>
      </c>
      <c r="F9" s="247"/>
      <c r="G9" s="247"/>
      <c r="H9" s="247"/>
      <c r="L9" s="32"/>
    </row>
    <row r="10" spans="2:12" s="1" customFormat="1" ht="12" customHeight="1">
      <c r="B10" s="32"/>
      <c r="D10" s="27" t="s">
        <v>3927</v>
      </c>
      <c r="L10" s="32"/>
    </row>
    <row r="11" spans="2:12" s="1" customFormat="1" ht="16.5" customHeight="1">
      <c r="B11" s="32"/>
      <c r="E11" s="241" t="s">
        <v>4164</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ROUND(J121,2)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ROUND((SUM(BE121:BE174)),2)</f>
        <v>0</v>
      </c>
      <c r="I35" s="96">
        <v>0.21</v>
      </c>
      <c r="J35" s="86">
        <f>ROUND(((SUM(BE121:BE174))*I35),2)</f>
        <v>0</v>
      </c>
      <c r="L35" s="32"/>
    </row>
    <row r="36" spans="2:12" s="1" customFormat="1" ht="14.45" customHeight="1">
      <c r="B36" s="32"/>
      <c r="E36" s="27" t="s">
        <v>39</v>
      </c>
      <c r="F36" s="86">
        <f>ROUND((SUM(BF121:BF174)),2)</f>
        <v>0</v>
      </c>
      <c r="I36" s="96">
        <v>0.15</v>
      </c>
      <c r="J36" s="86">
        <f>ROUND(((SUM(BF121:BF174))*I36),2)</f>
        <v>0</v>
      </c>
      <c r="L36" s="32"/>
    </row>
    <row r="37" spans="2:12" s="1" customFormat="1" ht="14.45" customHeight="1" hidden="1">
      <c r="B37" s="32"/>
      <c r="E37" s="27" t="s">
        <v>40</v>
      </c>
      <c r="F37" s="86">
        <f>ROUND((SUM(BG121:BG174)),2)</f>
        <v>0</v>
      </c>
      <c r="I37" s="96">
        <v>0.21</v>
      </c>
      <c r="J37" s="86">
        <f>0</f>
        <v>0</v>
      </c>
      <c r="L37" s="32"/>
    </row>
    <row r="38" spans="2:12" s="1" customFormat="1" ht="14.45" customHeight="1" hidden="1">
      <c r="B38" s="32"/>
      <c r="E38" s="27" t="s">
        <v>41</v>
      </c>
      <c r="F38" s="86">
        <f>ROUND((SUM(BH121:BH174)),2)</f>
        <v>0</v>
      </c>
      <c r="I38" s="96">
        <v>0.15</v>
      </c>
      <c r="J38" s="86">
        <f>0</f>
        <v>0</v>
      </c>
      <c r="L38" s="32"/>
    </row>
    <row r="39" spans="2:12" s="1" customFormat="1" ht="14.45" customHeight="1" hidden="1">
      <c r="B39" s="32"/>
      <c r="E39" s="27" t="s">
        <v>42</v>
      </c>
      <c r="F39" s="86">
        <f>ROUND((SUM(BI121:BI174)),2)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4312</v>
      </c>
      <c r="F87" s="247"/>
      <c r="G87" s="247"/>
      <c r="H87" s="247"/>
      <c r="L87" s="32"/>
    </row>
    <row r="88" spans="2:12" s="1" customFormat="1" ht="12" customHeight="1">
      <c r="B88" s="32"/>
      <c r="C88" s="27" t="s">
        <v>3927</v>
      </c>
      <c r="L88" s="32"/>
    </row>
    <row r="89" spans="2:12" s="1" customFormat="1" ht="16.5" customHeight="1">
      <c r="B89" s="32"/>
      <c r="E89" s="241" t="str">
        <f>E11</f>
        <v>R01 - Infrastruktura</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J121</f>
        <v>0</v>
      </c>
      <c r="L98" s="32"/>
      <c r="AU98" s="17" t="s">
        <v>212</v>
      </c>
    </row>
    <row r="99" spans="2:12" s="8" customFormat="1" ht="24.95" customHeight="1">
      <c r="B99" s="108"/>
      <c r="D99" s="109" t="s">
        <v>225</v>
      </c>
      <c r="E99" s="110"/>
      <c r="F99" s="110"/>
      <c r="G99" s="110"/>
      <c r="H99" s="110"/>
      <c r="I99" s="110"/>
      <c r="J99" s="111">
        <f>J122</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ht="12" customHeight="1">
      <c r="B110" s="20"/>
      <c r="C110" s="27" t="s">
        <v>206</v>
      </c>
      <c r="L110" s="20"/>
    </row>
    <row r="111" spans="2:12" s="1" customFormat="1" ht="16.5" customHeight="1">
      <c r="B111" s="32"/>
      <c r="E111" s="245" t="s">
        <v>4312</v>
      </c>
      <c r="F111" s="247"/>
      <c r="G111" s="247"/>
      <c r="H111" s="247"/>
      <c r="L111" s="32"/>
    </row>
    <row r="112" spans="2:12" s="1" customFormat="1" ht="12" customHeight="1">
      <c r="B112" s="32"/>
      <c r="C112" s="27" t="s">
        <v>3927</v>
      </c>
      <c r="L112" s="32"/>
    </row>
    <row r="113" spans="2:12" s="1" customFormat="1" ht="16.5" customHeight="1">
      <c r="B113" s="32"/>
      <c r="E113" s="241" t="str">
        <f>E11</f>
        <v>R01 - Infrastruktura</v>
      </c>
      <c r="F113" s="247"/>
      <c r="G113" s="247"/>
      <c r="H113" s="247"/>
      <c r="L113" s="32"/>
    </row>
    <row r="114" spans="2:12" s="1" customFormat="1" ht="6.95" customHeight="1">
      <c r="B114" s="32"/>
      <c r="L114" s="32"/>
    </row>
    <row r="115" spans="2:12" s="1" customFormat="1" ht="12" customHeight="1">
      <c r="B115" s="32"/>
      <c r="C115" s="27" t="s">
        <v>20</v>
      </c>
      <c r="F115" s="25" t="str">
        <f>F14</f>
        <v xml:space="preserve"> </v>
      </c>
      <c r="I115" s="27" t="s">
        <v>22</v>
      </c>
      <c r="J115" s="52" t="str">
        <f>IF(J14="","",J14)</f>
        <v>30. 6. 2023</v>
      </c>
      <c r="L115" s="32"/>
    </row>
    <row r="116" spans="2:12" s="1" customFormat="1" ht="6.95" customHeight="1">
      <c r="B116" s="32"/>
      <c r="L116" s="32"/>
    </row>
    <row r="117" spans="2:12" s="1" customFormat="1" ht="15.2" customHeight="1">
      <c r="B117" s="32"/>
      <c r="C117" s="27" t="s">
        <v>24</v>
      </c>
      <c r="F117" s="25" t="str">
        <f>E17</f>
        <v xml:space="preserve"> </v>
      </c>
      <c r="I117" s="27" t="s">
        <v>29</v>
      </c>
      <c r="J117" s="30" t="str">
        <f>E23</f>
        <v>Ing. Petr Kortyš</v>
      </c>
      <c r="L117" s="32"/>
    </row>
    <row r="118" spans="2:12" s="1" customFormat="1" ht="15.2" customHeight="1">
      <c r="B118" s="32"/>
      <c r="C118" s="27" t="s">
        <v>27</v>
      </c>
      <c r="F118" s="25" t="str">
        <f>IF(E20="","",E20)</f>
        <v>Vyplň údaj</v>
      </c>
      <c r="I118" s="27" t="s">
        <v>31</v>
      </c>
      <c r="J118" s="30" t="str">
        <f>E26</f>
        <v xml:space="preserve"> </v>
      </c>
      <c r="L118" s="32"/>
    </row>
    <row r="119" spans="2:12" s="1" customFormat="1" ht="10.35" customHeight="1">
      <c r="B119" s="32"/>
      <c r="L119" s="32"/>
    </row>
    <row r="120" spans="2:20" s="10" customFormat="1" ht="29.25" customHeight="1">
      <c r="B120" s="116"/>
      <c r="C120" s="117" t="s">
        <v>227</v>
      </c>
      <c r="D120" s="118" t="s">
        <v>58</v>
      </c>
      <c r="E120" s="118" t="s">
        <v>54</v>
      </c>
      <c r="F120" s="118" t="s">
        <v>55</v>
      </c>
      <c r="G120" s="118" t="s">
        <v>228</v>
      </c>
      <c r="H120" s="118" t="s">
        <v>229</v>
      </c>
      <c r="I120" s="118" t="s">
        <v>230</v>
      </c>
      <c r="J120" s="119" t="s">
        <v>210</v>
      </c>
      <c r="K120" s="120" t="s">
        <v>231</v>
      </c>
      <c r="L120" s="116"/>
      <c r="M120" s="59" t="s">
        <v>1</v>
      </c>
      <c r="N120" s="60" t="s">
        <v>37</v>
      </c>
      <c r="O120" s="60" t="s">
        <v>232</v>
      </c>
      <c r="P120" s="60" t="s">
        <v>233</v>
      </c>
      <c r="Q120" s="60" t="s">
        <v>234</v>
      </c>
      <c r="R120" s="60" t="s">
        <v>235</v>
      </c>
      <c r="S120" s="60" t="s">
        <v>236</v>
      </c>
      <c r="T120" s="61" t="s">
        <v>237</v>
      </c>
    </row>
    <row r="121" spans="2:63" s="1" customFormat="1" ht="22.9" customHeight="1">
      <c r="B121" s="32"/>
      <c r="C121" s="64" t="s">
        <v>238</v>
      </c>
      <c r="J121" s="121">
        <f>BK121</f>
        <v>0</v>
      </c>
      <c r="L121" s="32"/>
      <c r="M121" s="62"/>
      <c r="N121" s="53"/>
      <c r="O121" s="53"/>
      <c r="P121" s="122">
        <f>P122</f>
        <v>0</v>
      </c>
      <c r="Q121" s="53"/>
      <c r="R121" s="122">
        <f>R122</f>
        <v>0</v>
      </c>
      <c r="S121" s="53"/>
      <c r="T121" s="123">
        <f>T122</f>
        <v>0</v>
      </c>
      <c r="AT121" s="17" t="s">
        <v>72</v>
      </c>
      <c r="AU121" s="17" t="s">
        <v>212</v>
      </c>
      <c r="BK121" s="124">
        <f>BK122</f>
        <v>0</v>
      </c>
    </row>
    <row r="122" spans="2:63" s="11" customFormat="1" ht="25.9" customHeight="1">
      <c r="B122" s="125"/>
      <c r="D122" s="126" t="s">
        <v>72</v>
      </c>
      <c r="E122" s="127" t="s">
        <v>636</v>
      </c>
      <c r="F122" s="127" t="s">
        <v>637</v>
      </c>
      <c r="I122" s="128"/>
      <c r="J122" s="129">
        <f>BK122</f>
        <v>0</v>
      </c>
      <c r="L122" s="125"/>
      <c r="M122" s="130"/>
      <c r="P122" s="131">
        <f>SUM(P123:P174)</f>
        <v>0</v>
      </c>
      <c r="R122" s="131">
        <f>SUM(R123:R174)</f>
        <v>0</v>
      </c>
      <c r="T122" s="132">
        <f>SUM(T123:T174)</f>
        <v>0</v>
      </c>
      <c r="AR122" s="126" t="s">
        <v>247</v>
      </c>
      <c r="AT122" s="133" t="s">
        <v>72</v>
      </c>
      <c r="AU122" s="133" t="s">
        <v>73</v>
      </c>
      <c r="AY122" s="126" t="s">
        <v>241</v>
      </c>
      <c r="BK122" s="134">
        <f>SUM(BK123:BK174)</f>
        <v>0</v>
      </c>
    </row>
    <row r="123" spans="2:65" s="1" customFormat="1" ht="24.2" customHeight="1">
      <c r="B123" s="32"/>
      <c r="C123" s="155" t="s">
        <v>81</v>
      </c>
      <c r="D123" s="155" t="s">
        <v>260</v>
      </c>
      <c r="E123" s="156" t="s">
        <v>4313</v>
      </c>
      <c r="F123" s="157" t="s">
        <v>4314</v>
      </c>
      <c r="G123" s="158" t="s">
        <v>267</v>
      </c>
      <c r="H123" s="159">
        <v>1655</v>
      </c>
      <c r="I123" s="160"/>
      <c r="J123" s="161">
        <f>ROUND(I123*H123,2)</f>
        <v>0</v>
      </c>
      <c r="K123" s="162"/>
      <c r="L123" s="163"/>
      <c r="M123" s="164" t="s">
        <v>1</v>
      </c>
      <c r="N123" s="165" t="s">
        <v>38</v>
      </c>
      <c r="P123" s="147">
        <f>O123*H123</f>
        <v>0</v>
      </c>
      <c r="Q123" s="147">
        <v>0</v>
      </c>
      <c r="R123" s="147">
        <f>Q123*H123</f>
        <v>0</v>
      </c>
      <c r="S123" s="147">
        <v>0</v>
      </c>
      <c r="T123" s="148">
        <f>S123*H123</f>
        <v>0</v>
      </c>
      <c r="AR123" s="149" t="s">
        <v>1164</v>
      </c>
      <c r="AT123" s="149" t="s">
        <v>260</v>
      </c>
      <c r="AU123" s="149" t="s">
        <v>81</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1164</v>
      </c>
      <c r="BM123" s="149" t="s">
        <v>4315</v>
      </c>
    </row>
    <row r="124" spans="2:47" s="1" customFormat="1" ht="19.5">
      <c r="B124" s="32"/>
      <c r="D124" s="151" t="s">
        <v>248</v>
      </c>
      <c r="F124" s="152" t="s">
        <v>4314</v>
      </c>
      <c r="I124" s="153"/>
      <c r="L124" s="32"/>
      <c r="M124" s="154"/>
      <c r="T124" s="56"/>
      <c r="AT124" s="17" t="s">
        <v>248</v>
      </c>
      <c r="AU124" s="17" t="s">
        <v>81</v>
      </c>
    </row>
    <row r="125" spans="2:65" s="1" customFormat="1" ht="33" customHeight="1">
      <c r="B125" s="32"/>
      <c r="C125" s="137" t="s">
        <v>83</v>
      </c>
      <c r="D125" s="137" t="s">
        <v>243</v>
      </c>
      <c r="E125" s="138" t="s">
        <v>4316</v>
      </c>
      <c r="F125" s="139" t="s">
        <v>4317</v>
      </c>
      <c r="G125" s="140" t="s">
        <v>267</v>
      </c>
      <c r="H125" s="141">
        <v>1655</v>
      </c>
      <c r="I125" s="142"/>
      <c r="J125" s="143">
        <f>ROUND(I125*H125,2)</f>
        <v>0</v>
      </c>
      <c r="K125" s="144"/>
      <c r="L125" s="32"/>
      <c r="M125" s="145" t="s">
        <v>1</v>
      </c>
      <c r="N125" s="146" t="s">
        <v>38</v>
      </c>
      <c r="P125" s="147">
        <f>O125*H125</f>
        <v>0</v>
      </c>
      <c r="Q125" s="147">
        <v>0</v>
      </c>
      <c r="R125" s="147">
        <f>Q125*H125</f>
        <v>0</v>
      </c>
      <c r="S125" s="147">
        <v>0</v>
      </c>
      <c r="T125" s="148">
        <f>S125*H125</f>
        <v>0</v>
      </c>
      <c r="AR125" s="149" t="s">
        <v>1164</v>
      </c>
      <c r="AT125" s="149" t="s">
        <v>243</v>
      </c>
      <c r="AU125" s="149" t="s">
        <v>81</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1164</v>
      </c>
      <c r="BM125" s="149" t="s">
        <v>4318</v>
      </c>
    </row>
    <row r="126" spans="2:47" s="1" customFormat="1" ht="19.5">
      <c r="B126" s="32"/>
      <c r="D126" s="151" t="s">
        <v>248</v>
      </c>
      <c r="F126" s="152" t="s">
        <v>4317</v>
      </c>
      <c r="I126" s="153"/>
      <c r="L126" s="32"/>
      <c r="M126" s="154"/>
      <c r="T126" s="56"/>
      <c r="AT126" s="17" t="s">
        <v>248</v>
      </c>
      <c r="AU126" s="17" t="s">
        <v>81</v>
      </c>
    </row>
    <row r="127" spans="2:65" s="1" customFormat="1" ht="33" customHeight="1">
      <c r="B127" s="32"/>
      <c r="C127" s="155" t="s">
        <v>251</v>
      </c>
      <c r="D127" s="155" t="s">
        <v>260</v>
      </c>
      <c r="E127" s="156" t="s">
        <v>1590</v>
      </c>
      <c r="F127" s="157" t="s">
        <v>1591</v>
      </c>
      <c r="G127" s="158" t="s">
        <v>267</v>
      </c>
      <c r="H127" s="159">
        <v>15</v>
      </c>
      <c r="I127" s="160"/>
      <c r="J127" s="161">
        <f>ROUND(I127*H127,2)</f>
        <v>0</v>
      </c>
      <c r="K127" s="162"/>
      <c r="L127" s="163"/>
      <c r="M127" s="164" t="s">
        <v>1</v>
      </c>
      <c r="N127" s="165" t="s">
        <v>38</v>
      </c>
      <c r="P127" s="147">
        <f>O127*H127</f>
        <v>0</v>
      </c>
      <c r="Q127" s="147">
        <v>0</v>
      </c>
      <c r="R127" s="147">
        <f>Q127*H127</f>
        <v>0</v>
      </c>
      <c r="S127" s="147">
        <v>0</v>
      </c>
      <c r="T127" s="148">
        <f>S127*H127</f>
        <v>0</v>
      </c>
      <c r="AR127" s="149" t="s">
        <v>1164</v>
      </c>
      <c r="AT127" s="149" t="s">
        <v>260</v>
      </c>
      <c r="AU127" s="149" t="s">
        <v>81</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1164</v>
      </c>
      <c r="BM127" s="149" t="s">
        <v>4319</v>
      </c>
    </row>
    <row r="128" spans="2:47" s="1" customFormat="1" ht="19.5">
      <c r="B128" s="32"/>
      <c r="D128" s="151" t="s">
        <v>248</v>
      </c>
      <c r="F128" s="152" t="s">
        <v>1591</v>
      </c>
      <c r="I128" s="153"/>
      <c r="L128" s="32"/>
      <c r="M128" s="154"/>
      <c r="T128" s="56"/>
      <c r="AT128" s="17" t="s">
        <v>248</v>
      </c>
      <c r="AU128" s="17" t="s">
        <v>81</v>
      </c>
    </row>
    <row r="129" spans="2:65" s="1" customFormat="1" ht="33" customHeight="1">
      <c r="B129" s="32"/>
      <c r="C129" s="137" t="s">
        <v>247</v>
      </c>
      <c r="D129" s="137" t="s">
        <v>243</v>
      </c>
      <c r="E129" s="138" t="s">
        <v>1592</v>
      </c>
      <c r="F129" s="139" t="s">
        <v>4196</v>
      </c>
      <c r="G129" s="140" t="s">
        <v>267</v>
      </c>
      <c r="H129" s="141">
        <v>15</v>
      </c>
      <c r="I129" s="142"/>
      <c r="J129" s="143">
        <f>ROUND(I129*H129,2)</f>
        <v>0</v>
      </c>
      <c r="K129" s="144"/>
      <c r="L129" s="32"/>
      <c r="M129" s="145" t="s">
        <v>1</v>
      </c>
      <c r="N129" s="146" t="s">
        <v>38</v>
      </c>
      <c r="P129" s="147">
        <f>O129*H129</f>
        <v>0</v>
      </c>
      <c r="Q129" s="147">
        <v>0</v>
      </c>
      <c r="R129" s="147">
        <f>Q129*H129</f>
        <v>0</v>
      </c>
      <c r="S129" s="147">
        <v>0</v>
      </c>
      <c r="T129" s="148">
        <f>S129*H129</f>
        <v>0</v>
      </c>
      <c r="AR129" s="149" t="s">
        <v>1164</v>
      </c>
      <c r="AT129" s="149" t="s">
        <v>243</v>
      </c>
      <c r="AU129" s="149" t="s">
        <v>81</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1164</v>
      </c>
      <c r="BM129" s="149" t="s">
        <v>4320</v>
      </c>
    </row>
    <row r="130" spans="2:47" s="1" customFormat="1" ht="19.5">
      <c r="B130" s="32"/>
      <c r="D130" s="151" t="s">
        <v>248</v>
      </c>
      <c r="F130" s="152" t="s">
        <v>4196</v>
      </c>
      <c r="I130" s="153"/>
      <c r="L130" s="32"/>
      <c r="M130" s="154"/>
      <c r="T130" s="56"/>
      <c r="AT130" s="17" t="s">
        <v>248</v>
      </c>
      <c r="AU130" s="17" t="s">
        <v>81</v>
      </c>
    </row>
    <row r="131" spans="2:65" s="1" customFormat="1" ht="33" customHeight="1">
      <c r="B131" s="32"/>
      <c r="C131" s="155" t="s">
        <v>259</v>
      </c>
      <c r="D131" s="155" t="s">
        <v>260</v>
      </c>
      <c r="E131" s="156" t="s">
        <v>4204</v>
      </c>
      <c r="F131" s="157" t="s">
        <v>4205</v>
      </c>
      <c r="G131" s="158" t="s">
        <v>263</v>
      </c>
      <c r="H131" s="159">
        <v>2</v>
      </c>
      <c r="I131" s="160"/>
      <c r="J131" s="161">
        <f>ROUND(I131*H131,2)</f>
        <v>0</v>
      </c>
      <c r="K131" s="162"/>
      <c r="L131" s="163"/>
      <c r="M131" s="164" t="s">
        <v>1</v>
      </c>
      <c r="N131" s="165" t="s">
        <v>38</v>
      </c>
      <c r="P131" s="147">
        <f>O131*H131</f>
        <v>0</v>
      </c>
      <c r="Q131" s="147">
        <v>0</v>
      </c>
      <c r="R131" s="147">
        <f>Q131*H131</f>
        <v>0</v>
      </c>
      <c r="S131" s="147">
        <v>0</v>
      </c>
      <c r="T131" s="148">
        <f>S131*H131</f>
        <v>0</v>
      </c>
      <c r="AR131" s="149" t="s">
        <v>1164</v>
      </c>
      <c r="AT131" s="149" t="s">
        <v>260</v>
      </c>
      <c r="AU131" s="149" t="s">
        <v>81</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1164</v>
      </c>
      <c r="BM131" s="149" t="s">
        <v>4321</v>
      </c>
    </row>
    <row r="132" spans="2:47" s="1" customFormat="1" ht="19.5">
      <c r="B132" s="32"/>
      <c r="D132" s="151" t="s">
        <v>248</v>
      </c>
      <c r="F132" s="152" t="s">
        <v>4205</v>
      </c>
      <c r="I132" s="153"/>
      <c r="L132" s="32"/>
      <c r="M132" s="154"/>
      <c r="T132" s="56"/>
      <c r="AT132" s="17" t="s">
        <v>248</v>
      </c>
      <c r="AU132" s="17" t="s">
        <v>81</v>
      </c>
    </row>
    <row r="133" spans="2:65" s="1" customFormat="1" ht="37.9" customHeight="1">
      <c r="B133" s="32"/>
      <c r="C133" s="155" t="s">
        <v>254</v>
      </c>
      <c r="D133" s="155" t="s">
        <v>260</v>
      </c>
      <c r="E133" s="156" t="s">
        <v>4322</v>
      </c>
      <c r="F133" s="157" t="s">
        <v>4323</v>
      </c>
      <c r="G133" s="158" t="s">
        <v>263</v>
      </c>
      <c r="H133" s="159">
        <v>8</v>
      </c>
      <c r="I133" s="160"/>
      <c r="J133" s="161">
        <f>ROUND(I133*H133,2)</f>
        <v>0</v>
      </c>
      <c r="K133" s="162"/>
      <c r="L133" s="163"/>
      <c r="M133" s="164" t="s">
        <v>1</v>
      </c>
      <c r="N133" s="165" t="s">
        <v>38</v>
      </c>
      <c r="P133" s="147">
        <f>O133*H133</f>
        <v>0</v>
      </c>
      <c r="Q133" s="147">
        <v>0</v>
      </c>
      <c r="R133" s="147">
        <f>Q133*H133</f>
        <v>0</v>
      </c>
      <c r="S133" s="147">
        <v>0</v>
      </c>
      <c r="T133" s="148">
        <f>S133*H133</f>
        <v>0</v>
      </c>
      <c r="AR133" s="149" t="s">
        <v>1164</v>
      </c>
      <c r="AT133" s="149" t="s">
        <v>260</v>
      </c>
      <c r="AU133" s="149" t="s">
        <v>81</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1164</v>
      </c>
      <c r="BM133" s="149" t="s">
        <v>4324</v>
      </c>
    </row>
    <row r="134" spans="2:47" s="1" customFormat="1" ht="19.5">
      <c r="B134" s="32"/>
      <c r="D134" s="151" t="s">
        <v>248</v>
      </c>
      <c r="F134" s="152" t="s">
        <v>4323</v>
      </c>
      <c r="I134" s="153"/>
      <c r="L134" s="32"/>
      <c r="M134" s="154"/>
      <c r="T134" s="56"/>
      <c r="AT134" s="17" t="s">
        <v>248</v>
      </c>
      <c r="AU134" s="17" t="s">
        <v>81</v>
      </c>
    </row>
    <row r="135" spans="2:65" s="1" customFormat="1" ht="66.75" customHeight="1">
      <c r="B135" s="32"/>
      <c r="C135" s="137" t="s">
        <v>269</v>
      </c>
      <c r="D135" s="137" t="s">
        <v>243</v>
      </c>
      <c r="E135" s="138" t="s">
        <v>1198</v>
      </c>
      <c r="F135" s="139" t="s">
        <v>4207</v>
      </c>
      <c r="G135" s="140" t="s">
        <v>263</v>
      </c>
      <c r="H135" s="141">
        <v>2</v>
      </c>
      <c r="I135" s="142"/>
      <c r="J135" s="143">
        <f>ROUND(I135*H135,2)</f>
        <v>0</v>
      </c>
      <c r="K135" s="144"/>
      <c r="L135" s="32"/>
      <c r="M135" s="145" t="s">
        <v>1</v>
      </c>
      <c r="N135" s="146" t="s">
        <v>38</v>
      </c>
      <c r="P135" s="147">
        <f>O135*H135</f>
        <v>0</v>
      </c>
      <c r="Q135" s="147">
        <v>0</v>
      </c>
      <c r="R135" s="147">
        <f>Q135*H135</f>
        <v>0</v>
      </c>
      <c r="S135" s="147">
        <v>0</v>
      </c>
      <c r="T135" s="148">
        <f>S135*H135</f>
        <v>0</v>
      </c>
      <c r="AR135" s="149" t="s">
        <v>1164</v>
      </c>
      <c r="AT135" s="149" t="s">
        <v>243</v>
      </c>
      <c r="AU135" s="149" t="s">
        <v>81</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1164</v>
      </c>
      <c r="BM135" s="149" t="s">
        <v>4325</v>
      </c>
    </row>
    <row r="136" spans="2:47" s="1" customFormat="1" ht="48.75">
      <c r="B136" s="32"/>
      <c r="D136" s="151" t="s">
        <v>248</v>
      </c>
      <c r="F136" s="152" t="s">
        <v>4209</v>
      </c>
      <c r="I136" s="153"/>
      <c r="L136" s="32"/>
      <c r="M136" s="154"/>
      <c r="T136" s="56"/>
      <c r="AT136" s="17" t="s">
        <v>248</v>
      </c>
      <c r="AU136" s="17" t="s">
        <v>81</v>
      </c>
    </row>
    <row r="137" spans="2:65" s="1" customFormat="1" ht="66.75" customHeight="1">
      <c r="B137" s="32"/>
      <c r="C137" s="137" t="s">
        <v>258</v>
      </c>
      <c r="D137" s="137" t="s">
        <v>243</v>
      </c>
      <c r="E137" s="138" t="s">
        <v>4326</v>
      </c>
      <c r="F137" s="139" t="s">
        <v>4327</v>
      </c>
      <c r="G137" s="140" t="s">
        <v>263</v>
      </c>
      <c r="H137" s="141">
        <v>7</v>
      </c>
      <c r="I137" s="142"/>
      <c r="J137" s="143">
        <f>ROUND(I137*H137,2)</f>
        <v>0</v>
      </c>
      <c r="K137" s="144"/>
      <c r="L137" s="32"/>
      <c r="M137" s="145" t="s">
        <v>1</v>
      </c>
      <c r="N137" s="146" t="s">
        <v>38</v>
      </c>
      <c r="P137" s="147">
        <f>O137*H137</f>
        <v>0</v>
      </c>
      <c r="Q137" s="147">
        <v>0</v>
      </c>
      <c r="R137" s="147">
        <f>Q137*H137</f>
        <v>0</v>
      </c>
      <c r="S137" s="147">
        <v>0</v>
      </c>
      <c r="T137" s="148">
        <f>S137*H137</f>
        <v>0</v>
      </c>
      <c r="AR137" s="149" t="s">
        <v>1164</v>
      </c>
      <c r="AT137" s="149" t="s">
        <v>243</v>
      </c>
      <c r="AU137" s="149" t="s">
        <v>81</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1164</v>
      </c>
      <c r="BM137" s="149" t="s">
        <v>4328</v>
      </c>
    </row>
    <row r="138" spans="2:47" s="1" customFormat="1" ht="48.75">
      <c r="B138" s="32"/>
      <c r="D138" s="151" t="s">
        <v>248</v>
      </c>
      <c r="F138" s="152" t="s">
        <v>4329</v>
      </c>
      <c r="I138" s="153"/>
      <c r="L138" s="32"/>
      <c r="M138" s="154"/>
      <c r="T138" s="56"/>
      <c r="AT138" s="17" t="s">
        <v>248</v>
      </c>
      <c r="AU138" s="17" t="s">
        <v>81</v>
      </c>
    </row>
    <row r="139" spans="2:65" s="1" customFormat="1" ht="49.15" customHeight="1">
      <c r="B139" s="32"/>
      <c r="C139" s="137" t="s">
        <v>276</v>
      </c>
      <c r="D139" s="137" t="s">
        <v>243</v>
      </c>
      <c r="E139" s="138" t="s">
        <v>4330</v>
      </c>
      <c r="F139" s="139" t="s">
        <v>4331</v>
      </c>
      <c r="G139" s="140" t="s">
        <v>263</v>
      </c>
      <c r="H139" s="141">
        <v>1</v>
      </c>
      <c r="I139" s="142"/>
      <c r="J139" s="143">
        <f>ROUND(I139*H139,2)</f>
        <v>0</v>
      </c>
      <c r="K139" s="144"/>
      <c r="L139" s="32"/>
      <c r="M139" s="145" t="s">
        <v>1</v>
      </c>
      <c r="N139" s="146" t="s">
        <v>38</v>
      </c>
      <c r="P139" s="147">
        <f>O139*H139</f>
        <v>0</v>
      </c>
      <c r="Q139" s="147">
        <v>0</v>
      </c>
      <c r="R139" s="147">
        <f>Q139*H139</f>
        <v>0</v>
      </c>
      <c r="S139" s="147">
        <v>0</v>
      </c>
      <c r="T139" s="148">
        <f>S139*H139</f>
        <v>0</v>
      </c>
      <c r="AR139" s="149" t="s">
        <v>1164</v>
      </c>
      <c r="AT139" s="149" t="s">
        <v>243</v>
      </c>
      <c r="AU139" s="149" t="s">
        <v>81</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1164</v>
      </c>
      <c r="BM139" s="149" t="s">
        <v>4332</v>
      </c>
    </row>
    <row r="140" spans="2:47" s="1" customFormat="1" ht="29.25">
      <c r="B140" s="32"/>
      <c r="D140" s="151" t="s">
        <v>248</v>
      </c>
      <c r="F140" s="152" t="s">
        <v>4331</v>
      </c>
      <c r="I140" s="153"/>
      <c r="L140" s="32"/>
      <c r="M140" s="154"/>
      <c r="T140" s="56"/>
      <c r="AT140" s="17" t="s">
        <v>248</v>
      </c>
      <c r="AU140" s="17" t="s">
        <v>81</v>
      </c>
    </row>
    <row r="141" spans="2:65" s="1" customFormat="1" ht="24.2" customHeight="1">
      <c r="B141" s="32"/>
      <c r="C141" s="155" t="s">
        <v>264</v>
      </c>
      <c r="D141" s="155" t="s">
        <v>260</v>
      </c>
      <c r="E141" s="156" t="s">
        <v>4214</v>
      </c>
      <c r="F141" s="157" t="s">
        <v>4215</v>
      </c>
      <c r="G141" s="158" t="s">
        <v>263</v>
      </c>
      <c r="H141" s="159">
        <v>20</v>
      </c>
      <c r="I141" s="160"/>
      <c r="J141" s="161">
        <f>ROUND(I141*H141,2)</f>
        <v>0</v>
      </c>
      <c r="K141" s="162"/>
      <c r="L141" s="163"/>
      <c r="M141" s="164" t="s">
        <v>1</v>
      </c>
      <c r="N141" s="165" t="s">
        <v>38</v>
      </c>
      <c r="P141" s="147">
        <f>O141*H141</f>
        <v>0</v>
      </c>
      <c r="Q141" s="147">
        <v>0</v>
      </c>
      <c r="R141" s="147">
        <f>Q141*H141</f>
        <v>0</v>
      </c>
      <c r="S141" s="147">
        <v>0</v>
      </c>
      <c r="T141" s="148">
        <f>S141*H141</f>
        <v>0</v>
      </c>
      <c r="AR141" s="149" t="s">
        <v>1164</v>
      </c>
      <c r="AT141" s="149" t="s">
        <v>260</v>
      </c>
      <c r="AU141" s="149" t="s">
        <v>81</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1164</v>
      </c>
      <c r="BM141" s="149" t="s">
        <v>4333</v>
      </c>
    </row>
    <row r="142" spans="2:47" s="1" customFormat="1" ht="19.5">
      <c r="B142" s="32"/>
      <c r="D142" s="151" t="s">
        <v>248</v>
      </c>
      <c r="F142" s="152" t="s">
        <v>4215</v>
      </c>
      <c r="I142" s="153"/>
      <c r="L142" s="32"/>
      <c r="M142" s="154"/>
      <c r="T142" s="56"/>
      <c r="AT142" s="17" t="s">
        <v>248</v>
      </c>
      <c r="AU142" s="17" t="s">
        <v>81</v>
      </c>
    </row>
    <row r="143" spans="2:65" s="1" customFormat="1" ht="37.9" customHeight="1">
      <c r="B143" s="32"/>
      <c r="C143" s="137" t="s">
        <v>283</v>
      </c>
      <c r="D143" s="137" t="s">
        <v>243</v>
      </c>
      <c r="E143" s="138" t="s">
        <v>739</v>
      </c>
      <c r="F143" s="139" t="s">
        <v>4217</v>
      </c>
      <c r="G143" s="140" t="s">
        <v>263</v>
      </c>
      <c r="H143" s="141">
        <v>20</v>
      </c>
      <c r="I143" s="142"/>
      <c r="J143" s="143">
        <f>ROUND(I143*H143,2)</f>
        <v>0</v>
      </c>
      <c r="K143" s="144"/>
      <c r="L143" s="32"/>
      <c r="M143" s="145" t="s">
        <v>1</v>
      </c>
      <c r="N143" s="146" t="s">
        <v>38</v>
      </c>
      <c r="P143" s="147">
        <f>O143*H143</f>
        <v>0</v>
      </c>
      <c r="Q143" s="147">
        <v>0</v>
      </c>
      <c r="R143" s="147">
        <f>Q143*H143</f>
        <v>0</v>
      </c>
      <c r="S143" s="147">
        <v>0</v>
      </c>
      <c r="T143" s="148">
        <f>S143*H143</f>
        <v>0</v>
      </c>
      <c r="AR143" s="149" t="s">
        <v>1164</v>
      </c>
      <c r="AT143" s="149" t="s">
        <v>243</v>
      </c>
      <c r="AU143" s="149" t="s">
        <v>81</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1164</v>
      </c>
      <c r="BM143" s="149" t="s">
        <v>4334</v>
      </c>
    </row>
    <row r="144" spans="2:47" s="1" customFormat="1" ht="19.5">
      <c r="B144" s="32"/>
      <c r="D144" s="151" t="s">
        <v>248</v>
      </c>
      <c r="F144" s="152" t="s">
        <v>4217</v>
      </c>
      <c r="I144" s="153"/>
      <c r="L144" s="32"/>
      <c r="M144" s="154"/>
      <c r="T144" s="56"/>
      <c r="AT144" s="17" t="s">
        <v>248</v>
      </c>
      <c r="AU144" s="17" t="s">
        <v>81</v>
      </c>
    </row>
    <row r="145" spans="2:65" s="1" customFormat="1" ht="24.2" customHeight="1">
      <c r="B145" s="32"/>
      <c r="C145" s="155" t="s">
        <v>268</v>
      </c>
      <c r="D145" s="155" t="s">
        <v>260</v>
      </c>
      <c r="E145" s="156" t="s">
        <v>731</v>
      </c>
      <c r="F145" s="157" t="s">
        <v>732</v>
      </c>
      <c r="G145" s="158" t="s">
        <v>733</v>
      </c>
      <c r="H145" s="159">
        <v>1</v>
      </c>
      <c r="I145" s="160"/>
      <c r="J145" s="161">
        <f>ROUND(I145*H145,2)</f>
        <v>0</v>
      </c>
      <c r="K145" s="162"/>
      <c r="L145" s="163"/>
      <c r="M145" s="164" t="s">
        <v>1</v>
      </c>
      <c r="N145" s="165" t="s">
        <v>38</v>
      </c>
      <c r="P145" s="147">
        <f>O145*H145</f>
        <v>0</v>
      </c>
      <c r="Q145" s="147">
        <v>0</v>
      </c>
      <c r="R145" s="147">
        <f>Q145*H145</f>
        <v>0</v>
      </c>
      <c r="S145" s="147">
        <v>0</v>
      </c>
      <c r="T145" s="148">
        <f>S145*H145</f>
        <v>0</v>
      </c>
      <c r="AR145" s="149" t="s">
        <v>1164</v>
      </c>
      <c r="AT145" s="149" t="s">
        <v>260</v>
      </c>
      <c r="AU145" s="149" t="s">
        <v>81</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1164</v>
      </c>
      <c r="BM145" s="149" t="s">
        <v>4335</v>
      </c>
    </row>
    <row r="146" spans="2:47" s="1" customFormat="1" ht="19.5">
      <c r="B146" s="32"/>
      <c r="D146" s="151" t="s">
        <v>248</v>
      </c>
      <c r="F146" s="152" t="s">
        <v>732</v>
      </c>
      <c r="I146" s="153"/>
      <c r="L146" s="32"/>
      <c r="M146" s="154"/>
      <c r="T146" s="56"/>
      <c r="AT146" s="17" t="s">
        <v>248</v>
      </c>
      <c r="AU146" s="17" t="s">
        <v>81</v>
      </c>
    </row>
    <row r="147" spans="2:65" s="1" customFormat="1" ht="24.2" customHeight="1">
      <c r="B147" s="32"/>
      <c r="C147" s="137" t="s">
        <v>290</v>
      </c>
      <c r="D147" s="137" t="s">
        <v>243</v>
      </c>
      <c r="E147" s="138" t="s">
        <v>4229</v>
      </c>
      <c r="F147" s="139" t="s">
        <v>4230</v>
      </c>
      <c r="G147" s="140" t="s">
        <v>263</v>
      </c>
      <c r="H147" s="141">
        <v>50</v>
      </c>
      <c r="I147" s="142"/>
      <c r="J147" s="143">
        <f>ROUND(I147*H147,2)</f>
        <v>0</v>
      </c>
      <c r="K147" s="144"/>
      <c r="L147" s="32"/>
      <c r="M147" s="145" t="s">
        <v>1</v>
      </c>
      <c r="N147" s="146" t="s">
        <v>38</v>
      </c>
      <c r="P147" s="147">
        <f>O147*H147</f>
        <v>0</v>
      </c>
      <c r="Q147" s="147">
        <v>0</v>
      </c>
      <c r="R147" s="147">
        <f>Q147*H147</f>
        <v>0</v>
      </c>
      <c r="S147" s="147">
        <v>0</v>
      </c>
      <c r="T147" s="148">
        <f>S147*H147</f>
        <v>0</v>
      </c>
      <c r="AR147" s="149" t="s">
        <v>1164</v>
      </c>
      <c r="AT147" s="149" t="s">
        <v>243</v>
      </c>
      <c r="AU147" s="149" t="s">
        <v>81</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1164</v>
      </c>
      <c r="BM147" s="149" t="s">
        <v>4336</v>
      </c>
    </row>
    <row r="148" spans="2:47" s="1" customFormat="1" ht="19.5">
      <c r="B148" s="32"/>
      <c r="D148" s="151" t="s">
        <v>248</v>
      </c>
      <c r="F148" s="152" t="s">
        <v>4230</v>
      </c>
      <c r="I148" s="153"/>
      <c r="L148" s="32"/>
      <c r="M148" s="154"/>
      <c r="T148" s="56"/>
      <c r="AT148" s="17" t="s">
        <v>248</v>
      </c>
      <c r="AU148" s="17" t="s">
        <v>81</v>
      </c>
    </row>
    <row r="149" spans="2:65" s="1" customFormat="1" ht="24.2" customHeight="1">
      <c r="B149" s="32"/>
      <c r="C149" s="155" t="s">
        <v>272</v>
      </c>
      <c r="D149" s="155" t="s">
        <v>260</v>
      </c>
      <c r="E149" s="156" t="s">
        <v>4337</v>
      </c>
      <c r="F149" s="157" t="s">
        <v>4338</v>
      </c>
      <c r="G149" s="158" t="s">
        <v>263</v>
      </c>
      <c r="H149" s="159">
        <v>5</v>
      </c>
      <c r="I149" s="160"/>
      <c r="J149" s="161">
        <f>ROUND(I149*H149,2)</f>
        <v>0</v>
      </c>
      <c r="K149" s="162"/>
      <c r="L149" s="163"/>
      <c r="M149" s="164" t="s">
        <v>1</v>
      </c>
      <c r="N149" s="165" t="s">
        <v>38</v>
      </c>
      <c r="P149" s="147">
        <f>O149*H149</f>
        <v>0</v>
      </c>
      <c r="Q149" s="147">
        <v>0</v>
      </c>
      <c r="R149" s="147">
        <f>Q149*H149</f>
        <v>0</v>
      </c>
      <c r="S149" s="147">
        <v>0</v>
      </c>
      <c r="T149" s="148">
        <f>S149*H149</f>
        <v>0</v>
      </c>
      <c r="AR149" s="149" t="s">
        <v>1164</v>
      </c>
      <c r="AT149" s="149" t="s">
        <v>260</v>
      </c>
      <c r="AU149" s="149" t="s">
        <v>81</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1164</v>
      </c>
      <c r="BM149" s="149" t="s">
        <v>4339</v>
      </c>
    </row>
    <row r="150" spans="2:47" s="1" customFormat="1" ht="19.5">
      <c r="B150" s="32"/>
      <c r="D150" s="151" t="s">
        <v>248</v>
      </c>
      <c r="F150" s="152" t="s">
        <v>4338</v>
      </c>
      <c r="I150" s="153"/>
      <c r="L150" s="32"/>
      <c r="M150" s="154"/>
      <c r="T150" s="56"/>
      <c r="AT150" s="17" t="s">
        <v>248</v>
      </c>
      <c r="AU150" s="17" t="s">
        <v>81</v>
      </c>
    </row>
    <row r="151" spans="2:65" s="1" customFormat="1" ht="49.15" customHeight="1">
      <c r="B151" s="32"/>
      <c r="C151" s="137" t="s">
        <v>8</v>
      </c>
      <c r="D151" s="137" t="s">
        <v>243</v>
      </c>
      <c r="E151" s="138" t="s">
        <v>4340</v>
      </c>
      <c r="F151" s="139" t="s">
        <v>4341</v>
      </c>
      <c r="G151" s="140" t="s">
        <v>267</v>
      </c>
      <c r="H151" s="141">
        <v>15</v>
      </c>
      <c r="I151" s="142"/>
      <c r="J151" s="143">
        <f>ROUND(I151*H151,2)</f>
        <v>0</v>
      </c>
      <c r="K151" s="144"/>
      <c r="L151" s="32"/>
      <c r="M151" s="145" t="s">
        <v>1</v>
      </c>
      <c r="N151" s="146" t="s">
        <v>38</v>
      </c>
      <c r="P151" s="147">
        <f>O151*H151</f>
        <v>0</v>
      </c>
      <c r="Q151" s="147">
        <v>0</v>
      </c>
      <c r="R151" s="147">
        <f>Q151*H151</f>
        <v>0</v>
      </c>
      <c r="S151" s="147">
        <v>0</v>
      </c>
      <c r="T151" s="148">
        <f>S151*H151</f>
        <v>0</v>
      </c>
      <c r="AR151" s="149" t="s">
        <v>1164</v>
      </c>
      <c r="AT151" s="149" t="s">
        <v>243</v>
      </c>
      <c r="AU151" s="149" t="s">
        <v>81</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1164</v>
      </c>
      <c r="BM151" s="149" t="s">
        <v>4342</v>
      </c>
    </row>
    <row r="152" spans="2:47" s="1" customFormat="1" ht="29.25">
      <c r="B152" s="32"/>
      <c r="D152" s="151" t="s">
        <v>248</v>
      </c>
      <c r="F152" s="152" t="s">
        <v>4341</v>
      </c>
      <c r="I152" s="153"/>
      <c r="L152" s="32"/>
      <c r="M152" s="154"/>
      <c r="T152" s="56"/>
      <c r="AT152" s="17" t="s">
        <v>248</v>
      </c>
      <c r="AU152" s="17" t="s">
        <v>81</v>
      </c>
    </row>
    <row r="153" spans="2:65" s="1" customFormat="1" ht="37.9" customHeight="1">
      <c r="B153" s="32"/>
      <c r="C153" s="155" t="s">
        <v>275</v>
      </c>
      <c r="D153" s="155" t="s">
        <v>260</v>
      </c>
      <c r="E153" s="156" t="s">
        <v>4343</v>
      </c>
      <c r="F153" s="157" t="s">
        <v>4344</v>
      </c>
      <c r="G153" s="158" t="s">
        <v>263</v>
      </c>
      <c r="H153" s="159">
        <v>1</v>
      </c>
      <c r="I153" s="160"/>
      <c r="J153" s="161">
        <f>ROUND(I153*H153,2)</f>
        <v>0</v>
      </c>
      <c r="K153" s="162"/>
      <c r="L153" s="163"/>
      <c r="M153" s="164" t="s">
        <v>1</v>
      </c>
      <c r="N153" s="165" t="s">
        <v>38</v>
      </c>
      <c r="P153" s="147">
        <f>O153*H153</f>
        <v>0</v>
      </c>
      <c r="Q153" s="147">
        <v>0</v>
      </c>
      <c r="R153" s="147">
        <f>Q153*H153</f>
        <v>0</v>
      </c>
      <c r="S153" s="147">
        <v>0</v>
      </c>
      <c r="T153" s="148">
        <f>S153*H153</f>
        <v>0</v>
      </c>
      <c r="AR153" s="149" t="s">
        <v>1164</v>
      </c>
      <c r="AT153" s="149" t="s">
        <v>260</v>
      </c>
      <c r="AU153" s="149" t="s">
        <v>81</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1164</v>
      </c>
      <c r="BM153" s="149" t="s">
        <v>4345</v>
      </c>
    </row>
    <row r="154" spans="2:47" s="1" customFormat="1" ht="19.5">
      <c r="B154" s="32"/>
      <c r="D154" s="151" t="s">
        <v>248</v>
      </c>
      <c r="F154" s="152" t="s">
        <v>4344</v>
      </c>
      <c r="I154" s="153"/>
      <c r="L154" s="32"/>
      <c r="M154" s="154"/>
      <c r="T154" s="56"/>
      <c r="AT154" s="17" t="s">
        <v>248</v>
      </c>
      <c r="AU154" s="17" t="s">
        <v>81</v>
      </c>
    </row>
    <row r="155" spans="2:65" s="1" customFormat="1" ht="24.2" customHeight="1">
      <c r="B155" s="32"/>
      <c r="C155" s="137" t="s">
        <v>303</v>
      </c>
      <c r="D155" s="137" t="s">
        <v>243</v>
      </c>
      <c r="E155" s="138" t="s">
        <v>4346</v>
      </c>
      <c r="F155" s="139" t="s">
        <v>4347</v>
      </c>
      <c r="G155" s="140" t="s">
        <v>263</v>
      </c>
      <c r="H155" s="141">
        <v>1</v>
      </c>
      <c r="I155" s="142"/>
      <c r="J155" s="143">
        <f>ROUND(I155*H155,2)</f>
        <v>0</v>
      </c>
      <c r="K155" s="144"/>
      <c r="L155" s="32"/>
      <c r="M155" s="145" t="s">
        <v>1</v>
      </c>
      <c r="N155" s="146" t="s">
        <v>38</v>
      </c>
      <c r="P155" s="147">
        <f>O155*H155</f>
        <v>0</v>
      </c>
      <c r="Q155" s="147">
        <v>0</v>
      </c>
      <c r="R155" s="147">
        <f>Q155*H155</f>
        <v>0</v>
      </c>
      <c r="S155" s="147">
        <v>0</v>
      </c>
      <c r="T155" s="148">
        <f>S155*H155</f>
        <v>0</v>
      </c>
      <c r="AR155" s="149" t="s">
        <v>1164</v>
      </c>
      <c r="AT155" s="149" t="s">
        <v>243</v>
      </c>
      <c r="AU155" s="149" t="s">
        <v>81</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1164</v>
      </c>
      <c r="BM155" s="149" t="s">
        <v>4348</v>
      </c>
    </row>
    <row r="156" spans="2:47" s="1" customFormat="1" ht="11.25">
      <c r="B156" s="32"/>
      <c r="D156" s="151" t="s">
        <v>248</v>
      </c>
      <c r="F156" s="152" t="s">
        <v>4347</v>
      </c>
      <c r="I156" s="153"/>
      <c r="L156" s="32"/>
      <c r="M156" s="154"/>
      <c r="T156" s="56"/>
      <c r="AT156" s="17" t="s">
        <v>248</v>
      </c>
      <c r="AU156" s="17" t="s">
        <v>81</v>
      </c>
    </row>
    <row r="157" spans="2:65" s="1" customFormat="1" ht="44.25" customHeight="1">
      <c r="B157" s="32"/>
      <c r="C157" s="137" t="s">
        <v>279</v>
      </c>
      <c r="D157" s="137" t="s">
        <v>243</v>
      </c>
      <c r="E157" s="138" t="s">
        <v>4349</v>
      </c>
      <c r="F157" s="139" t="s">
        <v>4350</v>
      </c>
      <c r="G157" s="140" t="s">
        <v>263</v>
      </c>
      <c r="H157" s="141">
        <v>3</v>
      </c>
      <c r="I157" s="142"/>
      <c r="J157" s="143">
        <f>ROUND(I157*H157,2)</f>
        <v>0</v>
      </c>
      <c r="K157" s="144"/>
      <c r="L157" s="32"/>
      <c r="M157" s="145" t="s">
        <v>1</v>
      </c>
      <c r="N157" s="146" t="s">
        <v>38</v>
      </c>
      <c r="P157" s="147">
        <f>O157*H157</f>
        <v>0</v>
      </c>
      <c r="Q157" s="147">
        <v>0</v>
      </c>
      <c r="R157" s="147">
        <f>Q157*H157</f>
        <v>0</v>
      </c>
      <c r="S157" s="147">
        <v>0</v>
      </c>
      <c r="T157" s="148">
        <f>S157*H157</f>
        <v>0</v>
      </c>
      <c r="AR157" s="149" t="s">
        <v>1164</v>
      </c>
      <c r="AT157" s="149" t="s">
        <v>243</v>
      </c>
      <c r="AU157" s="149" t="s">
        <v>81</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1164</v>
      </c>
      <c r="BM157" s="149" t="s">
        <v>4351</v>
      </c>
    </row>
    <row r="158" spans="2:47" s="1" customFormat="1" ht="29.25">
      <c r="B158" s="32"/>
      <c r="D158" s="151" t="s">
        <v>248</v>
      </c>
      <c r="F158" s="152" t="s">
        <v>4350</v>
      </c>
      <c r="I158" s="153"/>
      <c r="L158" s="32"/>
      <c r="M158" s="154"/>
      <c r="T158" s="56"/>
      <c r="AT158" s="17" t="s">
        <v>248</v>
      </c>
      <c r="AU158" s="17" t="s">
        <v>81</v>
      </c>
    </row>
    <row r="159" spans="2:65" s="1" customFormat="1" ht="33" customHeight="1">
      <c r="B159" s="32"/>
      <c r="C159" s="137" t="s">
        <v>310</v>
      </c>
      <c r="D159" s="137" t="s">
        <v>243</v>
      </c>
      <c r="E159" s="138" t="s">
        <v>4236</v>
      </c>
      <c r="F159" s="139" t="s">
        <v>4237</v>
      </c>
      <c r="G159" s="140" t="s">
        <v>267</v>
      </c>
      <c r="H159" s="141">
        <v>500</v>
      </c>
      <c r="I159" s="142"/>
      <c r="J159" s="143">
        <f>ROUND(I159*H159,2)</f>
        <v>0</v>
      </c>
      <c r="K159" s="144"/>
      <c r="L159" s="32"/>
      <c r="M159" s="145" t="s">
        <v>1</v>
      </c>
      <c r="N159" s="146" t="s">
        <v>38</v>
      </c>
      <c r="P159" s="147">
        <f>O159*H159</f>
        <v>0</v>
      </c>
      <c r="Q159" s="147">
        <v>0</v>
      </c>
      <c r="R159" s="147">
        <f>Q159*H159</f>
        <v>0</v>
      </c>
      <c r="S159" s="147">
        <v>0</v>
      </c>
      <c r="T159" s="148">
        <f>S159*H159</f>
        <v>0</v>
      </c>
      <c r="AR159" s="149" t="s">
        <v>1164</v>
      </c>
      <c r="AT159" s="149" t="s">
        <v>243</v>
      </c>
      <c r="AU159" s="149" t="s">
        <v>81</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1164</v>
      </c>
      <c r="BM159" s="149" t="s">
        <v>4352</v>
      </c>
    </row>
    <row r="160" spans="2:47" s="1" customFormat="1" ht="19.5">
      <c r="B160" s="32"/>
      <c r="D160" s="151" t="s">
        <v>248</v>
      </c>
      <c r="F160" s="152" t="s">
        <v>4237</v>
      </c>
      <c r="I160" s="153"/>
      <c r="L160" s="32"/>
      <c r="M160" s="154"/>
      <c r="T160" s="56"/>
      <c r="AT160" s="17" t="s">
        <v>248</v>
      </c>
      <c r="AU160" s="17" t="s">
        <v>81</v>
      </c>
    </row>
    <row r="161" spans="2:65" s="1" customFormat="1" ht="37.9" customHeight="1">
      <c r="B161" s="32"/>
      <c r="C161" s="137" t="s">
        <v>282</v>
      </c>
      <c r="D161" s="137" t="s">
        <v>243</v>
      </c>
      <c r="E161" s="138" t="s">
        <v>4239</v>
      </c>
      <c r="F161" s="139" t="s">
        <v>4240</v>
      </c>
      <c r="G161" s="140" t="s">
        <v>263</v>
      </c>
      <c r="H161" s="141">
        <v>4</v>
      </c>
      <c r="I161" s="142"/>
      <c r="J161" s="143">
        <f>ROUND(I161*H161,2)</f>
        <v>0</v>
      </c>
      <c r="K161" s="144"/>
      <c r="L161" s="32"/>
      <c r="M161" s="145" t="s">
        <v>1</v>
      </c>
      <c r="N161" s="146" t="s">
        <v>38</v>
      </c>
      <c r="P161" s="147">
        <f>O161*H161</f>
        <v>0</v>
      </c>
      <c r="Q161" s="147">
        <v>0</v>
      </c>
      <c r="R161" s="147">
        <f>Q161*H161</f>
        <v>0</v>
      </c>
      <c r="S161" s="147">
        <v>0</v>
      </c>
      <c r="T161" s="148">
        <f>S161*H161</f>
        <v>0</v>
      </c>
      <c r="AR161" s="149" t="s">
        <v>1164</v>
      </c>
      <c r="AT161" s="149" t="s">
        <v>243</v>
      </c>
      <c r="AU161" s="149" t="s">
        <v>81</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1164</v>
      </c>
      <c r="BM161" s="149" t="s">
        <v>4353</v>
      </c>
    </row>
    <row r="162" spans="2:47" s="1" customFormat="1" ht="19.5">
      <c r="B162" s="32"/>
      <c r="D162" s="151" t="s">
        <v>248</v>
      </c>
      <c r="F162" s="152" t="s">
        <v>4240</v>
      </c>
      <c r="I162" s="153"/>
      <c r="L162" s="32"/>
      <c r="M162" s="154"/>
      <c r="T162" s="56"/>
      <c r="AT162" s="17" t="s">
        <v>248</v>
      </c>
      <c r="AU162" s="17" t="s">
        <v>81</v>
      </c>
    </row>
    <row r="163" spans="2:65" s="1" customFormat="1" ht="49.15" customHeight="1">
      <c r="B163" s="32"/>
      <c r="C163" s="137" t="s">
        <v>7</v>
      </c>
      <c r="D163" s="137" t="s">
        <v>243</v>
      </c>
      <c r="E163" s="138" t="s">
        <v>1211</v>
      </c>
      <c r="F163" s="139" t="s">
        <v>4242</v>
      </c>
      <c r="G163" s="140" t="s">
        <v>1163</v>
      </c>
      <c r="H163" s="141">
        <v>48</v>
      </c>
      <c r="I163" s="142"/>
      <c r="J163" s="143">
        <f>ROUND(I163*H163,2)</f>
        <v>0</v>
      </c>
      <c r="K163" s="144"/>
      <c r="L163" s="32"/>
      <c r="M163" s="145" t="s">
        <v>1</v>
      </c>
      <c r="N163" s="146" t="s">
        <v>38</v>
      </c>
      <c r="P163" s="147">
        <f>O163*H163</f>
        <v>0</v>
      </c>
      <c r="Q163" s="147">
        <v>0</v>
      </c>
      <c r="R163" s="147">
        <f>Q163*H163</f>
        <v>0</v>
      </c>
      <c r="S163" s="147">
        <v>0</v>
      </c>
      <c r="T163" s="148">
        <f>S163*H163</f>
        <v>0</v>
      </c>
      <c r="AR163" s="149" t="s">
        <v>1164</v>
      </c>
      <c r="AT163" s="149" t="s">
        <v>243</v>
      </c>
      <c r="AU163" s="149" t="s">
        <v>81</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1164</v>
      </c>
      <c r="BM163" s="149" t="s">
        <v>4354</v>
      </c>
    </row>
    <row r="164" spans="2:47" s="1" customFormat="1" ht="29.25">
      <c r="B164" s="32"/>
      <c r="D164" s="151" t="s">
        <v>248</v>
      </c>
      <c r="F164" s="152" t="s">
        <v>4242</v>
      </c>
      <c r="I164" s="153"/>
      <c r="L164" s="32"/>
      <c r="M164" s="154"/>
      <c r="T164" s="56"/>
      <c r="AT164" s="17" t="s">
        <v>248</v>
      </c>
      <c r="AU164" s="17" t="s">
        <v>81</v>
      </c>
    </row>
    <row r="165" spans="2:65" s="1" customFormat="1" ht="76.35" customHeight="1">
      <c r="B165" s="32"/>
      <c r="C165" s="137" t="s">
        <v>286</v>
      </c>
      <c r="D165" s="137" t="s">
        <v>243</v>
      </c>
      <c r="E165" s="138" t="s">
        <v>4244</v>
      </c>
      <c r="F165" s="139" t="s">
        <v>4245</v>
      </c>
      <c r="G165" s="140" t="s">
        <v>1163</v>
      </c>
      <c r="H165" s="141">
        <v>24</v>
      </c>
      <c r="I165" s="142"/>
      <c r="J165" s="143">
        <f>ROUND(I165*H165,2)</f>
        <v>0</v>
      </c>
      <c r="K165" s="144"/>
      <c r="L165" s="32"/>
      <c r="M165" s="145" t="s">
        <v>1</v>
      </c>
      <c r="N165" s="146" t="s">
        <v>38</v>
      </c>
      <c r="P165" s="147">
        <f>O165*H165</f>
        <v>0</v>
      </c>
      <c r="Q165" s="147">
        <v>0</v>
      </c>
      <c r="R165" s="147">
        <f>Q165*H165</f>
        <v>0</v>
      </c>
      <c r="S165" s="147">
        <v>0</v>
      </c>
      <c r="T165" s="148">
        <f>S165*H165</f>
        <v>0</v>
      </c>
      <c r="AR165" s="149" t="s">
        <v>1164</v>
      </c>
      <c r="AT165" s="149" t="s">
        <v>243</v>
      </c>
      <c r="AU165" s="149" t="s">
        <v>81</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1164</v>
      </c>
      <c r="BM165" s="149" t="s">
        <v>4355</v>
      </c>
    </row>
    <row r="166" spans="2:47" s="1" customFormat="1" ht="48.75">
      <c r="B166" s="32"/>
      <c r="D166" s="151" t="s">
        <v>248</v>
      </c>
      <c r="F166" s="152" t="s">
        <v>4247</v>
      </c>
      <c r="I166" s="153"/>
      <c r="L166" s="32"/>
      <c r="M166" s="154"/>
      <c r="T166" s="56"/>
      <c r="AT166" s="17" t="s">
        <v>248</v>
      </c>
      <c r="AU166" s="17" t="s">
        <v>81</v>
      </c>
    </row>
    <row r="167" spans="2:65" s="1" customFormat="1" ht="44.25" customHeight="1">
      <c r="B167" s="32"/>
      <c r="C167" s="137" t="s">
        <v>323</v>
      </c>
      <c r="D167" s="137" t="s">
        <v>243</v>
      </c>
      <c r="E167" s="138" t="s">
        <v>4248</v>
      </c>
      <c r="F167" s="139" t="s">
        <v>4249</v>
      </c>
      <c r="G167" s="140" t="s">
        <v>1163</v>
      </c>
      <c r="H167" s="141">
        <v>24</v>
      </c>
      <c r="I167" s="142"/>
      <c r="J167" s="143">
        <f>ROUND(I167*H167,2)</f>
        <v>0</v>
      </c>
      <c r="K167" s="144"/>
      <c r="L167" s="32"/>
      <c r="M167" s="145" t="s">
        <v>1</v>
      </c>
      <c r="N167" s="146" t="s">
        <v>38</v>
      </c>
      <c r="P167" s="147">
        <f>O167*H167</f>
        <v>0</v>
      </c>
      <c r="Q167" s="147">
        <v>0</v>
      </c>
      <c r="R167" s="147">
        <f>Q167*H167</f>
        <v>0</v>
      </c>
      <c r="S167" s="147">
        <v>0</v>
      </c>
      <c r="T167" s="148">
        <f>S167*H167</f>
        <v>0</v>
      </c>
      <c r="AR167" s="149" t="s">
        <v>1164</v>
      </c>
      <c r="AT167" s="149" t="s">
        <v>243</v>
      </c>
      <c r="AU167" s="149" t="s">
        <v>81</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1164</v>
      </c>
      <c r="BM167" s="149" t="s">
        <v>4356</v>
      </c>
    </row>
    <row r="168" spans="2:47" s="1" customFormat="1" ht="29.25">
      <c r="B168" s="32"/>
      <c r="D168" s="151" t="s">
        <v>248</v>
      </c>
      <c r="F168" s="152" t="s">
        <v>4249</v>
      </c>
      <c r="I168" s="153"/>
      <c r="L168" s="32"/>
      <c r="M168" s="154"/>
      <c r="T168" s="56"/>
      <c r="AT168" s="17" t="s">
        <v>248</v>
      </c>
      <c r="AU168" s="17" t="s">
        <v>81</v>
      </c>
    </row>
    <row r="169" spans="2:65" s="1" customFormat="1" ht="33" customHeight="1">
      <c r="B169" s="32"/>
      <c r="C169" s="137" t="s">
        <v>289</v>
      </c>
      <c r="D169" s="137" t="s">
        <v>243</v>
      </c>
      <c r="E169" s="138" t="s">
        <v>4253</v>
      </c>
      <c r="F169" s="139" t="s">
        <v>4254</v>
      </c>
      <c r="G169" s="140" t="s">
        <v>1030</v>
      </c>
      <c r="H169" s="166"/>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81</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4357</v>
      </c>
    </row>
    <row r="170" spans="2:47" s="1" customFormat="1" ht="19.5">
      <c r="B170" s="32"/>
      <c r="D170" s="151" t="s">
        <v>248</v>
      </c>
      <c r="F170" s="152" t="s">
        <v>4254</v>
      </c>
      <c r="I170" s="153"/>
      <c r="L170" s="32"/>
      <c r="M170" s="154"/>
      <c r="T170" s="56"/>
      <c r="AT170" s="17" t="s">
        <v>248</v>
      </c>
      <c r="AU170" s="17" t="s">
        <v>81</v>
      </c>
    </row>
    <row r="171" spans="2:65" s="1" customFormat="1" ht="16.5" customHeight="1">
      <c r="B171" s="32"/>
      <c r="C171" s="137" t="s">
        <v>330</v>
      </c>
      <c r="D171" s="137" t="s">
        <v>243</v>
      </c>
      <c r="E171" s="138" t="s">
        <v>4256</v>
      </c>
      <c r="F171" s="139" t="s">
        <v>4257</v>
      </c>
      <c r="G171" s="140" t="s">
        <v>1030</v>
      </c>
      <c r="H171" s="166"/>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81</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4358</v>
      </c>
    </row>
    <row r="172" spans="2:47" s="1" customFormat="1" ht="11.25">
      <c r="B172" s="32"/>
      <c r="D172" s="151" t="s">
        <v>248</v>
      </c>
      <c r="F172" s="152" t="s">
        <v>4257</v>
      </c>
      <c r="I172" s="153"/>
      <c r="L172" s="32"/>
      <c r="M172" s="154"/>
      <c r="T172" s="56"/>
      <c r="AT172" s="17" t="s">
        <v>248</v>
      </c>
      <c r="AU172" s="17" t="s">
        <v>81</v>
      </c>
    </row>
    <row r="173" spans="2:65" s="1" customFormat="1" ht="16.5" customHeight="1">
      <c r="B173" s="32"/>
      <c r="C173" s="137" t="s">
        <v>293</v>
      </c>
      <c r="D173" s="137" t="s">
        <v>243</v>
      </c>
      <c r="E173" s="138" t="s">
        <v>4259</v>
      </c>
      <c r="F173" s="139" t="s">
        <v>4260</v>
      </c>
      <c r="G173" s="140" t="s">
        <v>1030</v>
      </c>
      <c r="H173" s="166"/>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81</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4359</v>
      </c>
    </row>
    <row r="174" spans="2:47" s="1" customFormat="1" ht="11.25">
      <c r="B174" s="32"/>
      <c r="D174" s="151" t="s">
        <v>248</v>
      </c>
      <c r="F174" s="152" t="s">
        <v>4260</v>
      </c>
      <c r="I174" s="153"/>
      <c r="L174" s="32"/>
      <c r="M174" s="167"/>
      <c r="N174" s="168"/>
      <c r="O174" s="168"/>
      <c r="P174" s="168"/>
      <c r="Q174" s="168"/>
      <c r="R174" s="168"/>
      <c r="S174" s="168"/>
      <c r="T174" s="169"/>
      <c r="AT174" s="17" t="s">
        <v>248</v>
      </c>
      <c r="AU174" s="17" t="s">
        <v>81</v>
      </c>
    </row>
    <row r="175" spans="2:12" s="1" customFormat="1" ht="6.95" customHeight="1">
      <c r="B175" s="44"/>
      <c r="C175" s="45"/>
      <c r="D175" s="45"/>
      <c r="E175" s="45"/>
      <c r="F175" s="45"/>
      <c r="G175" s="45"/>
      <c r="H175" s="45"/>
      <c r="I175" s="45"/>
      <c r="J175" s="45"/>
      <c r="K175" s="45"/>
      <c r="L175" s="32"/>
    </row>
  </sheetData>
  <sheetProtection algorithmName="SHA-512" hashValue="jkWZLoKORI9IJdN7/jWhvyWGKNqRqplx6IuE4R+JT9rcBrwdgmBSZm1oBH6t9xLkybtz4S1nBb4erMAkKzbrjw==" saltValue="O9X265R4pUo70WQz8kW4rWEWSAhsNhKIIENxq3mF8l3i/9EujHPJN47jBM/fiqTlFIVm9ruxrSzJnza5nZsuXA==" spinCount="100000" sheet="1" objects="1" scenarios="1" formatColumns="0" formatRows="0" autoFilter="0"/>
  <autoFilter ref="C120:K174"/>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2:BM17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188</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4312</v>
      </c>
      <c r="F9" s="247"/>
      <c r="G9" s="247"/>
      <c r="H9" s="247"/>
      <c r="L9" s="32"/>
    </row>
    <row r="10" spans="2:12" s="1" customFormat="1" ht="12" customHeight="1">
      <c r="B10" s="32"/>
      <c r="D10" s="27" t="s">
        <v>3927</v>
      </c>
      <c r="L10" s="32"/>
    </row>
    <row r="11" spans="2:12" s="1" customFormat="1" ht="16.5" customHeight="1">
      <c r="B11" s="32"/>
      <c r="E11" s="241" t="s">
        <v>4262</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ROUND(J127,2)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ROUND((SUM(BE127:BE178)),2)</f>
        <v>0</v>
      </c>
      <c r="I35" s="96">
        <v>0.21</v>
      </c>
      <c r="J35" s="86">
        <f>ROUND(((SUM(BE127:BE178))*I35),2)</f>
        <v>0</v>
      </c>
      <c r="L35" s="32"/>
    </row>
    <row r="36" spans="2:12" s="1" customFormat="1" ht="14.45" customHeight="1">
      <c r="B36" s="32"/>
      <c r="E36" s="27" t="s">
        <v>39</v>
      </c>
      <c r="F36" s="86">
        <f>ROUND((SUM(BF127:BF178)),2)</f>
        <v>0</v>
      </c>
      <c r="I36" s="96">
        <v>0.15</v>
      </c>
      <c r="J36" s="86">
        <f>ROUND(((SUM(BF127:BF178))*I36),2)</f>
        <v>0</v>
      </c>
      <c r="L36" s="32"/>
    </row>
    <row r="37" spans="2:12" s="1" customFormat="1" ht="14.45" customHeight="1" hidden="1">
      <c r="B37" s="32"/>
      <c r="E37" s="27" t="s">
        <v>40</v>
      </c>
      <c r="F37" s="86">
        <f>ROUND((SUM(BG127:BG178)),2)</f>
        <v>0</v>
      </c>
      <c r="I37" s="96">
        <v>0.21</v>
      </c>
      <c r="J37" s="86">
        <f>0</f>
        <v>0</v>
      </c>
      <c r="L37" s="32"/>
    </row>
    <row r="38" spans="2:12" s="1" customFormat="1" ht="14.45" customHeight="1" hidden="1">
      <c r="B38" s="32"/>
      <c r="E38" s="27" t="s">
        <v>41</v>
      </c>
      <c r="F38" s="86">
        <f>ROUND((SUM(BH127:BH178)),2)</f>
        <v>0</v>
      </c>
      <c r="I38" s="96">
        <v>0.15</v>
      </c>
      <c r="J38" s="86">
        <f>0</f>
        <v>0</v>
      </c>
      <c r="L38" s="32"/>
    </row>
    <row r="39" spans="2:12" s="1" customFormat="1" ht="14.45" customHeight="1" hidden="1">
      <c r="B39" s="32"/>
      <c r="E39" s="27" t="s">
        <v>42</v>
      </c>
      <c r="F39" s="86">
        <f>ROUND((SUM(BI127:BI178)),2)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4312</v>
      </c>
      <c r="F87" s="247"/>
      <c r="G87" s="247"/>
      <c r="H87" s="247"/>
      <c r="L87" s="32"/>
    </row>
    <row r="88" spans="2:12" s="1" customFormat="1" ht="12" customHeight="1">
      <c r="B88" s="32"/>
      <c r="C88" s="27" t="s">
        <v>3927</v>
      </c>
      <c r="L88" s="32"/>
    </row>
    <row r="89" spans="2:12" s="1" customFormat="1" ht="16.5" customHeight="1">
      <c r="B89" s="32"/>
      <c r="E89" s="241" t="str">
        <f>E11</f>
        <v>R02 - Stavební část</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J127</f>
        <v>0</v>
      </c>
      <c r="L98" s="32"/>
      <c r="AU98" s="17" t="s">
        <v>212</v>
      </c>
    </row>
    <row r="99" spans="2:12" s="8" customFormat="1" ht="24.95" customHeight="1">
      <c r="B99" s="108"/>
      <c r="D99" s="109" t="s">
        <v>2036</v>
      </c>
      <c r="E99" s="110"/>
      <c r="F99" s="110"/>
      <c r="G99" s="110"/>
      <c r="H99" s="110"/>
      <c r="I99" s="110"/>
      <c r="J99" s="111">
        <f>J128</f>
        <v>0</v>
      </c>
      <c r="L99" s="108"/>
    </row>
    <row r="100" spans="2:12" s="9" customFormat="1" ht="19.9" customHeight="1">
      <c r="B100" s="112"/>
      <c r="D100" s="113" t="s">
        <v>214</v>
      </c>
      <c r="E100" s="114"/>
      <c r="F100" s="114"/>
      <c r="G100" s="114"/>
      <c r="H100" s="114"/>
      <c r="I100" s="114"/>
      <c r="J100" s="115">
        <f>J129</f>
        <v>0</v>
      </c>
      <c r="L100" s="112"/>
    </row>
    <row r="101" spans="2:12" s="9" customFormat="1" ht="19.9" customHeight="1">
      <c r="B101" s="112"/>
      <c r="D101" s="113" t="s">
        <v>219</v>
      </c>
      <c r="E101" s="114"/>
      <c r="F101" s="114"/>
      <c r="G101" s="114"/>
      <c r="H101" s="114"/>
      <c r="I101" s="114"/>
      <c r="J101" s="115">
        <f>J150</f>
        <v>0</v>
      </c>
      <c r="L101" s="112"/>
    </row>
    <row r="102" spans="2:12" s="9" customFormat="1" ht="19.9" customHeight="1">
      <c r="B102" s="112"/>
      <c r="D102" s="113" t="s">
        <v>4360</v>
      </c>
      <c r="E102" s="114"/>
      <c r="F102" s="114"/>
      <c r="G102" s="114"/>
      <c r="H102" s="114"/>
      <c r="I102" s="114"/>
      <c r="J102" s="115">
        <f>J155</f>
        <v>0</v>
      </c>
      <c r="L102" s="112"/>
    </row>
    <row r="103" spans="2:12" s="9" customFormat="1" ht="19.9" customHeight="1">
      <c r="B103" s="112"/>
      <c r="D103" s="113" t="s">
        <v>1036</v>
      </c>
      <c r="E103" s="114"/>
      <c r="F103" s="114"/>
      <c r="G103" s="114"/>
      <c r="H103" s="114"/>
      <c r="I103" s="114"/>
      <c r="J103" s="115">
        <f>J160</f>
        <v>0</v>
      </c>
      <c r="L103" s="112"/>
    </row>
    <row r="104" spans="2:12" s="8" customFormat="1" ht="24.95" customHeight="1">
      <c r="B104" s="108"/>
      <c r="D104" s="109" t="s">
        <v>222</v>
      </c>
      <c r="E104" s="110"/>
      <c r="F104" s="110"/>
      <c r="G104" s="110"/>
      <c r="H104" s="110"/>
      <c r="I104" s="110"/>
      <c r="J104" s="111">
        <f>J163</f>
        <v>0</v>
      </c>
      <c r="L104" s="108"/>
    </row>
    <row r="105" spans="2:12" s="9" customFormat="1" ht="19.9" customHeight="1">
      <c r="B105" s="112"/>
      <c r="D105" s="113" t="s">
        <v>224</v>
      </c>
      <c r="E105" s="114"/>
      <c r="F105" s="114"/>
      <c r="G105" s="114"/>
      <c r="H105" s="114"/>
      <c r="I105" s="114"/>
      <c r="J105" s="115">
        <f>J164</f>
        <v>0</v>
      </c>
      <c r="L105" s="112"/>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226</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45" t="str">
        <f>E7</f>
        <v>Oprava trati v úseku Krásná Studánka – Mníšek u Liberce</v>
      </c>
      <c r="F115" s="246"/>
      <c r="G115" s="246"/>
      <c r="H115" s="246"/>
      <c r="L115" s="32"/>
    </row>
    <row r="116" spans="2:12" ht="12" customHeight="1">
      <c r="B116" s="20"/>
      <c r="C116" s="27" t="s">
        <v>206</v>
      </c>
      <c r="L116" s="20"/>
    </row>
    <row r="117" spans="2:12" s="1" customFormat="1" ht="16.5" customHeight="1">
      <c r="B117" s="32"/>
      <c r="E117" s="245" t="s">
        <v>4312</v>
      </c>
      <c r="F117" s="247"/>
      <c r="G117" s="247"/>
      <c r="H117" s="247"/>
      <c r="L117" s="32"/>
    </row>
    <row r="118" spans="2:12" s="1" customFormat="1" ht="12" customHeight="1">
      <c r="B118" s="32"/>
      <c r="C118" s="27" t="s">
        <v>3927</v>
      </c>
      <c r="L118" s="32"/>
    </row>
    <row r="119" spans="2:12" s="1" customFormat="1" ht="16.5" customHeight="1">
      <c r="B119" s="32"/>
      <c r="E119" s="241" t="str">
        <f>E11</f>
        <v>R02 - Stavební část</v>
      </c>
      <c r="F119" s="247"/>
      <c r="G119" s="247"/>
      <c r="H119" s="247"/>
      <c r="L119" s="32"/>
    </row>
    <row r="120" spans="2:12" s="1" customFormat="1" ht="6.95" customHeight="1">
      <c r="B120" s="32"/>
      <c r="L120" s="32"/>
    </row>
    <row r="121" spans="2:12" s="1" customFormat="1" ht="12" customHeight="1">
      <c r="B121" s="32"/>
      <c r="C121" s="27" t="s">
        <v>20</v>
      </c>
      <c r="F121" s="25" t="str">
        <f>F14</f>
        <v xml:space="preserve"> </v>
      </c>
      <c r="I121" s="27" t="s">
        <v>22</v>
      </c>
      <c r="J121" s="52" t="str">
        <f>IF(J14="","",J14)</f>
        <v>30. 6. 2023</v>
      </c>
      <c r="L121" s="32"/>
    </row>
    <row r="122" spans="2:12" s="1" customFormat="1" ht="6.95" customHeight="1">
      <c r="B122" s="32"/>
      <c r="L122" s="32"/>
    </row>
    <row r="123" spans="2:12" s="1" customFormat="1" ht="15.2" customHeight="1">
      <c r="B123" s="32"/>
      <c r="C123" s="27" t="s">
        <v>24</v>
      </c>
      <c r="F123" s="25" t="str">
        <f>E17</f>
        <v xml:space="preserve"> </v>
      </c>
      <c r="I123" s="27" t="s">
        <v>29</v>
      </c>
      <c r="J123" s="30" t="str">
        <f>E23</f>
        <v>Ing. Petr Kortyš</v>
      </c>
      <c r="L123" s="32"/>
    </row>
    <row r="124" spans="2:12" s="1" customFormat="1" ht="15.2" customHeight="1">
      <c r="B124" s="32"/>
      <c r="C124" s="27" t="s">
        <v>27</v>
      </c>
      <c r="F124" s="25" t="str">
        <f>IF(E20="","",E20)</f>
        <v>Vyplň údaj</v>
      </c>
      <c r="I124" s="27" t="s">
        <v>31</v>
      </c>
      <c r="J124" s="30" t="str">
        <f>E26</f>
        <v xml:space="preserve"> </v>
      </c>
      <c r="L124" s="32"/>
    </row>
    <row r="125" spans="2:12" s="1" customFormat="1" ht="10.35" customHeight="1">
      <c r="B125" s="32"/>
      <c r="L125" s="32"/>
    </row>
    <row r="126" spans="2:20" s="10" customFormat="1" ht="29.25" customHeight="1">
      <c r="B126" s="116"/>
      <c r="C126" s="117" t="s">
        <v>227</v>
      </c>
      <c r="D126" s="118" t="s">
        <v>58</v>
      </c>
      <c r="E126" s="118" t="s">
        <v>54</v>
      </c>
      <c r="F126" s="118" t="s">
        <v>55</v>
      </c>
      <c r="G126" s="118" t="s">
        <v>228</v>
      </c>
      <c r="H126" s="118" t="s">
        <v>229</v>
      </c>
      <c r="I126" s="118" t="s">
        <v>230</v>
      </c>
      <c r="J126" s="119" t="s">
        <v>210</v>
      </c>
      <c r="K126" s="120" t="s">
        <v>231</v>
      </c>
      <c r="L126" s="116"/>
      <c r="M126" s="59" t="s">
        <v>1</v>
      </c>
      <c r="N126" s="60" t="s">
        <v>37</v>
      </c>
      <c r="O126" s="60" t="s">
        <v>232</v>
      </c>
      <c r="P126" s="60" t="s">
        <v>233</v>
      </c>
      <c r="Q126" s="60" t="s">
        <v>234</v>
      </c>
      <c r="R126" s="60" t="s">
        <v>235</v>
      </c>
      <c r="S126" s="60" t="s">
        <v>236</v>
      </c>
      <c r="T126" s="61" t="s">
        <v>237</v>
      </c>
    </row>
    <row r="127" spans="2:63" s="1" customFormat="1" ht="22.9" customHeight="1">
      <c r="B127" s="32"/>
      <c r="C127" s="64" t="s">
        <v>238</v>
      </c>
      <c r="J127" s="121">
        <f>BK127</f>
        <v>0</v>
      </c>
      <c r="L127" s="32"/>
      <c r="M127" s="62"/>
      <c r="N127" s="53"/>
      <c r="O127" s="53"/>
      <c r="P127" s="122">
        <f>P128+P163</f>
        <v>0</v>
      </c>
      <c r="Q127" s="53"/>
      <c r="R127" s="122">
        <f>R128+R163</f>
        <v>299.5322</v>
      </c>
      <c r="S127" s="53"/>
      <c r="T127" s="123">
        <f>T128+T163</f>
        <v>25.22</v>
      </c>
      <c r="AT127" s="17" t="s">
        <v>72</v>
      </c>
      <c r="AU127" s="17" t="s">
        <v>212</v>
      </c>
      <c r="BK127" s="124">
        <f>BK128+BK163</f>
        <v>0</v>
      </c>
    </row>
    <row r="128" spans="2:63" s="11" customFormat="1" ht="25.9" customHeight="1">
      <c r="B128" s="125"/>
      <c r="D128" s="126" t="s">
        <v>72</v>
      </c>
      <c r="E128" s="127" t="s">
        <v>239</v>
      </c>
      <c r="F128" s="127" t="s">
        <v>2037</v>
      </c>
      <c r="I128" s="128"/>
      <c r="J128" s="129">
        <f>BK128</f>
        <v>0</v>
      </c>
      <c r="L128" s="125"/>
      <c r="M128" s="130"/>
      <c r="P128" s="131">
        <f>P129+P150+P155+P160</f>
        <v>0</v>
      </c>
      <c r="R128" s="131">
        <f>R129+R150+R155+R160</f>
        <v>261.702</v>
      </c>
      <c r="T128" s="132">
        <f>T129+T150+T155+T160</f>
        <v>25.22</v>
      </c>
      <c r="AR128" s="126" t="s">
        <v>81</v>
      </c>
      <c r="AT128" s="133" t="s">
        <v>72</v>
      </c>
      <c r="AU128" s="133" t="s">
        <v>73</v>
      </c>
      <c r="AY128" s="126" t="s">
        <v>241</v>
      </c>
      <c r="BK128" s="134">
        <f>BK129+BK150+BK155+BK160</f>
        <v>0</v>
      </c>
    </row>
    <row r="129" spans="2:63" s="11" customFormat="1" ht="22.9" customHeight="1">
      <c r="B129" s="125"/>
      <c r="D129" s="126" t="s">
        <v>72</v>
      </c>
      <c r="E129" s="135" t="s">
        <v>81</v>
      </c>
      <c r="F129" s="135" t="s">
        <v>242</v>
      </c>
      <c r="I129" s="128"/>
      <c r="J129" s="136">
        <f>BK129</f>
        <v>0</v>
      </c>
      <c r="L129" s="125"/>
      <c r="M129" s="130"/>
      <c r="P129" s="131">
        <f>SUM(P130:P149)</f>
        <v>0</v>
      </c>
      <c r="R129" s="131">
        <f>SUM(R130:R149)</f>
        <v>216.66</v>
      </c>
      <c r="T129" s="132">
        <f>SUM(T130:T149)</f>
        <v>25.22</v>
      </c>
      <c r="AR129" s="126" t="s">
        <v>81</v>
      </c>
      <c r="AT129" s="133" t="s">
        <v>72</v>
      </c>
      <c r="AU129" s="133" t="s">
        <v>81</v>
      </c>
      <c r="AY129" s="126" t="s">
        <v>241</v>
      </c>
      <c r="BK129" s="134">
        <f>SUM(BK130:BK149)</f>
        <v>0</v>
      </c>
    </row>
    <row r="130" spans="2:65" s="1" customFormat="1" ht="44.25" customHeight="1">
      <c r="B130" s="32"/>
      <c r="C130" s="137" t="s">
        <v>81</v>
      </c>
      <c r="D130" s="137" t="s">
        <v>243</v>
      </c>
      <c r="E130" s="138" t="s">
        <v>4361</v>
      </c>
      <c r="F130" s="139" t="s">
        <v>4362</v>
      </c>
      <c r="G130" s="140" t="s">
        <v>257</v>
      </c>
      <c r="H130" s="141">
        <v>100</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4363</v>
      </c>
    </row>
    <row r="131" spans="2:47" s="1" customFormat="1" ht="29.25">
      <c r="B131" s="32"/>
      <c r="D131" s="151" t="s">
        <v>248</v>
      </c>
      <c r="F131" s="152" t="s">
        <v>4362</v>
      </c>
      <c r="I131" s="153"/>
      <c r="L131" s="32"/>
      <c r="M131" s="154"/>
      <c r="T131" s="56"/>
      <c r="AT131" s="17" t="s">
        <v>248</v>
      </c>
      <c r="AU131" s="17" t="s">
        <v>83</v>
      </c>
    </row>
    <row r="132" spans="2:65" s="1" customFormat="1" ht="62.65" customHeight="1">
      <c r="B132" s="32"/>
      <c r="C132" s="137" t="s">
        <v>83</v>
      </c>
      <c r="D132" s="137" t="s">
        <v>243</v>
      </c>
      <c r="E132" s="138" t="s">
        <v>4364</v>
      </c>
      <c r="F132" s="139" t="s">
        <v>4365</v>
      </c>
      <c r="G132" s="140" t="s">
        <v>257</v>
      </c>
      <c r="H132" s="141">
        <v>26</v>
      </c>
      <c r="I132" s="142"/>
      <c r="J132" s="143">
        <f>ROUND(I132*H132,2)</f>
        <v>0</v>
      </c>
      <c r="K132" s="144"/>
      <c r="L132" s="32"/>
      <c r="M132" s="145" t="s">
        <v>1</v>
      </c>
      <c r="N132" s="146" t="s">
        <v>38</v>
      </c>
      <c r="P132" s="147">
        <f>O132*H132</f>
        <v>0</v>
      </c>
      <c r="Q132" s="147">
        <v>0</v>
      </c>
      <c r="R132" s="147">
        <f>Q132*H132</f>
        <v>0</v>
      </c>
      <c r="S132" s="147">
        <v>0.22</v>
      </c>
      <c r="T132" s="148">
        <f>S132*H132</f>
        <v>5.72</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4366</v>
      </c>
    </row>
    <row r="133" spans="2:47" s="1" customFormat="1" ht="39">
      <c r="B133" s="32"/>
      <c r="D133" s="151" t="s">
        <v>248</v>
      </c>
      <c r="F133" s="152" t="s">
        <v>4365</v>
      </c>
      <c r="I133" s="153"/>
      <c r="L133" s="32"/>
      <c r="M133" s="154"/>
      <c r="T133" s="56"/>
      <c r="AT133" s="17" t="s">
        <v>248</v>
      </c>
      <c r="AU133" s="17" t="s">
        <v>83</v>
      </c>
    </row>
    <row r="134" spans="2:65" s="1" customFormat="1" ht="62.65" customHeight="1">
      <c r="B134" s="32"/>
      <c r="C134" s="137" t="s">
        <v>251</v>
      </c>
      <c r="D134" s="137" t="s">
        <v>243</v>
      </c>
      <c r="E134" s="138" t="s">
        <v>4367</v>
      </c>
      <c r="F134" s="139" t="s">
        <v>4368</v>
      </c>
      <c r="G134" s="140" t="s">
        <v>257</v>
      </c>
      <c r="H134" s="141">
        <v>26</v>
      </c>
      <c r="I134" s="142"/>
      <c r="J134" s="143">
        <f>ROUND(I134*H134,2)</f>
        <v>0</v>
      </c>
      <c r="K134" s="144"/>
      <c r="L134" s="32"/>
      <c r="M134" s="145" t="s">
        <v>1</v>
      </c>
      <c r="N134" s="146" t="s">
        <v>38</v>
      </c>
      <c r="P134" s="147">
        <f>O134*H134</f>
        <v>0</v>
      </c>
      <c r="Q134" s="147">
        <v>0</v>
      </c>
      <c r="R134" s="147">
        <f>Q134*H134</f>
        <v>0</v>
      </c>
      <c r="S134" s="147">
        <v>0.75</v>
      </c>
      <c r="T134" s="148">
        <f>S134*H134</f>
        <v>19.5</v>
      </c>
      <c r="AR134" s="149" t="s">
        <v>247</v>
      </c>
      <c r="AT134" s="149" t="s">
        <v>243</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4369</v>
      </c>
    </row>
    <row r="135" spans="2:47" s="1" customFormat="1" ht="39">
      <c r="B135" s="32"/>
      <c r="D135" s="151" t="s">
        <v>248</v>
      </c>
      <c r="F135" s="152" t="s">
        <v>4368</v>
      </c>
      <c r="I135" s="153"/>
      <c r="L135" s="32"/>
      <c r="M135" s="154"/>
      <c r="T135" s="56"/>
      <c r="AT135" s="17" t="s">
        <v>248</v>
      </c>
      <c r="AU135" s="17" t="s">
        <v>83</v>
      </c>
    </row>
    <row r="136" spans="2:65" s="1" customFormat="1" ht="66.75" customHeight="1">
      <c r="B136" s="32"/>
      <c r="C136" s="137" t="s">
        <v>247</v>
      </c>
      <c r="D136" s="137" t="s">
        <v>243</v>
      </c>
      <c r="E136" s="138" t="s">
        <v>4370</v>
      </c>
      <c r="F136" s="139" t="s">
        <v>4371</v>
      </c>
      <c r="G136" s="140" t="s">
        <v>267</v>
      </c>
      <c r="H136" s="141">
        <v>700</v>
      </c>
      <c r="I136" s="142"/>
      <c r="J136" s="143">
        <f>ROUND(I136*H136,2)</f>
        <v>0</v>
      </c>
      <c r="K136" s="144"/>
      <c r="L136" s="32"/>
      <c r="M136" s="145" t="s">
        <v>1</v>
      </c>
      <c r="N136" s="146" t="s">
        <v>38</v>
      </c>
      <c r="P136" s="147">
        <f>O136*H136</f>
        <v>0</v>
      </c>
      <c r="Q136" s="147">
        <v>0.0369</v>
      </c>
      <c r="R136" s="147">
        <f>Q136*H136</f>
        <v>25.830000000000002</v>
      </c>
      <c r="S136" s="147">
        <v>0</v>
      </c>
      <c r="T136" s="148">
        <f>S136*H136</f>
        <v>0</v>
      </c>
      <c r="AR136" s="149" t="s">
        <v>247</v>
      </c>
      <c r="AT136" s="149" t="s">
        <v>243</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4372</v>
      </c>
    </row>
    <row r="137" spans="2:47" s="1" customFormat="1" ht="58.5">
      <c r="B137" s="32"/>
      <c r="D137" s="151" t="s">
        <v>248</v>
      </c>
      <c r="F137" s="152" t="s">
        <v>4373</v>
      </c>
      <c r="I137" s="153"/>
      <c r="L137" s="32"/>
      <c r="M137" s="154"/>
      <c r="T137" s="56"/>
      <c r="AT137" s="17" t="s">
        <v>248</v>
      </c>
      <c r="AU137" s="17" t="s">
        <v>83</v>
      </c>
    </row>
    <row r="138" spans="2:65" s="1" customFormat="1" ht="24.2" customHeight="1">
      <c r="B138" s="32"/>
      <c r="C138" s="137" t="s">
        <v>259</v>
      </c>
      <c r="D138" s="137" t="s">
        <v>243</v>
      </c>
      <c r="E138" s="138" t="s">
        <v>4374</v>
      </c>
      <c r="F138" s="139" t="s">
        <v>4375</v>
      </c>
      <c r="G138" s="140" t="s">
        <v>267</v>
      </c>
      <c r="H138" s="141">
        <v>700</v>
      </c>
      <c r="I138" s="142"/>
      <c r="J138" s="143">
        <f>ROUND(I138*H138,2)</f>
        <v>0</v>
      </c>
      <c r="K138" s="144"/>
      <c r="L138" s="32"/>
      <c r="M138" s="145" t="s">
        <v>1</v>
      </c>
      <c r="N138" s="146" t="s">
        <v>38</v>
      </c>
      <c r="P138" s="147">
        <f>O138*H138</f>
        <v>0</v>
      </c>
      <c r="Q138" s="147">
        <v>0.0369</v>
      </c>
      <c r="R138" s="147">
        <f>Q138*H138</f>
        <v>25.830000000000002</v>
      </c>
      <c r="S138" s="147">
        <v>0</v>
      </c>
      <c r="T138" s="148">
        <f>S138*H138</f>
        <v>0</v>
      </c>
      <c r="AR138" s="149" t="s">
        <v>247</v>
      </c>
      <c r="AT138" s="149" t="s">
        <v>243</v>
      </c>
      <c r="AU138" s="149" t="s">
        <v>83</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4376</v>
      </c>
    </row>
    <row r="139" spans="2:47" s="1" customFormat="1" ht="19.5">
      <c r="B139" s="32"/>
      <c r="D139" s="151" t="s">
        <v>248</v>
      </c>
      <c r="F139" s="152" t="s">
        <v>4375</v>
      </c>
      <c r="I139" s="153"/>
      <c r="L139" s="32"/>
      <c r="M139" s="154"/>
      <c r="T139" s="56"/>
      <c r="AT139" s="17" t="s">
        <v>248</v>
      </c>
      <c r="AU139" s="17" t="s">
        <v>83</v>
      </c>
    </row>
    <row r="140" spans="2:65" s="1" customFormat="1" ht="44.25" customHeight="1">
      <c r="B140" s="32"/>
      <c r="C140" s="137" t="s">
        <v>254</v>
      </c>
      <c r="D140" s="137" t="s">
        <v>243</v>
      </c>
      <c r="E140" s="138" t="s">
        <v>4263</v>
      </c>
      <c r="F140" s="139" t="s">
        <v>4264</v>
      </c>
      <c r="G140" s="140" t="s">
        <v>246</v>
      </c>
      <c r="H140" s="141">
        <v>242</v>
      </c>
      <c r="I140" s="142"/>
      <c r="J140" s="143">
        <f>ROUND(I140*H140,2)</f>
        <v>0</v>
      </c>
      <c r="K140" s="144"/>
      <c r="L140" s="32"/>
      <c r="M140" s="145" t="s">
        <v>1</v>
      </c>
      <c r="N140" s="146" t="s">
        <v>38</v>
      </c>
      <c r="P140" s="147">
        <f>O140*H140</f>
        <v>0</v>
      </c>
      <c r="Q140" s="147">
        <v>0</v>
      </c>
      <c r="R140" s="147">
        <f>Q140*H140</f>
        <v>0</v>
      </c>
      <c r="S140" s="147">
        <v>0</v>
      </c>
      <c r="T140" s="148">
        <f>S140*H140</f>
        <v>0</v>
      </c>
      <c r="AR140" s="149" t="s">
        <v>247</v>
      </c>
      <c r="AT140" s="149" t="s">
        <v>243</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4377</v>
      </c>
    </row>
    <row r="141" spans="2:47" s="1" customFormat="1" ht="29.25">
      <c r="B141" s="32"/>
      <c r="D141" s="151" t="s">
        <v>248</v>
      </c>
      <c r="F141" s="152" t="s">
        <v>4264</v>
      </c>
      <c r="I141" s="153"/>
      <c r="L141" s="32"/>
      <c r="M141" s="154"/>
      <c r="T141" s="56"/>
      <c r="AT141" s="17" t="s">
        <v>248</v>
      </c>
      <c r="AU141" s="17" t="s">
        <v>83</v>
      </c>
    </row>
    <row r="142" spans="2:65" s="1" customFormat="1" ht="44.25" customHeight="1">
      <c r="B142" s="32"/>
      <c r="C142" s="137" t="s">
        <v>269</v>
      </c>
      <c r="D142" s="137" t="s">
        <v>243</v>
      </c>
      <c r="E142" s="138" t="s">
        <v>4266</v>
      </c>
      <c r="F142" s="139" t="s">
        <v>4267</v>
      </c>
      <c r="G142" s="140" t="s">
        <v>246</v>
      </c>
      <c r="H142" s="141">
        <v>123</v>
      </c>
      <c r="I142" s="142"/>
      <c r="J142" s="143">
        <f>ROUND(I142*H142,2)</f>
        <v>0</v>
      </c>
      <c r="K142" s="144"/>
      <c r="L142" s="32"/>
      <c r="M142" s="145" t="s">
        <v>1</v>
      </c>
      <c r="N142" s="146" t="s">
        <v>38</v>
      </c>
      <c r="P142" s="147">
        <f>O142*H142</f>
        <v>0</v>
      </c>
      <c r="Q142" s="147">
        <v>0</v>
      </c>
      <c r="R142" s="147">
        <f>Q142*H142</f>
        <v>0</v>
      </c>
      <c r="S142" s="147">
        <v>0</v>
      </c>
      <c r="T142" s="148">
        <f>S142*H142</f>
        <v>0</v>
      </c>
      <c r="AR142" s="149" t="s">
        <v>247</v>
      </c>
      <c r="AT142" s="149" t="s">
        <v>243</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4378</v>
      </c>
    </row>
    <row r="143" spans="2:47" s="1" customFormat="1" ht="29.25">
      <c r="B143" s="32"/>
      <c r="D143" s="151" t="s">
        <v>248</v>
      </c>
      <c r="F143" s="152" t="s">
        <v>4267</v>
      </c>
      <c r="I143" s="153"/>
      <c r="L143" s="32"/>
      <c r="M143" s="154"/>
      <c r="T143" s="56"/>
      <c r="AT143" s="17" t="s">
        <v>248</v>
      </c>
      <c r="AU143" s="17" t="s">
        <v>83</v>
      </c>
    </row>
    <row r="144" spans="2:65" s="1" customFormat="1" ht="66.75" customHeight="1">
      <c r="B144" s="32"/>
      <c r="C144" s="137" t="s">
        <v>258</v>
      </c>
      <c r="D144" s="137" t="s">
        <v>243</v>
      </c>
      <c r="E144" s="138" t="s">
        <v>4269</v>
      </c>
      <c r="F144" s="139" t="s">
        <v>4270</v>
      </c>
      <c r="G144" s="140" t="s">
        <v>246</v>
      </c>
      <c r="H144" s="141">
        <v>92</v>
      </c>
      <c r="I144" s="142"/>
      <c r="J144" s="143">
        <f>ROUND(I144*H144,2)</f>
        <v>0</v>
      </c>
      <c r="K144" s="144"/>
      <c r="L144" s="32"/>
      <c r="M144" s="145" t="s">
        <v>1</v>
      </c>
      <c r="N144" s="146" t="s">
        <v>38</v>
      </c>
      <c r="P144" s="147">
        <f>O144*H144</f>
        <v>0</v>
      </c>
      <c r="Q144" s="147">
        <v>0</v>
      </c>
      <c r="R144" s="147">
        <f>Q144*H144</f>
        <v>0</v>
      </c>
      <c r="S144" s="147">
        <v>0</v>
      </c>
      <c r="T144" s="148">
        <f>S144*H144</f>
        <v>0</v>
      </c>
      <c r="AR144" s="149" t="s">
        <v>247</v>
      </c>
      <c r="AT144" s="149" t="s">
        <v>243</v>
      </c>
      <c r="AU144" s="149" t="s">
        <v>83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4379</v>
      </c>
    </row>
    <row r="145" spans="2:47" s="1" customFormat="1" ht="39">
      <c r="B145" s="32"/>
      <c r="D145" s="151" t="s">
        <v>248</v>
      </c>
      <c r="F145" s="152" t="s">
        <v>4270</v>
      </c>
      <c r="I145" s="153"/>
      <c r="L145" s="32"/>
      <c r="M145" s="154"/>
      <c r="T145" s="56"/>
      <c r="AT145" s="17" t="s">
        <v>248</v>
      </c>
      <c r="AU145" s="17" t="s">
        <v>83</v>
      </c>
    </row>
    <row r="146" spans="2:65" s="1" customFormat="1" ht="16.5" customHeight="1">
      <c r="B146" s="32"/>
      <c r="C146" s="155" t="s">
        <v>276</v>
      </c>
      <c r="D146" s="155" t="s">
        <v>260</v>
      </c>
      <c r="E146" s="156" t="s">
        <v>4272</v>
      </c>
      <c r="F146" s="157" t="s">
        <v>4273</v>
      </c>
      <c r="G146" s="158" t="s">
        <v>563</v>
      </c>
      <c r="H146" s="159">
        <v>165</v>
      </c>
      <c r="I146" s="160"/>
      <c r="J146" s="161">
        <f>ROUND(I146*H146,2)</f>
        <v>0</v>
      </c>
      <c r="K146" s="162"/>
      <c r="L146" s="163"/>
      <c r="M146" s="164" t="s">
        <v>1</v>
      </c>
      <c r="N146" s="165" t="s">
        <v>38</v>
      </c>
      <c r="P146" s="147">
        <f>O146*H146</f>
        <v>0</v>
      </c>
      <c r="Q146" s="147">
        <v>1</v>
      </c>
      <c r="R146" s="147">
        <f>Q146*H146</f>
        <v>165</v>
      </c>
      <c r="S146" s="147">
        <v>0</v>
      </c>
      <c r="T146" s="148">
        <f>S146*H146</f>
        <v>0</v>
      </c>
      <c r="AR146" s="149" t="s">
        <v>258</v>
      </c>
      <c r="AT146" s="149" t="s">
        <v>260</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4380</v>
      </c>
    </row>
    <row r="147" spans="2:47" s="1" customFormat="1" ht="11.25">
      <c r="B147" s="32"/>
      <c r="D147" s="151" t="s">
        <v>248</v>
      </c>
      <c r="F147" s="152" t="s">
        <v>4273</v>
      </c>
      <c r="I147" s="153"/>
      <c r="L147" s="32"/>
      <c r="M147" s="154"/>
      <c r="T147" s="56"/>
      <c r="AT147" s="17" t="s">
        <v>248</v>
      </c>
      <c r="AU147" s="17" t="s">
        <v>83</v>
      </c>
    </row>
    <row r="148" spans="2:65" s="1" customFormat="1" ht="55.5" customHeight="1">
      <c r="B148" s="32"/>
      <c r="C148" s="137" t="s">
        <v>264</v>
      </c>
      <c r="D148" s="137" t="s">
        <v>243</v>
      </c>
      <c r="E148" s="138" t="s">
        <v>4275</v>
      </c>
      <c r="F148" s="139" t="s">
        <v>4276</v>
      </c>
      <c r="G148" s="140" t="s">
        <v>257</v>
      </c>
      <c r="H148" s="141">
        <v>600</v>
      </c>
      <c r="I148" s="142"/>
      <c r="J148" s="143">
        <f>ROUND(I148*H148,2)</f>
        <v>0</v>
      </c>
      <c r="K148" s="144"/>
      <c r="L148" s="32"/>
      <c r="M148" s="145" t="s">
        <v>1</v>
      </c>
      <c r="N148" s="146" t="s">
        <v>38</v>
      </c>
      <c r="P148" s="147">
        <f>O148*H148</f>
        <v>0</v>
      </c>
      <c r="Q148" s="147">
        <v>0</v>
      </c>
      <c r="R148" s="147">
        <f>Q148*H148</f>
        <v>0</v>
      </c>
      <c r="S148" s="147">
        <v>0</v>
      </c>
      <c r="T148" s="148">
        <f>S148*H148</f>
        <v>0</v>
      </c>
      <c r="AR148" s="149" t="s">
        <v>247</v>
      </c>
      <c r="AT148" s="149" t="s">
        <v>243</v>
      </c>
      <c r="AU148" s="149" t="s">
        <v>83</v>
      </c>
      <c r="AY148" s="17" t="s">
        <v>241</v>
      </c>
      <c r="BE148" s="150">
        <f>IF(N148="základní",J148,0)</f>
        <v>0</v>
      </c>
      <c r="BF148" s="150">
        <f>IF(N148="snížená",J148,0)</f>
        <v>0</v>
      </c>
      <c r="BG148" s="150">
        <f>IF(N148="zákl. přenesená",J148,0)</f>
        <v>0</v>
      </c>
      <c r="BH148" s="150">
        <f>IF(N148="sníž. přenesená",J148,0)</f>
        <v>0</v>
      </c>
      <c r="BI148" s="150">
        <f>IF(N148="nulová",J148,0)</f>
        <v>0</v>
      </c>
      <c r="BJ148" s="17" t="s">
        <v>81</v>
      </c>
      <c r="BK148" s="150">
        <f>ROUND(I148*H148,2)</f>
        <v>0</v>
      </c>
      <c r="BL148" s="17" t="s">
        <v>247</v>
      </c>
      <c r="BM148" s="149" t="s">
        <v>4381</v>
      </c>
    </row>
    <row r="149" spans="2:47" s="1" customFormat="1" ht="29.25">
      <c r="B149" s="32"/>
      <c r="D149" s="151" t="s">
        <v>248</v>
      </c>
      <c r="F149" s="152" t="s">
        <v>4276</v>
      </c>
      <c r="I149" s="153"/>
      <c r="L149" s="32"/>
      <c r="M149" s="154"/>
      <c r="T149" s="56"/>
      <c r="AT149" s="17" t="s">
        <v>248</v>
      </c>
      <c r="AU149" s="17" t="s">
        <v>83</v>
      </c>
    </row>
    <row r="150" spans="2:63" s="11" customFormat="1" ht="22.9" customHeight="1">
      <c r="B150" s="125"/>
      <c r="D150" s="126" t="s">
        <v>72</v>
      </c>
      <c r="E150" s="135" t="s">
        <v>259</v>
      </c>
      <c r="F150" s="135" t="s">
        <v>527</v>
      </c>
      <c r="I150" s="128"/>
      <c r="J150" s="136">
        <f>BK150</f>
        <v>0</v>
      </c>
      <c r="L150" s="125"/>
      <c r="M150" s="130"/>
      <c r="P150" s="131">
        <f>SUM(P151:P154)</f>
        <v>0</v>
      </c>
      <c r="R150" s="131">
        <f>SUM(R151:R154)</f>
        <v>16</v>
      </c>
      <c r="T150" s="132">
        <f>SUM(T151:T154)</f>
        <v>0</v>
      </c>
      <c r="AR150" s="126" t="s">
        <v>81</v>
      </c>
      <c r="AT150" s="133" t="s">
        <v>72</v>
      </c>
      <c r="AU150" s="133" t="s">
        <v>81</v>
      </c>
      <c r="AY150" s="126" t="s">
        <v>241</v>
      </c>
      <c r="BK150" s="134">
        <f>SUM(BK151:BK154)</f>
        <v>0</v>
      </c>
    </row>
    <row r="151" spans="2:65" s="1" customFormat="1" ht="33" customHeight="1">
      <c r="B151" s="32"/>
      <c r="C151" s="137" t="s">
        <v>283</v>
      </c>
      <c r="D151" s="137" t="s">
        <v>243</v>
      </c>
      <c r="E151" s="138" t="s">
        <v>4382</v>
      </c>
      <c r="F151" s="139" t="s">
        <v>4383</v>
      </c>
      <c r="G151" s="140" t="s">
        <v>257</v>
      </c>
      <c r="H151" s="141">
        <v>26</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83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4384</v>
      </c>
    </row>
    <row r="152" spans="2:47" s="1" customFormat="1" ht="19.5">
      <c r="B152" s="32"/>
      <c r="D152" s="151" t="s">
        <v>248</v>
      </c>
      <c r="F152" s="152" t="s">
        <v>4383</v>
      </c>
      <c r="I152" s="153"/>
      <c r="L152" s="32"/>
      <c r="M152" s="154"/>
      <c r="T152" s="56"/>
      <c r="AT152" s="17" t="s">
        <v>248</v>
      </c>
      <c r="AU152" s="17" t="s">
        <v>83</v>
      </c>
    </row>
    <row r="153" spans="2:65" s="1" customFormat="1" ht="16.5" customHeight="1">
      <c r="B153" s="32"/>
      <c r="C153" s="155" t="s">
        <v>268</v>
      </c>
      <c r="D153" s="155" t="s">
        <v>260</v>
      </c>
      <c r="E153" s="156" t="s">
        <v>4385</v>
      </c>
      <c r="F153" s="157" t="s">
        <v>4386</v>
      </c>
      <c r="G153" s="158" t="s">
        <v>563</v>
      </c>
      <c r="H153" s="159">
        <v>16</v>
      </c>
      <c r="I153" s="160"/>
      <c r="J153" s="161">
        <f>ROUND(I153*H153,2)</f>
        <v>0</v>
      </c>
      <c r="K153" s="162"/>
      <c r="L153" s="163"/>
      <c r="M153" s="164" t="s">
        <v>1</v>
      </c>
      <c r="N153" s="165" t="s">
        <v>38</v>
      </c>
      <c r="P153" s="147">
        <f>O153*H153</f>
        <v>0</v>
      </c>
      <c r="Q153" s="147">
        <v>1</v>
      </c>
      <c r="R153" s="147">
        <f>Q153*H153</f>
        <v>16</v>
      </c>
      <c r="S153" s="147">
        <v>0</v>
      </c>
      <c r="T153" s="148">
        <f>S153*H153</f>
        <v>0</v>
      </c>
      <c r="AR153" s="149" t="s">
        <v>258</v>
      </c>
      <c r="AT153" s="149" t="s">
        <v>260</v>
      </c>
      <c r="AU153" s="149" t="s">
        <v>83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4387</v>
      </c>
    </row>
    <row r="154" spans="2:47" s="1" customFormat="1" ht="11.25">
      <c r="B154" s="32"/>
      <c r="D154" s="151" t="s">
        <v>248</v>
      </c>
      <c r="F154" s="152" t="s">
        <v>4386</v>
      </c>
      <c r="I154" s="153"/>
      <c r="L154" s="32"/>
      <c r="M154" s="154"/>
      <c r="T154" s="56"/>
      <c r="AT154" s="17" t="s">
        <v>248</v>
      </c>
      <c r="AU154" s="17" t="s">
        <v>83</v>
      </c>
    </row>
    <row r="155" spans="2:63" s="11" customFormat="1" ht="22.9" customHeight="1">
      <c r="B155" s="125"/>
      <c r="D155" s="126" t="s">
        <v>72</v>
      </c>
      <c r="E155" s="135" t="s">
        <v>258</v>
      </c>
      <c r="F155" s="135" t="s">
        <v>4388</v>
      </c>
      <c r="I155" s="128"/>
      <c r="J155" s="136">
        <f>BK155</f>
        <v>0</v>
      </c>
      <c r="L155" s="125"/>
      <c r="M155" s="130"/>
      <c r="P155" s="131">
        <f>SUM(P156:P159)</f>
        <v>0</v>
      </c>
      <c r="R155" s="131">
        <f>SUM(R156:R159)</f>
        <v>29.042</v>
      </c>
      <c r="T155" s="132">
        <f>SUM(T156:T159)</f>
        <v>0</v>
      </c>
      <c r="AR155" s="126" t="s">
        <v>81</v>
      </c>
      <c r="AT155" s="133" t="s">
        <v>72</v>
      </c>
      <c r="AU155" s="133" t="s">
        <v>81</v>
      </c>
      <c r="AY155" s="126" t="s">
        <v>241</v>
      </c>
      <c r="BK155" s="134">
        <f>SUM(BK156:BK159)</f>
        <v>0</v>
      </c>
    </row>
    <row r="156" spans="2:65" s="1" customFormat="1" ht="33" customHeight="1">
      <c r="B156" s="32"/>
      <c r="C156" s="137" t="s">
        <v>290</v>
      </c>
      <c r="D156" s="137" t="s">
        <v>243</v>
      </c>
      <c r="E156" s="138" t="s">
        <v>4389</v>
      </c>
      <c r="F156" s="139" t="s">
        <v>4390</v>
      </c>
      <c r="G156" s="140" t="s">
        <v>246</v>
      </c>
      <c r="H156" s="141">
        <v>13</v>
      </c>
      <c r="I156" s="142"/>
      <c r="J156" s="143">
        <f>ROUND(I156*H156,2)</f>
        <v>0</v>
      </c>
      <c r="K156" s="144"/>
      <c r="L156" s="32"/>
      <c r="M156" s="145" t="s">
        <v>1</v>
      </c>
      <c r="N156" s="146" t="s">
        <v>38</v>
      </c>
      <c r="P156" s="147">
        <f>O156*H156</f>
        <v>0</v>
      </c>
      <c r="Q156" s="147">
        <v>0</v>
      </c>
      <c r="R156" s="147">
        <f>Q156*H156</f>
        <v>0</v>
      </c>
      <c r="S156" s="147">
        <v>0</v>
      </c>
      <c r="T156" s="148">
        <f>S156*H156</f>
        <v>0</v>
      </c>
      <c r="AR156" s="149" t="s">
        <v>247</v>
      </c>
      <c r="AT156" s="149" t="s">
        <v>243</v>
      </c>
      <c r="AU156" s="149" t="s">
        <v>83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4391</v>
      </c>
    </row>
    <row r="157" spans="2:47" s="1" customFormat="1" ht="19.5">
      <c r="B157" s="32"/>
      <c r="D157" s="151" t="s">
        <v>248</v>
      </c>
      <c r="F157" s="152" t="s">
        <v>4390</v>
      </c>
      <c r="I157" s="153"/>
      <c r="L157" s="32"/>
      <c r="M157" s="154"/>
      <c r="T157" s="56"/>
      <c r="AT157" s="17" t="s">
        <v>248</v>
      </c>
      <c r="AU157" s="17" t="s">
        <v>83</v>
      </c>
    </row>
    <row r="158" spans="2:65" s="1" customFormat="1" ht="16.5" customHeight="1">
      <c r="B158" s="32"/>
      <c r="C158" s="155" t="s">
        <v>272</v>
      </c>
      <c r="D158" s="155" t="s">
        <v>260</v>
      </c>
      <c r="E158" s="156" t="s">
        <v>4392</v>
      </c>
      <c r="F158" s="157" t="s">
        <v>4393</v>
      </c>
      <c r="G158" s="158" t="s">
        <v>246</v>
      </c>
      <c r="H158" s="159">
        <v>13</v>
      </c>
      <c r="I158" s="160"/>
      <c r="J158" s="161">
        <f>ROUND(I158*H158,2)</f>
        <v>0</v>
      </c>
      <c r="K158" s="162"/>
      <c r="L158" s="163"/>
      <c r="M158" s="164" t="s">
        <v>1</v>
      </c>
      <c r="N158" s="165" t="s">
        <v>38</v>
      </c>
      <c r="P158" s="147">
        <f>O158*H158</f>
        <v>0</v>
      </c>
      <c r="Q158" s="147">
        <v>2.234</v>
      </c>
      <c r="R158" s="147">
        <f>Q158*H158</f>
        <v>29.042</v>
      </c>
      <c r="S158" s="147">
        <v>0</v>
      </c>
      <c r="T158" s="148">
        <f>S158*H158</f>
        <v>0</v>
      </c>
      <c r="AR158" s="149" t="s">
        <v>258</v>
      </c>
      <c r="AT158" s="149" t="s">
        <v>260</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4394</v>
      </c>
    </row>
    <row r="159" spans="2:47" s="1" customFormat="1" ht="11.25">
      <c r="B159" s="32"/>
      <c r="D159" s="151" t="s">
        <v>248</v>
      </c>
      <c r="F159" s="152" t="s">
        <v>4393</v>
      </c>
      <c r="I159" s="153"/>
      <c r="L159" s="32"/>
      <c r="M159" s="154"/>
      <c r="T159" s="56"/>
      <c r="AT159" s="17" t="s">
        <v>248</v>
      </c>
      <c r="AU159" s="17" t="s">
        <v>83</v>
      </c>
    </row>
    <row r="160" spans="2:63" s="11" customFormat="1" ht="22.9" customHeight="1">
      <c r="B160" s="125"/>
      <c r="D160" s="126" t="s">
        <v>72</v>
      </c>
      <c r="E160" s="135" t="s">
        <v>276</v>
      </c>
      <c r="F160" s="135" t="s">
        <v>1144</v>
      </c>
      <c r="I160" s="128"/>
      <c r="J160" s="136">
        <f>BK160</f>
        <v>0</v>
      </c>
      <c r="L160" s="125"/>
      <c r="M160" s="130"/>
      <c r="P160" s="131">
        <f>SUM(P161:P162)</f>
        <v>0</v>
      </c>
      <c r="R160" s="131">
        <f>SUM(R161:R162)</f>
        <v>0</v>
      </c>
      <c r="T160" s="132">
        <f>SUM(T161:T162)</f>
        <v>0</v>
      </c>
      <c r="AR160" s="126" t="s">
        <v>81</v>
      </c>
      <c r="AT160" s="133" t="s">
        <v>72</v>
      </c>
      <c r="AU160" s="133" t="s">
        <v>81</v>
      </c>
      <c r="AY160" s="126" t="s">
        <v>241</v>
      </c>
      <c r="BK160" s="134">
        <f>SUM(BK161:BK162)</f>
        <v>0</v>
      </c>
    </row>
    <row r="161" spans="2:65" s="1" customFormat="1" ht="24.2" customHeight="1">
      <c r="B161" s="32"/>
      <c r="C161" s="137" t="s">
        <v>8</v>
      </c>
      <c r="D161" s="137" t="s">
        <v>243</v>
      </c>
      <c r="E161" s="138" t="s">
        <v>4395</v>
      </c>
      <c r="F161" s="139" t="s">
        <v>4396</v>
      </c>
      <c r="G161" s="140" t="s">
        <v>267</v>
      </c>
      <c r="H161" s="141">
        <v>52</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83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4397</v>
      </c>
    </row>
    <row r="162" spans="2:47" s="1" customFormat="1" ht="19.5">
      <c r="B162" s="32"/>
      <c r="D162" s="151" t="s">
        <v>248</v>
      </c>
      <c r="F162" s="152" t="s">
        <v>4396</v>
      </c>
      <c r="I162" s="153"/>
      <c r="L162" s="32"/>
      <c r="M162" s="154"/>
      <c r="T162" s="56"/>
      <c r="AT162" s="17" t="s">
        <v>248</v>
      </c>
      <c r="AU162" s="17" t="s">
        <v>83</v>
      </c>
    </row>
    <row r="163" spans="2:63" s="11" customFormat="1" ht="25.9" customHeight="1">
      <c r="B163" s="125"/>
      <c r="D163" s="126" t="s">
        <v>72</v>
      </c>
      <c r="E163" s="127" t="s">
        <v>260</v>
      </c>
      <c r="F163" s="127" t="s">
        <v>593</v>
      </c>
      <c r="I163" s="128"/>
      <c r="J163" s="129">
        <f>BK163</f>
        <v>0</v>
      </c>
      <c r="L163" s="125"/>
      <c r="M163" s="130"/>
      <c r="P163" s="131">
        <f>P164</f>
        <v>0</v>
      </c>
      <c r="R163" s="131">
        <f>R164</f>
        <v>37.8302</v>
      </c>
      <c r="T163" s="132">
        <f>T164</f>
        <v>0</v>
      </c>
      <c r="AR163" s="126" t="s">
        <v>251</v>
      </c>
      <c r="AT163" s="133" t="s">
        <v>72</v>
      </c>
      <c r="AU163" s="133" t="s">
        <v>73</v>
      </c>
      <c r="AY163" s="126" t="s">
        <v>241</v>
      </c>
      <c r="BK163" s="134">
        <f>BK164</f>
        <v>0</v>
      </c>
    </row>
    <row r="164" spans="2:63" s="11" customFormat="1" ht="22.9" customHeight="1">
      <c r="B164" s="125"/>
      <c r="D164" s="126" t="s">
        <v>72</v>
      </c>
      <c r="E164" s="135" t="s">
        <v>604</v>
      </c>
      <c r="F164" s="135" t="s">
        <v>605</v>
      </c>
      <c r="I164" s="128"/>
      <c r="J164" s="136">
        <f>BK164</f>
        <v>0</v>
      </c>
      <c r="L164" s="125"/>
      <c r="M164" s="130"/>
      <c r="P164" s="131">
        <f>SUM(P165:P178)</f>
        <v>0</v>
      </c>
      <c r="R164" s="131">
        <f>SUM(R165:R178)</f>
        <v>37.8302</v>
      </c>
      <c r="T164" s="132">
        <f>SUM(T165:T178)</f>
        <v>0</v>
      </c>
      <c r="AR164" s="126" t="s">
        <v>251</v>
      </c>
      <c r="AT164" s="133" t="s">
        <v>72</v>
      </c>
      <c r="AU164" s="133" t="s">
        <v>81</v>
      </c>
      <c r="AY164" s="126" t="s">
        <v>241</v>
      </c>
      <c r="BK164" s="134">
        <f>SUM(BK165:BK178)</f>
        <v>0</v>
      </c>
    </row>
    <row r="165" spans="2:65" s="1" customFormat="1" ht="33" customHeight="1">
      <c r="B165" s="32"/>
      <c r="C165" s="137" t="s">
        <v>275</v>
      </c>
      <c r="D165" s="137" t="s">
        <v>243</v>
      </c>
      <c r="E165" s="138" t="s">
        <v>4398</v>
      </c>
      <c r="F165" s="139" t="s">
        <v>4399</v>
      </c>
      <c r="G165" s="140" t="s">
        <v>267</v>
      </c>
      <c r="H165" s="141">
        <v>1140</v>
      </c>
      <c r="I165" s="142"/>
      <c r="J165" s="143">
        <f>ROUND(I165*H165,2)</f>
        <v>0</v>
      </c>
      <c r="K165" s="144"/>
      <c r="L165" s="32"/>
      <c r="M165" s="145" t="s">
        <v>1</v>
      </c>
      <c r="N165" s="146" t="s">
        <v>38</v>
      </c>
      <c r="P165" s="147">
        <f>O165*H165</f>
        <v>0</v>
      </c>
      <c r="Q165" s="147">
        <v>9E-05</v>
      </c>
      <c r="R165" s="147">
        <f>Q165*H165</f>
        <v>0.10260000000000001</v>
      </c>
      <c r="S165" s="147">
        <v>0</v>
      </c>
      <c r="T165" s="148">
        <f>S165*H165</f>
        <v>0</v>
      </c>
      <c r="AR165" s="149" t="s">
        <v>357</v>
      </c>
      <c r="AT165" s="149" t="s">
        <v>243</v>
      </c>
      <c r="AU165" s="149" t="s">
        <v>83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357</v>
      </c>
      <c r="BM165" s="149" t="s">
        <v>4400</v>
      </c>
    </row>
    <row r="166" spans="2:47" s="1" customFormat="1" ht="19.5">
      <c r="B166" s="32"/>
      <c r="D166" s="151" t="s">
        <v>248</v>
      </c>
      <c r="F166" s="152" t="s">
        <v>4399</v>
      </c>
      <c r="I166" s="153"/>
      <c r="L166" s="32"/>
      <c r="M166" s="154"/>
      <c r="T166" s="56"/>
      <c r="AT166" s="17" t="s">
        <v>248</v>
      </c>
      <c r="AU166" s="17" t="s">
        <v>83</v>
      </c>
    </row>
    <row r="167" spans="2:65" s="1" customFormat="1" ht="49.15" customHeight="1">
      <c r="B167" s="32"/>
      <c r="C167" s="137" t="s">
        <v>303</v>
      </c>
      <c r="D167" s="137" t="s">
        <v>243</v>
      </c>
      <c r="E167" s="138" t="s">
        <v>4401</v>
      </c>
      <c r="F167" s="139" t="s">
        <v>4402</v>
      </c>
      <c r="G167" s="140" t="s">
        <v>267</v>
      </c>
      <c r="H167" s="141">
        <v>120</v>
      </c>
      <c r="I167" s="142"/>
      <c r="J167" s="143">
        <f>ROUND(I167*H167,2)</f>
        <v>0</v>
      </c>
      <c r="K167" s="144"/>
      <c r="L167" s="32"/>
      <c r="M167" s="145" t="s">
        <v>1</v>
      </c>
      <c r="N167" s="146" t="s">
        <v>38</v>
      </c>
      <c r="P167" s="147">
        <f>O167*H167</f>
        <v>0</v>
      </c>
      <c r="Q167" s="147">
        <v>0.27031</v>
      </c>
      <c r="R167" s="147">
        <f>Q167*H167</f>
        <v>32.4372</v>
      </c>
      <c r="S167" s="147">
        <v>0</v>
      </c>
      <c r="T167" s="148">
        <f>S167*H167</f>
        <v>0</v>
      </c>
      <c r="AR167" s="149" t="s">
        <v>357</v>
      </c>
      <c r="AT167" s="149" t="s">
        <v>243</v>
      </c>
      <c r="AU167" s="149" t="s">
        <v>83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357</v>
      </c>
      <c r="BM167" s="149" t="s">
        <v>4403</v>
      </c>
    </row>
    <row r="168" spans="2:47" s="1" customFormat="1" ht="29.25">
      <c r="B168" s="32"/>
      <c r="D168" s="151" t="s">
        <v>248</v>
      </c>
      <c r="F168" s="152" t="s">
        <v>4402</v>
      </c>
      <c r="I168" s="153"/>
      <c r="L168" s="32"/>
      <c r="M168" s="154"/>
      <c r="T168" s="56"/>
      <c r="AT168" s="17" t="s">
        <v>248</v>
      </c>
      <c r="AU168" s="17" t="s">
        <v>83</v>
      </c>
    </row>
    <row r="169" spans="2:65" s="1" customFormat="1" ht="33" customHeight="1">
      <c r="B169" s="32"/>
      <c r="C169" s="155" t="s">
        <v>279</v>
      </c>
      <c r="D169" s="155" t="s">
        <v>260</v>
      </c>
      <c r="E169" s="156" t="s">
        <v>4404</v>
      </c>
      <c r="F169" s="157" t="s">
        <v>4405</v>
      </c>
      <c r="G169" s="158" t="s">
        <v>267</v>
      </c>
      <c r="H169" s="159">
        <v>120</v>
      </c>
      <c r="I169" s="160"/>
      <c r="J169" s="161">
        <f>ROUND(I169*H169,2)</f>
        <v>0</v>
      </c>
      <c r="K169" s="162"/>
      <c r="L169" s="163"/>
      <c r="M169" s="164" t="s">
        <v>1</v>
      </c>
      <c r="N169" s="165" t="s">
        <v>38</v>
      </c>
      <c r="P169" s="147">
        <f>O169*H169</f>
        <v>0</v>
      </c>
      <c r="Q169" s="147">
        <v>0.00092</v>
      </c>
      <c r="R169" s="147">
        <f>Q169*H169</f>
        <v>0.1104</v>
      </c>
      <c r="S169" s="147">
        <v>0</v>
      </c>
      <c r="T169" s="148">
        <f>S169*H169</f>
        <v>0</v>
      </c>
      <c r="AR169" s="149" t="s">
        <v>627</v>
      </c>
      <c r="AT169" s="149" t="s">
        <v>260</v>
      </c>
      <c r="AU169" s="149" t="s">
        <v>83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357</v>
      </c>
      <c r="BM169" s="149" t="s">
        <v>4406</v>
      </c>
    </row>
    <row r="170" spans="2:47" s="1" customFormat="1" ht="19.5">
      <c r="B170" s="32"/>
      <c r="D170" s="151" t="s">
        <v>248</v>
      </c>
      <c r="F170" s="152" t="s">
        <v>4405</v>
      </c>
      <c r="I170" s="153"/>
      <c r="L170" s="32"/>
      <c r="M170" s="154"/>
      <c r="T170" s="56"/>
      <c r="AT170" s="17" t="s">
        <v>248</v>
      </c>
      <c r="AU170" s="17" t="s">
        <v>83</v>
      </c>
    </row>
    <row r="171" spans="2:65" s="1" customFormat="1" ht="44.25" customHeight="1">
      <c r="B171" s="32"/>
      <c r="C171" s="137" t="s">
        <v>310</v>
      </c>
      <c r="D171" s="137" t="s">
        <v>243</v>
      </c>
      <c r="E171" s="138" t="s">
        <v>4407</v>
      </c>
      <c r="F171" s="139" t="s">
        <v>4408</v>
      </c>
      <c r="G171" s="140" t="s">
        <v>267</v>
      </c>
      <c r="H171" s="141">
        <v>1080</v>
      </c>
      <c r="I171" s="142"/>
      <c r="J171" s="143">
        <f>ROUND(I171*H171,2)</f>
        <v>0</v>
      </c>
      <c r="K171" s="144"/>
      <c r="L171" s="32"/>
      <c r="M171" s="145" t="s">
        <v>1</v>
      </c>
      <c r="N171" s="146" t="s">
        <v>38</v>
      </c>
      <c r="P171" s="147">
        <f>O171*H171</f>
        <v>0</v>
      </c>
      <c r="Q171" s="147">
        <v>0</v>
      </c>
      <c r="R171" s="147">
        <f>Q171*H171</f>
        <v>0</v>
      </c>
      <c r="S171" s="147">
        <v>0</v>
      </c>
      <c r="T171" s="148">
        <f>S171*H171</f>
        <v>0</v>
      </c>
      <c r="AR171" s="149" t="s">
        <v>357</v>
      </c>
      <c r="AT171" s="149" t="s">
        <v>243</v>
      </c>
      <c r="AU171" s="149" t="s">
        <v>83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357</v>
      </c>
      <c r="BM171" s="149" t="s">
        <v>4409</v>
      </c>
    </row>
    <row r="172" spans="2:47" s="1" customFormat="1" ht="29.25">
      <c r="B172" s="32"/>
      <c r="D172" s="151" t="s">
        <v>248</v>
      </c>
      <c r="F172" s="152" t="s">
        <v>4408</v>
      </c>
      <c r="I172" s="153"/>
      <c r="L172" s="32"/>
      <c r="M172" s="154"/>
      <c r="T172" s="56"/>
      <c r="AT172" s="17" t="s">
        <v>248</v>
      </c>
      <c r="AU172" s="17" t="s">
        <v>83</v>
      </c>
    </row>
    <row r="173" spans="2:65" s="1" customFormat="1" ht="16.5" customHeight="1">
      <c r="B173" s="32"/>
      <c r="C173" s="155" t="s">
        <v>282</v>
      </c>
      <c r="D173" s="155" t="s">
        <v>260</v>
      </c>
      <c r="E173" s="156" t="s">
        <v>4410</v>
      </c>
      <c r="F173" s="157" t="s">
        <v>4411</v>
      </c>
      <c r="G173" s="158" t="s">
        <v>267</v>
      </c>
      <c r="H173" s="159">
        <v>1080</v>
      </c>
      <c r="I173" s="160"/>
      <c r="J173" s="161">
        <f>ROUND(I173*H173,2)</f>
        <v>0</v>
      </c>
      <c r="K173" s="162"/>
      <c r="L173" s="163"/>
      <c r="M173" s="164" t="s">
        <v>1</v>
      </c>
      <c r="N173" s="165" t="s">
        <v>38</v>
      </c>
      <c r="P173" s="147">
        <f>O173*H173</f>
        <v>0</v>
      </c>
      <c r="Q173" s="147">
        <v>0.003</v>
      </c>
      <c r="R173" s="147">
        <f>Q173*H173</f>
        <v>3.24</v>
      </c>
      <c r="S173" s="147">
        <v>0</v>
      </c>
      <c r="T173" s="148">
        <f>S173*H173</f>
        <v>0</v>
      </c>
      <c r="AR173" s="149" t="s">
        <v>469</v>
      </c>
      <c r="AT173" s="149" t="s">
        <v>260</v>
      </c>
      <c r="AU173" s="149" t="s">
        <v>83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469</v>
      </c>
      <c r="BM173" s="149" t="s">
        <v>4412</v>
      </c>
    </row>
    <row r="174" spans="2:47" s="1" customFormat="1" ht="11.25">
      <c r="B174" s="32"/>
      <c r="D174" s="151" t="s">
        <v>248</v>
      </c>
      <c r="F174" s="152" t="s">
        <v>4411</v>
      </c>
      <c r="I174" s="153"/>
      <c r="L174" s="32"/>
      <c r="M174" s="154"/>
      <c r="T174" s="56"/>
      <c r="AT174" s="17" t="s">
        <v>248</v>
      </c>
      <c r="AU174" s="17" t="s">
        <v>83</v>
      </c>
    </row>
    <row r="175" spans="2:65" s="1" customFormat="1" ht="37.9" customHeight="1">
      <c r="B175" s="32"/>
      <c r="C175" s="137" t="s">
        <v>7</v>
      </c>
      <c r="D175" s="137" t="s">
        <v>243</v>
      </c>
      <c r="E175" s="138" t="s">
        <v>4413</v>
      </c>
      <c r="F175" s="139" t="s">
        <v>4414</v>
      </c>
      <c r="G175" s="140" t="s">
        <v>263</v>
      </c>
      <c r="H175" s="141">
        <v>10</v>
      </c>
      <c r="I175" s="142"/>
      <c r="J175" s="143">
        <f>ROUND(I175*H175,2)</f>
        <v>0</v>
      </c>
      <c r="K175" s="144"/>
      <c r="L175" s="32"/>
      <c r="M175" s="145" t="s">
        <v>1</v>
      </c>
      <c r="N175" s="146" t="s">
        <v>38</v>
      </c>
      <c r="P175" s="147">
        <f>O175*H175</f>
        <v>0</v>
      </c>
      <c r="Q175" s="147">
        <v>0.194</v>
      </c>
      <c r="R175" s="147">
        <f>Q175*H175</f>
        <v>1.94</v>
      </c>
      <c r="S175" s="147">
        <v>0</v>
      </c>
      <c r="T175" s="148">
        <f>S175*H175</f>
        <v>0</v>
      </c>
      <c r="AR175" s="149" t="s">
        <v>357</v>
      </c>
      <c r="AT175" s="149" t="s">
        <v>243</v>
      </c>
      <c r="AU175" s="149" t="s">
        <v>83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357</v>
      </c>
      <c r="BM175" s="149" t="s">
        <v>4415</v>
      </c>
    </row>
    <row r="176" spans="2:47" s="1" customFormat="1" ht="19.5">
      <c r="B176" s="32"/>
      <c r="D176" s="151" t="s">
        <v>248</v>
      </c>
      <c r="F176" s="152" t="s">
        <v>4414</v>
      </c>
      <c r="I176" s="153"/>
      <c r="L176" s="32"/>
      <c r="M176" s="154"/>
      <c r="T176" s="56"/>
      <c r="AT176" s="17" t="s">
        <v>248</v>
      </c>
      <c r="AU176" s="17" t="s">
        <v>83</v>
      </c>
    </row>
    <row r="177" spans="2:65" s="1" customFormat="1" ht="24.2" customHeight="1">
      <c r="B177" s="32"/>
      <c r="C177" s="137" t="s">
        <v>286</v>
      </c>
      <c r="D177" s="137" t="s">
        <v>243</v>
      </c>
      <c r="E177" s="138" t="s">
        <v>4284</v>
      </c>
      <c r="F177" s="139" t="s">
        <v>4285</v>
      </c>
      <c r="G177" s="140" t="s">
        <v>563</v>
      </c>
      <c r="H177" s="141">
        <v>377.28</v>
      </c>
      <c r="I177" s="142"/>
      <c r="J177" s="143">
        <f>ROUND(I177*H177,2)</f>
        <v>0</v>
      </c>
      <c r="K177" s="144"/>
      <c r="L177" s="32"/>
      <c r="M177" s="145" t="s">
        <v>1</v>
      </c>
      <c r="N177" s="146" t="s">
        <v>38</v>
      </c>
      <c r="P177" s="147">
        <f>O177*H177</f>
        <v>0</v>
      </c>
      <c r="Q177" s="147">
        <v>0</v>
      </c>
      <c r="R177" s="147">
        <f>Q177*H177</f>
        <v>0</v>
      </c>
      <c r="S177" s="147">
        <v>0</v>
      </c>
      <c r="T177" s="148">
        <f>S177*H177</f>
        <v>0</v>
      </c>
      <c r="AR177" s="149" t="s">
        <v>357</v>
      </c>
      <c r="AT177" s="149" t="s">
        <v>243</v>
      </c>
      <c r="AU177" s="149" t="s">
        <v>83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357</v>
      </c>
      <c r="BM177" s="149" t="s">
        <v>4416</v>
      </c>
    </row>
    <row r="178" spans="2:47" s="1" customFormat="1" ht="19.5">
      <c r="B178" s="32"/>
      <c r="D178" s="151" t="s">
        <v>248</v>
      </c>
      <c r="F178" s="152" t="s">
        <v>4285</v>
      </c>
      <c r="I178" s="153"/>
      <c r="L178" s="32"/>
      <c r="M178" s="167"/>
      <c r="N178" s="168"/>
      <c r="O178" s="168"/>
      <c r="P178" s="168"/>
      <c r="Q178" s="168"/>
      <c r="R178" s="168"/>
      <c r="S178" s="168"/>
      <c r="T178" s="169"/>
      <c r="AT178" s="17" t="s">
        <v>248</v>
      </c>
      <c r="AU178" s="17" t="s">
        <v>83</v>
      </c>
    </row>
    <row r="179" spans="2:12" s="1" customFormat="1" ht="6.95" customHeight="1">
      <c r="B179" s="44"/>
      <c r="C179" s="45"/>
      <c r="D179" s="45"/>
      <c r="E179" s="45"/>
      <c r="F179" s="45"/>
      <c r="G179" s="45"/>
      <c r="H179" s="45"/>
      <c r="I179" s="45"/>
      <c r="J179" s="45"/>
      <c r="K179" s="45"/>
      <c r="L179" s="32"/>
    </row>
  </sheetData>
  <sheetProtection algorithmName="SHA-512" hashValue="yPfyiQ0rMV7mmwbkpZOPCaAEfAD1zybFTuNgU/H+MDmv1MVgzOk36zpmF3umw6UU43eypYZB21HTpg3BWNuDHg==" saltValue="BuS5CPX7bTwCKzz41NHLCDKzcmsJihFo0JK+FdxRq1P6JNdM0xGmQW2c8mGP1htdNtQmJ99lcODE7oyag1bSMA==" spinCount="100000" sheet="1" objects="1" scenarios="1" formatColumns="0" formatRows="0" autoFilter="0"/>
  <autoFilter ref="C126:K178"/>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BM14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189</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4312</v>
      </c>
      <c r="F9" s="247"/>
      <c r="G9" s="247"/>
      <c r="H9" s="247"/>
      <c r="L9" s="32"/>
    </row>
    <row r="10" spans="2:12" s="1" customFormat="1" ht="12" customHeight="1">
      <c r="B10" s="32"/>
      <c r="D10" s="27" t="s">
        <v>3927</v>
      </c>
      <c r="L10" s="32"/>
    </row>
    <row r="11" spans="2:12" s="1" customFormat="1" ht="16.5" customHeight="1">
      <c r="B11" s="32"/>
      <c r="E11" s="241" t="s">
        <v>4287</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ROUND(J121,2)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ROUND((SUM(BE121:BE146)),2)</f>
        <v>0</v>
      </c>
      <c r="I35" s="96">
        <v>0.21</v>
      </c>
      <c r="J35" s="86">
        <f>ROUND(((SUM(BE121:BE146))*I35),2)</f>
        <v>0</v>
      </c>
      <c r="L35" s="32"/>
    </row>
    <row r="36" spans="2:12" s="1" customFormat="1" ht="14.45" customHeight="1">
      <c r="B36" s="32"/>
      <c r="E36" s="27" t="s">
        <v>39</v>
      </c>
      <c r="F36" s="86">
        <f>ROUND((SUM(BF121:BF146)),2)</f>
        <v>0</v>
      </c>
      <c r="I36" s="96">
        <v>0.15</v>
      </c>
      <c r="J36" s="86">
        <f>ROUND(((SUM(BF121:BF146))*I36),2)</f>
        <v>0</v>
      </c>
      <c r="L36" s="32"/>
    </row>
    <row r="37" spans="2:12" s="1" customFormat="1" ht="14.45" customHeight="1" hidden="1">
      <c r="B37" s="32"/>
      <c r="E37" s="27" t="s">
        <v>40</v>
      </c>
      <c r="F37" s="86">
        <f>ROUND((SUM(BG121:BG146)),2)</f>
        <v>0</v>
      </c>
      <c r="I37" s="96">
        <v>0.21</v>
      </c>
      <c r="J37" s="86">
        <f>0</f>
        <v>0</v>
      </c>
      <c r="L37" s="32"/>
    </row>
    <row r="38" spans="2:12" s="1" customFormat="1" ht="14.45" customHeight="1" hidden="1">
      <c r="B38" s="32"/>
      <c r="E38" s="27" t="s">
        <v>41</v>
      </c>
      <c r="F38" s="86">
        <f>ROUND((SUM(BH121:BH146)),2)</f>
        <v>0</v>
      </c>
      <c r="I38" s="96">
        <v>0.15</v>
      </c>
      <c r="J38" s="86">
        <f>0</f>
        <v>0</v>
      </c>
      <c r="L38" s="32"/>
    </row>
    <row r="39" spans="2:12" s="1" customFormat="1" ht="14.45" customHeight="1" hidden="1">
      <c r="B39" s="32"/>
      <c r="E39" s="27" t="s">
        <v>42</v>
      </c>
      <c r="F39" s="86">
        <f>ROUND((SUM(BI121:BI146)),2)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4312</v>
      </c>
      <c r="F87" s="247"/>
      <c r="G87" s="247"/>
      <c r="H87" s="247"/>
      <c r="L87" s="32"/>
    </row>
    <row r="88" spans="2:12" s="1" customFormat="1" ht="12" customHeight="1">
      <c r="B88" s="32"/>
      <c r="C88" s="27" t="s">
        <v>3927</v>
      </c>
      <c r="L88" s="32"/>
    </row>
    <row r="89" spans="2:12" s="1" customFormat="1" ht="16.5" customHeight="1">
      <c r="B89" s="32"/>
      <c r="E89" s="241" t="str">
        <f>E11</f>
        <v>R03 - ON</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J121</f>
        <v>0</v>
      </c>
      <c r="L98" s="32"/>
      <c r="AU98" s="17" t="s">
        <v>212</v>
      </c>
    </row>
    <row r="99" spans="2:12" s="8" customFormat="1" ht="24.95" customHeight="1">
      <c r="B99" s="108"/>
      <c r="D99" s="109" t="s">
        <v>225</v>
      </c>
      <c r="E99" s="110"/>
      <c r="F99" s="110"/>
      <c r="G99" s="110"/>
      <c r="H99" s="110"/>
      <c r="I99" s="110"/>
      <c r="J99" s="111">
        <f>J126</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ht="12" customHeight="1">
      <c r="B110" s="20"/>
      <c r="C110" s="27" t="s">
        <v>206</v>
      </c>
      <c r="L110" s="20"/>
    </row>
    <row r="111" spans="2:12" s="1" customFormat="1" ht="16.5" customHeight="1">
      <c r="B111" s="32"/>
      <c r="E111" s="245" t="s">
        <v>4312</v>
      </c>
      <c r="F111" s="247"/>
      <c r="G111" s="247"/>
      <c r="H111" s="247"/>
      <c r="L111" s="32"/>
    </row>
    <row r="112" spans="2:12" s="1" customFormat="1" ht="12" customHeight="1">
      <c r="B112" s="32"/>
      <c r="C112" s="27" t="s">
        <v>3927</v>
      </c>
      <c r="L112" s="32"/>
    </row>
    <row r="113" spans="2:12" s="1" customFormat="1" ht="16.5" customHeight="1">
      <c r="B113" s="32"/>
      <c r="E113" s="241" t="str">
        <f>E11</f>
        <v>R03 - ON</v>
      </c>
      <c r="F113" s="247"/>
      <c r="G113" s="247"/>
      <c r="H113" s="247"/>
      <c r="L113" s="32"/>
    </row>
    <row r="114" spans="2:12" s="1" customFormat="1" ht="6.95" customHeight="1">
      <c r="B114" s="32"/>
      <c r="L114" s="32"/>
    </row>
    <row r="115" spans="2:12" s="1" customFormat="1" ht="12" customHeight="1">
      <c r="B115" s="32"/>
      <c r="C115" s="27" t="s">
        <v>20</v>
      </c>
      <c r="F115" s="25" t="str">
        <f>F14</f>
        <v xml:space="preserve"> </v>
      </c>
      <c r="I115" s="27" t="s">
        <v>22</v>
      </c>
      <c r="J115" s="52" t="str">
        <f>IF(J14="","",J14)</f>
        <v>30. 6. 2023</v>
      </c>
      <c r="L115" s="32"/>
    </row>
    <row r="116" spans="2:12" s="1" customFormat="1" ht="6.95" customHeight="1">
      <c r="B116" s="32"/>
      <c r="L116" s="32"/>
    </row>
    <row r="117" spans="2:12" s="1" customFormat="1" ht="15.2" customHeight="1">
      <c r="B117" s="32"/>
      <c r="C117" s="27" t="s">
        <v>24</v>
      </c>
      <c r="F117" s="25" t="str">
        <f>E17</f>
        <v xml:space="preserve"> </v>
      </c>
      <c r="I117" s="27" t="s">
        <v>29</v>
      </c>
      <c r="J117" s="30" t="str">
        <f>E23</f>
        <v>Ing. Petr Kortyš</v>
      </c>
      <c r="L117" s="32"/>
    </row>
    <row r="118" spans="2:12" s="1" customFormat="1" ht="15.2" customHeight="1">
      <c r="B118" s="32"/>
      <c r="C118" s="27" t="s">
        <v>27</v>
      </c>
      <c r="F118" s="25" t="str">
        <f>IF(E20="","",E20)</f>
        <v>Vyplň údaj</v>
      </c>
      <c r="I118" s="27" t="s">
        <v>31</v>
      </c>
      <c r="J118" s="30" t="str">
        <f>E26</f>
        <v xml:space="preserve"> </v>
      </c>
      <c r="L118" s="32"/>
    </row>
    <row r="119" spans="2:12" s="1" customFormat="1" ht="10.35" customHeight="1">
      <c r="B119" s="32"/>
      <c r="L119" s="32"/>
    </row>
    <row r="120" spans="2:20" s="10" customFormat="1" ht="29.25" customHeight="1">
      <c r="B120" s="116"/>
      <c r="C120" s="117" t="s">
        <v>227</v>
      </c>
      <c r="D120" s="118" t="s">
        <v>58</v>
      </c>
      <c r="E120" s="118" t="s">
        <v>54</v>
      </c>
      <c r="F120" s="118" t="s">
        <v>55</v>
      </c>
      <c r="G120" s="118" t="s">
        <v>228</v>
      </c>
      <c r="H120" s="118" t="s">
        <v>229</v>
      </c>
      <c r="I120" s="118" t="s">
        <v>230</v>
      </c>
      <c r="J120" s="119" t="s">
        <v>210</v>
      </c>
      <c r="K120" s="120" t="s">
        <v>231</v>
      </c>
      <c r="L120" s="116"/>
      <c r="M120" s="59" t="s">
        <v>1</v>
      </c>
      <c r="N120" s="60" t="s">
        <v>37</v>
      </c>
      <c r="O120" s="60" t="s">
        <v>232</v>
      </c>
      <c r="P120" s="60" t="s">
        <v>233</v>
      </c>
      <c r="Q120" s="60" t="s">
        <v>234</v>
      </c>
      <c r="R120" s="60" t="s">
        <v>235</v>
      </c>
      <c r="S120" s="60" t="s">
        <v>236</v>
      </c>
      <c r="T120" s="61" t="s">
        <v>237</v>
      </c>
    </row>
    <row r="121" spans="2:63" s="1" customFormat="1" ht="22.9" customHeight="1">
      <c r="B121" s="32"/>
      <c r="C121" s="64" t="s">
        <v>238</v>
      </c>
      <c r="J121" s="121">
        <f>BK121</f>
        <v>0</v>
      </c>
      <c r="L121" s="32"/>
      <c r="M121" s="62"/>
      <c r="N121" s="53"/>
      <c r="O121" s="53"/>
      <c r="P121" s="122">
        <f>P122+SUM(P123:P126)</f>
        <v>0</v>
      </c>
      <c r="Q121" s="53"/>
      <c r="R121" s="122">
        <f>R122+SUM(R123:R126)</f>
        <v>0</v>
      </c>
      <c r="S121" s="53"/>
      <c r="T121" s="123">
        <f>T122+SUM(T123:T126)</f>
        <v>0</v>
      </c>
      <c r="AT121" s="17" t="s">
        <v>72</v>
      </c>
      <c r="AU121" s="17" t="s">
        <v>212</v>
      </c>
      <c r="BK121" s="124">
        <f>BK122+SUM(BK123:BK126)</f>
        <v>0</v>
      </c>
    </row>
    <row r="122" spans="2:65" s="1" customFormat="1" ht="66.75" customHeight="1">
      <c r="B122" s="32"/>
      <c r="C122" s="137" t="s">
        <v>81</v>
      </c>
      <c r="D122" s="137" t="s">
        <v>243</v>
      </c>
      <c r="E122" s="138" t="s">
        <v>4288</v>
      </c>
      <c r="F122" s="139" t="s">
        <v>4289</v>
      </c>
      <c r="G122" s="140" t="s">
        <v>263</v>
      </c>
      <c r="H122" s="141">
        <v>1</v>
      </c>
      <c r="I122" s="142"/>
      <c r="J122" s="143">
        <f>ROUND(I122*H122,2)</f>
        <v>0</v>
      </c>
      <c r="K122" s="144"/>
      <c r="L122" s="32"/>
      <c r="M122" s="145" t="s">
        <v>1</v>
      </c>
      <c r="N122" s="146" t="s">
        <v>38</v>
      </c>
      <c r="P122" s="147">
        <f>O122*H122</f>
        <v>0</v>
      </c>
      <c r="Q122" s="147">
        <v>0</v>
      </c>
      <c r="R122" s="147">
        <f>Q122*H122</f>
        <v>0</v>
      </c>
      <c r="S122" s="147">
        <v>0</v>
      </c>
      <c r="T122" s="148">
        <f>S122*H122</f>
        <v>0</v>
      </c>
      <c r="AR122" s="149" t="s">
        <v>1164</v>
      </c>
      <c r="AT122" s="149" t="s">
        <v>243</v>
      </c>
      <c r="AU122" s="149" t="s">
        <v>73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1164</v>
      </c>
      <c r="BM122" s="149" t="s">
        <v>4417</v>
      </c>
    </row>
    <row r="123" spans="2:47" s="1" customFormat="1" ht="58.5">
      <c r="B123" s="32"/>
      <c r="D123" s="151" t="s">
        <v>248</v>
      </c>
      <c r="F123" s="152" t="s">
        <v>4291</v>
      </c>
      <c r="I123" s="153"/>
      <c r="L123" s="32"/>
      <c r="M123" s="154"/>
      <c r="T123" s="56"/>
      <c r="AT123" s="17" t="s">
        <v>248</v>
      </c>
      <c r="AU123" s="17" t="s">
        <v>73</v>
      </c>
    </row>
    <row r="124" spans="2:65" s="1" customFormat="1" ht="44.25" customHeight="1">
      <c r="B124" s="32"/>
      <c r="C124" s="137" t="s">
        <v>83</v>
      </c>
      <c r="D124" s="137" t="s">
        <v>243</v>
      </c>
      <c r="E124" s="138" t="s">
        <v>4292</v>
      </c>
      <c r="F124" s="139" t="s">
        <v>4293</v>
      </c>
      <c r="G124" s="140" t="s">
        <v>263</v>
      </c>
      <c r="H124" s="141">
        <v>1</v>
      </c>
      <c r="I124" s="142"/>
      <c r="J124" s="143">
        <f>ROUND(I124*H124,2)</f>
        <v>0</v>
      </c>
      <c r="K124" s="144"/>
      <c r="L124" s="32"/>
      <c r="M124" s="145" t="s">
        <v>1</v>
      </c>
      <c r="N124" s="146" t="s">
        <v>38</v>
      </c>
      <c r="P124" s="147">
        <f>O124*H124</f>
        <v>0</v>
      </c>
      <c r="Q124" s="147">
        <v>0</v>
      </c>
      <c r="R124" s="147">
        <f>Q124*H124</f>
        <v>0</v>
      </c>
      <c r="S124" s="147">
        <v>0</v>
      </c>
      <c r="T124" s="148">
        <f>S124*H124</f>
        <v>0</v>
      </c>
      <c r="AR124" s="149" t="s">
        <v>1164</v>
      </c>
      <c r="AT124" s="149" t="s">
        <v>243</v>
      </c>
      <c r="AU124" s="149" t="s">
        <v>73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1164</v>
      </c>
      <c r="BM124" s="149" t="s">
        <v>4418</v>
      </c>
    </row>
    <row r="125" spans="2:47" s="1" customFormat="1" ht="29.25">
      <c r="B125" s="32"/>
      <c r="D125" s="151" t="s">
        <v>248</v>
      </c>
      <c r="F125" s="152" t="s">
        <v>4293</v>
      </c>
      <c r="I125" s="153"/>
      <c r="L125" s="32"/>
      <c r="M125" s="154"/>
      <c r="T125" s="56"/>
      <c r="AT125" s="17" t="s">
        <v>248</v>
      </c>
      <c r="AU125" s="17" t="s">
        <v>73</v>
      </c>
    </row>
    <row r="126" spans="2:63" s="11" customFormat="1" ht="25.9" customHeight="1">
      <c r="B126" s="125"/>
      <c r="D126" s="126" t="s">
        <v>72</v>
      </c>
      <c r="E126" s="127" t="s">
        <v>636</v>
      </c>
      <c r="F126" s="127" t="s">
        <v>637</v>
      </c>
      <c r="I126" s="128"/>
      <c r="J126" s="129">
        <f>BK126</f>
        <v>0</v>
      </c>
      <c r="L126" s="125"/>
      <c r="M126" s="130"/>
      <c r="P126" s="131">
        <f>SUM(P127:P146)</f>
        <v>0</v>
      </c>
      <c r="R126" s="131">
        <f>SUM(R127:R146)</f>
        <v>0</v>
      </c>
      <c r="T126" s="132">
        <f>SUM(T127:T146)</f>
        <v>0</v>
      </c>
      <c r="AR126" s="126" t="s">
        <v>247</v>
      </c>
      <c r="AT126" s="133" t="s">
        <v>72</v>
      </c>
      <c r="AU126" s="133" t="s">
        <v>73</v>
      </c>
      <c r="AY126" s="126" t="s">
        <v>241</v>
      </c>
      <c r="BK126" s="134">
        <f>SUM(BK127:BK146)</f>
        <v>0</v>
      </c>
    </row>
    <row r="127" spans="2:65" s="1" customFormat="1" ht="76.35" customHeight="1">
      <c r="B127" s="32"/>
      <c r="C127" s="137" t="s">
        <v>251</v>
      </c>
      <c r="D127" s="137" t="s">
        <v>243</v>
      </c>
      <c r="E127" s="138" t="s">
        <v>4295</v>
      </c>
      <c r="F127" s="139" t="s">
        <v>4296</v>
      </c>
      <c r="G127" s="140" t="s">
        <v>263</v>
      </c>
      <c r="H127" s="141">
        <v>1</v>
      </c>
      <c r="I127" s="142"/>
      <c r="J127" s="143">
        <f>ROUND(I127*H127,2)</f>
        <v>0</v>
      </c>
      <c r="K127" s="144"/>
      <c r="L127" s="32"/>
      <c r="M127" s="145" t="s">
        <v>1</v>
      </c>
      <c r="N127" s="146" t="s">
        <v>38</v>
      </c>
      <c r="P127" s="147">
        <f>O127*H127</f>
        <v>0</v>
      </c>
      <c r="Q127" s="147">
        <v>0</v>
      </c>
      <c r="R127" s="147">
        <f>Q127*H127</f>
        <v>0</v>
      </c>
      <c r="S127" s="147">
        <v>0</v>
      </c>
      <c r="T127" s="148">
        <f>S127*H127</f>
        <v>0</v>
      </c>
      <c r="AR127" s="149" t="s">
        <v>1164</v>
      </c>
      <c r="AT127" s="149" t="s">
        <v>243</v>
      </c>
      <c r="AU127" s="149" t="s">
        <v>81</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1164</v>
      </c>
      <c r="BM127" s="149" t="s">
        <v>4419</v>
      </c>
    </row>
    <row r="128" spans="2:47" s="1" customFormat="1" ht="68.25">
      <c r="B128" s="32"/>
      <c r="D128" s="151" t="s">
        <v>248</v>
      </c>
      <c r="F128" s="152" t="s">
        <v>4298</v>
      </c>
      <c r="I128" s="153"/>
      <c r="L128" s="32"/>
      <c r="M128" s="154"/>
      <c r="T128" s="56"/>
      <c r="AT128" s="17" t="s">
        <v>248</v>
      </c>
      <c r="AU128" s="17" t="s">
        <v>81</v>
      </c>
    </row>
    <row r="129" spans="2:65" s="1" customFormat="1" ht="76.35" customHeight="1">
      <c r="B129" s="32"/>
      <c r="C129" s="137" t="s">
        <v>247</v>
      </c>
      <c r="D129" s="137" t="s">
        <v>243</v>
      </c>
      <c r="E129" s="138" t="s">
        <v>4299</v>
      </c>
      <c r="F129" s="139" t="s">
        <v>4300</v>
      </c>
      <c r="G129" s="140" t="s">
        <v>263</v>
      </c>
      <c r="H129" s="141">
        <v>10</v>
      </c>
      <c r="I129" s="142"/>
      <c r="J129" s="143">
        <f>ROUND(I129*H129,2)</f>
        <v>0</v>
      </c>
      <c r="K129" s="144"/>
      <c r="L129" s="32"/>
      <c r="M129" s="145" t="s">
        <v>1</v>
      </c>
      <c r="N129" s="146" t="s">
        <v>38</v>
      </c>
      <c r="P129" s="147">
        <f>O129*H129</f>
        <v>0</v>
      </c>
      <c r="Q129" s="147">
        <v>0</v>
      </c>
      <c r="R129" s="147">
        <f>Q129*H129</f>
        <v>0</v>
      </c>
      <c r="S129" s="147">
        <v>0</v>
      </c>
      <c r="T129" s="148">
        <f>S129*H129</f>
        <v>0</v>
      </c>
      <c r="AR129" s="149" t="s">
        <v>1164</v>
      </c>
      <c r="AT129" s="149" t="s">
        <v>243</v>
      </c>
      <c r="AU129" s="149" t="s">
        <v>81</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1164</v>
      </c>
      <c r="BM129" s="149" t="s">
        <v>4420</v>
      </c>
    </row>
    <row r="130" spans="2:47" s="1" customFormat="1" ht="78">
      <c r="B130" s="32"/>
      <c r="D130" s="151" t="s">
        <v>248</v>
      </c>
      <c r="F130" s="152" t="s">
        <v>4302</v>
      </c>
      <c r="I130" s="153"/>
      <c r="L130" s="32"/>
      <c r="M130" s="154"/>
      <c r="T130" s="56"/>
      <c r="AT130" s="17" t="s">
        <v>248</v>
      </c>
      <c r="AU130" s="17" t="s">
        <v>81</v>
      </c>
    </row>
    <row r="131" spans="2:65" s="1" customFormat="1" ht="76.35" customHeight="1">
      <c r="B131" s="32"/>
      <c r="C131" s="137" t="s">
        <v>259</v>
      </c>
      <c r="D131" s="137" t="s">
        <v>243</v>
      </c>
      <c r="E131" s="138" t="s">
        <v>3509</v>
      </c>
      <c r="F131" s="139" t="s">
        <v>4303</v>
      </c>
      <c r="G131" s="140" t="s">
        <v>263</v>
      </c>
      <c r="H131" s="141">
        <v>10</v>
      </c>
      <c r="I131" s="142"/>
      <c r="J131" s="143">
        <f>ROUND(I131*H131,2)</f>
        <v>0</v>
      </c>
      <c r="K131" s="144"/>
      <c r="L131" s="32"/>
      <c r="M131" s="145" t="s">
        <v>1</v>
      </c>
      <c r="N131" s="146" t="s">
        <v>38</v>
      </c>
      <c r="P131" s="147">
        <f>O131*H131</f>
        <v>0</v>
      </c>
      <c r="Q131" s="147">
        <v>0</v>
      </c>
      <c r="R131" s="147">
        <f>Q131*H131</f>
        <v>0</v>
      </c>
      <c r="S131" s="147">
        <v>0</v>
      </c>
      <c r="T131" s="148">
        <f>S131*H131</f>
        <v>0</v>
      </c>
      <c r="AR131" s="149" t="s">
        <v>1164</v>
      </c>
      <c r="AT131" s="149" t="s">
        <v>243</v>
      </c>
      <c r="AU131" s="149" t="s">
        <v>81</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1164</v>
      </c>
      <c r="BM131" s="149" t="s">
        <v>4421</v>
      </c>
    </row>
    <row r="132" spans="2:47" s="1" customFormat="1" ht="78">
      <c r="B132" s="32"/>
      <c r="D132" s="151" t="s">
        <v>248</v>
      </c>
      <c r="F132" s="152" t="s">
        <v>4305</v>
      </c>
      <c r="I132" s="153"/>
      <c r="L132" s="32"/>
      <c r="M132" s="154"/>
      <c r="T132" s="56"/>
      <c r="AT132" s="17" t="s">
        <v>248</v>
      </c>
      <c r="AU132" s="17" t="s">
        <v>81</v>
      </c>
    </row>
    <row r="133" spans="2:65" s="1" customFormat="1" ht="76.35" customHeight="1">
      <c r="B133" s="32"/>
      <c r="C133" s="137" t="s">
        <v>254</v>
      </c>
      <c r="D133" s="137" t="s">
        <v>243</v>
      </c>
      <c r="E133" s="138" t="s">
        <v>2263</v>
      </c>
      <c r="F133" s="139" t="s">
        <v>4306</v>
      </c>
      <c r="G133" s="140" t="s">
        <v>563</v>
      </c>
      <c r="H133" s="141">
        <v>63</v>
      </c>
      <c r="I133" s="142"/>
      <c r="J133" s="143">
        <f>ROUND(I133*H133,2)</f>
        <v>0</v>
      </c>
      <c r="K133" s="144"/>
      <c r="L133" s="32"/>
      <c r="M133" s="145" t="s">
        <v>1</v>
      </c>
      <c r="N133" s="146" t="s">
        <v>38</v>
      </c>
      <c r="P133" s="147">
        <f>O133*H133</f>
        <v>0</v>
      </c>
      <c r="Q133" s="147">
        <v>0</v>
      </c>
      <c r="R133" s="147">
        <f>Q133*H133</f>
        <v>0</v>
      </c>
      <c r="S133" s="147">
        <v>0</v>
      </c>
      <c r="T133" s="148">
        <f>S133*H133</f>
        <v>0</v>
      </c>
      <c r="AR133" s="149" t="s">
        <v>1164</v>
      </c>
      <c r="AT133" s="149" t="s">
        <v>243</v>
      </c>
      <c r="AU133" s="149" t="s">
        <v>81</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1164</v>
      </c>
      <c r="BM133" s="149" t="s">
        <v>4422</v>
      </c>
    </row>
    <row r="134" spans="2:47" s="1" customFormat="1" ht="78">
      <c r="B134" s="32"/>
      <c r="D134" s="151" t="s">
        <v>248</v>
      </c>
      <c r="F134" s="152" t="s">
        <v>2266</v>
      </c>
      <c r="I134" s="153"/>
      <c r="L134" s="32"/>
      <c r="M134" s="154"/>
      <c r="T134" s="56"/>
      <c r="AT134" s="17" t="s">
        <v>248</v>
      </c>
      <c r="AU134" s="17" t="s">
        <v>81</v>
      </c>
    </row>
    <row r="135" spans="2:65" s="1" customFormat="1" ht="76.35" customHeight="1">
      <c r="B135" s="32"/>
      <c r="C135" s="137" t="s">
        <v>269</v>
      </c>
      <c r="D135" s="137" t="s">
        <v>243</v>
      </c>
      <c r="E135" s="138" t="s">
        <v>2301</v>
      </c>
      <c r="F135" s="139" t="s">
        <v>4423</v>
      </c>
      <c r="G135" s="140" t="s">
        <v>563</v>
      </c>
      <c r="H135" s="141">
        <v>63</v>
      </c>
      <c r="I135" s="142"/>
      <c r="J135" s="143">
        <f>ROUND(I135*H135,2)</f>
        <v>0</v>
      </c>
      <c r="K135" s="144"/>
      <c r="L135" s="32"/>
      <c r="M135" s="145" t="s">
        <v>1</v>
      </c>
      <c r="N135" s="146" t="s">
        <v>38</v>
      </c>
      <c r="P135" s="147">
        <f>O135*H135</f>
        <v>0</v>
      </c>
      <c r="Q135" s="147">
        <v>0</v>
      </c>
      <c r="R135" s="147">
        <f>Q135*H135</f>
        <v>0</v>
      </c>
      <c r="S135" s="147">
        <v>0</v>
      </c>
      <c r="T135" s="148">
        <f>S135*H135</f>
        <v>0</v>
      </c>
      <c r="AR135" s="149" t="s">
        <v>1164</v>
      </c>
      <c r="AT135" s="149" t="s">
        <v>243</v>
      </c>
      <c r="AU135" s="149" t="s">
        <v>81</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1164</v>
      </c>
      <c r="BM135" s="149" t="s">
        <v>4424</v>
      </c>
    </row>
    <row r="136" spans="2:47" s="1" customFormat="1" ht="48.75">
      <c r="B136" s="32"/>
      <c r="D136" s="151" t="s">
        <v>248</v>
      </c>
      <c r="F136" s="152" t="s">
        <v>4425</v>
      </c>
      <c r="I136" s="153"/>
      <c r="L136" s="32"/>
      <c r="M136" s="154"/>
      <c r="T136" s="56"/>
      <c r="AT136" s="17" t="s">
        <v>248</v>
      </c>
      <c r="AU136" s="17" t="s">
        <v>81</v>
      </c>
    </row>
    <row r="137" spans="2:65" s="1" customFormat="1" ht="66.75" customHeight="1">
      <c r="B137" s="32"/>
      <c r="C137" s="137" t="s">
        <v>258</v>
      </c>
      <c r="D137" s="137" t="s">
        <v>243</v>
      </c>
      <c r="E137" s="138" t="s">
        <v>4308</v>
      </c>
      <c r="F137" s="139" t="s">
        <v>4309</v>
      </c>
      <c r="G137" s="140" t="s">
        <v>263</v>
      </c>
      <c r="H137" s="141">
        <v>4</v>
      </c>
      <c r="I137" s="142"/>
      <c r="J137" s="143">
        <f>ROUND(I137*H137,2)</f>
        <v>0</v>
      </c>
      <c r="K137" s="144"/>
      <c r="L137" s="32"/>
      <c r="M137" s="145" t="s">
        <v>1</v>
      </c>
      <c r="N137" s="146" t="s">
        <v>38</v>
      </c>
      <c r="P137" s="147">
        <f>O137*H137</f>
        <v>0</v>
      </c>
      <c r="Q137" s="147">
        <v>0</v>
      </c>
      <c r="R137" s="147">
        <f>Q137*H137</f>
        <v>0</v>
      </c>
      <c r="S137" s="147">
        <v>0</v>
      </c>
      <c r="T137" s="148">
        <f>S137*H137</f>
        <v>0</v>
      </c>
      <c r="AR137" s="149" t="s">
        <v>1164</v>
      </c>
      <c r="AT137" s="149" t="s">
        <v>243</v>
      </c>
      <c r="AU137" s="149" t="s">
        <v>81</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1164</v>
      </c>
      <c r="BM137" s="149" t="s">
        <v>4426</v>
      </c>
    </row>
    <row r="138" spans="2:47" s="1" customFormat="1" ht="48.75">
      <c r="B138" s="32"/>
      <c r="D138" s="151" t="s">
        <v>248</v>
      </c>
      <c r="F138" s="152" t="s">
        <v>4311</v>
      </c>
      <c r="I138" s="153"/>
      <c r="L138" s="32"/>
      <c r="M138" s="154"/>
      <c r="T138" s="56"/>
      <c r="AT138" s="17" t="s">
        <v>248</v>
      </c>
      <c r="AU138" s="17" t="s">
        <v>81</v>
      </c>
    </row>
    <row r="139" spans="2:65" s="1" customFormat="1" ht="66.75" customHeight="1">
      <c r="B139" s="32"/>
      <c r="C139" s="137" t="s">
        <v>276</v>
      </c>
      <c r="D139" s="137" t="s">
        <v>243</v>
      </c>
      <c r="E139" s="138" t="s">
        <v>4427</v>
      </c>
      <c r="F139" s="139" t="s">
        <v>4428</v>
      </c>
      <c r="G139" s="140" t="s">
        <v>563</v>
      </c>
      <c r="H139" s="141">
        <v>53</v>
      </c>
      <c r="I139" s="142"/>
      <c r="J139" s="143">
        <f>ROUND(I139*H139,2)</f>
        <v>0</v>
      </c>
      <c r="K139" s="144"/>
      <c r="L139" s="32"/>
      <c r="M139" s="145" t="s">
        <v>1</v>
      </c>
      <c r="N139" s="146" t="s">
        <v>38</v>
      </c>
      <c r="P139" s="147">
        <f>O139*H139</f>
        <v>0</v>
      </c>
      <c r="Q139" s="147">
        <v>0</v>
      </c>
      <c r="R139" s="147">
        <f>Q139*H139</f>
        <v>0</v>
      </c>
      <c r="S139" s="147">
        <v>0</v>
      </c>
      <c r="T139" s="148">
        <f>S139*H139</f>
        <v>0</v>
      </c>
      <c r="AR139" s="149" t="s">
        <v>1164</v>
      </c>
      <c r="AT139" s="149" t="s">
        <v>243</v>
      </c>
      <c r="AU139" s="149" t="s">
        <v>81</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1164</v>
      </c>
      <c r="BM139" s="149" t="s">
        <v>4429</v>
      </c>
    </row>
    <row r="140" spans="2:47" s="1" customFormat="1" ht="58.5">
      <c r="B140" s="32"/>
      <c r="D140" s="151" t="s">
        <v>248</v>
      </c>
      <c r="F140" s="152" t="s">
        <v>4430</v>
      </c>
      <c r="I140" s="153"/>
      <c r="L140" s="32"/>
      <c r="M140" s="154"/>
      <c r="T140" s="56"/>
      <c r="AT140" s="17" t="s">
        <v>248</v>
      </c>
      <c r="AU140" s="17" t="s">
        <v>81</v>
      </c>
    </row>
    <row r="141" spans="2:51" s="13" customFormat="1" ht="22.5">
      <c r="B141" s="177"/>
      <c r="D141" s="151" t="s">
        <v>1584</v>
      </c>
      <c r="E141" s="178" t="s">
        <v>1</v>
      </c>
      <c r="F141" s="179" t="s">
        <v>1806</v>
      </c>
      <c r="H141" s="178" t="s">
        <v>1</v>
      </c>
      <c r="I141" s="180"/>
      <c r="L141" s="177"/>
      <c r="M141" s="181"/>
      <c r="T141" s="182"/>
      <c r="AT141" s="178" t="s">
        <v>1584</v>
      </c>
      <c r="AU141" s="178" t="s">
        <v>81</v>
      </c>
      <c r="AV141" s="13" t="s">
        <v>81</v>
      </c>
      <c r="AW141" s="13" t="s">
        <v>30</v>
      </c>
      <c r="AX141" s="13" t="s">
        <v>73</v>
      </c>
      <c r="AY141" s="178" t="s">
        <v>241</v>
      </c>
    </row>
    <row r="142" spans="2:51" s="12" customFormat="1" ht="11.25">
      <c r="B142" s="170"/>
      <c r="D142" s="151" t="s">
        <v>1584</v>
      </c>
      <c r="E142" s="171" t="s">
        <v>1</v>
      </c>
      <c r="F142" s="172" t="s">
        <v>423</v>
      </c>
      <c r="H142" s="173">
        <v>53</v>
      </c>
      <c r="I142" s="174"/>
      <c r="L142" s="170"/>
      <c r="M142" s="175"/>
      <c r="T142" s="176"/>
      <c r="AT142" s="171" t="s">
        <v>1584</v>
      </c>
      <c r="AU142" s="171" t="s">
        <v>81</v>
      </c>
      <c r="AV142" s="12" t="s">
        <v>83</v>
      </c>
      <c r="AW142" s="12" t="s">
        <v>30</v>
      </c>
      <c r="AX142" s="12" t="s">
        <v>81</v>
      </c>
      <c r="AY142" s="171" t="s">
        <v>241</v>
      </c>
    </row>
    <row r="143" spans="2:65" s="1" customFormat="1" ht="76.35" customHeight="1">
      <c r="B143" s="32"/>
      <c r="C143" s="137" t="s">
        <v>264</v>
      </c>
      <c r="D143" s="137" t="s">
        <v>243</v>
      </c>
      <c r="E143" s="138" t="s">
        <v>4431</v>
      </c>
      <c r="F143" s="139" t="s">
        <v>4432</v>
      </c>
      <c r="G143" s="140" t="s">
        <v>563</v>
      </c>
      <c r="H143" s="141">
        <v>10</v>
      </c>
      <c r="I143" s="142"/>
      <c r="J143" s="143">
        <f>ROUND(I143*H143,2)</f>
        <v>0</v>
      </c>
      <c r="K143" s="144"/>
      <c r="L143" s="32"/>
      <c r="M143" s="145" t="s">
        <v>1</v>
      </c>
      <c r="N143" s="146" t="s">
        <v>38</v>
      </c>
      <c r="P143" s="147">
        <f>O143*H143</f>
        <v>0</v>
      </c>
      <c r="Q143" s="147">
        <v>0</v>
      </c>
      <c r="R143" s="147">
        <f>Q143*H143</f>
        <v>0</v>
      </c>
      <c r="S143" s="147">
        <v>0</v>
      </c>
      <c r="T143" s="148">
        <f>S143*H143</f>
        <v>0</v>
      </c>
      <c r="AR143" s="149" t="s">
        <v>1164</v>
      </c>
      <c r="AT143" s="149" t="s">
        <v>243</v>
      </c>
      <c r="AU143" s="149" t="s">
        <v>81</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1164</v>
      </c>
      <c r="BM143" s="149" t="s">
        <v>4433</v>
      </c>
    </row>
    <row r="144" spans="2:47" s="1" customFormat="1" ht="58.5">
      <c r="B144" s="32"/>
      <c r="D144" s="151" t="s">
        <v>248</v>
      </c>
      <c r="F144" s="152" t="s">
        <v>4434</v>
      </c>
      <c r="I144" s="153"/>
      <c r="L144" s="32"/>
      <c r="M144" s="154"/>
      <c r="T144" s="56"/>
      <c r="AT144" s="17" t="s">
        <v>248</v>
      </c>
      <c r="AU144" s="17" t="s">
        <v>81</v>
      </c>
    </row>
    <row r="145" spans="2:51" s="13" customFormat="1" ht="22.5">
      <c r="B145" s="177"/>
      <c r="D145" s="151" t="s">
        <v>1584</v>
      </c>
      <c r="E145" s="178" t="s">
        <v>1</v>
      </c>
      <c r="F145" s="179" t="s">
        <v>1806</v>
      </c>
      <c r="H145" s="178" t="s">
        <v>1</v>
      </c>
      <c r="I145" s="180"/>
      <c r="L145" s="177"/>
      <c r="M145" s="181"/>
      <c r="T145" s="182"/>
      <c r="AT145" s="178" t="s">
        <v>1584</v>
      </c>
      <c r="AU145" s="178" t="s">
        <v>81</v>
      </c>
      <c r="AV145" s="13" t="s">
        <v>81</v>
      </c>
      <c r="AW145" s="13" t="s">
        <v>30</v>
      </c>
      <c r="AX145" s="13" t="s">
        <v>73</v>
      </c>
      <c r="AY145" s="178" t="s">
        <v>241</v>
      </c>
    </row>
    <row r="146" spans="2:51" s="12" customFormat="1" ht="11.25">
      <c r="B146" s="170"/>
      <c r="D146" s="151" t="s">
        <v>1584</v>
      </c>
      <c r="E146" s="171" t="s">
        <v>1</v>
      </c>
      <c r="F146" s="172" t="s">
        <v>264</v>
      </c>
      <c r="H146" s="173">
        <v>10</v>
      </c>
      <c r="I146" s="174"/>
      <c r="L146" s="170"/>
      <c r="M146" s="183"/>
      <c r="N146" s="184"/>
      <c r="O146" s="184"/>
      <c r="P146" s="184"/>
      <c r="Q146" s="184"/>
      <c r="R146" s="184"/>
      <c r="S146" s="184"/>
      <c r="T146" s="185"/>
      <c r="AT146" s="171" t="s">
        <v>1584</v>
      </c>
      <c r="AU146" s="171" t="s">
        <v>81</v>
      </c>
      <c r="AV146" s="12" t="s">
        <v>83</v>
      </c>
      <c r="AW146" s="12" t="s">
        <v>30</v>
      </c>
      <c r="AX146" s="12" t="s">
        <v>81</v>
      </c>
      <c r="AY146" s="171" t="s">
        <v>241</v>
      </c>
    </row>
    <row r="147" spans="2:12" s="1" customFormat="1" ht="6.95" customHeight="1">
      <c r="B147" s="44"/>
      <c r="C147" s="45"/>
      <c r="D147" s="45"/>
      <c r="E147" s="45"/>
      <c r="F147" s="45"/>
      <c r="G147" s="45"/>
      <c r="H147" s="45"/>
      <c r="I147" s="45"/>
      <c r="J147" s="45"/>
      <c r="K147" s="45"/>
      <c r="L147" s="32"/>
    </row>
  </sheetData>
  <sheetProtection algorithmName="SHA-512" hashValue="iHK4vGK0ey/q6Fh0syE3yBNhnhUZG0lIRiEz6fVfgIE5lcXEdzHXG15QKQtoTEHhnEo2SWi+FJVA7W3YAzVwgA==" saltValue="IXu4egFNFMkn47zmgT9DopLu2suLPA6bIV1o+Ir/3otlVbTLkzHZ0eUuzR00rE6CRVkVYVsHYMGuzrODoOtP7w==" spinCount="100000" sheet="1" objects="1" scenarios="1" formatColumns="0" formatRows="0" autoFilter="0"/>
  <autoFilter ref="C120:K14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BM26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193</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4435</v>
      </c>
      <c r="F9" s="247"/>
      <c r="G9" s="247"/>
      <c r="H9" s="247"/>
      <c r="L9" s="32"/>
    </row>
    <row r="10" spans="2:12" s="1" customFormat="1" ht="12" customHeight="1">
      <c r="B10" s="32"/>
      <c r="D10" s="27" t="s">
        <v>3927</v>
      </c>
      <c r="L10" s="32"/>
    </row>
    <row r="11" spans="2:12" s="1" customFormat="1" ht="16.5" customHeight="1">
      <c r="B11" s="32"/>
      <c r="E11" s="241" t="s">
        <v>4164</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ROUND(J121,2)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ROUND((SUM(BE121:BE262)),2)</f>
        <v>0</v>
      </c>
      <c r="I35" s="96">
        <v>0.21</v>
      </c>
      <c r="J35" s="86">
        <f>ROUND(((SUM(BE121:BE262))*I35),2)</f>
        <v>0</v>
      </c>
      <c r="L35" s="32"/>
    </row>
    <row r="36" spans="2:12" s="1" customFormat="1" ht="14.45" customHeight="1">
      <c r="B36" s="32"/>
      <c r="E36" s="27" t="s">
        <v>39</v>
      </c>
      <c r="F36" s="86">
        <f>ROUND((SUM(BF121:BF262)),2)</f>
        <v>0</v>
      </c>
      <c r="I36" s="96">
        <v>0.15</v>
      </c>
      <c r="J36" s="86">
        <f>ROUND(((SUM(BF121:BF262))*I36),2)</f>
        <v>0</v>
      </c>
      <c r="L36" s="32"/>
    </row>
    <row r="37" spans="2:12" s="1" customFormat="1" ht="14.45" customHeight="1" hidden="1">
      <c r="B37" s="32"/>
      <c r="E37" s="27" t="s">
        <v>40</v>
      </c>
      <c r="F37" s="86">
        <f>ROUND((SUM(BG121:BG262)),2)</f>
        <v>0</v>
      </c>
      <c r="I37" s="96">
        <v>0.21</v>
      </c>
      <c r="J37" s="86">
        <f>0</f>
        <v>0</v>
      </c>
      <c r="L37" s="32"/>
    </row>
    <row r="38" spans="2:12" s="1" customFormat="1" ht="14.45" customHeight="1" hidden="1">
      <c r="B38" s="32"/>
      <c r="E38" s="27" t="s">
        <v>41</v>
      </c>
      <c r="F38" s="86">
        <f>ROUND((SUM(BH121:BH262)),2)</f>
        <v>0</v>
      </c>
      <c r="I38" s="96">
        <v>0.15</v>
      </c>
      <c r="J38" s="86">
        <f>0</f>
        <v>0</v>
      </c>
      <c r="L38" s="32"/>
    </row>
    <row r="39" spans="2:12" s="1" customFormat="1" ht="14.45" customHeight="1" hidden="1">
      <c r="B39" s="32"/>
      <c r="E39" s="27" t="s">
        <v>42</v>
      </c>
      <c r="F39" s="86">
        <f>ROUND((SUM(BI121:BI262)),2)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4435</v>
      </c>
      <c r="F87" s="247"/>
      <c r="G87" s="247"/>
      <c r="H87" s="247"/>
      <c r="L87" s="32"/>
    </row>
    <row r="88" spans="2:12" s="1" customFormat="1" ht="12" customHeight="1">
      <c r="B88" s="32"/>
      <c r="C88" s="27" t="s">
        <v>3927</v>
      </c>
      <c r="L88" s="32"/>
    </row>
    <row r="89" spans="2:12" s="1" customFormat="1" ht="16.5" customHeight="1">
      <c r="B89" s="32"/>
      <c r="E89" s="241" t="str">
        <f>E11</f>
        <v>R01 - Infrastruktura</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J121</f>
        <v>0</v>
      </c>
      <c r="L98" s="32"/>
      <c r="AU98" s="17" t="s">
        <v>212</v>
      </c>
    </row>
    <row r="99" spans="2:12" s="8" customFormat="1" ht="24.95" customHeight="1">
      <c r="B99" s="108"/>
      <c r="D99" s="109" t="s">
        <v>225</v>
      </c>
      <c r="E99" s="110"/>
      <c r="F99" s="110"/>
      <c r="G99" s="110"/>
      <c r="H99" s="110"/>
      <c r="I99" s="110"/>
      <c r="J99" s="111">
        <f>J122</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ht="12" customHeight="1">
      <c r="B110" s="20"/>
      <c r="C110" s="27" t="s">
        <v>206</v>
      </c>
      <c r="L110" s="20"/>
    </row>
    <row r="111" spans="2:12" s="1" customFormat="1" ht="16.5" customHeight="1">
      <c r="B111" s="32"/>
      <c r="E111" s="245" t="s">
        <v>4435</v>
      </c>
      <c r="F111" s="247"/>
      <c r="G111" s="247"/>
      <c r="H111" s="247"/>
      <c r="L111" s="32"/>
    </row>
    <row r="112" spans="2:12" s="1" customFormat="1" ht="12" customHeight="1">
      <c r="B112" s="32"/>
      <c r="C112" s="27" t="s">
        <v>3927</v>
      </c>
      <c r="L112" s="32"/>
    </row>
    <row r="113" spans="2:12" s="1" customFormat="1" ht="16.5" customHeight="1">
      <c r="B113" s="32"/>
      <c r="E113" s="241" t="str">
        <f>E11</f>
        <v>R01 - Infrastruktura</v>
      </c>
      <c r="F113" s="247"/>
      <c r="G113" s="247"/>
      <c r="H113" s="247"/>
      <c r="L113" s="32"/>
    </row>
    <row r="114" spans="2:12" s="1" customFormat="1" ht="6.95" customHeight="1">
      <c r="B114" s="32"/>
      <c r="L114" s="32"/>
    </row>
    <row r="115" spans="2:12" s="1" customFormat="1" ht="12" customHeight="1">
      <c r="B115" s="32"/>
      <c r="C115" s="27" t="s">
        <v>20</v>
      </c>
      <c r="F115" s="25" t="str">
        <f>F14</f>
        <v xml:space="preserve"> </v>
      </c>
      <c r="I115" s="27" t="s">
        <v>22</v>
      </c>
      <c r="J115" s="52" t="str">
        <f>IF(J14="","",J14)</f>
        <v>30. 6. 2023</v>
      </c>
      <c r="L115" s="32"/>
    </row>
    <row r="116" spans="2:12" s="1" customFormat="1" ht="6.95" customHeight="1">
      <c r="B116" s="32"/>
      <c r="L116" s="32"/>
    </row>
    <row r="117" spans="2:12" s="1" customFormat="1" ht="15.2" customHeight="1">
      <c r="B117" s="32"/>
      <c r="C117" s="27" t="s">
        <v>24</v>
      </c>
      <c r="F117" s="25" t="str">
        <f>E17</f>
        <v xml:space="preserve"> </v>
      </c>
      <c r="I117" s="27" t="s">
        <v>29</v>
      </c>
      <c r="J117" s="30" t="str">
        <f>E23</f>
        <v>Ing. Petr Kortyš</v>
      </c>
      <c r="L117" s="32"/>
    </row>
    <row r="118" spans="2:12" s="1" customFormat="1" ht="15.2" customHeight="1">
      <c r="B118" s="32"/>
      <c r="C118" s="27" t="s">
        <v>27</v>
      </c>
      <c r="F118" s="25" t="str">
        <f>IF(E20="","",E20)</f>
        <v>Vyplň údaj</v>
      </c>
      <c r="I118" s="27" t="s">
        <v>31</v>
      </c>
      <c r="J118" s="30" t="str">
        <f>E26</f>
        <v xml:space="preserve"> </v>
      </c>
      <c r="L118" s="32"/>
    </row>
    <row r="119" spans="2:12" s="1" customFormat="1" ht="10.35" customHeight="1">
      <c r="B119" s="32"/>
      <c r="L119" s="32"/>
    </row>
    <row r="120" spans="2:20" s="10" customFormat="1" ht="29.25" customHeight="1">
      <c r="B120" s="116"/>
      <c r="C120" s="117" t="s">
        <v>227</v>
      </c>
      <c r="D120" s="118" t="s">
        <v>58</v>
      </c>
      <c r="E120" s="118" t="s">
        <v>54</v>
      </c>
      <c r="F120" s="118" t="s">
        <v>55</v>
      </c>
      <c r="G120" s="118" t="s">
        <v>228</v>
      </c>
      <c r="H120" s="118" t="s">
        <v>229</v>
      </c>
      <c r="I120" s="118" t="s">
        <v>230</v>
      </c>
      <c r="J120" s="119" t="s">
        <v>210</v>
      </c>
      <c r="K120" s="120" t="s">
        <v>231</v>
      </c>
      <c r="L120" s="116"/>
      <c r="M120" s="59" t="s">
        <v>1</v>
      </c>
      <c r="N120" s="60" t="s">
        <v>37</v>
      </c>
      <c r="O120" s="60" t="s">
        <v>232</v>
      </c>
      <c r="P120" s="60" t="s">
        <v>233</v>
      </c>
      <c r="Q120" s="60" t="s">
        <v>234</v>
      </c>
      <c r="R120" s="60" t="s">
        <v>235</v>
      </c>
      <c r="S120" s="60" t="s">
        <v>236</v>
      </c>
      <c r="T120" s="61" t="s">
        <v>237</v>
      </c>
    </row>
    <row r="121" spans="2:63" s="1" customFormat="1" ht="22.9" customHeight="1">
      <c r="B121" s="32"/>
      <c r="C121" s="64" t="s">
        <v>238</v>
      </c>
      <c r="J121" s="121">
        <f>BK121</f>
        <v>0</v>
      </c>
      <c r="L121" s="32"/>
      <c r="M121" s="62"/>
      <c r="N121" s="53"/>
      <c r="O121" s="53"/>
      <c r="P121" s="122">
        <f>P122</f>
        <v>0</v>
      </c>
      <c r="Q121" s="53"/>
      <c r="R121" s="122">
        <f>R122</f>
        <v>0</v>
      </c>
      <c r="S121" s="53"/>
      <c r="T121" s="123">
        <f>T122</f>
        <v>0</v>
      </c>
      <c r="AT121" s="17" t="s">
        <v>72</v>
      </c>
      <c r="AU121" s="17" t="s">
        <v>212</v>
      </c>
      <c r="BK121" s="124">
        <f>BK122</f>
        <v>0</v>
      </c>
    </row>
    <row r="122" spans="2:63" s="11" customFormat="1" ht="25.9" customHeight="1">
      <c r="B122" s="125"/>
      <c r="D122" s="126" t="s">
        <v>72</v>
      </c>
      <c r="E122" s="127" t="s">
        <v>636</v>
      </c>
      <c r="F122" s="127" t="s">
        <v>637</v>
      </c>
      <c r="I122" s="128"/>
      <c r="J122" s="129">
        <f>BK122</f>
        <v>0</v>
      </c>
      <c r="L122" s="125"/>
      <c r="M122" s="130"/>
      <c r="P122" s="131">
        <f>SUM(P123:P262)</f>
        <v>0</v>
      </c>
      <c r="R122" s="131">
        <f>SUM(R123:R262)</f>
        <v>0</v>
      </c>
      <c r="T122" s="132">
        <f>SUM(T123:T262)</f>
        <v>0</v>
      </c>
      <c r="AR122" s="126" t="s">
        <v>247</v>
      </c>
      <c r="AT122" s="133" t="s">
        <v>72</v>
      </c>
      <c r="AU122" s="133" t="s">
        <v>73</v>
      </c>
      <c r="AY122" s="126" t="s">
        <v>241</v>
      </c>
      <c r="BK122" s="134">
        <f>SUM(BK123:BK262)</f>
        <v>0</v>
      </c>
    </row>
    <row r="123" spans="2:65" s="1" customFormat="1" ht="24.2" customHeight="1">
      <c r="B123" s="32"/>
      <c r="C123" s="137" t="s">
        <v>81</v>
      </c>
      <c r="D123" s="137" t="s">
        <v>243</v>
      </c>
      <c r="E123" s="138" t="s">
        <v>4436</v>
      </c>
      <c r="F123" s="139" t="s">
        <v>4437</v>
      </c>
      <c r="G123" s="140" t="s">
        <v>267</v>
      </c>
      <c r="H123" s="141">
        <v>200</v>
      </c>
      <c r="I123" s="142"/>
      <c r="J123" s="143">
        <f>ROUND(I123*H123,2)</f>
        <v>0</v>
      </c>
      <c r="K123" s="144"/>
      <c r="L123" s="32"/>
      <c r="M123" s="145" t="s">
        <v>1</v>
      </c>
      <c r="N123" s="146" t="s">
        <v>38</v>
      </c>
      <c r="P123" s="147">
        <f>O123*H123</f>
        <v>0</v>
      </c>
      <c r="Q123" s="147">
        <v>0</v>
      </c>
      <c r="R123" s="147">
        <f>Q123*H123</f>
        <v>0</v>
      </c>
      <c r="S123" s="147">
        <v>0</v>
      </c>
      <c r="T123" s="148">
        <f>S123*H123</f>
        <v>0</v>
      </c>
      <c r="AR123" s="149" t="s">
        <v>1164</v>
      </c>
      <c r="AT123" s="149" t="s">
        <v>243</v>
      </c>
      <c r="AU123" s="149" t="s">
        <v>81</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1164</v>
      </c>
      <c r="BM123" s="149" t="s">
        <v>4438</v>
      </c>
    </row>
    <row r="124" spans="2:47" s="1" customFormat="1" ht="19.5">
      <c r="B124" s="32"/>
      <c r="D124" s="151" t="s">
        <v>248</v>
      </c>
      <c r="F124" s="152" t="s">
        <v>4437</v>
      </c>
      <c r="I124" s="153"/>
      <c r="L124" s="32"/>
      <c r="M124" s="154"/>
      <c r="T124" s="56"/>
      <c r="AT124" s="17" t="s">
        <v>248</v>
      </c>
      <c r="AU124" s="17" t="s">
        <v>81</v>
      </c>
    </row>
    <row r="125" spans="2:65" s="1" customFormat="1" ht="33" customHeight="1">
      <c r="B125" s="32"/>
      <c r="C125" s="137" t="s">
        <v>83</v>
      </c>
      <c r="D125" s="137" t="s">
        <v>243</v>
      </c>
      <c r="E125" s="138" t="s">
        <v>4236</v>
      </c>
      <c r="F125" s="139" t="s">
        <v>4237</v>
      </c>
      <c r="G125" s="140" t="s">
        <v>267</v>
      </c>
      <c r="H125" s="141">
        <v>500</v>
      </c>
      <c r="I125" s="142"/>
      <c r="J125" s="143">
        <f>ROUND(I125*H125,2)</f>
        <v>0</v>
      </c>
      <c r="K125" s="144"/>
      <c r="L125" s="32"/>
      <c r="M125" s="145" t="s">
        <v>1</v>
      </c>
      <c r="N125" s="146" t="s">
        <v>38</v>
      </c>
      <c r="P125" s="147">
        <f>O125*H125</f>
        <v>0</v>
      </c>
      <c r="Q125" s="147">
        <v>0</v>
      </c>
      <c r="R125" s="147">
        <f>Q125*H125</f>
        <v>0</v>
      </c>
      <c r="S125" s="147">
        <v>0</v>
      </c>
      <c r="T125" s="148">
        <f>S125*H125</f>
        <v>0</v>
      </c>
      <c r="AR125" s="149" t="s">
        <v>1164</v>
      </c>
      <c r="AT125" s="149" t="s">
        <v>243</v>
      </c>
      <c r="AU125" s="149" t="s">
        <v>81</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1164</v>
      </c>
      <c r="BM125" s="149" t="s">
        <v>4439</v>
      </c>
    </row>
    <row r="126" spans="2:47" s="1" customFormat="1" ht="19.5">
      <c r="B126" s="32"/>
      <c r="D126" s="151" t="s">
        <v>248</v>
      </c>
      <c r="F126" s="152" t="s">
        <v>4237</v>
      </c>
      <c r="I126" s="153"/>
      <c r="L126" s="32"/>
      <c r="M126" s="154"/>
      <c r="T126" s="56"/>
      <c r="AT126" s="17" t="s">
        <v>248</v>
      </c>
      <c r="AU126" s="17" t="s">
        <v>81</v>
      </c>
    </row>
    <row r="127" spans="2:65" s="1" customFormat="1" ht="33" customHeight="1">
      <c r="B127" s="32"/>
      <c r="C127" s="137" t="s">
        <v>251</v>
      </c>
      <c r="D127" s="137" t="s">
        <v>243</v>
      </c>
      <c r="E127" s="138" t="s">
        <v>1592</v>
      </c>
      <c r="F127" s="139" t="s">
        <v>4196</v>
      </c>
      <c r="G127" s="140" t="s">
        <v>267</v>
      </c>
      <c r="H127" s="141">
        <v>385</v>
      </c>
      <c r="I127" s="142"/>
      <c r="J127" s="143">
        <f>ROUND(I127*H127,2)</f>
        <v>0</v>
      </c>
      <c r="K127" s="144"/>
      <c r="L127" s="32"/>
      <c r="M127" s="145" t="s">
        <v>1</v>
      </c>
      <c r="N127" s="146" t="s">
        <v>38</v>
      </c>
      <c r="P127" s="147">
        <f>O127*H127</f>
        <v>0</v>
      </c>
      <c r="Q127" s="147">
        <v>0</v>
      </c>
      <c r="R127" s="147">
        <f>Q127*H127</f>
        <v>0</v>
      </c>
      <c r="S127" s="147">
        <v>0</v>
      </c>
      <c r="T127" s="148">
        <f>S127*H127</f>
        <v>0</v>
      </c>
      <c r="AR127" s="149" t="s">
        <v>1164</v>
      </c>
      <c r="AT127" s="149" t="s">
        <v>243</v>
      </c>
      <c r="AU127" s="149" t="s">
        <v>81</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1164</v>
      </c>
      <c r="BM127" s="149" t="s">
        <v>4440</v>
      </c>
    </row>
    <row r="128" spans="2:47" s="1" customFormat="1" ht="19.5">
      <c r="B128" s="32"/>
      <c r="D128" s="151" t="s">
        <v>248</v>
      </c>
      <c r="F128" s="152" t="s">
        <v>4196</v>
      </c>
      <c r="I128" s="153"/>
      <c r="L128" s="32"/>
      <c r="M128" s="154"/>
      <c r="T128" s="56"/>
      <c r="AT128" s="17" t="s">
        <v>248</v>
      </c>
      <c r="AU128" s="17" t="s">
        <v>81</v>
      </c>
    </row>
    <row r="129" spans="2:65" s="1" customFormat="1" ht="33" customHeight="1">
      <c r="B129" s="32"/>
      <c r="C129" s="155" t="s">
        <v>247</v>
      </c>
      <c r="D129" s="155" t="s">
        <v>260</v>
      </c>
      <c r="E129" s="156" t="s">
        <v>4441</v>
      </c>
      <c r="F129" s="157" t="s">
        <v>4442</v>
      </c>
      <c r="G129" s="158" t="s">
        <v>267</v>
      </c>
      <c r="H129" s="159">
        <v>260</v>
      </c>
      <c r="I129" s="160"/>
      <c r="J129" s="161">
        <f>ROUND(I129*H129,2)</f>
        <v>0</v>
      </c>
      <c r="K129" s="162"/>
      <c r="L129" s="163"/>
      <c r="M129" s="164" t="s">
        <v>1</v>
      </c>
      <c r="N129" s="165" t="s">
        <v>38</v>
      </c>
      <c r="P129" s="147">
        <f>O129*H129</f>
        <v>0</v>
      </c>
      <c r="Q129" s="147">
        <v>0</v>
      </c>
      <c r="R129" s="147">
        <f>Q129*H129</f>
        <v>0</v>
      </c>
      <c r="S129" s="147">
        <v>0</v>
      </c>
      <c r="T129" s="148">
        <f>S129*H129</f>
        <v>0</v>
      </c>
      <c r="AR129" s="149" t="s">
        <v>1164</v>
      </c>
      <c r="AT129" s="149" t="s">
        <v>260</v>
      </c>
      <c r="AU129" s="149" t="s">
        <v>81</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1164</v>
      </c>
      <c r="BM129" s="149" t="s">
        <v>4443</v>
      </c>
    </row>
    <row r="130" spans="2:47" s="1" customFormat="1" ht="19.5">
      <c r="B130" s="32"/>
      <c r="D130" s="151" t="s">
        <v>248</v>
      </c>
      <c r="F130" s="152" t="s">
        <v>4442</v>
      </c>
      <c r="I130" s="153"/>
      <c r="L130" s="32"/>
      <c r="M130" s="154"/>
      <c r="T130" s="56"/>
      <c r="AT130" s="17" t="s">
        <v>248</v>
      </c>
      <c r="AU130" s="17" t="s">
        <v>81</v>
      </c>
    </row>
    <row r="131" spans="2:65" s="1" customFormat="1" ht="33" customHeight="1">
      <c r="B131" s="32"/>
      <c r="C131" s="155" t="s">
        <v>259</v>
      </c>
      <c r="D131" s="155" t="s">
        <v>260</v>
      </c>
      <c r="E131" s="156" t="s">
        <v>4444</v>
      </c>
      <c r="F131" s="157" t="s">
        <v>4445</v>
      </c>
      <c r="G131" s="158" t="s">
        <v>267</v>
      </c>
      <c r="H131" s="159">
        <v>105</v>
      </c>
      <c r="I131" s="160"/>
      <c r="J131" s="161">
        <f>ROUND(I131*H131,2)</f>
        <v>0</v>
      </c>
      <c r="K131" s="162"/>
      <c r="L131" s="163"/>
      <c r="M131" s="164" t="s">
        <v>1</v>
      </c>
      <c r="N131" s="165" t="s">
        <v>38</v>
      </c>
      <c r="P131" s="147">
        <f>O131*H131</f>
        <v>0</v>
      </c>
      <c r="Q131" s="147">
        <v>0</v>
      </c>
      <c r="R131" s="147">
        <f>Q131*H131</f>
        <v>0</v>
      </c>
      <c r="S131" s="147">
        <v>0</v>
      </c>
      <c r="T131" s="148">
        <f>S131*H131</f>
        <v>0</v>
      </c>
      <c r="AR131" s="149" t="s">
        <v>1164</v>
      </c>
      <c r="AT131" s="149" t="s">
        <v>260</v>
      </c>
      <c r="AU131" s="149" t="s">
        <v>81</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1164</v>
      </c>
      <c r="BM131" s="149" t="s">
        <v>4446</v>
      </c>
    </row>
    <row r="132" spans="2:47" s="1" customFormat="1" ht="19.5">
      <c r="B132" s="32"/>
      <c r="D132" s="151" t="s">
        <v>248</v>
      </c>
      <c r="F132" s="152" t="s">
        <v>4445</v>
      </c>
      <c r="I132" s="153"/>
      <c r="L132" s="32"/>
      <c r="M132" s="154"/>
      <c r="T132" s="56"/>
      <c r="AT132" s="17" t="s">
        <v>248</v>
      </c>
      <c r="AU132" s="17" t="s">
        <v>81</v>
      </c>
    </row>
    <row r="133" spans="2:65" s="1" customFormat="1" ht="33" customHeight="1">
      <c r="B133" s="32"/>
      <c r="C133" s="155" t="s">
        <v>254</v>
      </c>
      <c r="D133" s="155" t="s">
        <v>260</v>
      </c>
      <c r="E133" s="156" t="s">
        <v>1590</v>
      </c>
      <c r="F133" s="157" t="s">
        <v>1591</v>
      </c>
      <c r="G133" s="158" t="s">
        <v>267</v>
      </c>
      <c r="H133" s="159">
        <v>20</v>
      </c>
      <c r="I133" s="160"/>
      <c r="J133" s="161">
        <f>ROUND(I133*H133,2)</f>
        <v>0</v>
      </c>
      <c r="K133" s="162"/>
      <c r="L133" s="163"/>
      <c r="M133" s="164" t="s">
        <v>1</v>
      </c>
      <c r="N133" s="165" t="s">
        <v>38</v>
      </c>
      <c r="P133" s="147">
        <f>O133*H133</f>
        <v>0</v>
      </c>
      <c r="Q133" s="147">
        <v>0</v>
      </c>
      <c r="R133" s="147">
        <f>Q133*H133</f>
        <v>0</v>
      </c>
      <c r="S133" s="147">
        <v>0</v>
      </c>
      <c r="T133" s="148">
        <f>S133*H133</f>
        <v>0</v>
      </c>
      <c r="AR133" s="149" t="s">
        <v>1164</v>
      </c>
      <c r="AT133" s="149" t="s">
        <v>260</v>
      </c>
      <c r="AU133" s="149" t="s">
        <v>81</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1164</v>
      </c>
      <c r="BM133" s="149" t="s">
        <v>4447</v>
      </c>
    </row>
    <row r="134" spans="2:47" s="1" customFormat="1" ht="19.5">
      <c r="B134" s="32"/>
      <c r="D134" s="151" t="s">
        <v>248</v>
      </c>
      <c r="F134" s="152" t="s">
        <v>1591</v>
      </c>
      <c r="I134" s="153"/>
      <c r="L134" s="32"/>
      <c r="M134" s="154"/>
      <c r="T134" s="56"/>
      <c r="AT134" s="17" t="s">
        <v>248</v>
      </c>
      <c r="AU134" s="17" t="s">
        <v>81</v>
      </c>
    </row>
    <row r="135" spans="2:65" s="1" customFormat="1" ht="33" customHeight="1">
      <c r="B135" s="32"/>
      <c r="C135" s="137" t="s">
        <v>269</v>
      </c>
      <c r="D135" s="137" t="s">
        <v>243</v>
      </c>
      <c r="E135" s="138" t="s">
        <v>4190</v>
      </c>
      <c r="F135" s="139" t="s">
        <v>4191</v>
      </c>
      <c r="G135" s="140" t="s">
        <v>267</v>
      </c>
      <c r="H135" s="141">
        <v>1410</v>
      </c>
      <c r="I135" s="142"/>
      <c r="J135" s="143">
        <f>ROUND(I135*H135,2)</f>
        <v>0</v>
      </c>
      <c r="K135" s="144"/>
      <c r="L135" s="32"/>
      <c r="M135" s="145" t="s">
        <v>1</v>
      </c>
      <c r="N135" s="146" t="s">
        <v>38</v>
      </c>
      <c r="P135" s="147">
        <f>O135*H135</f>
        <v>0</v>
      </c>
      <c r="Q135" s="147">
        <v>0</v>
      </c>
      <c r="R135" s="147">
        <f>Q135*H135</f>
        <v>0</v>
      </c>
      <c r="S135" s="147">
        <v>0</v>
      </c>
      <c r="T135" s="148">
        <f>S135*H135</f>
        <v>0</v>
      </c>
      <c r="AR135" s="149" t="s">
        <v>1164</v>
      </c>
      <c r="AT135" s="149" t="s">
        <v>243</v>
      </c>
      <c r="AU135" s="149" t="s">
        <v>81</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1164</v>
      </c>
      <c r="BM135" s="149" t="s">
        <v>4448</v>
      </c>
    </row>
    <row r="136" spans="2:47" s="1" customFormat="1" ht="19.5">
      <c r="B136" s="32"/>
      <c r="D136" s="151" t="s">
        <v>248</v>
      </c>
      <c r="F136" s="152" t="s">
        <v>4191</v>
      </c>
      <c r="I136" s="153"/>
      <c r="L136" s="32"/>
      <c r="M136" s="154"/>
      <c r="T136" s="56"/>
      <c r="AT136" s="17" t="s">
        <v>248</v>
      </c>
      <c r="AU136" s="17" t="s">
        <v>81</v>
      </c>
    </row>
    <row r="137" spans="2:65" s="1" customFormat="1" ht="33" customHeight="1">
      <c r="B137" s="32"/>
      <c r="C137" s="155" t="s">
        <v>258</v>
      </c>
      <c r="D137" s="155" t="s">
        <v>260</v>
      </c>
      <c r="E137" s="156" t="s">
        <v>4449</v>
      </c>
      <c r="F137" s="157" t="s">
        <v>4450</v>
      </c>
      <c r="G137" s="158" t="s">
        <v>267</v>
      </c>
      <c r="H137" s="159">
        <v>1080</v>
      </c>
      <c r="I137" s="160"/>
      <c r="J137" s="161">
        <f>ROUND(I137*H137,2)</f>
        <v>0</v>
      </c>
      <c r="K137" s="162"/>
      <c r="L137" s="163"/>
      <c r="M137" s="164" t="s">
        <v>1</v>
      </c>
      <c r="N137" s="165" t="s">
        <v>38</v>
      </c>
      <c r="P137" s="147">
        <f>O137*H137</f>
        <v>0</v>
      </c>
      <c r="Q137" s="147">
        <v>0</v>
      </c>
      <c r="R137" s="147">
        <f>Q137*H137</f>
        <v>0</v>
      </c>
      <c r="S137" s="147">
        <v>0</v>
      </c>
      <c r="T137" s="148">
        <f>S137*H137</f>
        <v>0</v>
      </c>
      <c r="AR137" s="149" t="s">
        <v>1164</v>
      </c>
      <c r="AT137" s="149" t="s">
        <v>260</v>
      </c>
      <c r="AU137" s="149" t="s">
        <v>81</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1164</v>
      </c>
      <c r="BM137" s="149" t="s">
        <v>4451</v>
      </c>
    </row>
    <row r="138" spans="2:47" s="1" customFormat="1" ht="19.5">
      <c r="B138" s="32"/>
      <c r="D138" s="151" t="s">
        <v>248</v>
      </c>
      <c r="F138" s="152" t="s">
        <v>4450</v>
      </c>
      <c r="I138" s="153"/>
      <c r="L138" s="32"/>
      <c r="M138" s="154"/>
      <c r="T138" s="56"/>
      <c r="AT138" s="17" t="s">
        <v>248</v>
      </c>
      <c r="AU138" s="17" t="s">
        <v>81</v>
      </c>
    </row>
    <row r="139" spans="2:65" s="1" customFormat="1" ht="33" customHeight="1">
      <c r="B139" s="32"/>
      <c r="C139" s="155" t="s">
        <v>276</v>
      </c>
      <c r="D139" s="155" t="s">
        <v>260</v>
      </c>
      <c r="E139" s="156" t="s">
        <v>4452</v>
      </c>
      <c r="F139" s="157" t="s">
        <v>4453</v>
      </c>
      <c r="G139" s="158" t="s">
        <v>267</v>
      </c>
      <c r="H139" s="159">
        <v>10</v>
      </c>
      <c r="I139" s="160"/>
      <c r="J139" s="161">
        <f>ROUND(I139*H139,2)</f>
        <v>0</v>
      </c>
      <c r="K139" s="162"/>
      <c r="L139" s="163"/>
      <c r="M139" s="164" t="s">
        <v>1</v>
      </c>
      <c r="N139" s="165" t="s">
        <v>38</v>
      </c>
      <c r="P139" s="147">
        <f>O139*H139</f>
        <v>0</v>
      </c>
      <c r="Q139" s="147">
        <v>0</v>
      </c>
      <c r="R139" s="147">
        <f>Q139*H139</f>
        <v>0</v>
      </c>
      <c r="S139" s="147">
        <v>0</v>
      </c>
      <c r="T139" s="148">
        <f>S139*H139</f>
        <v>0</v>
      </c>
      <c r="AR139" s="149" t="s">
        <v>1164</v>
      </c>
      <c r="AT139" s="149" t="s">
        <v>260</v>
      </c>
      <c r="AU139" s="149" t="s">
        <v>81</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1164</v>
      </c>
      <c r="BM139" s="149" t="s">
        <v>4454</v>
      </c>
    </row>
    <row r="140" spans="2:47" s="1" customFormat="1" ht="19.5">
      <c r="B140" s="32"/>
      <c r="D140" s="151" t="s">
        <v>248</v>
      </c>
      <c r="F140" s="152" t="s">
        <v>4453</v>
      </c>
      <c r="I140" s="153"/>
      <c r="L140" s="32"/>
      <c r="M140" s="154"/>
      <c r="T140" s="56"/>
      <c r="AT140" s="17" t="s">
        <v>248</v>
      </c>
      <c r="AU140" s="17" t="s">
        <v>81</v>
      </c>
    </row>
    <row r="141" spans="2:65" s="1" customFormat="1" ht="33" customHeight="1">
      <c r="B141" s="32"/>
      <c r="C141" s="155" t="s">
        <v>264</v>
      </c>
      <c r="D141" s="155" t="s">
        <v>260</v>
      </c>
      <c r="E141" s="156" t="s">
        <v>4455</v>
      </c>
      <c r="F141" s="157" t="s">
        <v>4456</v>
      </c>
      <c r="G141" s="158" t="s">
        <v>267</v>
      </c>
      <c r="H141" s="159">
        <v>20</v>
      </c>
      <c r="I141" s="160"/>
      <c r="J141" s="161">
        <f>ROUND(I141*H141,2)</f>
        <v>0</v>
      </c>
      <c r="K141" s="162"/>
      <c r="L141" s="163"/>
      <c r="M141" s="164" t="s">
        <v>1</v>
      </c>
      <c r="N141" s="165" t="s">
        <v>38</v>
      </c>
      <c r="P141" s="147">
        <f>O141*H141</f>
        <v>0</v>
      </c>
      <c r="Q141" s="147">
        <v>0</v>
      </c>
      <c r="R141" s="147">
        <f>Q141*H141</f>
        <v>0</v>
      </c>
      <c r="S141" s="147">
        <v>0</v>
      </c>
      <c r="T141" s="148">
        <f>S141*H141</f>
        <v>0</v>
      </c>
      <c r="AR141" s="149" t="s">
        <v>1164</v>
      </c>
      <c r="AT141" s="149" t="s">
        <v>260</v>
      </c>
      <c r="AU141" s="149" t="s">
        <v>81</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1164</v>
      </c>
      <c r="BM141" s="149" t="s">
        <v>4457</v>
      </c>
    </row>
    <row r="142" spans="2:47" s="1" customFormat="1" ht="19.5">
      <c r="B142" s="32"/>
      <c r="D142" s="151" t="s">
        <v>248</v>
      </c>
      <c r="F142" s="152" t="s">
        <v>4456</v>
      </c>
      <c r="I142" s="153"/>
      <c r="L142" s="32"/>
      <c r="M142" s="154"/>
      <c r="T142" s="56"/>
      <c r="AT142" s="17" t="s">
        <v>248</v>
      </c>
      <c r="AU142" s="17" t="s">
        <v>81</v>
      </c>
    </row>
    <row r="143" spans="2:65" s="1" customFormat="1" ht="24.2" customHeight="1">
      <c r="B143" s="32"/>
      <c r="C143" s="155" t="s">
        <v>283</v>
      </c>
      <c r="D143" s="155" t="s">
        <v>260</v>
      </c>
      <c r="E143" s="156" t="s">
        <v>4186</v>
      </c>
      <c r="F143" s="157" t="s">
        <v>4187</v>
      </c>
      <c r="G143" s="158" t="s">
        <v>267</v>
      </c>
      <c r="H143" s="159">
        <v>300</v>
      </c>
      <c r="I143" s="160"/>
      <c r="J143" s="161">
        <f>ROUND(I143*H143,2)</f>
        <v>0</v>
      </c>
      <c r="K143" s="162"/>
      <c r="L143" s="163"/>
      <c r="M143" s="164" t="s">
        <v>1</v>
      </c>
      <c r="N143" s="165" t="s">
        <v>38</v>
      </c>
      <c r="P143" s="147">
        <f>O143*H143</f>
        <v>0</v>
      </c>
      <c r="Q143" s="147">
        <v>0</v>
      </c>
      <c r="R143" s="147">
        <f>Q143*H143</f>
        <v>0</v>
      </c>
      <c r="S143" s="147">
        <v>0</v>
      </c>
      <c r="T143" s="148">
        <f>S143*H143</f>
        <v>0</v>
      </c>
      <c r="AR143" s="149" t="s">
        <v>1164</v>
      </c>
      <c r="AT143" s="149" t="s">
        <v>260</v>
      </c>
      <c r="AU143" s="149" t="s">
        <v>81</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1164</v>
      </c>
      <c r="BM143" s="149" t="s">
        <v>4458</v>
      </c>
    </row>
    <row r="144" spans="2:47" s="1" customFormat="1" ht="19.5">
      <c r="B144" s="32"/>
      <c r="D144" s="151" t="s">
        <v>248</v>
      </c>
      <c r="F144" s="152" t="s">
        <v>4187</v>
      </c>
      <c r="I144" s="153"/>
      <c r="L144" s="32"/>
      <c r="M144" s="154"/>
      <c r="T144" s="56"/>
      <c r="AT144" s="17" t="s">
        <v>248</v>
      </c>
      <c r="AU144" s="17" t="s">
        <v>81</v>
      </c>
    </row>
    <row r="145" spans="2:65" s="1" customFormat="1" ht="33" customHeight="1">
      <c r="B145" s="32"/>
      <c r="C145" s="137" t="s">
        <v>268</v>
      </c>
      <c r="D145" s="137" t="s">
        <v>243</v>
      </c>
      <c r="E145" s="138" t="s">
        <v>4459</v>
      </c>
      <c r="F145" s="139" t="s">
        <v>4460</v>
      </c>
      <c r="G145" s="140" t="s">
        <v>267</v>
      </c>
      <c r="H145" s="141">
        <v>5</v>
      </c>
      <c r="I145" s="142"/>
      <c r="J145" s="143">
        <f>ROUND(I145*H145,2)</f>
        <v>0</v>
      </c>
      <c r="K145" s="144"/>
      <c r="L145" s="32"/>
      <c r="M145" s="145" t="s">
        <v>1</v>
      </c>
      <c r="N145" s="146" t="s">
        <v>38</v>
      </c>
      <c r="P145" s="147">
        <f>O145*H145</f>
        <v>0</v>
      </c>
      <c r="Q145" s="147">
        <v>0</v>
      </c>
      <c r="R145" s="147">
        <f>Q145*H145</f>
        <v>0</v>
      </c>
      <c r="S145" s="147">
        <v>0</v>
      </c>
      <c r="T145" s="148">
        <f>S145*H145</f>
        <v>0</v>
      </c>
      <c r="AR145" s="149" t="s">
        <v>1164</v>
      </c>
      <c r="AT145" s="149" t="s">
        <v>243</v>
      </c>
      <c r="AU145" s="149" t="s">
        <v>81</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1164</v>
      </c>
      <c r="BM145" s="149" t="s">
        <v>4461</v>
      </c>
    </row>
    <row r="146" spans="2:47" s="1" customFormat="1" ht="19.5">
      <c r="B146" s="32"/>
      <c r="D146" s="151" t="s">
        <v>248</v>
      </c>
      <c r="F146" s="152" t="s">
        <v>4460</v>
      </c>
      <c r="I146" s="153"/>
      <c r="L146" s="32"/>
      <c r="M146" s="154"/>
      <c r="T146" s="56"/>
      <c r="AT146" s="17" t="s">
        <v>248</v>
      </c>
      <c r="AU146" s="17" t="s">
        <v>81</v>
      </c>
    </row>
    <row r="147" spans="2:65" s="1" customFormat="1" ht="24.2" customHeight="1">
      <c r="B147" s="32"/>
      <c r="C147" s="155" t="s">
        <v>290</v>
      </c>
      <c r="D147" s="155" t="s">
        <v>260</v>
      </c>
      <c r="E147" s="156" t="s">
        <v>4462</v>
      </c>
      <c r="F147" s="157" t="s">
        <v>4463</v>
      </c>
      <c r="G147" s="158" t="s">
        <v>267</v>
      </c>
      <c r="H147" s="159">
        <v>5</v>
      </c>
      <c r="I147" s="160"/>
      <c r="J147" s="161">
        <f>ROUND(I147*H147,2)</f>
        <v>0</v>
      </c>
      <c r="K147" s="162"/>
      <c r="L147" s="163"/>
      <c r="M147" s="164" t="s">
        <v>1</v>
      </c>
      <c r="N147" s="165" t="s">
        <v>38</v>
      </c>
      <c r="P147" s="147">
        <f>O147*H147</f>
        <v>0</v>
      </c>
      <c r="Q147" s="147">
        <v>0</v>
      </c>
      <c r="R147" s="147">
        <f>Q147*H147</f>
        <v>0</v>
      </c>
      <c r="S147" s="147">
        <v>0</v>
      </c>
      <c r="T147" s="148">
        <f>S147*H147</f>
        <v>0</v>
      </c>
      <c r="AR147" s="149" t="s">
        <v>1164</v>
      </c>
      <c r="AT147" s="149" t="s">
        <v>260</v>
      </c>
      <c r="AU147" s="149" t="s">
        <v>81</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1164</v>
      </c>
      <c r="BM147" s="149" t="s">
        <v>4464</v>
      </c>
    </row>
    <row r="148" spans="2:47" s="1" customFormat="1" ht="19.5">
      <c r="B148" s="32"/>
      <c r="D148" s="151" t="s">
        <v>248</v>
      </c>
      <c r="F148" s="152" t="s">
        <v>4463</v>
      </c>
      <c r="I148" s="153"/>
      <c r="L148" s="32"/>
      <c r="M148" s="154"/>
      <c r="T148" s="56"/>
      <c r="AT148" s="17" t="s">
        <v>248</v>
      </c>
      <c r="AU148" s="17" t="s">
        <v>81</v>
      </c>
    </row>
    <row r="149" spans="2:65" s="1" customFormat="1" ht="33" customHeight="1">
      <c r="B149" s="32"/>
      <c r="C149" s="137" t="s">
        <v>272</v>
      </c>
      <c r="D149" s="137" t="s">
        <v>243</v>
      </c>
      <c r="E149" s="138" t="s">
        <v>4465</v>
      </c>
      <c r="F149" s="139" t="s">
        <v>4466</v>
      </c>
      <c r="G149" s="140" t="s">
        <v>267</v>
      </c>
      <c r="H149" s="141">
        <v>10</v>
      </c>
      <c r="I149" s="142"/>
      <c r="J149" s="143">
        <f>ROUND(I149*H149,2)</f>
        <v>0</v>
      </c>
      <c r="K149" s="144"/>
      <c r="L149" s="32"/>
      <c r="M149" s="145" t="s">
        <v>1</v>
      </c>
      <c r="N149" s="146" t="s">
        <v>38</v>
      </c>
      <c r="P149" s="147">
        <f>O149*H149</f>
        <v>0</v>
      </c>
      <c r="Q149" s="147">
        <v>0</v>
      </c>
      <c r="R149" s="147">
        <f>Q149*H149</f>
        <v>0</v>
      </c>
      <c r="S149" s="147">
        <v>0</v>
      </c>
      <c r="T149" s="148">
        <f>S149*H149</f>
        <v>0</v>
      </c>
      <c r="AR149" s="149" t="s">
        <v>1164</v>
      </c>
      <c r="AT149" s="149" t="s">
        <v>243</v>
      </c>
      <c r="AU149" s="149" t="s">
        <v>81</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1164</v>
      </c>
      <c r="BM149" s="149" t="s">
        <v>4467</v>
      </c>
    </row>
    <row r="150" spans="2:47" s="1" customFormat="1" ht="19.5">
      <c r="B150" s="32"/>
      <c r="D150" s="151" t="s">
        <v>248</v>
      </c>
      <c r="F150" s="152" t="s">
        <v>4466</v>
      </c>
      <c r="I150" s="153"/>
      <c r="L150" s="32"/>
      <c r="M150" s="154"/>
      <c r="T150" s="56"/>
      <c r="AT150" s="17" t="s">
        <v>248</v>
      </c>
      <c r="AU150" s="17" t="s">
        <v>81</v>
      </c>
    </row>
    <row r="151" spans="2:65" s="1" customFormat="1" ht="33" customHeight="1">
      <c r="B151" s="32"/>
      <c r="C151" s="155" t="s">
        <v>8</v>
      </c>
      <c r="D151" s="155" t="s">
        <v>260</v>
      </c>
      <c r="E151" s="156" t="s">
        <v>4468</v>
      </c>
      <c r="F151" s="157" t="s">
        <v>4469</v>
      </c>
      <c r="G151" s="158" t="s">
        <v>267</v>
      </c>
      <c r="H151" s="159">
        <v>10</v>
      </c>
      <c r="I151" s="160"/>
      <c r="J151" s="161">
        <f>ROUND(I151*H151,2)</f>
        <v>0</v>
      </c>
      <c r="K151" s="162"/>
      <c r="L151" s="163"/>
      <c r="M151" s="164" t="s">
        <v>1</v>
      </c>
      <c r="N151" s="165" t="s">
        <v>38</v>
      </c>
      <c r="P151" s="147">
        <f>O151*H151</f>
        <v>0</v>
      </c>
      <c r="Q151" s="147">
        <v>0</v>
      </c>
      <c r="R151" s="147">
        <f>Q151*H151</f>
        <v>0</v>
      </c>
      <c r="S151" s="147">
        <v>0</v>
      </c>
      <c r="T151" s="148">
        <f>S151*H151</f>
        <v>0</v>
      </c>
      <c r="AR151" s="149" t="s">
        <v>1164</v>
      </c>
      <c r="AT151" s="149" t="s">
        <v>260</v>
      </c>
      <c r="AU151" s="149" t="s">
        <v>81</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1164</v>
      </c>
      <c r="BM151" s="149" t="s">
        <v>4470</v>
      </c>
    </row>
    <row r="152" spans="2:47" s="1" customFormat="1" ht="19.5">
      <c r="B152" s="32"/>
      <c r="D152" s="151" t="s">
        <v>248</v>
      </c>
      <c r="F152" s="152" t="s">
        <v>4469</v>
      </c>
      <c r="I152" s="153"/>
      <c r="L152" s="32"/>
      <c r="M152" s="154"/>
      <c r="T152" s="56"/>
      <c r="AT152" s="17" t="s">
        <v>248</v>
      </c>
      <c r="AU152" s="17" t="s">
        <v>81</v>
      </c>
    </row>
    <row r="153" spans="2:65" s="1" customFormat="1" ht="33" customHeight="1">
      <c r="B153" s="32"/>
      <c r="C153" s="137" t="s">
        <v>275</v>
      </c>
      <c r="D153" s="137" t="s">
        <v>243</v>
      </c>
      <c r="E153" s="138" t="s">
        <v>4201</v>
      </c>
      <c r="F153" s="139" t="s">
        <v>4202</v>
      </c>
      <c r="G153" s="140" t="s">
        <v>267</v>
      </c>
      <c r="H153" s="141">
        <v>430</v>
      </c>
      <c r="I153" s="142"/>
      <c r="J153" s="143">
        <f>ROUND(I153*H153,2)</f>
        <v>0</v>
      </c>
      <c r="K153" s="144"/>
      <c r="L153" s="32"/>
      <c r="M153" s="145" t="s">
        <v>1</v>
      </c>
      <c r="N153" s="146" t="s">
        <v>38</v>
      </c>
      <c r="P153" s="147">
        <f>O153*H153</f>
        <v>0</v>
      </c>
      <c r="Q153" s="147">
        <v>0</v>
      </c>
      <c r="R153" s="147">
        <f>Q153*H153</f>
        <v>0</v>
      </c>
      <c r="S153" s="147">
        <v>0</v>
      </c>
      <c r="T153" s="148">
        <f>S153*H153</f>
        <v>0</v>
      </c>
      <c r="AR153" s="149" t="s">
        <v>1164</v>
      </c>
      <c r="AT153" s="149" t="s">
        <v>243</v>
      </c>
      <c r="AU153" s="149" t="s">
        <v>81</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1164</v>
      </c>
      <c r="BM153" s="149" t="s">
        <v>4471</v>
      </c>
    </row>
    <row r="154" spans="2:47" s="1" customFormat="1" ht="19.5">
      <c r="B154" s="32"/>
      <c r="D154" s="151" t="s">
        <v>248</v>
      </c>
      <c r="F154" s="152" t="s">
        <v>4202</v>
      </c>
      <c r="I154" s="153"/>
      <c r="L154" s="32"/>
      <c r="M154" s="154"/>
      <c r="T154" s="56"/>
      <c r="AT154" s="17" t="s">
        <v>248</v>
      </c>
      <c r="AU154" s="17" t="s">
        <v>81</v>
      </c>
    </row>
    <row r="155" spans="2:65" s="1" customFormat="1" ht="24.2" customHeight="1">
      <c r="B155" s="32"/>
      <c r="C155" s="155" t="s">
        <v>303</v>
      </c>
      <c r="D155" s="155" t="s">
        <v>260</v>
      </c>
      <c r="E155" s="156" t="s">
        <v>4472</v>
      </c>
      <c r="F155" s="157" t="s">
        <v>4473</v>
      </c>
      <c r="G155" s="158" t="s">
        <v>267</v>
      </c>
      <c r="H155" s="159">
        <v>430</v>
      </c>
      <c r="I155" s="160"/>
      <c r="J155" s="161">
        <f>ROUND(I155*H155,2)</f>
        <v>0</v>
      </c>
      <c r="K155" s="162"/>
      <c r="L155" s="163"/>
      <c r="M155" s="164" t="s">
        <v>1</v>
      </c>
      <c r="N155" s="165" t="s">
        <v>38</v>
      </c>
      <c r="P155" s="147">
        <f>O155*H155</f>
        <v>0</v>
      </c>
      <c r="Q155" s="147">
        <v>0</v>
      </c>
      <c r="R155" s="147">
        <f>Q155*H155</f>
        <v>0</v>
      </c>
      <c r="S155" s="147">
        <v>0</v>
      </c>
      <c r="T155" s="148">
        <f>S155*H155</f>
        <v>0</v>
      </c>
      <c r="AR155" s="149" t="s">
        <v>1164</v>
      </c>
      <c r="AT155" s="149" t="s">
        <v>260</v>
      </c>
      <c r="AU155" s="149" t="s">
        <v>81</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1164</v>
      </c>
      <c r="BM155" s="149" t="s">
        <v>4474</v>
      </c>
    </row>
    <row r="156" spans="2:47" s="1" customFormat="1" ht="19.5">
      <c r="B156" s="32"/>
      <c r="D156" s="151" t="s">
        <v>248</v>
      </c>
      <c r="F156" s="152" t="s">
        <v>4473</v>
      </c>
      <c r="I156" s="153"/>
      <c r="L156" s="32"/>
      <c r="M156" s="154"/>
      <c r="T156" s="56"/>
      <c r="AT156" s="17" t="s">
        <v>248</v>
      </c>
      <c r="AU156" s="17" t="s">
        <v>81</v>
      </c>
    </row>
    <row r="157" spans="2:65" s="1" customFormat="1" ht="66.75" customHeight="1">
      <c r="B157" s="32"/>
      <c r="C157" s="137" t="s">
        <v>279</v>
      </c>
      <c r="D157" s="137" t="s">
        <v>243</v>
      </c>
      <c r="E157" s="138" t="s">
        <v>1195</v>
      </c>
      <c r="F157" s="139" t="s">
        <v>4475</v>
      </c>
      <c r="G157" s="140" t="s">
        <v>263</v>
      </c>
      <c r="H157" s="141">
        <v>46</v>
      </c>
      <c r="I157" s="142"/>
      <c r="J157" s="143">
        <f>ROUND(I157*H157,2)</f>
        <v>0</v>
      </c>
      <c r="K157" s="144"/>
      <c r="L157" s="32"/>
      <c r="M157" s="145" t="s">
        <v>1</v>
      </c>
      <c r="N157" s="146" t="s">
        <v>38</v>
      </c>
      <c r="P157" s="147">
        <f>O157*H157</f>
        <v>0</v>
      </c>
      <c r="Q157" s="147">
        <v>0</v>
      </c>
      <c r="R157" s="147">
        <f>Q157*H157</f>
        <v>0</v>
      </c>
      <c r="S157" s="147">
        <v>0</v>
      </c>
      <c r="T157" s="148">
        <f>S157*H157</f>
        <v>0</v>
      </c>
      <c r="AR157" s="149" t="s">
        <v>1164</v>
      </c>
      <c r="AT157" s="149" t="s">
        <v>243</v>
      </c>
      <c r="AU157" s="149" t="s">
        <v>81</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1164</v>
      </c>
      <c r="BM157" s="149" t="s">
        <v>4476</v>
      </c>
    </row>
    <row r="158" spans="2:47" s="1" customFormat="1" ht="48.75">
      <c r="B158" s="32"/>
      <c r="D158" s="151" t="s">
        <v>248</v>
      </c>
      <c r="F158" s="152" t="s">
        <v>4477</v>
      </c>
      <c r="I158" s="153"/>
      <c r="L158" s="32"/>
      <c r="M158" s="154"/>
      <c r="T158" s="56"/>
      <c r="AT158" s="17" t="s">
        <v>248</v>
      </c>
      <c r="AU158" s="17" t="s">
        <v>81</v>
      </c>
    </row>
    <row r="159" spans="2:65" s="1" customFormat="1" ht="66.75" customHeight="1">
      <c r="B159" s="32"/>
      <c r="C159" s="137" t="s">
        <v>310</v>
      </c>
      <c r="D159" s="137" t="s">
        <v>243</v>
      </c>
      <c r="E159" s="138" t="s">
        <v>1198</v>
      </c>
      <c r="F159" s="139" t="s">
        <v>4207</v>
      </c>
      <c r="G159" s="140" t="s">
        <v>263</v>
      </c>
      <c r="H159" s="141">
        <v>54</v>
      </c>
      <c r="I159" s="142"/>
      <c r="J159" s="143">
        <f>ROUND(I159*H159,2)</f>
        <v>0</v>
      </c>
      <c r="K159" s="144"/>
      <c r="L159" s="32"/>
      <c r="M159" s="145" t="s">
        <v>1</v>
      </c>
      <c r="N159" s="146" t="s">
        <v>38</v>
      </c>
      <c r="P159" s="147">
        <f>O159*H159</f>
        <v>0</v>
      </c>
      <c r="Q159" s="147">
        <v>0</v>
      </c>
      <c r="R159" s="147">
        <f>Q159*H159</f>
        <v>0</v>
      </c>
      <c r="S159" s="147">
        <v>0</v>
      </c>
      <c r="T159" s="148">
        <f>S159*H159</f>
        <v>0</v>
      </c>
      <c r="AR159" s="149" t="s">
        <v>1164</v>
      </c>
      <c r="AT159" s="149" t="s">
        <v>243</v>
      </c>
      <c r="AU159" s="149" t="s">
        <v>81</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1164</v>
      </c>
      <c r="BM159" s="149" t="s">
        <v>4478</v>
      </c>
    </row>
    <row r="160" spans="2:47" s="1" customFormat="1" ht="48.75">
      <c r="B160" s="32"/>
      <c r="D160" s="151" t="s">
        <v>248</v>
      </c>
      <c r="F160" s="152" t="s">
        <v>4209</v>
      </c>
      <c r="I160" s="153"/>
      <c r="L160" s="32"/>
      <c r="M160" s="154"/>
      <c r="T160" s="56"/>
      <c r="AT160" s="17" t="s">
        <v>248</v>
      </c>
      <c r="AU160" s="17" t="s">
        <v>81</v>
      </c>
    </row>
    <row r="161" spans="2:65" s="1" customFormat="1" ht="66.75" customHeight="1">
      <c r="B161" s="32"/>
      <c r="C161" s="137" t="s">
        <v>282</v>
      </c>
      <c r="D161" s="137" t="s">
        <v>243</v>
      </c>
      <c r="E161" s="138" t="s">
        <v>4210</v>
      </c>
      <c r="F161" s="139" t="s">
        <v>4211</v>
      </c>
      <c r="G161" s="140" t="s">
        <v>263</v>
      </c>
      <c r="H161" s="141">
        <v>3</v>
      </c>
      <c r="I161" s="142"/>
      <c r="J161" s="143">
        <f>ROUND(I161*H161,2)</f>
        <v>0</v>
      </c>
      <c r="K161" s="144"/>
      <c r="L161" s="32"/>
      <c r="M161" s="145" t="s">
        <v>1</v>
      </c>
      <c r="N161" s="146" t="s">
        <v>38</v>
      </c>
      <c r="P161" s="147">
        <f>O161*H161</f>
        <v>0</v>
      </c>
      <c r="Q161" s="147">
        <v>0</v>
      </c>
      <c r="R161" s="147">
        <f>Q161*H161</f>
        <v>0</v>
      </c>
      <c r="S161" s="147">
        <v>0</v>
      </c>
      <c r="T161" s="148">
        <f>S161*H161</f>
        <v>0</v>
      </c>
      <c r="AR161" s="149" t="s">
        <v>1164</v>
      </c>
      <c r="AT161" s="149" t="s">
        <v>243</v>
      </c>
      <c r="AU161" s="149" t="s">
        <v>81</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1164</v>
      </c>
      <c r="BM161" s="149" t="s">
        <v>4479</v>
      </c>
    </row>
    <row r="162" spans="2:47" s="1" customFormat="1" ht="48.75">
      <c r="B162" s="32"/>
      <c r="D162" s="151" t="s">
        <v>248</v>
      </c>
      <c r="F162" s="152" t="s">
        <v>4213</v>
      </c>
      <c r="I162" s="153"/>
      <c r="L162" s="32"/>
      <c r="M162" s="154"/>
      <c r="T162" s="56"/>
      <c r="AT162" s="17" t="s">
        <v>248</v>
      </c>
      <c r="AU162" s="17" t="s">
        <v>81</v>
      </c>
    </row>
    <row r="163" spans="2:65" s="1" customFormat="1" ht="66.75" customHeight="1">
      <c r="B163" s="32"/>
      <c r="C163" s="137" t="s">
        <v>7</v>
      </c>
      <c r="D163" s="137" t="s">
        <v>243</v>
      </c>
      <c r="E163" s="138" t="s">
        <v>4480</v>
      </c>
      <c r="F163" s="139" t="s">
        <v>4481</v>
      </c>
      <c r="G163" s="140" t="s">
        <v>263</v>
      </c>
      <c r="H163" s="141">
        <v>4</v>
      </c>
      <c r="I163" s="142"/>
      <c r="J163" s="143">
        <f>ROUND(I163*H163,2)</f>
        <v>0</v>
      </c>
      <c r="K163" s="144"/>
      <c r="L163" s="32"/>
      <c r="M163" s="145" t="s">
        <v>1</v>
      </c>
      <c r="N163" s="146" t="s">
        <v>38</v>
      </c>
      <c r="P163" s="147">
        <f>O163*H163</f>
        <v>0</v>
      </c>
      <c r="Q163" s="147">
        <v>0</v>
      </c>
      <c r="R163" s="147">
        <f>Q163*H163</f>
        <v>0</v>
      </c>
      <c r="S163" s="147">
        <v>0</v>
      </c>
      <c r="T163" s="148">
        <f>S163*H163</f>
        <v>0</v>
      </c>
      <c r="AR163" s="149" t="s">
        <v>1164</v>
      </c>
      <c r="AT163" s="149" t="s">
        <v>243</v>
      </c>
      <c r="AU163" s="149" t="s">
        <v>81</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1164</v>
      </c>
      <c r="BM163" s="149" t="s">
        <v>4482</v>
      </c>
    </row>
    <row r="164" spans="2:47" s="1" customFormat="1" ht="48.75">
      <c r="B164" s="32"/>
      <c r="D164" s="151" t="s">
        <v>248</v>
      </c>
      <c r="F164" s="152" t="s">
        <v>4483</v>
      </c>
      <c r="I164" s="153"/>
      <c r="L164" s="32"/>
      <c r="M164" s="154"/>
      <c r="T164" s="56"/>
      <c r="AT164" s="17" t="s">
        <v>248</v>
      </c>
      <c r="AU164" s="17" t="s">
        <v>81</v>
      </c>
    </row>
    <row r="165" spans="2:65" s="1" customFormat="1" ht="49.15" customHeight="1">
      <c r="B165" s="32"/>
      <c r="C165" s="137" t="s">
        <v>286</v>
      </c>
      <c r="D165" s="137" t="s">
        <v>243</v>
      </c>
      <c r="E165" s="138" t="s">
        <v>4484</v>
      </c>
      <c r="F165" s="139" t="s">
        <v>4485</v>
      </c>
      <c r="G165" s="140" t="s">
        <v>263</v>
      </c>
      <c r="H165" s="141">
        <v>1</v>
      </c>
      <c r="I165" s="142"/>
      <c r="J165" s="143">
        <f>ROUND(I165*H165,2)</f>
        <v>0</v>
      </c>
      <c r="K165" s="144"/>
      <c r="L165" s="32"/>
      <c r="M165" s="145" t="s">
        <v>1</v>
      </c>
      <c r="N165" s="146" t="s">
        <v>38</v>
      </c>
      <c r="P165" s="147">
        <f>O165*H165</f>
        <v>0</v>
      </c>
      <c r="Q165" s="147">
        <v>0</v>
      </c>
      <c r="R165" s="147">
        <f>Q165*H165</f>
        <v>0</v>
      </c>
      <c r="S165" s="147">
        <v>0</v>
      </c>
      <c r="T165" s="148">
        <f>S165*H165</f>
        <v>0</v>
      </c>
      <c r="AR165" s="149" t="s">
        <v>1164</v>
      </c>
      <c r="AT165" s="149" t="s">
        <v>243</v>
      </c>
      <c r="AU165" s="149" t="s">
        <v>81</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1164</v>
      </c>
      <c r="BM165" s="149" t="s">
        <v>4486</v>
      </c>
    </row>
    <row r="166" spans="2:47" s="1" customFormat="1" ht="29.25">
      <c r="B166" s="32"/>
      <c r="D166" s="151" t="s">
        <v>248</v>
      </c>
      <c r="F166" s="152" t="s">
        <v>4485</v>
      </c>
      <c r="I166" s="153"/>
      <c r="L166" s="32"/>
      <c r="M166" s="154"/>
      <c r="T166" s="56"/>
      <c r="AT166" s="17" t="s">
        <v>248</v>
      </c>
      <c r="AU166" s="17" t="s">
        <v>81</v>
      </c>
    </row>
    <row r="167" spans="2:65" s="1" customFormat="1" ht="33" customHeight="1">
      <c r="B167" s="32"/>
      <c r="C167" s="155" t="s">
        <v>323</v>
      </c>
      <c r="D167" s="155" t="s">
        <v>260</v>
      </c>
      <c r="E167" s="156" t="s">
        <v>4204</v>
      </c>
      <c r="F167" s="157" t="s">
        <v>4205</v>
      </c>
      <c r="G167" s="158" t="s">
        <v>263</v>
      </c>
      <c r="H167" s="159">
        <v>46</v>
      </c>
      <c r="I167" s="160"/>
      <c r="J167" s="161">
        <f>ROUND(I167*H167,2)</f>
        <v>0</v>
      </c>
      <c r="K167" s="162"/>
      <c r="L167" s="163"/>
      <c r="M167" s="164" t="s">
        <v>1</v>
      </c>
      <c r="N167" s="165" t="s">
        <v>38</v>
      </c>
      <c r="P167" s="147">
        <f>O167*H167</f>
        <v>0</v>
      </c>
      <c r="Q167" s="147">
        <v>0</v>
      </c>
      <c r="R167" s="147">
        <f>Q167*H167</f>
        <v>0</v>
      </c>
      <c r="S167" s="147">
        <v>0</v>
      </c>
      <c r="T167" s="148">
        <f>S167*H167</f>
        <v>0</v>
      </c>
      <c r="AR167" s="149" t="s">
        <v>1164</v>
      </c>
      <c r="AT167" s="149" t="s">
        <v>260</v>
      </c>
      <c r="AU167" s="149" t="s">
        <v>81</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1164</v>
      </c>
      <c r="BM167" s="149" t="s">
        <v>4487</v>
      </c>
    </row>
    <row r="168" spans="2:47" s="1" customFormat="1" ht="19.5">
      <c r="B168" s="32"/>
      <c r="D168" s="151" t="s">
        <v>248</v>
      </c>
      <c r="F168" s="152" t="s">
        <v>4205</v>
      </c>
      <c r="I168" s="153"/>
      <c r="L168" s="32"/>
      <c r="M168" s="154"/>
      <c r="T168" s="56"/>
      <c r="AT168" s="17" t="s">
        <v>248</v>
      </c>
      <c r="AU168" s="17" t="s">
        <v>81</v>
      </c>
    </row>
    <row r="169" spans="2:65" s="1" customFormat="1" ht="24.2" customHeight="1">
      <c r="B169" s="32"/>
      <c r="C169" s="155" t="s">
        <v>289</v>
      </c>
      <c r="D169" s="155" t="s">
        <v>260</v>
      </c>
      <c r="E169" s="156" t="s">
        <v>4214</v>
      </c>
      <c r="F169" s="157" t="s">
        <v>4215</v>
      </c>
      <c r="G169" s="158" t="s">
        <v>263</v>
      </c>
      <c r="H169" s="159">
        <v>30</v>
      </c>
      <c r="I169" s="160"/>
      <c r="J169" s="161">
        <f>ROUND(I169*H169,2)</f>
        <v>0</v>
      </c>
      <c r="K169" s="162"/>
      <c r="L169" s="163"/>
      <c r="M169" s="164" t="s">
        <v>1</v>
      </c>
      <c r="N169" s="165" t="s">
        <v>38</v>
      </c>
      <c r="P169" s="147">
        <f>O169*H169</f>
        <v>0</v>
      </c>
      <c r="Q169" s="147">
        <v>0</v>
      </c>
      <c r="R169" s="147">
        <f>Q169*H169</f>
        <v>0</v>
      </c>
      <c r="S169" s="147">
        <v>0</v>
      </c>
      <c r="T169" s="148">
        <f>S169*H169</f>
        <v>0</v>
      </c>
      <c r="AR169" s="149" t="s">
        <v>1164</v>
      </c>
      <c r="AT169" s="149" t="s">
        <v>260</v>
      </c>
      <c r="AU169" s="149" t="s">
        <v>81</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1164</v>
      </c>
      <c r="BM169" s="149" t="s">
        <v>4488</v>
      </c>
    </row>
    <row r="170" spans="2:47" s="1" customFormat="1" ht="19.5">
      <c r="B170" s="32"/>
      <c r="D170" s="151" t="s">
        <v>248</v>
      </c>
      <c r="F170" s="152" t="s">
        <v>4215</v>
      </c>
      <c r="I170" s="153"/>
      <c r="L170" s="32"/>
      <c r="M170" s="154"/>
      <c r="T170" s="56"/>
      <c r="AT170" s="17" t="s">
        <v>248</v>
      </c>
      <c r="AU170" s="17" t="s">
        <v>81</v>
      </c>
    </row>
    <row r="171" spans="2:65" s="1" customFormat="1" ht="37.9" customHeight="1">
      <c r="B171" s="32"/>
      <c r="C171" s="137" t="s">
        <v>330</v>
      </c>
      <c r="D171" s="137" t="s">
        <v>243</v>
      </c>
      <c r="E171" s="138" t="s">
        <v>739</v>
      </c>
      <c r="F171" s="139" t="s">
        <v>4217</v>
      </c>
      <c r="G171" s="140" t="s">
        <v>263</v>
      </c>
      <c r="H171" s="141">
        <v>30</v>
      </c>
      <c r="I171" s="142"/>
      <c r="J171" s="143">
        <f>ROUND(I171*H171,2)</f>
        <v>0</v>
      </c>
      <c r="K171" s="144"/>
      <c r="L171" s="32"/>
      <c r="M171" s="145" t="s">
        <v>1</v>
      </c>
      <c r="N171" s="146" t="s">
        <v>38</v>
      </c>
      <c r="P171" s="147">
        <f>O171*H171</f>
        <v>0</v>
      </c>
      <c r="Q171" s="147">
        <v>0</v>
      </c>
      <c r="R171" s="147">
        <f>Q171*H171</f>
        <v>0</v>
      </c>
      <c r="S171" s="147">
        <v>0</v>
      </c>
      <c r="T171" s="148">
        <f>S171*H171</f>
        <v>0</v>
      </c>
      <c r="AR171" s="149" t="s">
        <v>1164</v>
      </c>
      <c r="AT171" s="149" t="s">
        <v>243</v>
      </c>
      <c r="AU171" s="149" t="s">
        <v>81</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1164</v>
      </c>
      <c r="BM171" s="149" t="s">
        <v>4489</v>
      </c>
    </row>
    <row r="172" spans="2:47" s="1" customFormat="1" ht="19.5">
      <c r="B172" s="32"/>
      <c r="D172" s="151" t="s">
        <v>248</v>
      </c>
      <c r="F172" s="152" t="s">
        <v>4217</v>
      </c>
      <c r="I172" s="153"/>
      <c r="L172" s="32"/>
      <c r="M172" s="154"/>
      <c r="T172" s="56"/>
      <c r="AT172" s="17" t="s">
        <v>248</v>
      </c>
      <c r="AU172" s="17" t="s">
        <v>81</v>
      </c>
    </row>
    <row r="173" spans="2:65" s="1" customFormat="1" ht="24.2" customHeight="1">
      <c r="B173" s="32"/>
      <c r="C173" s="137" t="s">
        <v>293</v>
      </c>
      <c r="D173" s="137" t="s">
        <v>243</v>
      </c>
      <c r="E173" s="138" t="s">
        <v>4229</v>
      </c>
      <c r="F173" s="139" t="s">
        <v>4230</v>
      </c>
      <c r="G173" s="140" t="s">
        <v>263</v>
      </c>
      <c r="H173" s="141">
        <v>200</v>
      </c>
      <c r="I173" s="142"/>
      <c r="J173" s="143">
        <f>ROUND(I173*H173,2)</f>
        <v>0</v>
      </c>
      <c r="K173" s="144"/>
      <c r="L173" s="32"/>
      <c r="M173" s="145" t="s">
        <v>1</v>
      </c>
      <c r="N173" s="146" t="s">
        <v>38</v>
      </c>
      <c r="P173" s="147">
        <f>O173*H173</f>
        <v>0</v>
      </c>
      <c r="Q173" s="147">
        <v>0</v>
      </c>
      <c r="R173" s="147">
        <f>Q173*H173</f>
        <v>0</v>
      </c>
      <c r="S173" s="147">
        <v>0</v>
      </c>
      <c r="T173" s="148">
        <f>S173*H173</f>
        <v>0</v>
      </c>
      <c r="AR173" s="149" t="s">
        <v>1164</v>
      </c>
      <c r="AT173" s="149" t="s">
        <v>243</v>
      </c>
      <c r="AU173" s="149" t="s">
        <v>81</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1164</v>
      </c>
      <c r="BM173" s="149" t="s">
        <v>4490</v>
      </c>
    </row>
    <row r="174" spans="2:47" s="1" customFormat="1" ht="19.5">
      <c r="B174" s="32"/>
      <c r="D174" s="151" t="s">
        <v>248</v>
      </c>
      <c r="F174" s="152" t="s">
        <v>4230</v>
      </c>
      <c r="I174" s="153"/>
      <c r="L174" s="32"/>
      <c r="M174" s="154"/>
      <c r="T174" s="56"/>
      <c r="AT174" s="17" t="s">
        <v>248</v>
      </c>
      <c r="AU174" s="17" t="s">
        <v>81</v>
      </c>
    </row>
    <row r="175" spans="2:65" s="1" customFormat="1" ht="24.2" customHeight="1">
      <c r="B175" s="32"/>
      <c r="C175" s="155" t="s">
        <v>337</v>
      </c>
      <c r="D175" s="155" t="s">
        <v>260</v>
      </c>
      <c r="E175" s="156" t="s">
        <v>731</v>
      </c>
      <c r="F175" s="157" t="s">
        <v>732</v>
      </c>
      <c r="G175" s="158" t="s">
        <v>733</v>
      </c>
      <c r="H175" s="159">
        <v>2</v>
      </c>
      <c r="I175" s="160"/>
      <c r="J175" s="161">
        <f>ROUND(I175*H175,2)</f>
        <v>0</v>
      </c>
      <c r="K175" s="162"/>
      <c r="L175" s="163"/>
      <c r="M175" s="164" t="s">
        <v>1</v>
      </c>
      <c r="N175" s="165" t="s">
        <v>38</v>
      </c>
      <c r="P175" s="147">
        <f>O175*H175</f>
        <v>0</v>
      </c>
      <c r="Q175" s="147">
        <v>0</v>
      </c>
      <c r="R175" s="147">
        <f>Q175*H175</f>
        <v>0</v>
      </c>
      <c r="S175" s="147">
        <v>0</v>
      </c>
      <c r="T175" s="148">
        <f>S175*H175</f>
        <v>0</v>
      </c>
      <c r="AR175" s="149" t="s">
        <v>1164</v>
      </c>
      <c r="AT175" s="149" t="s">
        <v>260</v>
      </c>
      <c r="AU175" s="149" t="s">
        <v>81</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1164</v>
      </c>
      <c r="BM175" s="149" t="s">
        <v>4491</v>
      </c>
    </row>
    <row r="176" spans="2:47" s="1" customFormat="1" ht="19.5">
      <c r="B176" s="32"/>
      <c r="D176" s="151" t="s">
        <v>248</v>
      </c>
      <c r="F176" s="152" t="s">
        <v>732</v>
      </c>
      <c r="I176" s="153"/>
      <c r="L176" s="32"/>
      <c r="M176" s="154"/>
      <c r="T176" s="56"/>
      <c r="AT176" s="17" t="s">
        <v>248</v>
      </c>
      <c r="AU176" s="17" t="s">
        <v>81</v>
      </c>
    </row>
    <row r="177" spans="2:65" s="1" customFormat="1" ht="44.25" customHeight="1">
      <c r="B177" s="32"/>
      <c r="C177" s="137" t="s">
        <v>296</v>
      </c>
      <c r="D177" s="137" t="s">
        <v>243</v>
      </c>
      <c r="E177" s="138" t="s">
        <v>762</v>
      </c>
      <c r="F177" s="139" t="s">
        <v>4492</v>
      </c>
      <c r="G177" s="140" t="s">
        <v>263</v>
      </c>
      <c r="H177" s="141">
        <v>10</v>
      </c>
      <c r="I177" s="142"/>
      <c r="J177" s="143">
        <f>ROUND(I177*H177,2)</f>
        <v>0</v>
      </c>
      <c r="K177" s="144"/>
      <c r="L177" s="32"/>
      <c r="M177" s="145" t="s">
        <v>1</v>
      </c>
      <c r="N177" s="146" t="s">
        <v>38</v>
      </c>
      <c r="P177" s="147">
        <f>O177*H177</f>
        <v>0</v>
      </c>
      <c r="Q177" s="147">
        <v>0</v>
      </c>
      <c r="R177" s="147">
        <f>Q177*H177</f>
        <v>0</v>
      </c>
      <c r="S177" s="147">
        <v>0</v>
      </c>
      <c r="T177" s="148">
        <f>S177*H177</f>
        <v>0</v>
      </c>
      <c r="AR177" s="149" t="s">
        <v>1164</v>
      </c>
      <c r="AT177" s="149" t="s">
        <v>243</v>
      </c>
      <c r="AU177" s="149" t="s">
        <v>81</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1164</v>
      </c>
      <c r="BM177" s="149" t="s">
        <v>4493</v>
      </c>
    </row>
    <row r="178" spans="2:47" s="1" customFormat="1" ht="29.25">
      <c r="B178" s="32"/>
      <c r="D178" s="151" t="s">
        <v>248</v>
      </c>
      <c r="F178" s="152" t="s">
        <v>4492</v>
      </c>
      <c r="I178" s="153"/>
      <c r="L178" s="32"/>
      <c r="M178" s="154"/>
      <c r="T178" s="56"/>
      <c r="AT178" s="17" t="s">
        <v>248</v>
      </c>
      <c r="AU178" s="17" t="s">
        <v>81</v>
      </c>
    </row>
    <row r="179" spans="2:65" s="1" customFormat="1" ht="21.75" customHeight="1">
      <c r="B179" s="32"/>
      <c r="C179" s="137" t="s">
        <v>344</v>
      </c>
      <c r="D179" s="137" t="s">
        <v>243</v>
      </c>
      <c r="E179" s="138" t="s">
        <v>4494</v>
      </c>
      <c r="F179" s="139" t="s">
        <v>4495</v>
      </c>
      <c r="G179" s="140" t="s">
        <v>267</v>
      </c>
      <c r="H179" s="141">
        <v>5</v>
      </c>
      <c r="I179" s="142"/>
      <c r="J179" s="143">
        <f>ROUND(I179*H179,2)</f>
        <v>0</v>
      </c>
      <c r="K179" s="144"/>
      <c r="L179" s="32"/>
      <c r="M179" s="145" t="s">
        <v>1</v>
      </c>
      <c r="N179" s="146" t="s">
        <v>38</v>
      </c>
      <c r="P179" s="147">
        <f>O179*H179</f>
        <v>0</v>
      </c>
      <c r="Q179" s="147">
        <v>0</v>
      </c>
      <c r="R179" s="147">
        <f>Q179*H179</f>
        <v>0</v>
      </c>
      <c r="S179" s="147">
        <v>0</v>
      </c>
      <c r="T179" s="148">
        <f>S179*H179</f>
        <v>0</v>
      </c>
      <c r="AR179" s="149" t="s">
        <v>1164</v>
      </c>
      <c r="AT179" s="149" t="s">
        <v>243</v>
      </c>
      <c r="AU179" s="149" t="s">
        <v>81</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1164</v>
      </c>
      <c r="BM179" s="149" t="s">
        <v>4496</v>
      </c>
    </row>
    <row r="180" spans="2:47" s="1" customFormat="1" ht="11.25">
      <c r="B180" s="32"/>
      <c r="D180" s="151" t="s">
        <v>248</v>
      </c>
      <c r="F180" s="152" t="s">
        <v>4495</v>
      </c>
      <c r="I180" s="153"/>
      <c r="L180" s="32"/>
      <c r="M180" s="154"/>
      <c r="T180" s="56"/>
      <c r="AT180" s="17" t="s">
        <v>248</v>
      </c>
      <c r="AU180" s="17" t="s">
        <v>81</v>
      </c>
    </row>
    <row r="181" spans="2:65" s="1" customFormat="1" ht="24.2" customHeight="1">
      <c r="B181" s="32"/>
      <c r="C181" s="155" t="s">
        <v>299</v>
      </c>
      <c r="D181" s="155" t="s">
        <v>260</v>
      </c>
      <c r="E181" s="156" t="s">
        <v>4497</v>
      </c>
      <c r="F181" s="157" t="s">
        <v>4498</v>
      </c>
      <c r="G181" s="158" t="s">
        <v>267</v>
      </c>
      <c r="H181" s="159">
        <v>5</v>
      </c>
      <c r="I181" s="160"/>
      <c r="J181" s="161">
        <f>ROUND(I181*H181,2)</f>
        <v>0</v>
      </c>
      <c r="K181" s="162"/>
      <c r="L181" s="163"/>
      <c r="M181" s="164" t="s">
        <v>1</v>
      </c>
      <c r="N181" s="165" t="s">
        <v>38</v>
      </c>
      <c r="P181" s="147">
        <f>O181*H181</f>
        <v>0</v>
      </c>
      <c r="Q181" s="147">
        <v>0</v>
      </c>
      <c r="R181" s="147">
        <f>Q181*H181</f>
        <v>0</v>
      </c>
      <c r="S181" s="147">
        <v>0</v>
      </c>
      <c r="T181" s="148">
        <f>S181*H181</f>
        <v>0</v>
      </c>
      <c r="AR181" s="149" t="s">
        <v>1164</v>
      </c>
      <c r="AT181" s="149" t="s">
        <v>260</v>
      </c>
      <c r="AU181" s="149" t="s">
        <v>81</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1164</v>
      </c>
      <c r="BM181" s="149" t="s">
        <v>4499</v>
      </c>
    </row>
    <row r="182" spans="2:47" s="1" customFormat="1" ht="19.5">
      <c r="B182" s="32"/>
      <c r="D182" s="151" t="s">
        <v>248</v>
      </c>
      <c r="F182" s="152" t="s">
        <v>4498</v>
      </c>
      <c r="I182" s="153"/>
      <c r="L182" s="32"/>
      <c r="M182" s="154"/>
      <c r="T182" s="56"/>
      <c r="AT182" s="17" t="s">
        <v>248</v>
      </c>
      <c r="AU182" s="17" t="s">
        <v>81</v>
      </c>
    </row>
    <row r="183" spans="2:65" s="1" customFormat="1" ht="49.15" customHeight="1">
      <c r="B183" s="32"/>
      <c r="C183" s="137" t="s">
        <v>351</v>
      </c>
      <c r="D183" s="137" t="s">
        <v>243</v>
      </c>
      <c r="E183" s="138" t="s">
        <v>4340</v>
      </c>
      <c r="F183" s="139" t="s">
        <v>4341</v>
      </c>
      <c r="G183" s="140" t="s">
        <v>267</v>
      </c>
      <c r="H183" s="141">
        <v>20</v>
      </c>
      <c r="I183" s="142"/>
      <c r="J183" s="143">
        <f>ROUND(I183*H183,2)</f>
        <v>0</v>
      </c>
      <c r="K183" s="144"/>
      <c r="L183" s="32"/>
      <c r="M183" s="145" t="s">
        <v>1</v>
      </c>
      <c r="N183" s="146" t="s">
        <v>38</v>
      </c>
      <c r="P183" s="147">
        <f>O183*H183</f>
        <v>0</v>
      </c>
      <c r="Q183" s="147">
        <v>0</v>
      </c>
      <c r="R183" s="147">
        <f>Q183*H183</f>
        <v>0</v>
      </c>
      <c r="S183" s="147">
        <v>0</v>
      </c>
      <c r="T183" s="148">
        <f>S183*H183</f>
        <v>0</v>
      </c>
      <c r="AR183" s="149" t="s">
        <v>1164</v>
      </c>
      <c r="AT183" s="149" t="s">
        <v>243</v>
      </c>
      <c r="AU183" s="149" t="s">
        <v>81</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1164</v>
      </c>
      <c r="BM183" s="149" t="s">
        <v>4500</v>
      </c>
    </row>
    <row r="184" spans="2:47" s="1" customFormat="1" ht="29.25">
      <c r="B184" s="32"/>
      <c r="D184" s="151" t="s">
        <v>248</v>
      </c>
      <c r="F184" s="152" t="s">
        <v>4341</v>
      </c>
      <c r="I184" s="153"/>
      <c r="L184" s="32"/>
      <c r="M184" s="154"/>
      <c r="T184" s="56"/>
      <c r="AT184" s="17" t="s">
        <v>248</v>
      </c>
      <c r="AU184" s="17" t="s">
        <v>81</v>
      </c>
    </row>
    <row r="185" spans="2:65" s="1" customFormat="1" ht="24.2" customHeight="1">
      <c r="B185" s="32"/>
      <c r="C185" s="155" t="s">
        <v>302</v>
      </c>
      <c r="D185" s="155" t="s">
        <v>260</v>
      </c>
      <c r="E185" s="156" t="s">
        <v>4337</v>
      </c>
      <c r="F185" s="157" t="s">
        <v>4338</v>
      </c>
      <c r="G185" s="158" t="s">
        <v>263</v>
      </c>
      <c r="H185" s="159">
        <v>9</v>
      </c>
      <c r="I185" s="160"/>
      <c r="J185" s="161">
        <f>ROUND(I185*H185,2)</f>
        <v>0</v>
      </c>
      <c r="K185" s="162"/>
      <c r="L185" s="163"/>
      <c r="M185" s="164" t="s">
        <v>1</v>
      </c>
      <c r="N185" s="165" t="s">
        <v>38</v>
      </c>
      <c r="P185" s="147">
        <f>O185*H185</f>
        <v>0</v>
      </c>
      <c r="Q185" s="147">
        <v>0</v>
      </c>
      <c r="R185" s="147">
        <f>Q185*H185</f>
        <v>0</v>
      </c>
      <c r="S185" s="147">
        <v>0</v>
      </c>
      <c r="T185" s="148">
        <f>S185*H185</f>
        <v>0</v>
      </c>
      <c r="AR185" s="149" t="s">
        <v>1164</v>
      </c>
      <c r="AT185" s="149" t="s">
        <v>260</v>
      </c>
      <c r="AU185" s="149" t="s">
        <v>81</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1164</v>
      </c>
      <c r="BM185" s="149" t="s">
        <v>4501</v>
      </c>
    </row>
    <row r="186" spans="2:47" s="1" customFormat="1" ht="19.5">
      <c r="B186" s="32"/>
      <c r="D186" s="151" t="s">
        <v>248</v>
      </c>
      <c r="F186" s="152" t="s">
        <v>4338</v>
      </c>
      <c r="I186" s="153"/>
      <c r="L186" s="32"/>
      <c r="M186" s="154"/>
      <c r="T186" s="56"/>
      <c r="AT186" s="17" t="s">
        <v>248</v>
      </c>
      <c r="AU186" s="17" t="s">
        <v>81</v>
      </c>
    </row>
    <row r="187" spans="2:65" s="1" customFormat="1" ht="76.35" customHeight="1">
      <c r="B187" s="32"/>
      <c r="C187" s="137" t="s">
        <v>358</v>
      </c>
      <c r="D187" s="137" t="s">
        <v>243</v>
      </c>
      <c r="E187" s="138" t="s">
        <v>1182</v>
      </c>
      <c r="F187" s="139" t="s">
        <v>4502</v>
      </c>
      <c r="G187" s="140" t="s">
        <v>267</v>
      </c>
      <c r="H187" s="141">
        <v>400</v>
      </c>
      <c r="I187" s="142"/>
      <c r="J187" s="143">
        <f>ROUND(I187*H187,2)</f>
        <v>0</v>
      </c>
      <c r="K187" s="144"/>
      <c r="L187" s="32"/>
      <c r="M187" s="145" t="s">
        <v>1</v>
      </c>
      <c r="N187" s="146" t="s">
        <v>38</v>
      </c>
      <c r="P187" s="147">
        <f>O187*H187</f>
        <v>0</v>
      </c>
      <c r="Q187" s="147">
        <v>0</v>
      </c>
      <c r="R187" s="147">
        <f>Q187*H187</f>
        <v>0</v>
      </c>
      <c r="S187" s="147">
        <v>0</v>
      </c>
      <c r="T187" s="148">
        <f>S187*H187</f>
        <v>0</v>
      </c>
      <c r="AR187" s="149" t="s">
        <v>1164</v>
      </c>
      <c r="AT187" s="149" t="s">
        <v>243</v>
      </c>
      <c r="AU187" s="149" t="s">
        <v>81</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1164</v>
      </c>
      <c r="BM187" s="149" t="s">
        <v>4503</v>
      </c>
    </row>
    <row r="188" spans="2:47" s="1" customFormat="1" ht="48.75">
      <c r="B188" s="32"/>
      <c r="D188" s="151" t="s">
        <v>248</v>
      </c>
      <c r="F188" s="152" t="s">
        <v>4504</v>
      </c>
      <c r="I188" s="153"/>
      <c r="L188" s="32"/>
      <c r="M188" s="154"/>
      <c r="T188" s="56"/>
      <c r="AT188" s="17" t="s">
        <v>248</v>
      </c>
      <c r="AU188" s="17" t="s">
        <v>81</v>
      </c>
    </row>
    <row r="189" spans="2:65" s="1" customFormat="1" ht="24.2" customHeight="1">
      <c r="B189" s="32"/>
      <c r="C189" s="155" t="s">
        <v>306</v>
      </c>
      <c r="D189" s="155" t="s">
        <v>260</v>
      </c>
      <c r="E189" s="156" t="s">
        <v>4505</v>
      </c>
      <c r="F189" s="157" t="s">
        <v>4506</v>
      </c>
      <c r="G189" s="158" t="s">
        <v>267</v>
      </c>
      <c r="H189" s="159">
        <v>400</v>
      </c>
      <c r="I189" s="160"/>
      <c r="J189" s="161">
        <f>ROUND(I189*H189,2)</f>
        <v>0</v>
      </c>
      <c r="K189" s="162"/>
      <c r="L189" s="163"/>
      <c r="M189" s="164" t="s">
        <v>1</v>
      </c>
      <c r="N189" s="165" t="s">
        <v>38</v>
      </c>
      <c r="P189" s="147">
        <f>O189*H189</f>
        <v>0</v>
      </c>
      <c r="Q189" s="147">
        <v>0</v>
      </c>
      <c r="R189" s="147">
        <f>Q189*H189</f>
        <v>0</v>
      </c>
      <c r="S189" s="147">
        <v>0</v>
      </c>
      <c r="T189" s="148">
        <f>S189*H189</f>
        <v>0</v>
      </c>
      <c r="AR189" s="149" t="s">
        <v>1164</v>
      </c>
      <c r="AT189" s="149" t="s">
        <v>260</v>
      </c>
      <c r="AU189" s="149" t="s">
        <v>81</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1164</v>
      </c>
      <c r="BM189" s="149" t="s">
        <v>4507</v>
      </c>
    </row>
    <row r="190" spans="2:47" s="1" customFormat="1" ht="19.5">
      <c r="B190" s="32"/>
      <c r="D190" s="151" t="s">
        <v>248</v>
      </c>
      <c r="F190" s="152" t="s">
        <v>4506</v>
      </c>
      <c r="I190" s="153"/>
      <c r="L190" s="32"/>
      <c r="M190" s="154"/>
      <c r="T190" s="56"/>
      <c r="AT190" s="17" t="s">
        <v>248</v>
      </c>
      <c r="AU190" s="17" t="s">
        <v>81</v>
      </c>
    </row>
    <row r="191" spans="2:65" s="1" customFormat="1" ht="44.25" customHeight="1">
      <c r="B191" s="32"/>
      <c r="C191" s="137" t="s">
        <v>365</v>
      </c>
      <c r="D191" s="137" t="s">
        <v>243</v>
      </c>
      <c r="E191" s="138" t="s">
        <v>4508</v>
      </c>
      <c r="F191" s="139" t="s">
        <v>4509</v>
      </c>
      <c r="G191" s="140" t="s">
        <v>263</v>
      </c>
      <c r="H191" s="141">
        <v>40</v>
      </c>
      <c r="I191" s="142"/>
      <c r="J191" s="143">
        <f>ROUND(I191*H191,2)</f>
        <v>0</v>
      </c>
      <c r="K191" s="144"/>
      <c r="L191" s="32"/>
      <c r="M191" s="145" t="s">
        <v>1</v>
      </c>
      <c r="N191" s="146" t="s">
        <v>38</v>
      </c>
      <c r="P191" s="147">
        <f>O191*H191</f>
        <v>0</v>
      </c>
      <c r="Q191" s="147">
        <v>0</v>
      </c>
      <c r="R191" s="147">
        <f>Q191*H191</f>
        <v>0</v>
      </c>
      <c r="S191" s="147">
        <v>0</v>
      </c>
      <c r="T191" s="148">
        <f>S191*H191</f>
        <v>0</v>
      </c>
      <c r="AR191" s="149" t="s">
        <v>1164</v>
      </c>
      <c r="AT191" s="149" t="s">
        <v>243</v>
      </c>
      <c r="AU191" s="149" t="s">
        <v>81</v>
      </c>
      <c r="AY191" s="17" t="s">
        <v>241</v>
      </c>
      <c r="BE191" s="150">
        <f>IF(N191="základní",J191,0)</f>
        <v>0</v>
      </c>
      <c r="BF191" s="150">
        <f>IF(N191="snížená",J191,0)</f>
        <v>0</v>
      </c>
      <c r="BG191" s="150">
        <f>IF(N191="zákl. přenesená",J191,0)</f>
        <v>0</v>
      </c>
      <c r="BH191" s="150">
        <f>IF(N191="sníž. přenesená",J191,0)</f>
        <v>0</v>
      </c>
      <c r="BI191" s="150">
        <f>IF(N191="nulová",J191,0)</f>
        <v>0</v>
      </c>
      <c r="BJ191" s="17" t="s">
        <v>81</v>
      </c>
      <c r="BK191" s="150">
        <f>ROUND(I191*H191,2)</f>
        <v>0</v>
      </c>
      <c r="BL191" s="17" t="s">
        <v>1164</v>
      </c>
      <c r="BM191" s="149" t="s">
        <v>4510</v>
      </c>
    </row>
    <row r="192" spans="2:47" s="1" customFormat="1" ht="29.25">
      <c r="B192" s="32"/>
      <c r="D192" s="151" t="s">
        <v>248</v>
      </c>
      <c r="F192" s="152" t="s">
        <v>4509</v>
      </c>
      <c r="I192" s="153"/>
      <c r="L192" s="32"/>
      <c r="M192" s="154"/>
      <c r="T192" s="56"/>
      <c r="AT192" s="17" t="s">
        <v>248</v>
      </c>
      <c r="AU192" s="17" t="s">
        <v>81</v>
      </c>
    </row>
    <row r="193" spans="2:65" s="1" customFormat="1" ht="16.5" customHeight="1">
      <c r="B193" s="32"/>
      <c r="C193" s="155" t="s">
        <v>309</v>
      </c>
      <c r="D193" s="155" t="s">
        <v>260</v>
      </c>
      <c r="E193" s="156" t="s">
        <v>4511</v>
      </c>
      <c r="F193" s="157" t="s">
        <v>4512</v>
      </c>
      <c r="G193" s="158" t="s">
        <v>263</v>
      </c>
      <c r="H193" s="159">
        <v>40</v>
      </c>
      <c r="I193" s="160"/>
      <c r="J193" s="161">
        <f>ROUND(I193*H193,2)</f>
        <v>0</v>
      </c>
      <c r="K193" s="162"/>
      <c r="L193" s="163"/>
      <c r="M193" s="164" t="s">
        <v>1</v>
      </c>
      <c r="N193" s="165" t="s">
        <v>38</v>
      </c>
      <c r="P193" s="147">
        <f>O193*H193</f>
        <v>0</v>
      </c>
      <c r="Q193" s="147">
        <v>0</v>
      </c>
      <c r="R193" s="147">
        <f>Q193*H193</f>
        <v>0</v>
      </c>
      <c r="S193" s="147">
        <v>0</v>
      </c>
      <c r="T193" s="148">
        <f>S193*H193</f>
        <v>0</v>
      </c>
      <c r="AR193" s="149" t="s">
        <v>1164</v>
      </c>
      <c r="AT193" s="149" t="s">
        <v>260</v>
      </c>
      <c r="AU193" s="149" t="s">
        <v>81</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1164</v>
      </c>
      <c r="BM193" s="149" t="s">
        <v>4513</v>
      </c>
    </row>
    <row r="194" spans="2:47" s="1" customFormat="1" ht="11.25">
      <c r="B194" s="32"/>
      <c r="D194" s="151" t="s">
        <v>248</v>
      </c>
      <c r="F194" s="152" t="s">
        <v>4512</v>
      </c>
      <c r="I194" s="153"/>
      <c r="L194" s="32"/>
      <c r="M194" s="154"/>
      <c r="T194" s="56"/>
      <c r="AT194" s="17" t="s">
        <v>248</v>
      </c>
      <c r="AU194" s="17" t="s">
        <v>81</v>
      </c>
    </row>
    <row r="195" spans="2:65" s="1" customFormat="1" ht="62.65" customHeight="1">
      <c r="B195" s="32"/>
      <c r="C195" s="137" t="s">
        <v>372</v>
      </c>
      <c r="D195" s="137" t="s">
        <v>243</v>
      </c>
      <c r="E195" s="138" t="s">
        <v>4514</v>
      </c>
      <c r="F195" s="139" t="s">
        <v>4515</v>
      </c>
      <c r="G195" s="140" t="s">
        <v>1097</v>
      </c>
      <c r="H195" s="141">
        <v>500</v>
      </c>
      <c r="I195" s="142"/>
      <c r="J195" s="143">
        <f>ROUND(I195*H195,2)</f>
        <v>0</v>
      </c>
      <c r="K195" s="144"/>
      <c r="L195" s="32"/>
      <c r="M195" s="145" t="s">
        <v>1</v>
      </c>
      <c r="N195" s="146" t="s">
        <v>38</v>
      </c>
      <c r="P195" s="147">
        <f>O195*H195</f>
        <v>0</v>
      </c>
      <c r="Q195" s="147">
        <v>0</v>
      </c>
      <c r="R195" s="147">
        <f>Q195*H195</f>
        <v>0</v>
      </c>
      <c r="S195" s="147">
        <v>0</v>
      </c>
      <c r="T195" s="148">
        <f>S195*H195</f>
        <v>0</v>
      </c>
      <c r="AR195" s="149" t="s">
        <v>1164</v>
      </c>
      <c r="AT195" s="149" t="s">
        <v>243</v>
      </c>
      <c r="AU195" s="149" t="s">
        <v>81</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1164</v>
      </c>
      <c r="BM195" s="149" t="s">
        <v>4516</v>
      </c>
    </row>
    <row r="196" spans="2:47" s="1" customFormat="1" ht="39">
      <c r="B196" s="32"/>
      <c r="D196" s="151" t="s">
        <v>248</v>
      </c>
      <c r="F196" s="152" t="s">
        <v>4515</v>
      </c>
      <c r="I196" s="153"/>
      <c r="L196" s="32"/>
      <c r="M196" s="154"/>
      <c r="T196" s="56"/>
      <c r="AT196" s="17" t="s">
        <v>248</v>
      </c>
      <c r="AU196" s="17" t="s">
        <v>81</v>
      </c>
    </row>
    <row r="197" spans="2:65" s="1" customFormat="1" ht="62.65" customHeight="1">
      <c r="B197" s="32"/>
      <c r="C197" s="137" t="s">
        <v>313</v>
      </c>
      <c r="D197" s="137" t="s">
        <v>243</v>
      </c>
      <c r="E197" s="138" t="s">
        <v>4517</v>
      </c>
      <c r="F197" s="139" t="s">
        <v>4518</v>
      </c>
      <c r="G197" s="140" t="s">
        <v>263</v>
      </c>
      <c r="H197" s="141">
        <v>12</v>
      </c>
      <c r="I197" s="142"/>
      <c r="J197" s="143">
        <f>ROUND(I197*H197,2)</f>
        <v>0</v>
      </c>
      <c r="K197" s="144"/>
      <c r="L197" s="32"/>
      <c r="M197" s="145" t="s">
        <v>1</v>
      </c>
      <c r="N197" s="146" t="s">
        <v>38</v>
      </c>
      <c r="P197" s="147">
        <f>O197*H197</f>
        <v>0</v>
      </c>
      <c r="Q197" s="147">
        <v>0</v>
      </c>
      <c r="R197" s="147">
        <f>Q197*H197</f>
        <v>0</v>
      </c>
      <c r="S197" s="147">
        <v>0</v>
      </c>
      <c r="T197" s="148">
        <f>S197*H197</f>
        <v>0</v>
      </c>
      <c r="AR197" s="149" t="s">
        <v>1164</v>
      </c>
      <c r="AT197" s="149" t="s">
        <v>243</v>
      </c>
      <c r="AU197" s="149" t="s">
        <v>81</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1164</v>
      </c>
      <c r="BM197" s="149" t="s">
        <v>4519</v>
      </c>
    </row>
    <row r="198" spans="2:47" s="1" customFormat="1" ht="39">
      <c r="B198" s="32"/>
      <c r="D198" s="151" t="s">
        <v>248</v>
      </c>
      <c r="F198" s="152" t="s">
        <v>4518</v>
      </c>
      <c r="I198" s="153"/>
      <c r="L198" s="32"/>
      <c r="M198" s="154"/>
      <c r="T198" s="56"/>
      <c r="AT198" s="17" t="s">
        <v>248</v>
      </c>
      <c r="AU198" s="17" t="s">
        <v>81</v>
      </c>
    </row>
    <row r="199" spans="2:65" s="1" customFormat="1" ht="24.2" customHeight="1">
      <c r="B199" s="32"/>
      <c r="C199" s="137" t="s">
        <v>379</v>
      </c>
      <c r="D199" s="137" t="s">
        <v>243</v>
      </c>
      <c r="E199" s="138" t="s">
        <v>4520</v>
      </c>
      <c r="F199" s="139" t="s">
        <v>4521</v>
      </c>
      <c r="G199" s="140" t="s">
        <v>263</v>
      </c>
      <c r="H199" s="141">
        <v>11</v>
      </c>
      <c r="I199" s="142"/>
      <c r="J199" s="143">
        <f>ROUND(I199*H199,2)</f>
        <v>0</v>
      </c>
      <c r="K199" s="144"/>
      <c r="L199" s="32"/>
      <c r="M199" s="145" t="s">
        <v>1</v>
      </c>
      <c r="N199" s="146" t="s">
        <v>38</v>
      </c>
      <c r="P199" s="147">
        <f>O199*H199</f>
        <v>0</v>
      </c>
      <c r="Q199" s="147">
        <v>0</v>
      </c>
      <c r="R199" s="147">
        <f>Q199*H199</f>
        <v>0</v>
      </c>
      <c r="S199" s="147">
        <v>0</v>
      </c>
      <c r="T199" s="148">
        <f>S199*H199</f>
        <v>0</v>
      </c>
      <c r="AR199" s="149" t="s">
        <v>1164</v>
      </c>
      <c r="AT199" s="149" t="s">
        <v>243</v>
      </c>
      <c r="AU199" s="149" t="s">
        <v>81</v>
      </c>
      <c r="AY199" s="17" t="s">
        <v>241</v>
      </c>
      <c r="BE199" s="150">
        <f>IF(N199="základní",J199,0)</f>
        <v>0</v>
      </c>
      <c r="BF199" s="150">
        <f>IF(N199="snížená",J199,0)</f>
        <v>0</v>
      </c>
      <c r="BG199" s="150">
        <f>IF(N199="zákl. přenesená",J199,0)</f>
        <v>0</v>
      </c>
      <c r="BH199" s="150">
        <f>IF(N199="sníž. přenesená",J199,0)</f>
        <v>0</v>
      </c>
      <c r="BI199" s="150">
        <f>IF(N199="nulová",J199,0)</f>
        <v>0</v>
      </c>
      <c r="BJ199" s="17" t="s">
        <v>81</v>
      </c>
      <c r="BK199" s="150">
        <f>ROUND(I199*H199,2)</f>
        <v>0</v>
      </c>
      <c r="BL199" s="17" t="s">
        <v>1164</v>
      </c>
      <c r="BM199" s="149" t="s">
        <v>4522</v>
      </c>
    </row>
    <row r="200" spans="2:47" s="1" customFormat="1" ht="19.5">
      <c r="B200" s="32"/>
      <c r="D200" s="151" t="s">
        <v>248</v>
      </c>
      <c r="F200" s="152" t="s">
        <v>4521</v>
      </c>
      <c r="I200" s="153"/>
      <c r="L200" s="32"/>
      <c r="M200" s="154"/>
      <c r="T200" s="56"/>
      <c r="AT200" s="17" t="s">
        <v>248</v>
      </c>
      <c r="AU200" s="17" t="s">
        <v>81</v>
      </c>
    </row>
    <row r="201" spans="2:65" s="1" customFormat="1" ht="66.75" customHeight="1">
      <c r="B201" s="32"/>
      <c r="C201" s="137" t="s">
        <v>316</v>
      </c>
      <c r="D201" s="137" t="s">
        <v>243</v>
      </c>
      <c r="E201" s="138" t="s">
        <v>4523</v>
      </c>
      <c r="F201" s="139" t="s">
        <v>4524</v>
      </c>
      <c r="G201" s="140" t="s">
        <v>263</v>
      </c>
      <c r="H201" s="141">
        <v>2</v>
      </c>
      <c r="I201" s="142"/>
      <c r="J201" s="143">
        <f>ROUND(I201*H201,2)</f>
        <v>0</v>
      </c>
      <c r="K201" s="144"/>
      <c r="L201" s="32"/>
      <c r="M201" s="145" t="s">
        <v>1</v>
      </c>
      <c r="N201" s="146" t="s">
        <v>38</v>
      </c>
      <c r="P201" s="147">
        <f>O201*H201</f>
        <v>0</v>
      </c>
      <c r="Q201" s="147">
        <v>0</v>
      </c>
      <c r="R201" s="147">
        <f>Q201*H201</f>
        <v>0</v>
      </c>
      <c r="S201" s="147">
        <v>0</v>
      </c>
      <c r="T201" s="148">
        <f>S201*H201</f>
        <v>0</v>
      </c>
      <c r="AR201" s="149" t="s">
        <v>1164</v>
      </c>
      <c r="AT201" s="149" t="s">
        <v>243</v>
      </c>
      <c r="AU201" s="149" t="s">
        <v>81</v>
      </c>
      <c r="AY201" s="17" t="s">
        <v>241</v>
      </c>
      <c r="BE201" s="150">
        <f>IF(N201="základní",J201,0)</f>
        <v>0</v>
      </c>
      <c r="BF201" s="150">
        <f>IF(N201="snížená",J201,0)</f>
        <v>0</v>
      </c>
      <c r="BG201" s="150">
        <f>IF(N201="zákl. přenesená",J201,0)</f>
        <v>0</v>
      </c>
      <c r="BH201" s="150">
        <f>IF(N201="sníž. přenesená",J201,0)</f>
        <v>0</v>
      </c>
      <c r="BI201" s="150">
        <f>IF(N201="nulová",J201,0)</f>
        <v>0</v>
      </c>
      <c r="BJ201" s="17" t="s">
        <v>81</v>
      </c>
      <c r="BK201" s="150">
        <f>ROUND(I201*H201,2)</f>
        <v>0</v>
      </c>
      <c r="BL201" s="17" t="s">
        <v>1164</v>
      </c>
      <c r="BM201" s="149" t="s">
        <v>4525</v>
      </c>
    </row>
    <row r="202" spans="2:47" s="1" customFormat="1" ht="48.75">
      <c r="B202" s="32"/>
      <c r="D202" s="151" t="s">
        <v>248</v>
      </c>
      <c r="F202" s="152" t="s">
        <v>4526</v>
      </c>
      <c r="I202" s="153"/>
      <c r="L202" s="32"/>
      <c r="M202" s="154"/>
      <c r="T202" s="56"/>
      <c r="AT202" s="17" t="s">
        <v>248</v>
      </c>
      <c r="AU202" s="17" t="s">
        <v>81</v>
      </c>
    </row>
    <row r="203" spans="2:65" s="1" customFormat="1" ht="66.75" customHeight="1">
      <c r="B203" s="32"/>
      <c r="C203" s="155" t="s">
        <v>386</v>
      </c>
      <c r="D203" s="155" t="s">
        <v>260</v>
      </c>
      <c r="E203" s="156" t="s">
        <v>4527</v>
      </c>
      <c r="F203" s="157" t="s">
        <v>4528</v>
      </c>
      <c r="G203" s="158" t="s">
        <v>263</v>
      </c>
      <c r="H203" s="159">
        <v>6</v>
      </c>
      <c r="I203" s="160"/>
      <c r="J203" s="161">
        <f>ROUND(I203*H203,2)</f>
        <v>0</v>
      </c>
      <c r="K203" s="162"/>
      <c r="L203" s="163"/>
      <c r="M203" s="164" t="s">
        <v>1</v>
      </c>
      <c r="N203" s="165" t="s">
        <v>38</v>
      </c>
      <c r="P203" s="147">
        <f>O203*H203</f>
        <v>0</v>
      </c>
      <c r="Q203" s="147">
        <v>0</v>
      </c>
      <c r="R203" s="147">
        <f>Q203*H203</f>
        <v>0</v>
      </c>
      <c r="S203" s="147">
        <v>0</v>
      </c>
      <c r="T203" s="148">
        <f>S203*H203</f>
        <v>0</v>
      </c>
      <c r="AR203" s="149" t="s">
        <v>1164</v>
      </c>
      <c r="AT203" s="149" t="s">
        <v>260</v>
      </c>
      <c r="AU203" s="149" t="s">
        <v>81</v>
      </c>
      <c r="AY203" s="17" t="s">
        <v>241</v>
      </c>
      <c r="BE203" s="150">
        <f>IF(N203="základní",J203,0)</f>
        <v>0</v>
      </c>
      <c r="BF203" s="150">
        <f>IF(N203="snížená",J203,0)</f>
        <v>0</v>
      </c>
      <c r="BG203" s="150">
        <f>IF(N203="zákl. přenesená",J203,0)</f>
        <v>0</v>
      </c>
      <c r="BH203" s="150">
        <f>IF(N203="sníž. přenesená",J203,0)</f>
        <v>0</v>
      </c>
      <c r="BI203" s="150">
        <f>IF(N203="nulová",J203,0)</f>
        <v>0</v>
      </c>
      <c r="BJ203" s="17" t="s">
        <v>81</v>
      </c>
      <c r="BK203" s="150">
        <f>ROUND(I203*H203,2)</f>
        <v>0</v>
      </c>
      <c r="BL203" s="17" t="s">
        <v>1164</v>
      </c>
      <c r="BM203" s="149" t="s">
        <v>4529</v>
      </c>
    </row>
    <row r="204" spans="2:47" s="1" customFormat="1" ht="39">
      <c r="B204" s="32"/>
      <c r="D204" s="151" t="s">
        <v>248</v>
      </c>
      <c r="F204" s="152" t="s">
        <v>4528</v>
      </c>
      <c r="I204" s="153"/>
      <c r="L204" s="32"/>
      <c r="M204" s="154"/>
      <c r="T204" s="56"/>
      <c r="AT204" s="17" t="s">
        <v>248</v>
      </c>
      <c r="AU204" s="17" t="s">
        <v>81</v>
      </c>
    </row>
    <row r="205" spans="2:65" s="1" customFormat="1" ht="37.9" customHeight="1">
      <c r="B205" s="32"/>
      <c r="C205" s="155" t="s">
        <v>319</v>
      </c>
      <c r="D205" s="155" t="s">
        <v>260</v>
      </c>
      <c r="E205" s="156" t="s">
        <v>4530</v>
      </c>
      <c r="F205" s="157" t="s">
        <v>4531</v>
      </c>
      <c r="G205" s="158" t="s">
        <v>263</v>
      </c>
      <c r="H205" s="159">
        <v>2</v>
      </c>
      <c r="I205" s="160"/>
      <c r="J205" s="161">
        <f>ROUND(I205*H205,2)</f>
        <v>0</v>
      </c>
      <c r="K205" s="162"/>
      <c r="L205" s="163"/>
      <c r="M205" s="164" t="s">
        <v>1</v>
      </c>
      <c r="N205" s="165" t="s">
        <v>38</v>
      </c>
      <c r="P205" s="147">
        <f>O205*H205</f>
        <v>0</v>
      </c>
      <c r="Q205" s="147">
        <v>0</v>
      </c>
      <c r="R205" s="147">
        <f>Q205*H205</f>
        <v>0</v>
      </c>
      <c r="S205" s="147">
        <v>0</v>
      </c>
      <c r="T205" s="148">
        <f>S205*H205</f>
        <v>0</v>
      </c>
      <c r="AR205" s="149" t="s">
        <v>1164</v>
      </c>
      <c r="AT205" s="149" t="s">
        <v>260</v>
      </c>
      <c r="AU205" s="149" t="s">
        <v>81</v>
      </c>
      <c r="AY205" s="17" t="s">
        <v>241</v>
      </c>
      <c r="BE205" s="150">
        <f>IF(N205="základní",J205,0)</f>
        <v>0</v>
      </c>
      <c r="BF205" s="150">
        <f>IF(N205="snížená",J205,0)</f>
        <v>0</v>
      </c>
      <c r="BG205" s="150">
        <f>IF(N205="zákl. přenesená",J205,0)</f>
        <v>0</v>
      </c>
      <c r="BH205" s="150">
        <f>IF(N205="sníž. přenesená",J205,0)</f>
        <v>0</v>
      </c>
      <c r="BI205" s="150">
        <f>IF(N205="nulová",J205,0)</f>
        <v>0</v>
      </c>
      <c r="BJ205" s="17" t="s">
        <v>81</v>
      </c>
      <c r="BK205" s="150">
        <f>ROUND(I205*H205,2)</f>
        <v>0</v>
      </c>
      <c r="BL205" s="17" t="s">
        <v>1164</v>
      </c>
      <c r="BM205" s="149" t="s">
        <v>4532</v>
      </c>
    </row>
    <row r="206" spans="2:47" s="1" customFormat="1" ht="29.25">
      <c r="B206" s="32"/>
      <c r="D206" s="151" t="s">
        <v>248</v>
      </c>
      <c r="F206" s="152" t="s">
        <v>4531</v>
      </c>
      <c r="I206" s="153"/>
      <c r="L206" s="32"/>
      <c r="M206" s="154"/>
      <c r="T206" s="56"/>
      <c r="AT206" s="17" t="s">
        <v>248</v>
      </c>
      <c r="AU206" s="17" t="s">
        <v>81</v>
      </c>
    </row>
    <row r="207" spans="2:65" s="1" customFormat="1" ht="37.9" customHeight="1">
      <c r="B207" s="32"/>
      <c r="C207" s="155" t="s">
        <v>391</v>
      </c>
      <c r="D207" s="155" t="s">
        <v>260</v>
      </c>
      <c r="E207" s="156" t="s">
        <v>4533</v>
      </c>
      <c r="F207" s="157" t="s">
        <v>4534</v>
      </c>
      <c r="G207" s="158" t="s">
        <v>263</v>
      </c>
      <c r="H207" s="159">
        <v>15</v>
      </c>
      <c r="I207" s="160"/>
      <c r="J207" s="161">
        <f>ROUND(I207*H207,2)</f>
        <v>0</v>
      </c>
      <c r="K207" s="162"/>
      <c r="L207" s="163"/>
      <c r="M207" s="164" t="s">
        <v>1</v>
      </c>
      <c r="N207" s="165" t="s">
        <v>38</v>
      </c>
      <c r="P207" s="147">
        <f>O207*H207</f>
        <v>0</v>
      </c>
      <c r="Q207" s="147">
        <v>0</v>
      </c>
      <c r="R207" s="147">
        <f>Q207*H207</f>
        <v>0</v>
      </c>
      <c r="S207" s="147">
        <v>0</v>
      </c>
      <c r="T207" s="148">
        <f>S207*H207</f>
        <v>0</v>
      </c>
      <c r="AR207" s="149" t="s">
        <v>1164</v>
      </c>
      <c r="AT207" s="149" t="s">
        <v>260</v>
      </c>
      <c r="AU207" s="149" t="s">
        <v>81</v>
      </c>
      <c r="AY207" s="17" t="s">
        <v>241</v>
      </c>
      <c r="BE207" s="150">
        <f>IF(N207="základní",J207,0)</f>
        <v>0</v>
      </c>
      <c r="BF207" s="150">
        <f>IF(N207="snížená",J207,0)</f>
        <v>0</v>
      </c>
      <c r="BG207" s="150">
        <f>IF(N207="zákl. přenesená",J207,0)</f>
        <v>0</v>
      </c>
      <c r="BH207" s="150">
        <f>IF(N207="sníž. přenesená",J207,0)</f>
        <v>0</v>
      </c>
      <c r="BI207" s="150">
        <f>IF(N207="nulová",J207,0)</f>
        <v>0</v>
      </c>
      <c r="BJ207" s="17" t="s">
        <v>81</v>
      </c>
      <c r="BK207" s="150">
        <f>ROUND(I207*H207,2)</f>
        <v>0</v>
      </c>
      <c r="BL207" s="17" t="s">
        <v>1164</v>
      </c>
      <c r="BM207" s="149" t="s">
        <v>4535</v>
      </c>
    </row>
    <row r="208" spans="2:47" s="1" customFormat="1" ht="19.5">
      <c r="B208" s="32"/>
      <c r="D208" s="151" t="s">
        <v>248</v>
      </c>
      <c r="F208" s="152" t="s">
        <v>4534</v>
      </c>
      <c r="I208" s="153"/>
      <c r="L208" s="32"/>
      <c r="M208" s="154"/>
      <c r="T208" s="56"/>
      <c r="AT208" s="17" t="s">
        <v>248</v>
      </c>
      <c r="AU208" s="17" t="s">
        <v>81</v>
      </c>
    </row>
    <row r="209" spans="2:65" s="1" customFormat="1" ht="37.9" customHeight="1">
      <c r="B209" s="32"/>
      <c r="C209" s="137" t="s">
        <v>322</v>
      </c>
      <c r="D209" s="137" t="s">
        <v>243</v>
      </c>
      <c r="E209" s="138" t="s">
        <v>4536</v>
      </c>
      <c r="F209" s="139" t="s">
        <v>4537</v>
      </c>
      <c r="G209" s="140" t="s">
        <v>263</v>
      </c>
      <c r="H209" s="141">
        <v>18</v>
      </c>
      <c r="I209" s="142"/>
      <c r="J209" s="143">
        <f>ROUND(I209*H209,2)</f>
        <v>0</v>
      </c>
      <c r="K209" s="144"/>
      <c r="L209" s="32"/>
      <c r="M209" s="145" t="s">
        <v>1</v>
      </c>
      <c r="N209" s="146" t="s">
        <v>38</v>
      </c>
      <c r="P209" s="147">
        <f>O209*H209</f>
        <v>0</v>
      </c>
      <c r="Q209" s="147">
        <v>0</v>
      </c>
      <c r="R209" s="147">
        <f>Q209*H209</f>
        <v>0</v>
      </c>
      <c r="S209" s="147">
        <v>0</v>
      </c>
      <c r="T209" s="148">
        <f>S209*H209</f>
        <v>0</v>
      </c>
      <c r="AR209" s="149" t="s">
        <v>1164</v>
      </c>
      <c r="AT209" s="149" t="s">
        <v>243</v>
      </c>
      <c r="AU209" s="149" t="s">
        <v>81</v>
      </c>
      <c r="AY209" s="17" t="s">
        <v>241</v>
      </c>
      <c r="BE209" s="150">
        <f>IF(N209="základní",J209,0)</f>
        <v>0</v>
      </c>
      <c r="BF209" s="150">
        <f>IF(N209="snížená",J209,0)</f>
        <v>0</v>
      </c>
      <c r="BG209" s="150">
        <f>IF(N209="zákl. přenesená",J209,0)</f>
        <v>0</v>
      </c>
      <c r="BH209" s="150">
        <f>IF(N209="sníž. přenesená",J209,0)</f>
        <v>0</v>
      </c>
      <c r="BI209" s="150">
        <f>IF(N209="nulová",J209,0)</f>
        <v>0</v>
      </c>
      <c r="BJ209" s="17" t="s">
        <v>81</v>
      </c>
      <c r="BK209" s="150">
        <f>ROUND(I209*H209,2)</f>
        <v>0</v>
      </c>
      <c r="BL209" s="17" t="s">
        <v>1164</v>
      </c>
      <c r="BM209" s="149" t="s">
        <v>4538</v>
      </c>
    </row>
    <row r="210" spans="2:47" s="1" customFormat="1" ht="19.5">
      <c r="B210" s="32"/>
      <c r="D210" s="151" t="s">
        <v>248</v>
      </c>
      <c r="F210" s="152" t="s">
        <v>4537</v>
      </c>
      <c r="I210" s="153"/>
      <c r="L210" s="32"/>
      <c r="M210" s="154"/>
      <c r="T210" s="56"/>
      <c r="AT210" s="17" t="s">
        <v>248</v>
      </c>
      <c r="AU210" s="17" t="s">
        <v>81</v>
      </c>
    </row>
    <row r="211" spans="2:65" s="1" customFormat="1" ht="24.2" customHeight="1">
      <c r="B211" s="32"/>
      <c r="C211" s="137" t="s">
        <v>396</v>
      </c>
      <c r="D211" s="137" t="s">
        <v>243</v>
      </c>
      <c r="E211" s="138" t="s">
        <v>4539</v>
      </c>
      <c r="F211" s="139" t="s">
        <v>4540</v>
      </c>
      <c r="G211" s="140" t="s">
        <v>263</v>
      </c>
      <c r="H211" s="141">
        <v>18</v>
      </c>
      <c r="I211" s="142"/>
      <c r="J211" s="143">
        <f>ROUND(I211*H211,2)</f>
        <v>0</v>
      </c>
      <c r="K211" s="144"/>
      <c r="L211" s="32"/>
      <c r="M211" s="145" t="s">
        <v>1</v>
      </c>
      <c r="N211" s="146" t="s">
        <v>38</v>
      </c>
      <c r="P211" s="147">
        <f>O211*H211</f>
        <v>0</v>
      </c>
      <c r="Q211" s="147">
        <v>0</v>
      </c>
      <c r="R211" s="147">
        <f>Q211*H211</f>
        <v>0</v>
      </c>
      <c r="S211" s="147">
        <v>0</v>
      </c>
      <c r="T211" s="148">
        <f>S211*H211</f>
        <v>0</v>
      </c>
      <c r="AR211" s="149" t="s">
        <v>1164</v>
      </c>
      <c r="AT211" s="149" t="s">
        <v>243</v>
      </c>
      <c r="AU211" s="149" t="s">
        <v>81</v>
      </c>
      <c r="AY211" s="17" t="s">
        <v>241</v>
      </c>
      <c r="BE211" s="150">
        <f>IF(N211="základní",J211,0)</f>
        <v>0</v>
      </c>
      <c r="BF211" s="150">
        <f>IF(N211="snížená",J211,0)</f>
        <v>0</v>
      </c>
      <c r="BG211" s="150">
        <f>IF(N211="zákl. přenesená",J211,0)</f>
        <v>0</v>
      </c>
      <c r="BH211" s="150">
        <f>IF(N211="sníž. přenesená",J211,0)</f>
        <v>0</v>
      </c>
      <c r="BI211" s="150">
        <f>IF(N211="nulová",J211,0)</f>
        <v>0</v>
      </c>
      <c r="BJ211" s="17" t="s">
        <v>81</v>
      </c>
      <c r="BK211" s="150">
        <f>ROUND(I211*H211,2)</f>
        <v>0</v>
      </c>
      <c r="BL211" s="17" t="s">
        <v>1164</v>
      </c>
      <c r="BM211" s="149" t="s">
        <v>4541</v>
      </c>
    </row>
    <row r="212" spans="2:47" s="1" customFormat="1" ht="19.5">
      <c r="B212" s="32"/>
      <c r="D212" s="151" t="s">
        <v>248</v>
      </c>
      <c r="F212" s="152" t="s">
        <v>4540</v>
      </c>
      <c r="I212" s="153"/>
      <c r="L212" s="32"/>
      <c r="M212" s="154"/>
      <c r="T212" s="56"/>
      <c r="AT212" s="17" t="s">
        <v>248</v>
      </c>
      <c r="AU212" s="17" t="s">
        <v>81</v>
      </c>
    </row>
    <row r="213" spans="2:65" s="1" customFormat="1" ht="24.2" customHeight="1">
      <c r="B213" s="32"/>
      <c r="C213" s="137" t="s">
        <v>326</v>
      </c>
      <c r="D213" s="137" t="s">
        <v>243</v>
      </c>
      <c r="E213" s="138" t="s">
        <v>4542</v>
      </c>
      <c r="F213" s="139" t="s">
        <v>4543</v>
      </c>
      <c r="G213" s="140" t="s">
        <v>263</v>
      </c>
      <c r="H213" s="141">
        <v>18</v>
      </c>
      <c r="I213" s="142"/>
      <c r="J213" s="143">
        <f>ROUND(I213*H213,2)</f>
        <v>0</v>
      </c>
      <c r="K213" s="144"/>
      <c r="L213" s="32"/>
      <c r="M213" s="145" t="s">
        <v>1</v>
      </c>
      <c r="N213" s="146" t="s">
        <v>38</v>
      </c>
      <c r="P213" s="147">
        <f>O213*H213</f>
        <v>0</v>
      </c>
      <c r="Q213" s="147">
        <v>0</v>
      </c>
      <c r="R213" s="147">
        <f>Q213*H213</f>
        <v>0</v>
      </c>
      <c r="S213" s="147">
        <v>0</v>
      </c>
      <c r="T213" s="148">
        <f>S213*H213</f>
        <v>0</v>
      </c>
      <c r="AR213" s="149" t="s">
        <v>1164</v>
      </c>
      <c r="AT213" s="149" t="s">
        <v>243</v>
      </c>
      <c r="AU213" s="149" t="s">
        <v>81</v>
      </c>
      <c r="AY213" s="17" t="s">
        <v>241</v>
      </c>
      <c r="BE213" s="150">
        <f>IF(N213="základní",J213,0)</f>
        <v>0</v>
      </c>
      <c r="BF213" s="150">
        <f>IF(N213="snížená",J213,0)</f>
        <v>0</v>
      </c>
      <c r="BG213" s="150">
        <f>IF(N213="zákl. přenesená",J213,0)</f>
        <v>0</v>
      </c>
      <c r="BH213" s="150">
        <f>IF(N213="sníž. přenesená",J213,0)</f>
        <v>0</v>
      </c>
      <c r="BI213" s="150">
        <f>IF(N213="nulová",J213,0)</f>
        <v>0</v>
      </c>
      <c r="BJ213" s="17" t="s">
        <v>81</v>
      </c>
      <c r="BK213" s="150">
        <f>ROUND(I213*H213,2)</f>
        <v>0</v>
      </c>
      <c r="BL213" s="17" t="s">
        <v>1164</v>
      </c>
      <c r="BM213" s="149" t="s">
        <v>4544</v>
      </c>
    </row>
    <row r="214" spans="2:47" s="1" customFormat="1" ht="19.5">
      <c r="B214" s="32"/>
      <c r="D214" s="151" t="s">
        <v>248</v>
      </c>
      <c r="F214" s="152" t="s">
        <v>4543</v>
      </c>
      <c r="I214" s="153"/>
      <c r="L214" s="32"/>
      <c r="M214" s="154"/>
      <c r="T214" s="56"/>
      <c r="AT214" s="17" t="s">
        <v>248</v>
      </c>
      <c r="AU214" s="17" t="s">
        <v>81</v>
      </c>
    </row>
    <row r="215" spans="2:65" s="1" customFormat="1" ht="44.25" customHeight="1">
      <c r="B215" s="32"/>
      <c r="C215" s="137" t="s">
        <v>402</v>
      </c>
      <c r="D215" s="137" t="s">
        <v>243</v>
      </c>
      <c r="E215" s="138" t="s">
        <v>4545</v>
      </c>
      <c r="F215" s="139" t="s">
        <v>4546</v>
      </c>
      <c r="G215" s="140" t="s">
        <v>263</v>
      </c>
      <c r="H215" s="141">
        <v>23</v>
      </c>
      <c r="I215" s="142"/>
      <c r="J215" s="143">
        <f>ROUND(I215*H215,2)</f>
        <v>0</v>
      </c>
      <c r="K215" s="144"/>
      <c r="L215" s="32"/>
      <c r="M215" s="145" t="s">
        <v>1</v>
      </c>
      <c r="N215" s="146" t="s">
        <v>38</v>
      </c>
      <c r="P215" s="147">
        <f>O215*H215</f>
        <v>0</v>
      </c>
      <c r="Q215" s="147">
        <v>0</v>
      </c>
      <c r="R215" s="147">
        <f>Q215*H215</f>
        <v>0</v>
      </c>
      <c r="S215" s="147">
        <v>0</v>
      </c>
      <c r="T215" s="148">
        <f>S215*H215</f>
        <v>0</v>
      </c>
      <c r="AR215" s="149" t="s">
        <v>1164</v>
      </c>
      <c r="AT215" s="149" t="s">
        <v>243</v>
      </c>
      <c r="AU215" s="149" t="s">
        <v>81</v>
      </c>
      <c r="AY215" s="17" t="s">
        <v>241</v>
      </c>
      <c r="BE215" s="150">
        <f>IF(N215="základní",J215,0)</f>
        <v>0</v>
      </c>
      <c r="BF215" s="150">
        <f>IF(N215="snížená",J215,0)</f>
        <v>0</v>
      </c>
      <c r="BG215" s="150">
        <f>IF(N215="zákl. přenesená",J215,0)</f>
        <v>0</v>
      </c>
      <c r="BH215" s="150">
        <f>IF(N215="sníž. přenesená",J215,0)</f>
        <v>0</v>
      </c>
      <c r="BI215" s="150">
        <f>IF(N215="nulová",J215,0)</f>
        <v>0</v>
      </c>
      <c r="BJ215" s="17" t="s">
        <v>81</v>
      </c>
      <c r="BK215" s="150">
        <f>ROUND(I215*H215,2)</f>
        <v>0</v>
      </c>
      <c r="BL215" s="17" t="s">
        <v>1164</v>
      </c>
      <c r="BM215" s="149" t="s">
        <v>4547</v>
      </c>
    </row>
    <row r="216" spans="2:47" s="1" customFormat="1" ht="29.25">
      <c r="B216" s="32"/>
      <c r="D216" s="151" t="s">
        <v>248</v>
      </c>
      <c r="F216" s="152" t="s">
        <v>4546</v>
      </c>
      <c r="I216" s="153"/>
      <c r="L216" s="32"/>
      <c r="M216" s="154"/>
      <c r="T216" s="56"/>
      <c r="AT216" s="17" t="s">
        <v>248</v>
      </c>
      <c r="AU216" s="17" t="s">
        <v>81</v>
      </c>
    </row>
    <row r="217" spans="2:65" s="1" customFormat="1" ht="66.75" customHeight="1">
      <c r="B217" s="32"/>
      <c r="C217" s="155" t="s">
        <v>329</v>
      </c>
      <c r="D217" s="155" t="s">
        <v>260</v>
      </c>
      <c r="E217" s="156" t="s">
        <v>4548</v>
      </c>
      <c r="F217" s="157" t="s">
        <v>4549</v>
      </c>
      <c r="G217" s="158" t="s">
        <v>263</v>
      </c>
      <c r="H217" s="159">
        <v>11</v>
      </c>
      <c r="I217" s="160"/>
      <c r="J217" s="161">
        <f>ROUND(I217*H217,2)</f>
        <v>0</v>
      </c>
      <c r="K217" s="162"/>
      <c r="L217" s="163"/>
      <c r="M217" s="164" t="s">
        <v>1</v>
      </c>
      <c r="N217" s="165" t="s">
        <v>38</v>
      </c>
      <c r="P217" s="147">
        <f>O217*H217</f>
        <v>0</v>
      </c>
      <c r="Q217" s="147">
        <v>0</v>
      </c>
      <c r="R217" s="147">
        <f>Q217*H217</f>
        <v>0</v>
      </c>
      <c r="S217" s="147">
        <v>0</v>
      </c>
      <c r="T217" s="148">
        <f>S217*H217</f>
        <v>0</v>
      </c>
      <c r="AR217" s="149" t="s">
        <v>1164</v>
      </c>
      <c r="AT217" s="149" t="s">
        <v>260</v>
      </c>
      <c r="AU217" s="149" t="s">
        <v>81</v>
      </c>
      <c r="AY217" s="17" t="s">
        <v>241</v>
      </c>
      <c r="BE217" s="150">
        <f>IF(N217="základní",J217,0)</f>
        <v>0</v>
      </c>
      <c r="BF217" s="150">
        <f>IF(N217="snížená",J217,0)</f>
        <v>0</v>
      </c>
      <c r="BG217" s="150">
        <f>IF(N217="zákl. přenesená",J217,0)</f>
        <v>0</v>
      </c>
      <c r="BH217" s="150">
        <f>IF(N217="sníž. přenesená",J217,0)</f>
        <v>0</v>
      </c>
      <c r="BI217" s="150">
        <f>IF(N217="nulová",J217,0)</f>
        <v>0</v>
      </c>
      <c r="BJ217" s="17" t="s">
        <v>81</v>
      </c>
      <c r="BK217" s="150">
        <f>ROUND(I217*H217,2)</f>
        <v>0</v>
      </c>
      <c r="BL217" s="17" t="s">
        <v>1164</v>
      </c>
      <c r="BM217" s="149" t="s">
        <v>4550</v>
      </c>
    </row>
    <row r="218" spans="2:47" s="1" customFormat="1" ht="39">
      <c r="B218" s="32"/>
      <c r="D218" s="151" t="s">
        <v>248</v>
      </c>
      <c r="F218" s="152" t="s">
        <v>4549</v>
      </c>
      <c r="I218" s="153"/>
      <c r="L218" s="32"/>
      <c r="M218" s="154"/>
      <c r="T218" s="56"/>
      <c r="AT218" s="17" t="s">
        <v>248</v>
      </c>
      <c r="AU218" s="17" t="s">
        <v>81</v>
      </c>
    </row>
    <row r="219" spans="2:65" s="1" customFormat="1" ht="66.75" customHeight="1">
      <c r="B219" s="32"/>
      <c r="C219" s="155" t="s">
        <v>409</v>
      </c>
      <c r="D219" s="155" t="s">
        <v>260</v>
      </c>
      <c r="E219" s="156" t="s">
        <v>4551</v>
      </c>
      <c r="F219" s="157" t="s">
        <v>4552</v>
      </c>
      <c r="G219" s="158" t="s">
        <v>263</v>
      </c>
      <c r="H219" s="159">
        <v>12</v>
      </c>
      <c r="I219" s="160"/>
      <c r="J219" s="161">
        <f>ROUND(I219*H219,2)</f>
        <v>0</v>
      </c>
      <c r="K219" s="162"/>
      <c r="L219" s="163"/>
      <c r="M219" s="164" t="s">
        <v>1</v>
      </c>
      <c r="N219" s="165" t="s">
        <v>38</v>
      </c>
      <c r="P219" s="147">
        <f>O219*H219</f>
        <v>0</v>
      </c>
      <c r="Q219" s="147">
        <v>0</v>
      </c>
      <c r="R219" s="147">
        <f>Q219*H219</f>
        <v>0</v>
      </c>
      <c r="S219" s="147">
        <v>0</v>
      </c>
      <c r="T219" s="148">
        <f>S219*H219</f>
        <v>0</v>
      </c>
      <c r="AR219" s="149" t="s">
        <v>1164</v>
      </c>
      <c r="AT219" s="149" t="s">
        <v>260</v>
      </c>
      <c r="AU219" s="149" t="s">
        <v>81</v>
      </c>
      <c r="AY219" s="17" t="s">
        <v>241</v>
      </c>
      <c r="BE219" s="150">
        <f>IF(N219="základní",J219,0)</f>
        <v>0</v>
      </c>
      <c r="BF219" s="150">
        <f>IF(N219="snížená",J219,0)</f>
        <v>0</v>
      </c>
      <c r="BG219" s="150">
        <f>IF(N219="zákl. přenesená",J219,0)</f>
        <v>0</v>
      </c>
      <c r="BH219" s="150">
        <f>IF(N219="sníž. přenesená",J219,0)</f>
        <v>0</v>
      </c>
      <c r="BI219" s="150">
        <f>IF(N219="nulová",J219,0)</f>
        <v>0</v>
      </c>
      <c r="BJ219" s="17" t="s">
        <v>81</v>
      </c>
      <c r="BK219" s="150">
        <f>ROUND(I219*H219,2)</f>
        <v>0</v>
      </c>
      <c r="BL219" s="17" t="s">
        <v>1164</v>
      </c>
      <c r="BM219" s="149" t="s">
        <v>4553</v>
      </c>
    </row>
    <row r="220" spans="2:47" s="1" customFormat="1" ht="39">
      <c r="B220" s="32"/>
      <c r="D220" s="151" t="s">
        <v>248</v>
      </c>
      <c r="F220" s="152" t="s">
        <v>4552</v>
      </c>
      <c r="I220" s="153"/>
      <c r="L220" s="32"/>
      <c r="M220" s="154"/>
      <c r="T220" s="56"/>
      <c r="AT220" s="17" t="s">
        <v>248</v>
      </c>
      <c r="AU220" s="17" t="s">
        <v>81</v>
      </c>
    </row>
    <row r="221" spans="2:65" s="1" customFormat="1" ht="37.9" customHeight="1">
      <c r="B221" s="32"/>
      <c r="C221" s="137" t="s">
        <v>333</v>
      </c>
      <c r="D221" s="137" t="s">
        <v>243</v>
      </c>
      <c r="E221" s="138" t="s">
        <v>4554</v>
      </c>
      <c r="F221" s="139" t="s">
        <v>4555</v>
      </c>
      <c r="G221" s="140" t="s">
        <v>263</v>
      </c>
      <c r="H221" s="141">
        <v>1</v>
      </c>
      <c r="I221" s="142"/>
      <c r="J221" s="143">
        <f>ROUND(I221*H221,2)</f>
        <v>0</v>
      </c>
      <c r="K221" s="144"/>
      <c r="L221" s="32"/>
      <c r="M221" s="145" t="s">
        <v>1</v>
      </c>
      <c r="N221" s="146" t="s">
        <v>38</v>
      </c>
      <c r="P221" s="147">
        <f>O221*H221</f>
        <v>0</v>
      </c>
      <c r="Q221" s="147">
        <v>0</v>
      </c>
      <c r="R221" s="147">
        <f>Q221*H221</f>
        <v>0</v>
      </c>
      <c r="S221" s="147">
        <v>0</v>
      </c>
      <c r="T221" s="148">
        <f>S221*H221</f>
        <v>0</v>
      </c>
      <c r="AR221" s="149" t="s">
        <v>1164</v>
      </c>
      <c r="AT221" s="149" t="s">
        <v>243</v>
      </c>
      <c r="AU221" s="149" t="s">
        <v>81</v>
      </c>
      <c r="AY221" s="17" t="s">
        <v>241</v>
      </c>
      <c r="BE221" s="150">
        <f>IF(N221="základní",J221,0)</f>
        <v>0</v>
      </c>
      <c r="BF221" s="150">
        <f>IF(N221="snížená",J221,0)</f>
        <v>0</v>
      </c>
      <c r="BG221" s="150">
        <f>IF(N221="zákl. přenesená",J221,0)</f>
        <v>0</v>
      </c>
      <c r="BH221" s="150">
        <f>IF(N221="sníž. přenesená",J221,0)</f>
        <v>0</v>
      </c>
      <c r="BI221" s="150">
        <f>IF(N221="nulová",J221,0)</f>
        <v>0</v>
      </c>
      <c r="BJ221" s="17" t="s">
        <v>81</v>
      </c>
      <c r="BK221" s="150">
        <f>ROUND(I221*H221,2)</f>
        <v>0</v>
      </c>
      <c r="BL221" s="17" t="s">
        <v>1164</v>
      </c>
      <c r="BM221" s="149" t="s">
        <v>4556</v>
      </c>
    </row>
    <row r="222" spans="2:47" s="1" customFormat="1" ht="19.5">
      <c r="B222" s="32"/>
      <c r="D222" s="151" t="s">
        <v>248</v>
      </c>
      <c r="F222" s="152" t="s">
        <v>4555</v>
      </c>
      <c r="I222" s="153"/>
      <c r="L222" s="32"/>
      <c r="M222" s="154"/>
      <c r="T222" s="56"/>
      <c r="AT222" s="17" t="s">
        <v>248</v>
      </c>
      <c r="AU222" s="17" t="s">
        <v>81</v>
      </c>
    </row>
    <row r="223" spans="2:65" s="1" customFormat="1" ht="66.75" customHeight="1">
      <c r="B223" s="32"/>
      <c r="C223" s="137" t="s">
        <v>416</v>
      </c>
      <c r="D223" s="137" t="s">
        <v>243</v>
      </c>
      <c r="E223" s="138" t="s">
        <v>4557</v>
      </c>
      <c r="F223" s="139" t="s">
        <v>4558</v>
      </c>
      <c r="G223" s="140" t="s">
        <v>263</v>
      </c>
      <c r="H223" s="141">
        <v>1</v>
      </c>
      <c r="I223" s="142"/>
      <c r="J223" s="143">
        <f>ROUND(I223*H223,2)</f>
        <v>0</v>
      </c>
      <c r="K223" s="144"/>
      <c r="L223" s="32"/>
      <c r="M223" s="145" t="s">
        <v>1</v>
      </c>
      <c r="N223" s="146" t="s">
        <v>38</v>
      </c>
      <c r="P223" s="147">
        <f>O223*H223</f>
        <v>0</v>
      </c>
      <c r="Q223" s="147">
        <v>0</v>
      </c>
      <c r="R223" s="147">
        <f>Q223*H223</f>
        <v>0</v>
      </c>
      <c r="S223" s="147">
        <v>0</v>
      </c>
      <c r="T223" s="148">
        <f>S223*H223</f>
        <v>0</v>
      </c>
      <c r="AR223" s="149" t="s">
        <v>1164</v>
      </c>
      <c r="AT223" s="149" t="s">
        <v>243</v>
      </c>
      <c r="AU223" s="149" t="s">
        <v>81</v>
      </c>
      <c r="AY223" s="17" t="s">
        <v>241</v>
      </c>
      <c r="BE223" s="150">
        <f>IF(N223="základní",J223,0)</f>
        <v>0</v>
      </c>
      <c r="BF223" s="150">
        <f>IF(N223="snížená",J223,0)</f>
        <v>0</v>
      </c>
      <c r="BG223" s="150">
        <f>IF(N223="zákl. přenesená",J223,0)</f>
        <v>0</v>
      </c>
      <c r="BH223" s="150">
        <f>IF(N223="sníž. přenesená",J223,0)</f>
        <v>0</v>
      </c>
      <c r="BI223" s="150">
        <f>IF(N223="nulová",J223,0)</f>
        <v>0</v>
      </c>
      <c r="BJ223" s="17" t="s">
        <v>81</v>
      </c>
      <c r="BK223" s="150">
        <f>ROUND(I223*H223,2)</f>
        <v>0</v>
      </c>
      <c r="BL223" s="17" t="s">
        <v>1164</v>
      </c>
      <c r="BM223" s="149" t="s">
        <v>4559</v>
      </c>
    </row>
    <row r="224" spans="2:47" s="1" customFormat="1" ht="48.75">
      <c r="B224" s="32"/>
      <c r="D224" s="151" t="s">
        <v>248</v>
      </c>
      <c r="F224" s="152" t="s">
        <v>4560</v>
      </c>
      <c r="I224" s="153"/>
      <c r="L224" s="32"/>
      <c r="M224" s="154"/>
      <c r="T224" s="56"/>
      <c r="AT224" s="17" t="s">
        <v>248</v>
      </c>
      <c r="AU224" s="17" t="s">
        <v>81</v>
      </c>
    </row>
    <row r="225" spans="2:65" s="1" customFormat="1" ht="37.9" customHeight="1">
      <c r="B225" s="32"/>
      <c r="C225" s="137" t="s">
        <v>336</v>
      </c>
      <c r="D225" s="137" t="s">
        <v>243</v>
      </c>
      <c r="E225" s="138" t="s">
        <v>4561</v>
      </c>
      <c r="F225" s="139" t="s">
        <v>4562</v>
      </c>
      <c r="G225" s="140" t="s">
        <v>263</v>
      </c>
      <c r="H225" s="141">
        <v>2</v>
      </c>
      <c r="I225" s="142"/>
      <c r="J225" s="143">
        <f>ROUND(I225*H225,2)</f>
        <v>0</v>
      </c>
      <c r="K225" s="144"/>
      <c r="L225" s="32"/>
      <c r="M225" s="145" t="s">
        <v>1</v>
      </c>
      <c r="N225" s="146" t="s">
        <v>38</v>
      </c>
      <c r="P225" s="147">
        <f>O225*H225</f>
        <v>0</v>
      </c>
      <c r="Q225" s="147">
        <v>0</v>
      </c>
      <c r="R225" s="147">
        <f>Q225*H225</f>
        <v>0</v>
      </c>
      <c r="S225" s="147">
        <v>0</v>
      </c>
      <c r="T225" s="148">
        <f>S225*H225</f>
        <v>0</v>
      </c>
      <c r="AR225" s="149" t="s">
        <v>1164</v>
      </c>
      <c r="AT225" s="149" t="s">
        <v>243</v>
      </c>
      <c r="AU225" s="149" t="s">
        <v>81</v>
      </c>
      <c r="AY225" s="17" t="s">
        <v>241</v>
      </c>
      <c r="BE225" s="150">
        <f>IF(N225="základní",J225,0)</f>
        <v>0</v>
      </c>
      <c r="BF225" s="150">
        <f>IF(N225="snížená",J225,0)</f>
        <v>0</v>
      </c>
      <c r="BG225" s="150">
        <f>IF(N225="zákl. přenesená",J225,0)</f>
        <v>0</v>
      </c>
      <c r="BH225" s="150">
        <f>IF(N225="sníž. přenesená",J225,0)</f>
        <v>0</v>
      </c>
      <c r="BI225" s="150">
        <f>IF(N225="nulová",J225,0)</f>
        <v>0</v>
      </c>
      <c r="BJ225" s="17" t="s">
        <v>81</v>
      </c>
      <c r="BK225" s="150">
        <f>ROUND(I225*H225,2)</f>
        <v>0</v>
      </c>
      <c r="BL225" s="17" t="s">
        <v>1164</v>
      </c>
      <c r="BM225" s="149" t="s">
        <v>4563</v>
      </c>
    </row>
    <row r="226" spans="2:47" s="1" customFormat="1" ht="29.25">
      <c r="B226" s="32"/>
      <c r="D226" s="151" t="s">
        <v>248</v>
      </c>
      <c r="F226" s="152" t="s">
        <v>4562</v>
      </c>
      <c r="I226" s="153"/>
      <c r="L226" s="32"/>
      <c r="M226" s="154"/>
      <c r="T226" s="56"/>
      <c r="AT226" s="17" t="s">
        <v>248</v>
      </c>
      <c r="AU226" s="17" t="s">
        <v>81</v>
      </c>
    </row>
    <row r="227" spans="2:65" s="1" customFormat="1" ht="66.75" customHeight="1">
      <c r="B227" s="32"/>
      <c r="C227" s="137" t="s">
        <v>423</v>
      </c>
      <c r="D227" s="137" t="s">
        <v>243</v>
      </c>
      <c r="E227" s="138" t="s">
        <v>4564</v>
      </c>
      <c r="F227" s="139" t="s">
        <v>4565</v>
      </c>
      <c r="G227" s="140" t="s">
        <v>263</v>
      </c>
      <c r="H227" s="141">
        <v>1</v>
      </c>
      <c r="I227" s="142"/>
      <c r="J227" s="143">
        <f>ROUND(I227*H227,2)</f>
        <v>0</v>
      </c>
      <c r="K227" s="144"/>
      <c r="L227" s="32"/>
      <c r="M227" s="145" t="s">
        <v>1</v>
      </c>
      <c r="N227" s="146" t="s">
        <v>38</v>
      </c>
      <c r="P227" s="147">
        <f>O227*H227</f>
        <v>0</v>
      </c>
      <c r="Q227" s="147">
        <v>0</v>
      </c>
      <c r="R227" s="147">
        <f>Q227*H227</f>
        <v>0</v>
      </c>
      <c r="S227" s="147">
        <v>0</v>
      </c>
      <c r="T227" s="148">
        <f>S227*H227</f>
        <v>0</v>
      </c>
      <c r="AR227" s="149" t="s">
        <v>1164</v>
      </c>
      <c r="AT227" s="149" t="s">
        <v>243</v>
      </c>
      <c r="AU227" s="149" t="s">
        <v>81</v>
      </c>
      <c r="AY227" s="17" t="s">
        <v>241</v>
      </c>
      <c r="BE227" s="150">
        <f>IF(N227="základní",J227,0)</f>
        <v>0</v>
      </c>
      <c r="BF227" s="150">
        <f>IF(N227="snížená",J227,0)</f>
        <v>0</v>
      </c>
      <c r="BG227" s="150">
        <f>IF(N227="zákl. přenesená",J227,0)</f>
        <v>0</v>
      </c>
      <c r="BH227" s="150">
        <f>IF(N227="sníž. přenesená",J227,0)</f>
        <v>0</v>
      </c>
      <c r="BI227" s="150">
        <f>IF(N227="nulová",J227,0)</f>
        <v>0</v>
      </c>
      <c r="BJ227" s="17" t="s">
        <v>81</v>
      </c>
      <c r="BK227" s="150">
        <f>ROUND(I227*H227,2)</f>
        <v>0</v>
      </c>
      <c r="BL227" s="17" t="s">
        <v>1164</v>
      </c>
      <c r="BM227" s="149" t="s">
        <v>4566</v>
      </c>
    </row>
    <row r="228" spans="2:47" s="1" customFormat="1" ht="48.75">
      <c r="B228" s="32"/>
      <c r="D228" s="151" t="s">
        <v>248</v>
      </c>
      <c r="F228" s="152" t="s">
        <v>4567</v>
      </c>
      <c r="I228" s="153"/>
      <c r="L228" s="32"/>
      <c r="M228" s="154"/>
      <c r="T228" s="56"/>
      <c r="AT228" s="17" t="s">
        <v>248</v>
      </c>
      <c r="AU228" s="17" t="s">
        <v>81</v>
      </c>
    </row>
    <row r="229" spans="2:65" s="1" customFormat="1" ht="37.9" customHeight="1">
      <c r="B229" s="32"/>
      <c r="C229" s="155" t="s">
        <v>340</v>
      </c>
      <c r="D229" s="155" t="s">
        <v>260</v>
      </c>
      <c r="E229" s="156" t="s">
        <v>4568</v>
      </c>
      <c r="F229" s="157" t="s">
        <v>4569</v>
      </c>
      <c r="G229" s="158" t="s">
        <v>263</v>
      </c>
      <c r="H229" s="159">
        <v>1</v>
      </c>
      <c r="I229" s="160"/>
      <c r="J229" s="161">
        <f>ROUND(I229*H229,2)</f>
        <v>0</v>
      </c>
      <c r="K229" s="162"/>
      <c r="L229" s="163"/>
      <c r="M229" s="164" t="s">
        <v>1</v>
      </c>
      <c r="N229" s="165" t="s">
        <v>38</v>
      </c>
      <c r="P229" s="147">
        <f>O229*H229</f>
        <v>0</v>
      </c>
      <c r="Q229" s="147">
        <v>0</v>
      </c>
      <c r="R229" s="147">
        <f>Q229*H229</f>
        <v>0</v>
      </c>
      <c r="S229" s="147">
        <v>0</v>
      </c>
      <c r="T229" s="148">
        <f>S229*H229</f>
        <v>0</v>
      </c>
      <c r="AR229" s="149" t="s">
        <v>1164</v>
      </c>
      <c r="AT229" s="149" t="s">
        <v>260</v>
      </c>
      <c r="AU229" s="149" t="s">
        <v>81</v>
      </c>
      <c r="AY229" s="17" t="s">
        <v>241</v>
      </c>
      <c r="BE229" s="150">
        <f>IF(N229="základní",J229,0)</f>
        <v>0</v>
      </c>
      <c r="BF229" s="150">
        <f>IF(N229="snížená",J229,0)</f>
        <v>0</v>
      </c>
      <c r="BG229" s="150">
        <f>IF(N229="zákl. přenesená",J229,0)</f>
        <v>0</v>
      </c>
      <c r="BH229" s="150">
        <f>IF(N229="sníž. přenesená",J229,0)</f>
        <v>0</v>
      </c>
      <c r="BI229" s="150">
        <f>IF(N229="nulová",J229,0)</f>
        <v>0</v>
      </c>
      <c r="BJ229" s="17" t="s">
        <v>81</v>
      </c>
      <c r="BK229" s="150">
        <f>ROUND(I229*H229,2)</f>
        <v>0</v>
      </c>
      <c r="BL229" s="17" t="s">
        <v>1164</v>
      </c>
      <c r="BM229" s="149" t="s">
        <v>4570</v>
      </c>
    </row>
    <row r="230" spans="2:47" s="1" customFormat="1" ht="19.5">
      <c r="B230" s="32"/>
      <c r="D230" s="151" t="s">
        <v>248</v>
      </c>
      <c r="F230" s="152" t="s">
        <v>4569</v>
      </c>
      <c r="I230" s="153"/>
      <c r="L230" s="32"/>
      <c r="M230" s="154"/>
      <c r="T230" s="56"/>
      <c r="AT230" s="17" t="s">
        <v>248</v>
      </c>
      <c r="AU230" s="17" t="s">
        <v>81</v>
      </c>
    </row>
    <row r="231" spans="2:65" s="1" customFormat="1" ht="49.15" customHeight="1">
      <c r="B231" s="32"/>
      <c r="C231" s="155" t="s">
        <v>431</v>
      </c>
      <c r="D231" s="155" t="s">
        <v>260</v>
      </c>
      <c r="E231" s="156" t="s">
        <v>4571</v>
      </c>
      <c r="F231" s="157" t="s">
        <v>4572</v>
      </c>
      <c r="G231" s="158" t="s">
        <v>263</v>
      </c>
      <c r="H231" s="159">
        <v>1</v>
      </c>
      <c r="I231" s="160"/>
      <c r="J231" s="161">
        <f>ROUND(I231*H231,2)</f>
        <v>0</v>
      </c>
      <c r="K231" s="162"/>
      <c r="L231" s="163"/>
      <c r="M231" s="164" t="s">
        <v>1</v>
      </c>
      <c r="N231" s="165" t="s">
        <v>38</v>
      </c>
      <c r="P231" s="147">
        <f>O231*H231</f>
        <v>0</v>
      </c>
      <c r="Q231" s="147">
        <v>0</v>
      </c>
      <c r="R231" s="147">
        <f>Q231*H231</f>
        <v>0</v>
      </c>
      <c r="S231" s="147">
        <v>0</v>
      </c>
      <c r="T231" s="148">
        <f>S231*H231</f>
        <v>0</v>
      </c>
      <c r="AR231" s="149" t="s">
        <v>1164</v>
      </c>
      <c r="AT231" s="149" t="s">
        <v>260</v>
      </c>
      <c r="AU231" s="149" t="s">
        <v>81</v>
      </c>
      <c r="AY231" s="17" t="s">
        <v>241</v>
      </c>
      <c r="BE231" s="150">
        <f>IF(N231="základní",J231,0)</f>
        <v>0</v>
      </c>
      <c r="BF231" s="150">
        <f>IF(N231="snížená",J231,0)</f>
        <v>0</v>
      </c>
      <c r="BG231" s="150">
        <f>IF(N231="zákl. přenesená",J231,0)</f>
        <v>0</v>
      </c>
      <c r="BH231" s="150">
        <f>IF(N231="sníž. přenesená",J231,0)</f>
        <v>0</v>
      </c>
      <c r="BI231" s="150">
        <f>IF(N231="nulová",J231,0)</f>
        <v>0</v>
      </c>
      <c r="BJ231" s="17" t="s">
        <v>81</v>
      </c>
      <c r="BK231" s="150">
        <f>ROUND(I231*H231,2)</f>
        <v>0</v>
      </c>
      <c r="BL231" s="17" t="s">
        <v>1164</v>
      </c>
      <c r="BM231" s="149" t="s">
        <v>4573</v>
      </c>
    </row>
    <row r="232" spans="2:47" s="1" customFormat="1" ht="29.25">
      <c r="B232" s="32"/>
      <c r="D232" s="151" t="s">
        <v>248</v>
      </c>
      <c r="F232" s="152" t="s">
        <v>4572</v>
      </c>
      <c r="I232" s="153"/>
      <c r="L232" s="32"/>
      <c r="M232" s="154"/>
      <c r="T232" s="56"/>
      <c r="AT232" s="17" t="s">
        <v>248</v>
      </c>
      <c r="AU232" s="17" t="s">
        <v>81</v>
      </c>
    </row>
    <row r="233" spans="2:65" s="1" customFormat="1" ht="37.9" customHeight="1">
      <c r="B233" s="32"/>
      <c r="C233" s="155" t="s">
        <v>343</v>
      </c>
      <c r="D233" s="155" t="s">
        <v>260</v>
      </c>
      <c r="E233" s="156" t="s">
        <v>4574</v>
      </c>
      <c r="F233" s="157" t="s">
        <v>4575</v>
      </c>
      <c r="G233" s="158" t="s">
        <v>263</v>
      </c>
      <c r="H233" s="159">
        <v>1</v>
      </c>
      <c r="I233" s="160"/>
      <c r="J233" s="161">
        <f>ROUND(I233*H233,2)</f>
        <v>0</v>
      </c>
      <c r="K233" s="162"/>
      <c r="L233" s="163"/>
      <c r="M233" s="164" t="s">
        <v>1</v>
      </c>
      <c r="N233" s="165" t="s">
        <v>38</v>
      </c>
      <c r="P233" s="147">
        <f>O233*H233</f>
        <v>0</v>
      </c>
      <c r="Q233" s="147">
        <v>0</v>
      </c>
      <c r="R233" s="147">
        <f>Q233*H233</f>
        <v>0</v>
      </c>
      <c r="S233" s="147">
        <v>0</v>
      </c>
      <c r="T233" s="148">
        <f>S233*H233</f>
        <v>0</v>
      </c>
      <c r="AR233" s="149" t="s">
        <v>1164</v>
      </c>
      <c r="AT233" s="149" t="s">
        <v>260</v>
      </c>
      <c r="AU233" s="149" t="s">
        <v>81</v>
      </c>
      <c r="AY233" s="17" t="s">
        <v>241</v>
      </c>
      <c r="BE233" s="150">
        <f>IF(N233="základní",J233,0)</f>
        <v>0</v>
      </c>
      <c r="BF233" s="150">
        <f>IF(N233="snížená",J233,0)</f>
        <v>0</v>
      </c>
      <c r="BG233" s="150">
        <f>IF(N233="zákl. přenesená",J233,0)</f>
        <v>0</v>
      </c>
      <c r="BH233" s="150">
        <f>IF(N233="sníž. přenesená",J233,0)</f>
        <v>0</v>
      </c>
      <c r="BI233" s="150">
        <f>IF(N233="nulová",J233,0)</f>
        <v>0</v>
      </c>
      <c r="BJ233" s="17" t="s">
        <v>81</v>
      </c>
      <c r="BK233" s="150">
        <f>ROUND(I233*H233,2)</f>
        <v>0</v>
      </c>
      <c r="BL233" s="17" t="s">
        <v>1164</v>
      </c>
      <c r="BM233" s="149" t="s">
        <v>4576</v>
      </c>
    </row>
    <row r="234" spans="2:47" s="1" customFormat="1" ht="19.5">
      <c r="B234" s="32"/>
      <c r="D234" s="151" t="s">
        <v>248</v>
      </c>
      <c r="F234" s="152" t="s">
        <v>4575</v>
      </c>
      <c r="I234" s="153"/>
      <c r="L234" s="32"/>
      <c r="M234" s="154"/>
      <c r="T234" s="56"/>
      <c r="AT234" s="17" t="s">
        <v>248</v>
      </c>
      <c r="AU234" s="17" t="s">
        <v>81</v>
      </c>
    </row>
    <row r="235" spans="2:65" s="1" customFormat="1" ht="55.5" customHeight="1">
      <c r="B235" s="32"/>
      <c r="C235" s="155" t="s">
        <v>440</v>
      </c>
      <c r="D235" s="155" t="s">
        <v>260</v>
      </c>
      <c r="E235" s="156" t="s">
        <v>4577</v>
      </c>
      <c r="F235" s="157" t="s">
        <v>4578</v>
      </c>
      <c r="G235" s="158" t="s">
        <v>263</v>
      </c>
      <c r="H235" s="159">
        <v>1</v>
      </c>
      <c r="I235" s="160"/>
      <c r="J235" s="161">
        <f>ROUND(I235*H235,2)</f>
        <v>0</v>
      </c>
      <c r="K235" s="162"/>
      <c r="L235" s="163"/>
      <c r="M235" s="164" t="s">
        <v>1</v>
      </c>
      <c r="N235" s="165" t="s">
        <v>38</v>
      </c>
      <c r="P235" s="147">
        <f>O235*H235</f>
        <v>0</v>
      </c>
      <c r="Q235" s="147">
        <v>0</v>
      </c>
      <c r="R235" s="147">
        <f>Q235*H235</f>
        <v>0</v>
      </c>
      <c r="S235" s="147">
        <v>0</v>
      </c>
      <c r="T235" s="148">
        <f>S235*H235</f>
        <v>0</v>
      </c>
      <c r="AR235" s="149" t="s">
        <v>1164</v>
      </c>
      <c r="AT235" s="149" t="s">
        <v>260</v>
      </c>
      <c r="AU235" s="149" t="s">
        <v>81</v>
      </c>
      <c r="AY235" s="17" t="s">
        <v>241</v>
      </c>
      <c r="BE235" s="150">
        <f>IF(N235="základní",J235,0)</f>
        <v>0</v>
      </c>
      <c r="BF235" s="150">
        <f>IF(N235="snížená",J235,0)</f>
        <v>0</v>
      </c>
      <c r="BG235" s="150">
        <f>IF(N235="zákl. přenesená",J235,0)</f>
        <v>0</v>
      </c>
      <c r="BH235" s="150">
        <f>IF(N235="sníž. přenesená",J235,0)</f>
        <v>0</v>
      </c>
      <c r="BI235" s="150">
        <f>IF(N235="nulová",J235,0)</f>
        <v>0</v>
      </c>
      <c r="BJ235" s="17" t="s">
        <v>81</v>
      </c>
      <c r="BK235" s="150">
        <f>ROUND(I235*H235,2)</f>
        <v>0</v>
      </c>
      <c r="BL235" s="17" t="s">
        <v>1164</v>
      </c>
      <c r="BM235" s="149" t="s">
        <v>4579</v>
      </c>
    </row>
    <row r="236" spans="2:47" s="1" customFormat="1" ht="39">
      <c r="B236" s="32"/>
      <c r="D236" s="151" t="s">
        <v>248</v>
      </c>
      <c r="F236" s="152" t="s">
        <v>4578</v>
      </c>
      <c r="I236" s="153"/>
      <c r="L236" s="32"/>
      <c r="M236" s="154"/>
      <c r="T236" s="56"/>
      <c r="AT236" s="17" t="s">
        <v>248</v>
      </c>
      <c r="AU236" s="17" t="s">
        <v>81</v>
      </c>
    </row>
    <row r="237" spans="2:65" s="1" customFormat="1" ht="44.25" customHeight="1">
      <c r="B237" s="32"/>
      <c r="C237" s="155" t="s">
        <v>347</v>
      </c>
      <c r="D237" s="155" t="s">
        <v>260</v>
      </c>
      <c r="E237" s="156" t="s">
        <v>4580</v>
      </c>
      <c r="F237" s="157" t="s">
        <v>4581</v>
      </c>
      <c r="G237" s="158" t="s">
        <v>263</v>
      </c>
      <c r="H237" s="159">
        <v>1</v>
      </c>
      <c r="I237" s="160"/>
      <c r="J237" s="161">
        <f>ROUND(I237*H237,2)</f>
        <v>0</v>
      </c>
      <c r="K237" s="162"/>
      <c r="L237" s="163"/>
      <c r="M237" s="164" t="s">
        <v>1</v>
      </c>
      <c r="N237" s="165" t="s">
        <v>38</v>
      </c>
      <c r="P237" s="147">
        <f>O237*H237</f>
        <v>0</v>
      </c>
      <c r="Q237" s="147">
        <v>0</v>
      </c>
      <c r="R237" s="147">
        <f>Q237*H237</f>
        <v>0</v>
      </c>
      <c r="S237" s="147">
        <v>0</v>
      </c>
      <c r="T237" s="148">
        <f>S237*H237</f>
        <v>0</v>
      </c>
      <c r="AR237" s="149" t="s">
        <v>1164</v>
      </c>
      <c r="AT237" s="149" t="s">
        <v>260</v>
      </c>
      <c r="AU237" s="149" t="s">
        <v>81</v>
      </c>
      <c r="AY237" s="17" t="s">
        <v>241</v>
      </c>
      <c r="BE237" s="150">
        <f>IF(N237="základní",J237,0)</f>
        <v>0</v>
      </c>
      <c r="BF237" s="150">
        <f>IF(N237="snížená",J237,0)</f>
        <v>0</v>
      </c>
      <c r="BG237" s="150">
        <f>IF(N237="zákl. přenesená",J237,0)</f>
        <v>0</v>
      </c>
      <c r="BH237" s="150">
        <f>IF(N237="sníž. přenesená",J237,0)</f>
        <v>0</v>
      </c>
      <c r="BI237" s="150">
        <f>IF(N237="nulová",J237,0)</f>
        <v>0</v>
      </c>
      <c r="BJ237" s="17" t="s">
        <v>81</v>
      </c>
      <c r="BK237" s="150">
        <f>ROUND(I237*H237,2)</f>
        <v>0</v>
      </c>
      <c r="BL237" s="17" t="s">
        <v>1164</v>
      </c>
      <c r="BM237" s="149" t="s">
        <v>4582</v>
      </c>
    </row>
    <row r="238" spans="2:47" s="1" customFormat="1" ht="29.25">
      <c r="B238" s="32"/>
      <c r="D238" s="151" t="s">
        <v>248</v>
      </c>
      <c r="F238" s="152" t="s">
        <v>4581</v>
      </c>
      <c r="I238" s="153"/>
      <c r="L238" s="32"/>
      <c r="M238" s="154"/>
      <c r="T238" s="56"/>
      <c r="AT238" s="17" t="s">
        <v>248</v>
      </c>
      <c r="AU238" s="17" t="s">
        <v>81</v>
      </c>
    </row>
    <row r="239" spans="2:65" s="1" customFormat="1" ht="62.65" customHeight="1">
      <c r="B239" s="32"/>
      <c r="C239" s="137" t="s">
        <v>447</v>
      </c>
      <c r="D239" s="137" t="s">
        <v>243</v>
      </c>
      <c r="E239" s="138" t="s">
        <v>4583</v>
      </c>
      <c r="F239" s="139" t="s">
        <v>4584</v>
      </c>
      <c r="G239" s="140" t="s">
        <v>263</v>
      </c>
      <c r="H239" s="141">
        <v>4</v>
      </c>
      <c r="I239" s="142"/>
      <c r="J239" s="143">
        <f>ROUND(I239*H239,2)</f>
        <v>0</v>
      </c>
      <c r="K239" s="144"/>
      <c r="L239" s="32"/>
      <c r="M239" s="145" t="s">
        <v>1</v>
      </c>
      <c r="N239" s="146" t="s">
        <v>38</v>
      </c>
      <c r="P239" s="147">
        <f>O239*H239</f>
        <v>0</v>
      </c>
      <c r="Q239" s="147">
        <v>0</v>
      </c>
      <c r="R239" s="147">
        <f>Q239*H239</f>
        <v>0</v>
      </c>
      <c r="S239" s="147">
        <v>0</v>
      </c>
      <c r="T239" s="148">
        <f>S239*H239</f>
        <v>0</v>
      </c>
      <c r="AR239" s="149" t="s">
        <v>1164</v>
      </c>
      <c r="AT239" s="149" t="s">
        <v>243</v>
      </c>
      <c r="AU239" s="149" t="s">
        <v>81</v>
      </c>
      <c r="AY239" s="17" t="s">
        <v>241</v>
      </c>
      <c r="BE239" s="150">
        <f>IF(N239="základní",J239,0)</f>
        <v>0</v>
      </c>
      <c r="BF239" s="150">
        <f>IF(N239="snížená",J239,0)</f>
        <v>0</v>
      </c>
      <c r="BG239" s="150">
        <f>IF(N239="zákl. přenesená",J239,0)</f>
        <v>0</v>
      </c>
      <c r="BH239" s="150">
        <f>IF(N239="sníž. přenesená",J239,0)</f>
        <v>0</v>
      </c>
      <c r="BI239" s="150">
        <f>IF(N239="nulová",J239,0)</f>
        <v>0</v>
      </c>
      <c r="BJ239" s="17" t="s">
        <v>81</v>
      </c>
      <c r="BK239" s="150">
        <f>ROUND(I239*H239,2)</f>
        <v>0</v>
      </c>
      <c r="BL239" s="17" t="s">
        <v>1164</v>
      </c>
      <c r="BM239" s="149" t="s">
        <v>4585</v>
      </c>
    </row>
    <row r="240" spans="2:47" s="1" customFormat="1" ht="39">
      <c r="B240" s="32"/>
      <c r="D240" s="151" t="s">
        <v>248</v>
      </c>
      <c r="F240" s="152" t="s">
        <v>4584</v>
      </c>
      <c r="I240" s="153"/>
      <c r="L240" s="32"/>
      <c r="M240" s="154"/>
      <c r="T240" s="56"/>
      <c r="AT240" s="17" t="s">
        <v>248</v>
      </c>
      <c r="AU240" s="17" t="s">
        <v>81</v>
      </c>
    </row>
    <row r="241" spans="2:65" s="1" customFormat="1" ht="44.25" customHeight="1">
      <c r="B241" s="32"/>
      <c r="C241" s="137" t="s">
        <v>350</v>
      </c>
      <c r="D241" s="137" t="s">
        <v>243</v>
      </c>
      <c r="E241" s="138" t="s">
        <v>4349</v>
      </c>
      <c r="F241" s="139" t="s">
        <v>4350</v>
      </c>
      <c r="G241" s="140" t="s">
        <v>263</v>
      </c>
      <c r="H241" s="141">
        <v>5</v>
      </c>
      <c r="I241" s="142"/>
      <c r="J241" s="143">
        <f>ROUND(I241*H241,2)</f>
        <v>0</v>
      </c>
      <c r="K241" s="144"/>
      <c r="L241" s="32"/>
      <c r="M241" s="145" t="s">
        <v>1</v>
      </c>
      <c r="N241" s="146" t="s">
        <v>38</v>
      </c>
      <c r="P241" s="147">
        <f>O241*H241</f>
        <v>0</v>
      </c>
      <c r="Q241" s="147">
        <v>0</v>
      </c>
      <c r="R241" s="147">
        <f>Q241*H241</f>
        <v>0</v>
      </c>
      <c r="S241" s="147">
        <v>0</v>
      </c>
      <c r="T241" s="148">
        <f>S241*H241</f>
        <v>0</v>
      </c>
      <c r="AR241" s="149" t="s">
        <v>1164</v>
      </c>
      <c r="AT241" s="149" t="s">
        <v>243</v>
      </c>
      <c r="AU241" s="149" t="s">
        <v>81</v>
      </c>
      <c r="AY241" s="17" t="s">
        <v>241</v>
      </c>
      <c r="BE241" s="150">
        <f>IF(N241="základní",J241,0)</f>
        <v>0</v>
      </c>
      <c r="BF241" s="150">
        <f>IF(N241="snížená",J241,0)</f>
        <v>0</v>
      </c>
      <c r="BG241" s="150">
        <f>IF(N241="zákl. přenesená",J241,0)</f>
        <v>0</v>
      </c>
      <c r="BH241" s="150">
        <f>IF(N241="sníž. přenesená",J241,0)</f>
        <v>0</v>
      </c>
      <c r="BI241" s="150">
        <f>IF(N241="nulová",J241,0)</f>
        <v>0</v>
      </c>
      <c r="BJ241" s="17" t="s">
        <v>81</v>
      </c>
      <c r="BK241" s="150">
        <f>ROUND(I241*H241,2)</f>
        <v>0</v>
      </c>
      <c r="BL241" s="17" t="s">
        <v>1164</v>
      </c>
      <c r="BM241" s="149" t="s">
        <v>4586</v>
      </c>
    </row>
    <row r="242" spans="2:47" s="1" customFormat="1" ht="29.25">
      <c r="B242" s="32"/>
      <c r="D242" s="151" t="s">
        <v>248</v>
      </c>
      <c r="F242" s="152" t="s">
        <v>4350</v>
      </c>
      <c r="I242" s="153"/>
      <c r="L242" s="32"/>
      <c r="M242" s="154"/>
      <c r="T242" s="56"/>
      <c r="AT242" s="17" t="s">
        <v>248</v>
      </c>
      <c r="AU242" s="17" t="s">
        <v>81</v>
      </c>
    </row>
    <row r="243" spans="2:65" s="1" customFormat="1" ht="33" customHeight="1">
      <c r="B243" s="32"/>
      <c r="C243" s="155" t="s">
        <v>454</v>
      </c>
      <c r="D243" s="155" t="s">
        <v>260</v>
      </c>
      <c r="E243" s="156" t="s">
        <v>4232</v>
      </c>
      <c r="F243" s="157" t="s">
        <v>4233</v>
      </c>
      <c r="G243" s="158" t="s">
        <v>267</v>
      </c>
      <c r="H243" s="159">
        <v>1100</v>
      </c>
      <c r="I243" s="160"/>
      <c r="J243" s="161">
        <f>ROUND(I243*H243,2)</f>
        <v>0</v>
      </c>
      <c r="K243" s="162"/>
      <c r="L243" s="163"/>
      <c r="M243" s="164" t="s">
        <v>1</v>
      </c>
      <c r="N243" s="165" t="s">
        <v>38</v>
      </c>
      <c r="P243" s="147">
        <f>O243*H243</f>
        <v>0</v>
      </c>
      <c r="Q243" s="147">
        <v>0</v>
      </c>
      <c r="R243" s="147">
        <f>Q243*H243</f>
        <v>0</v>
      </c>
      <c r="S243" s="147">
        <v>0</v>
      </c>
      <c r="T243" s="148">
        <f>S243*H243</f>
        <v>0</v>
      </c>
      <c r="AR243" s="149" t="s">
        <v>1164</v>
      </c>
      <c r="AT243" s="149" t="s">
        <v>260</v>
      </c>
      <c r="AU243" s="149" t="s">
        <v>81</v>
      </c>
      <c r="AY243" s="17" t="s">
        <v>241</v>
      </c>
      <c r="BE243" s="150">
        <f>IF(N243="základní",J243,0)</f>
        <v>0</v>
      </c>
      <c r="BF243" s="150">
        <f>IF(N243="snížená",J243,0)</f>
        <v>0</v>
      </c>
      <c r="BG243" s="150">
        <f>IF(N243="zákl. přenesená",J243,0)</f>
        <v>0</v>
      </c>
      <c r="BH243" s="150">
        <f>IF(N243="sníž. přenesená",J243,0)</f>
        <v>0</v>
      </c>
      <c r="BI243" s="150">
        <f>IF(N243="nulová",J243,0)</f>
        <v>0</v>
      </c>
      <c r="BJ243" s="17" t="s">
        <v>81</v>
      </c>
      <c r="BK243" s="150">
        <f>ROUND(I243*H243,2)</f>
        <v>0</v>
      </c>
      <c r="BL243" s="17" t="s">
        <v>1164</v>
      </c>
      <c r="BM243" s="149" t="s">
        <v>4587</v>
      </c>
    </row>
    <row r="244" spans="2:47" s="1" customFormat="1" ht="19.5">
      <c r="B244" s="32"/>
      <c r="D244" s="151" t="s">
        <v>248</v>
      </c>
      <c r="F244" s="152" t="s">
        <v>4233</v>
      </c>
      <c r="I244" s="153"/>
      <c r="L244" s="32"/>
      <c r="M244" s="154"/>
      <c r="T244" s="56"/>
      <c r="AT244" s="17" t="s">
        <v>248</v>
      </c>
      <c r="AU244" s="17" t="s">
        <v>81</v>
      </c>
    </row>
    <row r="245" spans="2:65" s="1" customFormat="1" ht="21.75" customHeight="1">
      <c r="B245" s="32"/>
      <c r="C245" s="137" t="s">
        <v>354</v>
      </c>
      <c r="D245" s="137" t="s">
        <v>243</v>
      </c>
      <c r="E245" s="138" t="s">
        <v>1658</v>
      </c>
      <c r="F245" s="139" t="s">
        <v>1659</v>
      </c>
      <c r="G245" s="140" t="s">
        <v>267</v>
      </c>
      <c r="H245" s="141">
        <v>1100</v>
      </c>
      <c r="I245" s="142"/>
      <c r="J245" s="143">
        <f>ROUND(I245*H245,2)</f>
        <v>0</v>
      </c>
      <c r="K245" s="144"/>
      <c r="L245" s="32"/>
      <c r="M245" s="145" t="s">
        <v>1</v>
      </c>
      <c r="N245" s="146" t="s">
        <v>38</v>
      </c>
      <c r="P245" s="147">
        <f>O245*H245</f>
        <v>0</v>
      </c>
      <c r="Q245" s="147">
        <v>0</v>
      </c>
      <c r="R245" s="147">
        <f>Q245*H245</f>
        <v>0</v>
      </c>
      <c r="S245" s="147">
        <v>0</v>
      </c>
      <c r="T245" s="148">
        <f>S245*H245</f>
        <v>0</v>
      </c>
      <c r="AR245" s="149" t="s">
        <v>1164</v>
      </c>
      <c r="AT245" s="149" t="s">
        <v>243</v>
      </c>
      <c r="AU245" s="149" t="s">
        <v>81</v>
      </c>
      <c r="AY245" s="17" t="s">
        <v>241</v>
      </c>
      <c r="BE245" s="150">
        <f>IF(N245="základní",J245,0)</f>
        <v>0</v>
      </c>
      <c r="BF245" s="150">
        <f>IF(N245="snížená",J245,0)</f>
        <v>0</v>
      </c>
      <c r="BG245" s="150">
        <f>IF(N245="zákl. přenesená",J245,0)</f>
        <v>0</v>
      </c>
      <c r="BH245" s="150">
        <f>IF(N245="sníž. přenesená",J245,0)</f>
        <v>0</v>
      </c>
      <c r="BI245" s="150">
        <f>IF(N245="nulová",J245,0)</f>
        <v>0</v>
      </c>
      <c r="BJ245" s="17" t="s">
        <v>81</v>
      </c>
      <c r="BK245" s="150">
        <f>ROUND(I245*H245,2)</f>
        <v>0</v>
      </c>
      <c r="BL245" s="17" t="s">
        <v>1164</v>
      </c>
      <c r="BM245" s="149" t="s">
        <v>4588</v>
      </c>
    </row>
    <row r="246" spans="2:47" s="1" customFormat="1" ht="11.25">
      <c r="B246" s="32"/>
      <c r="D246" s="151" t="s">
        <v>248</v>
      </c>
      <c r="F246" s="152" t="s">
        <v>1659</v>
      </c>
      <c r="I246" s="153"/>
      <c r="L246" s="32"/>
      <c r="M246" s="154"/>
      <c r="T246" s="56"/>
      <c r="AT246" s="17" t="s">
        <v>248</v>
      </c>
      <c r="AU246" s="17" t="s">
        <v>81</v>
      </c>
    </row>
    <row r="247" spans="2:65" s="1" customFormat="1" ht="37.9" customHeight="1">
      <c r="B247" s="32"/>
      <c r="C247" s="137" t="s">
        <v>463</v>
      </c>
      <c r="D247" s="137" t="s">
        <v>243</v>
      </c>
      <c r="E247" s="138" t="s">
        <v>4239</v>
      </c>
      <c r="F247" s="139" t="s">
        <v>4240</v>
      </c>
      <c r="G247" s="140" t="s">
        <v>263</v>
      </c>
      <c r="H247" s="141">
        <v>18</v>
      </c>
      <c r="I247" s="142"/>
      <c r="J247" s="143">
        <f>ROUND(I247*H247,2)</f>
        <v>0</v>
      </c>
      <c r="K247" s="144"/>
      <c r="L247" s="32"/>
      <c r="M247" s="145" t="s">
        <v>1</v>
      </c>
      <c r="N247" s="146" t="s">
        <v>38</v>
      </c>
      <c r="P247" s="147">
        <f>O247*H247</f>
        <v>0</v>
      </c>
      <c r="Q247" s="147">
        <v>0</v>
      </c>
      <c r="R247" s="147">
        <f>Q247*H247</f>
        <v>0</v>
      </c>
      <c r="S247" s="147">
        <v>0</v>
      </c>
      <c r="T247" s="148">
        <f>S247*H247</f>
        <v>0</v>
      </c>
      <c r="AR247" s="149" t="s">
        <v>1164</v>
      </c>
      <c r="AT247" s="149" t="s">
        <v>243</v>
      </c>
      <c r="AU247" s="149" t="s">
        <v>81</v>
      </c>
      <c r="AY247" s="17" t="s">
        <v>241</v>
      </c>
      <c r="BE247" s="150">
        <f>IF(N247="základní",J247,0)</f>
        <v>0</v>
      </c>
      <c r="BF247" s="150">
        <f>IF(N247="snížená",J247,0)</f>
        <v>0</v>
      </c>
      <c r="BG247" s="150">
        <f>IF(N247="zákl. přenesená",J247,0)</f>
        <v>0</v>
      </c>
      <c r="BH247" s="150">
        <f>IF(N247="sníž. přenesená",J247,0)</f>
        <v>0</v>
      </c>
      <c r="BI247" s="150">
        <f>IF(N247="nulová",J247,0)</f>
        <v>0</v>
      </c>
      <c r="BJ247" s="17" t="s">
        <v>81</v>
      </c>
      <c r="BK247" s="150">
        <f>ROUND(I247*H247,2)</f>
        <v>0</v>
      </c>
      <c r="BL247" s="17" t="s">
        <v>1164</v>
      </c>
      <c r="BM247" s="149" t="s">
        <v>4589</v>
      </c>
    </row>
    <row r="248" spans="2:47" s="1" customFormat="1" ht="19.5">
      <c r="B248" s="32"/>
      <c r="D248" s="151" t="s">
        <v>248</v>
      </c>
      <c r="F248" s="152" t="s">
        <v>4240</v>
      </c>
      <c r="I248" s="153"/>
      <c r="L248" s="32"/>
      <c r="M248" s="154"/>
      <c r="T248" s="56"/>
      <c r="AT248" s="17" t="s">
        <v>248</v>
      </c>
      <c r="AU248" s="17" t="s">
        <v>81</v>
      </c>
    </row>
    <row r="249" spans="2:65" s="1" customFormat="1" ht="49.15" customHeight="1">
      <c r="B249" s="32"/>
      <c r="C249" s="137" t="s">
        <v>357</v>
      </c>
      <c r="D249" s="137" t="s">
        <v>243</v>
      </c>
      <c r="E249" s="138" t="s">
        <v>1211</v>
      </c>
      <c r="F249" s="139" t="s">
        <v>4242</v>
      </c>
      <c r="G249" s="140" t="s">
        <v>1163</v>
      </c>
      <c r="H249" s="141">
        <v>48</v>
      </c>
      <c r="I249" s="142"/>
      <c r="J249" s="143">
        <f>ROUND(I249*H249,2)</f>
        <v>0</v>
      </c>
      <c r="K249" s="144"/>
      <c r="L249" s="32"/>
      <c r="M249" s="145" t="s">
        <v>1</v>
      </c>
      <c r="N249" s="146" t="s">
        <v>38</v>
      </c>
      <c r="P249" s="147">
        <f>O249*H249</f>
        <v>0</v>
      </c>
      <c r="Q249" s="147">
        <v>0</v>
      </c>
      <c r="R249" s="147">
        <f>Q249*H249</f>
        <v>0</v>
      </c>
      <c r="S249" s="147">
        <v>0</v>
      </c>
      <c r="T249" s="148">
        <f>S249*H249</f>
        <v>0</v>
      </c>
      <c r="AR249" s="149" t="s">
        <v>1164</v>
      </c>
      <c r="AT249" s="149" t="s">
        <v>243</v>
      </c>
      <c r="AU249" s="149" t="s">
        <v>81</v>
      </c>
      <c r="AY249" s="17" t="s">
        <v>241</v>
      </c>
      <c r="BE249" s="150">
        <f>IF(N249="základní",J249,0)</f>
        <v>0</v>
      </c>
      <c r="BF249" s="150">
        <f>IF(N249="snížená",J249,0)</f>
        <v>0</v>
      </c>
      <c r="BG249" s="150">
        <f>IF(N249="zákl. přenesená",J249,0)</f>
        <v>0</v>
      </c>
      <c r="BH249" s="150">
        <f>IF(N249="sníž. přenesená",J249,0)</f>
        <v>0</v>
      </c>
      <c r="BI249" s="150">
        <f>IF(N249="nulová",J249,0)</f>
        <v>0</v>
      </c>
      <c r="BJ249" s="17" t="s">
        <v>81</v>
      </c>
      <c r="BK249" s="150">
        <f>ROUND(I249*H249,2)</f>
        <v>0</v>
      </c>
      <c r="BL249" s="17" t="s">
        <v>1164</v>
      </c>
      <c r="BM249" s="149" t="s">
        <v>4590</v>
      </c>
    </row>
    <row r="250" spans="2:47" s="1" customFormat="1" ht="29.25">
      <c r="B250" s="32"/>
      <c r="D250" s="151" t="s">
        <v>248</v>
      </c>
      <c r="F250" s="152" t="s">
        <v>4242</v>
      </c>
      <c r="I250" s="153"/>
      <c r="L250" s="32"/>
      <c r="M250" s="154"/>
      <c r="T250" s="56"/>
      <c r="AT250" s="17" t="s">
        <v>248</v>
      </c>
      <c r="AU250" s="17" t="s">
        <v>81</v>
      </c>
    </row>
    <row r="251" spans="2:65" s="1" customFormat="1" ht="76.35" customHeight="1">
      <c r="B251" s="32"/>
      <c r="C251" s="137" t="s">
        <v>470</v>
      </c>
      <c r="D251" s="137" t="s">
        <v>243</v>
      </c>
      <c r="E251" s="138" t="s">
        <v>4244</v>
      </c>
      <c r="F251" s="139" t="s">
        <v>4245</v>
      </c>
      <c r="G251" s="140" t="s">
        <v>1163</v>
      </c>
      <c r="H251" s="141">
        <v>48</v>
      </c>
      <c r="I251" s="142"/>
      <c r="J251" s="143">
        <f>ROUND(I251*H251,2)</f>
        <v>0</v>
      </c>
      <c r="K251" s="144"/>
      <c r="L251" s="32"/>
      <c r="M251" s="145" t="s">
        <v>1</v>
      </c>
      <c r="N251" s="146" t="s">
        <v>38</v>
      </c>
      <c r="P251" s="147">
        <f>O251*H251</f>
        <v>0</v>
      </c>
      <c r="Q251" s="147">
        <v>0</v>
      </c>
      <c r="R251" s="147">
        <f>Q251*H251</f>
        <v>0</v>
      </c>
      <c r="S251" s="147">
        <v>0</v>
      </c>
      <c r="T251" s="148">
        <f>S251*H251</f>
        <v>0</v>
      </c>
      <c r="AR251" s="149" t="s">
        <v>1164</v>
      </c>
      <c r="AT251" s="149" t="s">
        <v>243</v>
      </c>
      <c r="AU251" s="149" t="s">
        <v>81</v>
      </c>
      <c r="AY251" s="17" t="s">
        <v>241</v>
      </c>
      <c r="BE251" s="150">
        <f>IF(N251="základní",J251,0)</f>
        <v>0</v>
      </c>
      <c r="BF251" s="150">
        <f>IF(N251="snížená",J251,0)</f>
        <v>0</v>
      </c>
      <c r="BG251" s="150">
        <f>IF(N251="zákl. přenesená",J251,0)</f>
        <v>0</v>
      </c>
      <c r="BH251" s="150">
        <f>IF(N251="sníž. přenesená",J251,0)</f>
        <v>0</v>
      </c>
      <c r="BI251" s="150">
        <f>IF(N251="nulová",J251,0)</f>
        <v>0</v>
      </c>
      <c r="BJ251" s="17" t="s">
        <v>81</v>
      </c>
      <c r="BK251" s="150">
        <f>ROUND(I251*H251,2)</f>
        <v>0</v>
      </c>
      <c r="BL251" s="17" t="s">
        <v>1164</v>
      </c>
      <c r="BM251" s="149" t="s">
        <v>4591</v>
      </c>
    </row>
    <row r="252" spans="2:47" s="1" customFormat="1" ht="48.75">
      <c r="B252" s="32"/>
      <c r="D252" s="151" t="s">
        <v>248</v>
      </c>
      <c r="F252" s="152" t="s">
        <v>4247</v>
      </c>
      <c r="I252" s="153"/>
      <c r="L252" s="32"/>
      <c r="M252" s="154"/>
      <c r="T252" s="56"/>
      <c r="AT252" s="17" t="s">
        <v>248</v>
      </c>
      <c r="AU252" s="17" t="s">
        <v>81</v>
      </c>
    </row>
    <row r="253" spans="2:65" s="1" customFormat="1" ht="44.25" customHeight="1">
      <c r="B253" s="32"/>
      <c r="C253" s="137" t="s">
        <v>361</v>
      </c>
      <c r="D253" s="137" t="s">
        <v>243</v>
      </c>
      <c r="E253" s="138" t="s">
        <v>4248</v>
      </c>
      <c r="F253" s="139" t="s">
        <v>4249</v>
      </c>
      <c r="G253" s="140" t="s">
        <v>1163</v>
      </c>
      <c r="H253" s="141">
        <v>24</v>
      </c>
      <c r="I253" s="142"/>
      <c r="J253" s="143">
        <f>ROUND(I253*H253,2)</f>
        <v>0</v>
      </c>
      <c r="K253" s="144"/>
      <c r="L253" s="32"/>
      <c r="M253" s="145" t="s">
        <v>1</v>
      </c>
      <c r="N253" s="146" t="s">
        <v>38</v>
      </c>
      <c r="P253" s="147">
        <f>O253*H253</f>
        <v>0</v>
      </c>
      <c r="Q253" s="147">
        <v>0</v>
      </c>
      <c r="R253" s="147">
        <f>Q253*H253</f>
        <v>0</v>
      </c>
      <c r="S253" s="147">
        <v>0</v>
      </c>
      <c r="T253" s="148">
        <f>S253*H253</f>
        <v>0</v>
      </c>
      <c r="AR253" s="149" t="s">
        <v>1164</v>
      </c>
      <c r="AT253" s="149" t="s">
        <v>243</v>
      </c>
      <c r="AU253" s="149" t="s">
        <v>81</v>
      </c>
      <c r="AY253" s="17" t="s">
        <v>241</v>
      </c>
      <c r="BE253" s="150">
        <f>IF(N253="základní",J253,0)</f>
        <v>0</v>
      </c>
      <c r="BF253" s="150">
        <f>IF(N253="snížená",J253,0)</f>
        <v>0</v>
      </c>
      <c r="BG253" s="150">
        <f>IF(N253="zákl. přenesená",J253,0)</f>
        <v>0</v>
      </c>
      <c r="BH253" s="150">
        <f>IF(N253="sníž. přenesená",J253,0)</f>
        <v>0</v>
      </c>
      <c r="BI253" s="150">
        <f>IF(N253="nulová",J253,0)</f>
        <v>0</v>
      </c>
      <c r="BJ253" s="17" t="s">
        <v>81</v>
      </c>
      <c r="BK253" s="150">
        <f>ROUND(I253*H253,2)</f>
        <v>0</v>
      </c>
      <c r="BL253" s="17" t="s">
        <v>1164</v>
      </c>
      <c r="BM253" s="149" t="s">
        <v>4592</v>
      </c>
    </row>
    <row r="254" spans="2:47" s="1" customFormat="1" ht="29.25">
      <c r="B254" s="32"/>
      <c r="D254" s="151" t="s">
        <v>248</v>
      </c>
      <c r="F254" s="152" t="s">
        <v>4249</v>
      </c>
      <c r="I254" s="153"/>
      <c r="L254" s="32"/>
      <c r="M254" s="154"/>
      <c r="T254" s="56"/>
      <c r="AT254" s="17" t="s">
        <v>248</v>
      </c>
      <c r="AU254" s="17" t="s">
        <v>81</v>
      </c>
    </row>
    <row r="255" spans="2:65" s="1" customFormat="1" ht="33" customHeight="1">
      <c r="B255" s="32"/>
      <c r="C255" s="137" t="s">
        <v>477</v>
      </c>
      <c r="D255" s="137" t="s">
        <v>243</v>
      </c>
      <c r="E255" s="138" t="s">
        <v>1214</v>
      </c>
      <c r="F255" s="139" t="s">
        <v>4251</v>
      </c>
      <c r="G255" s="140" t="s">
        <v>1163</v>
      </c>
      <c r="H255" s="141">
        <v>24</v>
      </c>
      <c r="I255" s="142"/>
      <c r="J255" s="143">
        <f>ROUND(I255*H255,2)</f>
        <v>0</v>
      </c>
      <c r="K255" s="144"/>
      <c r="L255" s="32"/>
      <c r="M255" s="145" t="s">
        <v>1</v>
      </c>
      <c r="N255" s="146" t="s">
        <v>38</v>
      </c>
      <c r="P255" s="147">
        <f>O255*H255</f>
        <v>0</v>
      </c>
      <c r="Q255" s="147">
        <v>0</v>
      </c>
      <c r="R255" s="147">
        <f>Q255*H255</f>
        <v>0</v>
      </c>
      <c r="S255" s="147">
        <v>0</v>
      </c>
      <c r="T255" s="148">
        <f>S255*H255</f>
        <v>0</v>
      </c>
      <c r="AR255" s="149" t="s">
        <v>1164</v>
      </c>
      <c r="AT255" s="149" t="s">
        <v>243</v>
      </c>
      <c r="AU255" s="149" t="s">
        <v>81</v>
      </c>
      <c r="AY255" s="17" t="s">
        <v>241</v>
      </c>
      <c r="BE255" s="150">
        <f>IF(N255="základní",J255,0)</f>
        <v>0</v>
      </c>
      <c r="BF255" s="150">
        <f>IF(N255="snížená",J255,0)</f>
        <v>0</v>
      </c>
      <c r="BG255" s="150">
        <f>IF(N255="zákl. přenesená",J255,0)</f>
        <v>0</v>
      </c>
      <c r="BH255" s="150">
        <f>IF(N255="sníž. přenesená",J255,0)</f>
        <v>0</v>
      </c>
      <c r="BI255" s="150">
        <f>IF(N255="nulová",J255,0)</f>
        <v>0</v>
      </c>
      <c r="BJ255" s="17" t="s">
        <v>81</v>
      </c>
      <c r="BK255" s="150">
        <f>ROUND(I255*H255,2)</f>
        <v>0</v>
      </c>
      <c r="BL255" s="17" t="s">
        <v>1164</v>
      </c>
      <c r="BM255" s="149" t="s">
        <v>4593</v>
      </c>
    </row>
    <row r="256" spans="2:47" s="1" customFormat="1" ht="19.5">
      <c r="B256" s="32"/>
      <c r="D256" s="151" t="s">
        <v>248</v>
      </c>
      <c r="F256" s="152" t="s">
        <v>4251</v>
      </c>
      <c r="I256" s="153"/>
      <c r="L256" s="32"/>
      <c r="M256" s="154"/>
      <c r="T256" s="56"/>
      <c r="AT256" s="17" t="s">
        <v>248</v>
      </c>
      <c r="AU256" s="17" t="s">
        <v>81</v>
      </c>
    </row>
    <row r="257" spans="2:65" s="1" customFormat="1" ht="33" customHeight="1">
      <c r="B257" s="32"/>
      <c r="C257" s="137" t="s">
        <v>364</v>
      </c>
      <c r="D257" s="137" t="s">
        <v>243</v>
      </c>
      <c r="E257" s="138" t="s">
        <v>4253</v>
      </c>
      <c r="F257" s="139" t="s">
        <v>4254</v>
      </c>
      <c r="G257" s="140" t="s">
        <v>1030</v>
      </c>
      <c r="H257" s="166"/>
      <c r="I257" s="142"/>
      <c r="J257" s="143">
        <f>ROUND(I257*H257,2)</f>
        <v>0</v>
      </c>
      <c r="K257" s="144"/>
      <c r="L257" s="32"/>
      <c r="M257" s="145" t="s">
        <v>1</v>
      </c>
      <c r="N257" s="146" t="s">
        <v>38</v>
      </c>
      <c r="P257" s="147">
        <f>O257*H257</f>
        <v>0</v>
      </c>
      <c r="Q257" s="147">
        <v>0</v>
      </c>
      <c r="R257" s="147">
        <f>Q257*H257</f>
        <v>0</v>
      </c>
      <c r="S257" s="147">
        <v>0</v>
      </c>
      <c r="T257" s="148">
        <f>S257*H257</f>
        <v>0</v>
      </c>
      <c r="AR257" s="149" t="s">
        <v>247</v>
      </c>
      <c r="AT257" s="149" t="s">
        <v>243</v>
      </c>
      <c r="AU257" s="149" t="s">
        <v>81</v>
      </c>
      <c r="AY257" s="17" t="s">
        <v>241</v>
      </c>
      <c r="BE257" s="150">
        <f>IF(N257="základní",J257,0)</f>
        <v>0</v>
      </c>
      <c r="BF257" s="150">
        <f>IF(N257="snížená",J257,0)</f>
        <v>0</v>
      </c>
      <c r="BG257" s="150">
        <f>IF(N257="zákl. přenesená",J257,0)</f>
        <v>0</v>
      </c>
      <c r="BH257" s="150">
        <f>IF(N257="sníž. přenesená",J257,0)</f>
        <v>0</v>
      </c>
      <c r="BI257" s="150">
        <f>IF(N257="nulová",J257,0)</f>
        <v>0</v>
      </c>
      <c r="BJ257" s="17" t="s">
        <v>81</v>
      </c>
      <c r="BK257" s="150">
        <f>ROUND(I257*H257,2)</f>
        <v>0</v>
      </c>
      <c r="BL257" s="17" t="s">
        <v>247</v>
      </c>
      <c r="BM257" s="149" t="s">
        <v>4594</v>
      </c>
    </row>
    <row r="258" spans="2:47" s="1" customFormat="1" ht="19.5">
      <c r="B258" s="32"/>
      <c r="D258" s="151" t="s">
        <v>248</v>
      </c>
      <c r="F258" s="152" t="s">
        <v>4254</v>
      </c>
      <c r="I258" s="153"/>
      <c r="L258" s="32"/>
      <c r="M258" s="154"/>
      <c r="T258" s="56"/>
      <c r="AT258" s="17" t="s">
        <v>248</v>
      </c>
      <c r="AU258" s="17" t="s">
        <v>81</v>
      </c>
    </row>
    <row r="259" spans="2:65" s="1" customFormat="1" ht="16.5" customHeight="1">
      <c r="B259" s="32"/>
      <c r="C259" s="137" t="s">
        <v>484</v>
      </c>
      <c r="D259" s="137" t="s">
        <v>243</v>
      </c>
      <c r="E259" s="138" t="s">
        <v>4256</v>
      </c>
      <c r="F259" s="139" t="s">
        <v>4257</v>
      </c>
      <c r="G259" s="140" t="s">
        <v>1030</v>
      </c>
      <c r="H259" s="166"/>
      <c r="I259" s="142"/>
      <c r="J259" s="143">
        <f>ROUND(I259*H259,2)</f>
        <v>0</v>
      </c>
      <c r="K259" s="144"/>
      <c r="L259" s="32"/>
      <c r="M259" s="145" t="s">
        <v>1</v>
      </c>
      <c r="N259" s="146" t="s">
        <v>38</v>
      </c>
      <c r="P259" s="147">
        <f>O259*H259</f>
        <v>0</v>
      </c>
      <c r="Q259" s="147">
        <v>0</v>
      </c>
      <c r="R259" s="147">
        <f>Q259*H259</f>
        <v>0</v>
      </c>
      <c r="S259" s="147">
        <v>0</v>
      </c>
      <c r="T259" s="148">
        <f>S259*H259</f>
        <v>0</v>
      </c>
      <c r="AR259" s="149" t="s">
        <v>247</v>
      </c>
      <c r="AT259" s="149" t="s">
        <v>243</v>
      </c>
      <c r="AU259" s="149" t="s">
        <v>81</v>
      </c>
      <c r="AY259" s="17" t="s">
        <v>241</v>
      </c>
      <c r="BE259" s="150">
        <f>IF(N259="základní",J259,0)</f>
        <v>0</v>
      </c>
      <c r="BF259" s="150">
        <f>IF(N259="snížená",J259,0)</f>
        <v>0</v>
      </c>
      <c r="BG259" s="150">
        <f>IF(N259="zákl. přenesená",J259,0)</f>
        <v>0</v>
      </c>
      <c r="BH259" s="150">
        <f>IF(N259="sníž. přenesená",J259,0)</f>
        <v>0</v>
      </c>
      <c r="BI259" s="150">
        <f>IF(N259="nulová",J259,0)</f>
        <v>0</v>
      </c>
      <c r="BJ259" s="17" t="s">
        <v>81</v>
      </c>
      <c r="BK259" s="150">
        <f>ROUND(I259*H259,2)</f>
        <v>0</v>
      </c>
      <c r="BL259" s="17" t="s">
        <v>247</v>
      </c>
      <c r="BM259" s="149" t="s">
        <v>4595</v>
      </c>
    </row>
    <row r="260" spans="2:47" s="1" customFormat="1" ht="11.25">
      <c r="B260" s="32"/>
      <c r="D260" s="151" t="s">
        <v>248</v>
      </c>
      <c r="F260" s="152" t="s">
        <v>4257</v>
      </c>
      <c r="I260" s="153"/>
      <c r="L260" s="32"/>
      <c r="M260" s="154"/>
      <c r="T260" s="56"/>
      <c r="AT260" s="17" t="s">
        <v>248</v>
      </c>
      <c r="AU260" s="17" t="s">
        <v>81</v>
      </c>
    </row>
    <row r="261" spans="2:65" s="1" customFormat="1" ht="16.5" customHeight="1">
      <c r="B261" s="32"/>
      <c r="C261" s="137" t="s">
        <v>368</v>
      </c>
      <c r="D261" s="137" t="s">
        <v>243</v>
      </c>
      <c r="E261" s="138" t="s">
        <v>4259</v>
      </c>
      <c r="F261" s="139" t="s">
        <v>4260</v>
      </c>
      <c r="G261" s="140" t="s">
        <v>1030</v>
      </c>
      <c r="H261" s="166"/>
      <c r="I261" s="142"/>
      <c r="J261" s="143">
        <f>ROUND(I261*H261,2)</f>
        <v>0</v>
      </c>
      <c r="K261" s="144"/>
      <c r="L261" s="32"/>
      <c r="M261" s="145" t="s">
        <v>1</v>
      </c>
      <c r="N261" s="146" t="s">
        <v>38</v>
      </c>
      <c r="P261" s="147">
        <f>O261*H261</f>
        <v>0</v>
      </c>
      <c r="Q261" s="147">
        <v>0</v>
      </c>
      <c r="R261" s="147">
        <f>Q261*H261</f>
        <v>0</v>
      </c>
      <c r="S261" s="147">
        <v>0</v>
      </c>
      <c r="T261" s="148">
        <f>S261*H261</f>
        <v>0</v>
      </c>
      <c r="AR261" s="149" t="s">
        <v>247</v>
      </c>
      <c r="AT261" s="149" t="s">
        <v>243</v>
      </c>
      <c r="AU261" s="149" t="s">
        <v>81</v>
      </c>
      <c r="AY261" s="17" t="s">
        <v>241</v>
      </c>
      <c r="BE261" s="150">
        <f>IF(N261="základní",J261,0)</f>
        <v>0</v>
      </c>
      <c r="BF261" s="150">
        <f>IF(N261="snížená",J261,0)</f>
        <v>0</v>
      </c>
      <c r="BG261" s="150">
        <f>IF(N261="zákl. přenesená",J261,0)</f>
        <v>0</v>
      </c>
      <c r="BH261" s="150">
        <f>IF(N261="sníž. přenesená",J261,0)</f>
        <v>0</v>
      </c>
      <c r="BI261" s="150">
        <f>IF(N261="nulová",J261,0)</f>
        <v>0</v>
      </c>
      <c r="BJ261" s="17" t="s">
        <v>81</v>
      </c>
      <c r="BK261" s="150">
        <f>ROUND(I261*H261,2)</f>
        <v>0</v>
      </c>
      <c r="BL261" s="17" t="s">
        <v>247</v>
      </c>
      <c r="BM261" s="149" t="s">
        <v>4596</v>
      </c>
    </row>
    <row r="262" spans="2:47" s="1" customFormat="1" ht="11.25">
      <c r="B262" s="32"/>
      <c r="D262" s="151" t="s">
        <v>248</v>
      </c>
      <c r="F262" s="152" t="s">
        <v>4260</v>
      </c>
      <c r="I262" s="153"/>
      <c r="L262" s="32"/>
      <c r="M262" s="167"/>
      <c r="N262" s="168"/>
      <c r="O262" s="168"/>
      <c r="P262" s="168"/>
      <c r="Q262" s="168"/>
      <c r="R262" s="168"/>
      <c r="S262" s="168"/>
      <c r="T262" s="169"/>
      <c r="AT262" s="17" t="s">
        <v>248</v>
      </c>
      <c r="AU262" s="17" t="s">
        <v>81</v>
      </c>
    </row>
    <row r="263" spans="2:12" s="1" customFormat="1" ht="6.95" customHeight="1">
      <c r="B263" s="44"/>
      <c r="C263" s="45"/>
      <c r="D263" s="45"/>
      <c r="E263" s="45"/>
      <c r="F263" s="45"/>
      <c r="G263" s="45"/>
      <c r="H263" s="45"/>
      <c r="I263" s="45"/>
      <c r="J263" s="45"/>
      <c r="K263" s="45"/>
      <c r="L263" s="32"/>
    </row>
  </sheetData>
  <sheetProtection algorithmName="SHA-512" hashValue="goKQ/qy+cWWgQhxEDDkk3/DWEHJ+9l9RKWUzVigQUVVIAF5PVL3ZaLdMi+F3iQszQMudbJcvbzp0kwanYTPhQw==" saltValue="uaUf9vhbRB5SsRVu7FPOyAeikow+48EyaF2yR3RLbF1Wpb37s5Nr/xb+4W7/9EhnIQ1e457EaZzDToKwF5WSNA==" spinCount="100000" sheet="1" objects="1" scenarios="1" formatColumns="0" formatRows="0" autoFilter="0"/>
  <autoFilter ref="C120:K262"/>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BM22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194</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4435</v>
      </c>
      <c r="F9" s="247"/>
      <c r="G9" s="247"/>
      <c r="H9" s="247"/>
      <c r="L9" s="32"/>
    </row>
    <row r="10" spans="2:12" s="1" customFormat="1" ht="12" customHeight="1">
      <c r="B10" s="32"/>
      <c r="D10" s="27" t="s">
        <v>3927</v>
      </c>
      <c r="L10" s="32"/>
    </row>
    <row r="11" spans="2:12" s="1" customFormat="1" ht="16.5" customHeight="1">
      <c r="B11" s="32"/>
      <c r="E11" s="241" t="s">
        <v>4262</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ROUND(J129,2)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ROUND((SUM(BE129:BE224)),2)</f>
        <v>0</v>
      </c>
      <c r="I35" s="96">
        <v>0.21</v>
      </c>
      <c r="J35" s="86">
        <f>ROUND(((SUM(BE129:BE224))*I35),2)</f>
        <v>0</v>
      </c>
      <c r="L35" s="32"/>
    </row>
    <row r="36" spans="2:12" s="1" customFormat="1" ht="14.45" customHeight="1">
      <c r="B36" s="32"/>
      <c r="E36" s="27" t="s">
        <v>39</v>
      </c>
      <c r="F36" s="86">
        <f>ROUND((SUM(BF129:BF224)),2)</f>
        <v>0</v>
      </c>
      <c r="I36" s="96">
        <v>0.15</v>
      </c>
      <c r="J36" s="86">
        <f>ROUND(((SUM(BF129:BF224))*I36),2)</f>
        <v>0</v>
      </c>
      <c r="L36" s="32"/>
    </row>
    <row r="37" spans="2:12" s="1" customFormat="1" ht="14.45" customHeight="1" hidden="1">
      <c r="B37" s="32"/>
      <c r="E37" s="27" t="s">
        <v>40</v>
      </c>
      <c r="F37" s="86">
        <f>ROUND((SUM(BG129:BG224)),2)</f>
        <v>0</v>
      </c>
      <c r="I37" s="96">
        <v>0.21</v>
      </c>
      <c r="J37" s="86">
        <f>0</f>
        <v>0</v>
      </c>
      <c r="L37" s="32"/>
    </row>
    <row r="38" spans="2:12" s="1" customFormat="1" ht="14.45" customHeight="1" hidden="1">
      <c r="B38" s="32"/>
      <c r="E38" s="27" t="s">
        <v>41</v>
      </c>
      <c r="F38" s="86">
        <f>ROUND((SUM(BH129:BH224)),2)</f>
        <v>0</v>
      </c>
      <c r="I38" s="96">
        <v>0.15</v>
      </c>
      <c r="J38" s="86">
        <f>0</f>
        <v>0</v>
      </c>
      <c r="L38" s="32"/>
    </row>
    <row r="39" spans="2:12" s="1" customFormat="1" ht="14.45" customHeight="1" hidden="1">
      <c r="B39" s="32"/>
      <c r="E39" s="27" t="s">
        <v>42</v>
      </c>
      <c r="F39" s="86">
        <f>ROUND((SUM(BI129:BI224)),2)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4435</v>
      </c>
      <c r="F87" s="247"/>
      <c r="G87" s="247"/>
      <c r="H87" s="247"/>
      <c r="L87" s="32"/>
    </row>
    <row r="88" spans="2:12" s="1" customFormat="1" ht="12" customHeight="1">
      <c r="B88" s="32"/>
      <c r="C88" s="27" t="s">
        <v>3927</v>
      </c>
      <c r="L88" s="32"/>
    </row>
    <row r="89" spans="2:12" s="1" customFormat="1" ht="16.5" customHeight="1">
      <c r="B89" s="32"/>
      <c r="E89" s="241" t="str">
        <f>E11</f>
        <v>R02 - Stavební část</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J129</f>
        <v>0</v>
      </c>
      <c r="L98" s="32"/>
      <c r="AU98" s="17" t="s">
        <v>212</v>
      </c>
    </row>
    <row r="99" spans="2:12" s="8" customFormat="1" ht="24.95" customHeight="1">
      <c r="B99" s="108"/>
      <c r="D99" s="109" t="s">
        <v>2036</v>
      </c>
      <c r="E99" s="110"/>
      <c r="F99" s="110"/>
      <c r="G99" s="110"/>
      <c r="H99" s="110"/>
      <c r="I99" s="110"/>
      <c r="J99" s="111">
        <f>J130</f>
        <v>0</v>
      </c>
      <c r="L99" s="108"/>
    </row>
    <row r="100" spans="2:12" s="9" customFormat="1" ht="19.9" customHeight="1">
      <c r="B100" s="112"/>
      <c r="D100" s="113" t="s">
        <v>214</v>
      </c>
      <c r="E100" s="114"/>
      <c r="F100" s="114"/>
      <c r="G100" s="114"/>
      <c r="H100" s="114"/>
      <c r="I100" s="114"/>
      <c r="J100" s="115">
        <f>J131</f>
        <v>0</v>
      </c>
      <c r="L100" s="112"/>
    </row>
    <row r="101" spans="2:12" s="9" customFormat="1" ht="19.9" customHeight="1">
      <c r="B101" s="112"/>
      <c r="D101" s="113" t="s">
        <v>1034</v>
      </c>
      <c r="E101" s="114"/>
      <c r="F101" s="114"/>
      <c r="G101" s="114"/>
      <c r="H101" s="114"/>
      <c r="I101" s="114"/>
      <c r="J101" s="115">
        <f>J164</f>
        <v>0</v>
      </c>
      <c r="L101" s="112"/>
    </row>
    <row r="102" spans="2:12" s="9" customFormat="1" ht="19.9" customHeight="1">
      <c r="B102" s="112"/>
      <c r="D102" s="113" t="s">
        <v>4597</v>
      </c>
      <c r="E102" s="114"/>
      <c r="F102" s="114"/>
      <c r="G102" s="114"/>
      <c r="H102" s="114"/>
      <c r="I102" s="114"/>
      <c r="J102" s="115">
        <f>J171</f>
        <v>0</v>
      </c>
      <c r="L102" s="112"/>
    </row>
    <row r="103" spans="2:12" s="9" customFormat="1" ht="19.9" customHeight="1">
      <c r="B103" s="112"/>
      <c r="D103" s="113" t="s">
        <v>219</v>
      </c>
      <c r="E103" s="114"/>
      <c r="F103" s="114"/>
      <c r="G103" s="114"/>
      <c r="H103" s="114"/>
      <c r="I103" s="114"/>
      <c r="J103" s="115">
        <f>J174</f>
        <v>0</v>
      </c>
      <c r="L103" s="112"/>
    </row>
    <row r="104" spans="2:12" s="9" customFormat="1" ht="19.9" customHeight="1">
      <c r="B104" s="112"/>
      <c r="D104" s="113" t="s">
        <v>4360</v>
      </c>
      <c r="E104" s="114"/>
      <c r="F104" s="114"/>
      <c r="G104" s="114"/>
      <c r="H104" s="114"/>
      <c r="I104" s="114"/>
      <c r="J104" s="115">
        <f>J189</f>
        <v>0</v>
      </c>
      <c r="L104" s="112"/>
    </row>
    <row r="105" spans="2:12" s="9" customFormat="1" ht="19.9" customHeight="1">
      <c r="B105" s="112"/>
      <c r="D105" s="113" t="s">
        <v>1036</v>
      </c>
      <c r="E105" s="114"/>
      <c r="F105" s="114"/>
      <c r="G105" s="114"/>
      <c r="H105" s="114"/>
      <c r="I105" s="114"/>
      <c r="J105" s="115">
        <f>J194</f>
        <v>0</v>
      </c>
      <c r="L105" s="112"/>
    </row>
    <row r="106" spans="2:12" s="8" customFormat="1" ht="24.95" customHeight="1">
      <c r="B106" s="108"/>
      <c r="D106" s="109" t="s">
        <v>222</v>
      </c>
      <c r="E106" s="110"/>
      <c r="F106" s="110"/>
      <c r="G106" s="110"/>
      <c r="H106" s="110"/>
      <c r="I106" s="110"/>
      <c r="J106" s="111">
        <f>J205</f>
        <v>0</v>
      </c>
      <c r="L106" s="108"/>
    </row>
    <row r="107" spans="2:12" s="9" customFormat="1" ht="19.9" customHeight="1">
      <c r="B107" s="112"/>
      <c r="D107" s="113" t="s">
        <v>224</v>
      </c>
      <c r="E107" s="114"/>
      <c r="F107" s="114"/>
      <c r="G107" s="114"/>
      <c r="H107" s="114"/>
      <c r="I107" s="114"/>
      <c r="J107" s="115">
        <f>J206</f>
        <v>0</v>
      </c>
      <c r="L107" s="112"/>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226</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45" t="str">
        <f>E7</f>
        <v>Oprava trati v úseku Krásná Studánka – Mníšek u Liberce</v>
      </c>
      <c r="F117" s="246"/>
      <c r="G117" s="246"/>
      <c r="H117" s="246"/>
      <c r="L117" s="32"/>
    </row>
    <row r="118" spans="2:12" ht="12" customHeight="1">
      <c r="B118" s="20"/>
      <c r="C118" s="27" t="s">
        <v>206</v>
      </c>
      <c r="L118" s="20"/>
    </row>
    <row r="119" spans="2:12" s="1" customFormat="1" ht="16.5" customHeight="1">
      <c r="B119" s="32"/>
      <c r="E119" s="245" t="s">
        <v>4435</v>
      </c>
      <c r="F119" s="247"/>
      <c r="G119" s="247"/>
      <c r="H119" s="247"/>
      <c r="L119" s="32"/>
    </row>
    <row r="120" spans="2:12" s="1" customFormat="1" ht="12" customHeight="1">
      <c r="B120" s="32"/>
      <c r="C120" s="27" t="s">
        <v>3927</v>
      </c>
      <c r="L120" s="32"/>
    </row>
    <row r="121" spans="2:12" s="1" customFormat="1" ht="16.5" customHeight="1">
      <c r="B121" s="32"/>
      <c r="E121" s="241" t="str">
        <f>E11</f>
        <v>R02 - Stavební část</v>
      </c>
      <c r="F121" s="247"/>
      <c r="G121" s="247"/>
      <c r="H121" s="247"/>
      <c r="L121" s="32"/>
    </row>
    <row r="122" spans="2:12" s="1" customFormat="1" ht="6.95" customHeight="1">
      <c r="B122" s="32"/>
      <c r="L122" s="32"/>
    </row>
    <row r="123" spans="2:12" s="1" customFormat="1" ht="12" customHeight="1">
      <c r="B123" s="32"/>
      <c r="C123" s="27" t="s">
        <v>20</v>
      </c>
      <c r="F123" s="25" t="str">
        <f>F14</f>
        <v xml:space="preserve"> </v>
      </c>
      <c r="I123" s="27" t="s">
        <v>22</v>
      </c>
      <c r="J123" s="52" t="str">
        <f>IF(J14="","",J14)</f>
        <v>30. 6. 2023</v>
      </c>
      <c r="L123" s="32"/>
    </row>
    <row r="124" spans="2:12" s="1" customFormat="1" ht="6.95" customHeight="1">
      <c r="B124" s="32"/>
      <c r="L124" s="32"/>
    </row>
    <row r="125" spans="2:12" s="1" customFormat="1" ht="15.2" customHeight="1">
      <c r="B125" s="32"/>
      <c r="C125" s="27" t="s">
        <v>24</v>
      </c>
      <c r="F125" s="25" t="str">
        <f>E17</f>
        <v xml:space="preserve"> </v>
      </c>
      <c r="I125" s="27" t="s">
        <v>29</v>
      </c>
      <c r="J125" s="30" t="str">
        <f>E23</f>
        <v>Ing. Petr Kortyš</v>
      </c>
      <c r="L125" s="32"/>
    </row>
    <row r="126" spans="2:12" s="1" customFormat="1" ht="15.2" customHeight="1">
      <c r="B126" s="32"/>
      <c r="C126" s="27" t="s">
        <v>27</v>
      </c>
      <c r="F126" s="25" t="str">
        <f>IF(E20="","",E20)</f>
        <v>Vyplň údaj</v>
      </c>
      <c r="I126" s="27" t="s">
        <v>31</v>
      </c>
      <c r="J126" s="30" t="str">
        <f>E26</f>
        <v xml:space="preserve"> </v>
      </c>
      <c r="L126" s="32"/>
    </row>
    <row r="127" spans="2:12" s="1" customFormat="1" ht="10.35" customHeight="1">
      <c r="B127" s="32"/>
      <c r="L127" s="32"/>
    </row>
    <row r="128" spans="2:20" s="10" customFormat="1" ht="29.25" customHeight="1">
      <c r="B128" s="116"/>
      <c r="C128" s="117" t="s">
        <v>227</v>
      </c>
      <c r="D128" s="118" t="s">
        <v>58</v>
      </c>
      <c r="E128" s="118" t="s">
        <v>54</v>
      </c>
      <c r="F128" s="118" t="s">
        <v>55</v>
      </c>
      <c r="G128" s="118" t="s">
        <v>228</v>
      </c>
      <c r="H128" s="118" t="s">
        <v>229</v>
      </c>
      <c r="I128" s="118" t="s">
        <v>230</v>
      </c>
      <c r="J128" s="119" t="s">
        <v>210</v>
      </c>
      <c r="K128" s="120" t="s">
        <v>231</v>
      </c>
      <c r="L128" s="116"/>
      <c r="M128" s="59" t="s">
        <v>1</v>
      </c>
      <c r="N128" s="60" t="s">
        <v>37</v>
      </c>
      <c r="O128" s="60" t="s">
        <v>232</v>
      </c>
      <c r="P128" s="60" t="s">
        <v>233</v>
      </c>
      <c r="Q128" s="60" t="s">
        <v>234</v>
      </c>
      <c r="R128" s="60" t="s">
        <v>235</v>
      </c>
      <c r="S128" s="60" t="s">
        <v>236</v>
      </c>
      <c r="T128" s="61" t="s">
        <v>237</v>
      </c>
    </row>
    <row r="129" spans="2:63" s="1" customFormat="1" ht="22.9" customHeight="1">
      <c r="B129" s="32"/>
      <c r="C129" s="64" t="s">
        <v>238</v>
      </c>
      <c r="J129" s="121">
        <f>BK129</f>
        <v>0</v>
      </c>
      <c r="L129" s="32"/>
      <c r="M129" s="62"/>
      <c r="N129" s="53"/>
      <c r="O129" s="53"/>
      <c r="P129" s="122">
        <f>P130+P205</f>
        <v>0</v>
      </c>
      <c r="Q129" s="53"/>
      <c r="R129" s="122">
        <f>R130+R205</f>
        <v>449.85738999999995</v>
      </c>
      <c r="S129" s="53"/>
      <c r="T129" s="123">
        <f>T130+T205</f>
        <v>60.164</v>
      </c>
      <c r="AT129" s="17" t="s">
        <v>72</v>
      </c>
      <c r="AU129" s="17" t="s">
        <v>212</v>
      </c>
      <c r="BK129" s="124">
        <f>BK130+BK205</f>
        <v>0</v>
      </c>
    </row>
    <row r="130" spans="2:63" s="11" customFormat="1" ht="25.9" customHeight="1">
      <c r="B130" s="125"/>
      <c r="D130" s="126" t="s">
        <v>72</v>
      </c>
      <c r="E130" s="127" t="s">
        <v>239</v>
      </c>
      <c r="F130" s="127" t="s">
        <v>2037</v>
      </c>
      <c r="I130" s="128"/>
      <c r="J130" s="129">
        <f>BK130</f>
        <v>0</v>
      </c>
      <c r="L130" s="125"/>
      <c r="M130" s="130"/>
      <c r="P130" s="131">
        <f>P131+P164+P171+P174+P189+P194</f>
        <v>0</v>
      </c>
      <c r="R130" s="131">
        <f>R131+R164+R171+R174+R189+R194</f>
        <v>316.46918999999997</v>
      </c>
      <c r="T130" s="132">
        <f>T131+T164+T171+T174+T189+T194</f>
        <v>60.164</v>
      </c>
      <c r="AR130" s="126" t="s">
        <v>81</v>
      </c>
      <c r="AT130" s="133" t="s">
        <v>72</v>
      </c>
      <c r="AU130" s="133" t="s">
        <v>73</v>
      </c>
      <c r="AY130" s="126" t="s">
        <v>241</v>
      </c>
      <c r="BK130" s="134">
        <f>BK131+BK164+BK171+BK174+BK189+BK194</f>
        <v>0</v>
      </c>
    </row>
    <row r="131" spans="2:63" s="11" customFormat="1" ht="22.9" customHeight="1">
      <c r="B131" s="125"/>
      <c r="D131" s="126" t="s">
        <v>72</v>
      </c>
      <c r="E131" s="135" t="s">
        <v>81</v>
      </c>
      <c r="F131" s="135" t="s">
        <v>242</v>
      </c>
      <c r="I131" s="128"/>
      <c r="J131" s="136">
        <f>BK131</f>
        <v>0</v>
      </c>
      <c r="L131" s="125"/>
      <c r="M131" s="130"/>
      <c r="P131" s="131">
        <f>SUM(P132:P163)</f>
        <v>0</v>
      </c>
      <c r="R131" s="131">
        <f>SUM(R132:R163)</f>
        <v>191.0565</v>
      </c>
      <c r="T131" s="132">
        <f>SUM(T132:T163)</f>
        <v>29.815</v>
      </c>
      <c r="AR131" s="126" t="s">
        <v>81</v>
      </c>
      <c r="AT131" s="133" t="s">
        <v>72</v>
      </c>
      <c r="AU131" s="133" t="s">
        <v>81</v>
      </c>
      <c r="AY131" s="126" t="s">
        <v>241</v>
      </c>
      <c r="BK131" s="134">
        <f>SUM(BK132:BK163)</f>
        <v>0</v>
      </c>
    </row>
    <row r="132" spans="2:65" s="1" customFormat="1" ht="55.5" customHeight="1">
      <c r="B132" s="32"/>
      <c r="C132" s="137" t="s">
        <v>81</v>
      </c>
      <c r="D132" s="137" t="s">
        <v>243</v>
      </c>
      <c r="E132" s="138" t="s">
        <v>4598</v>
      </c>
      <c r="F132" s="139" t="s">
        <v>4599</v>
      </c>
      <c r="G132" s="140" t="s">
        <v>257</v>
      </c>
      <c r="H132" s="141">
        <v>5</v>
      </c>
      <c r="I132" s="142"/>
      <c r="J132" s="143">
        <f>ROUND(I132*H132,2)</f>
        <v>0</v>
      </c>
      <c r="K132" s="144"/>
      <c r="L132" s="32"/>
      <c r="M132" s="145" t="s">
        <v>1</v>
      </c>
      <c r="N132" s="146" t="s">
        <v>38</v>
      </c>
      <c r="P132" s="147">
        <f>O132*H132</f>
        <v>0</v>
      </c>
      <c r="Q132" s="147">
        <v>0</v>
      </c>
      <c r="R132" s="147">
        <f>Q132*H132</f>
        <v>0</v>
      </c>
      <c r="S132" s="147">
        <v>0.295</v>
      </c>
      <c r="T132" s="148">
        <f>S132*H132</f>
        <v>1.4749999999999999</v>
      </c>
      <c r="AR132" s="149" t="s">
        <v>247</v>
      </c>
      <c r="AT132" s="149" t="s">
        <v>243</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4600</v>
      </c>
    </row>
    <row r="133" spans="2:47" s="1" customFormat="1" ht="29.25">
      <c r="B133" s="32"/>
      <c r="D133" s="151" t="s">
        <v>248</v>
      </c>
      <c r="F133" s="152" t="s">
        <v>4599</v>
      </c>
      <c r="I133" s="153"/>
      <c r="L133" s="32"/>
      <c r="M133" s="154"/>
      <c r="T133" s="56"/>
      <c r="AT133" s="17" t="s">
        <v>248</v>
      </c>
      <c r="AU133" s="17" t="s">
        <v>83</v>
      </c>
    </row>
    <row r="134" spans="2:65" s="1" customFormat="1" ht="62.65" customHeight="1">
      <c r="B134" s="32"/>
      <c r="C134" s="137" t="s">
        <v>83</v>
      </c>
      <c r="D134" s="137" t="s">
        <v>243</v>
      </c>
      <c r="E134" s="138" t="s">
        <v>4364</v>
      </c>
      <c r="F134" s="139" t="s">
        <v>4365</v>
      </c>
      <c r="G134" s="140" t="s">
        <v>257</v>
      </c>
      <c r="H134" s="141">
        <v>26</v>
      </c>
      <c r="I134" s="142"/>
      <c r="J134" s="143">
        <f>ROUND(I134*H134,2)</f>
        <v>0</v>
      </c>
      <c r="K134" s="144"/>
      <c r="L134" s="32"/>
      <c r="M134" s="145" t="s">
        <v>1</v>
      </c>
      <c r="N134" s="146" t="s">
        <v>38</v>
      </c>
      <c r="P134" s="147">
        <f>O134*H134</f>
        <v>0</v>
      </c>
      <c r="Q134" s="147">
        <v>0</v>
      </c>
      <c r="R134" s="147">
        <f>Q134*H134</f>
        <v>0</v>
      </c>
      <c r="S134" s="147">
        <v>0.22</v>
      </c>
      <c r="T134" s="148">
        <f>S134*H134</f>
        <v>5.72</v>
      </c>
      <c r="AR134" s="149" t="s">
        <v>247</v>
      </c>
      <c r="AT134" s="149" t="s">
        <v>243</v>
      </c>
      <c r="AU134" s="149" t="s">
        <v>83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4601</v>
      </c>
    </row>
    <row r="135" spans="2:47" s="1" customFormat="1" ht="39">
      <c r="B135" s="32"/>
      <c r="D135" s="151" t="s">
        <v>248</v>
      </c>
      <c r="F135" s="152" t="s">
        <v>4365</v>
      </c>
      <c r="I135" s="153"/>
      <c r="L135" s="32"/>
      <c r="M135" s="154"/>
      <c r="T135" s="56"/>
      <c r="AT135" s="17" t="s">
        <v>248</v>
      </c>
      <c r="AU135" s="17" t="s">
        <v>83</v>
      </c>
    </row>
    <row r="136" spans="2:65" s="1" customFormat="1" ht="62.65" customHeight="1">
      <c r="B136" s="32"/>
      <c r="C136" s="137" t="s">
        <v>251</v>
      </c>
      <c r="D136" s="137" t="s">
        <v>243</v>
      </c>
      <c r="E136" s="138" t="s">
        <v>4602</v>
      </c>
      <c r="F136" s="139" t="s">
        <v>4603</v>
      </c>
      <c r="G136" s="140" t="s">
        <v>257</v>
      </c>
      <c r="H136" s="141">
        <v>5</v>
      </c>
      <c r="I136" s="142"/>
      <c r="J136" s="143">
        <f>ROUND(I136*H136,2)</f>
        <v>0</v>
      </c>
      <c r="K136" s="144"/>
      <c r="L136" s="32"/>
      <c r="M136" s="145" t="s">
        <v>1</v>
      </c>
      <c r="N136" s="146" t="s">
        <v>38</v>
      </c>
      <c r="P136" s="147">
        <f>O136*H136</f>
        <v>0</v>
      </c>
      <c r="Q136" s="147">
        <v>0</v>
      </c>
      <c r="R136" s="147">
        <f>Q136*H136</f>
        <v>0</v>
      </c>
      <c r="S136" s="147">
        <v>0.44</v>
      </c>
      <c r="T136" s="148">
        <f>S136*H136</f>
        <v>2.2</v>
      </c>
      <c r="AR136" s="149" t="s">
        <v>247</v>
      </c>
      <c r="AT136" s="149" t="s">
        <v>243</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4604</v>
      </c>
    </row>
    <row r="137" spans="2:47" s="1" customFormat="1" ht="39">
      <c r="B137" s="32"/>
      <c r="D137" s="151" t="s">
        <v>248</v>
      </c>
      <c r="F137" s="152" t="s">
        <v>4603</v>
      </c>
      <c r="I137" s="153"/>
      <c r="L137" s="32"/>
      <c r="M137" s="154"/>
      <c r="T137" s="56"/>
      <c r="AT137" s="17" t="s">
        <v>248</v>
      </c>
      <c r="AU137" s="17" t="s">
        <v>83</v>
      </c>
    </row>
    <row r="138" spans="2:65" s="1" customFormat="1" ht="62.65" customHeight="1">
      <c r="B138" s="32"/>
      <c r="C138" s="137" t="s">
        <v>247</v>
      </c>
      <c r="D138" s="137" t="s">
        <v>243</v>
      </c>
      <c r="E138" s="138" t="s">
        <v>4367</v>
      </c>
      <c r="F138" s="139" t="s">
        <v>4368</v>
      </c>
      <c r="G138" s="140" t="s">
        <v>257</v>
      </c>
      <c r="H138" s="141">
        <v>26</v>
      </c>
      <c r="I138" s="142"/>
      <c r="J138" s="143">
        <f>ROUND(I138*H138,2)</f>
        <v>0</v>
      </c>
      <c r="K138" s="144"/>
      <c r="L138" s="32"/>
      <c r="M138" s="145" t="s">
        <v>1</v>
      </c>
      <c r="N138" s="146" t="s">
        <v>38</v>
      </c>
      <c r="P138" s="147">
        <f>O138*H138</f>
        <v>0</v>
      </c>
      <c r="Q138" s="147">
        <v>0</v>
      </c>
      <c r="R138" s="147">
        <f>Q138*H138</f>
        <v>0</v>
      </c>
      <c r="S138" s="147">
        <v>0.75</v>
      </c>
      <c r="T138" s="148">
        <f>S138*H138</f>
        <v>19.5</v>
      </c>
      <c r="AR138" s="149" t="s">
        <v>247</v>
      </c>
      <c r="AT138" s="149" t="s">
        <v>243</v>
      </c>
      <c r="AU138" s="149" t="s">
        <v>83</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4605</v>
      </c>
    </row>
    <row r="139" spans="2:47" s="1" customFormat="1" ht="39">
      <c r="B139" s="32"/>
      <c r="D139" s="151" t="s">
        <v>248</v>
      </c>
      <c r="F139" s="152" t="s">
        <v>4368</v>
      </c>
      <c r="I139" s="153"/>
      <c r="L139" s="32"/>
      <c r="M139" s="154"/>
      <c r="T139" s="56"/>
      <c r="AT139" s="17" t="s">
        <v>248</v>
      </c>
      <c r="AU139" s="17" t="s">
        <v>83</v>
      </c>
    </row>
    <row r="140" spans="2:65" s="1" customFormat="1" ht="44.25" customHeight="1">
      <c r="B140" s="32"/>
      <c r="C140" s="137" t="s">
        <v>259</v>
      </c>
      <c r="D140" s="137" t="s">
        <v>243</v>
      </c>
      <c r="E140" s="138" t="s">
        <v>4606</v>
      </c>
      <c r="F140" s="139" t="s">
        <v>4607</v>
      </c>
      <c r="G140" s="140" t="s">
        <v>267</v>
      </c>
      <c r="H140" s="141">
        <v>4</v>
      </c>
      <c r="I140" s="142"/>
      <c r="J140" s="143">
        <f>ROUND(I140*H140,2)</f>
        <v>0</v>
      </c>
      <c r="K140" s="144"/>
      <c r="L140" s="32"/>
      <c r="M140" s="145" t="s">
        <v>1</v>
      </c>
      <c r="N140" s="146" t="s">
        <v>38</v>
      </c>
      <c r="P140" s="147">
        <f>O140*H140</f>
        <v>0</v>
      </c>
      <c r="Q140" s="147">
        <v>0</v>
      </c>
      <c r="R140" s="147">
        <f>Q140*H140</f>
        <v>0</v>
      </c>
      <c r="S140" s="147">
        <v>0.23</v>
      </c>
      <c r="T140" s="148">
        <f>S140*H140</f>
        <v>0.92</v>
      </c>
      <c r="AR140" s="149" t="s">
        <v>247</v>
      </c>
      <c r="AT140" s="149" t="s">
        <v>243</v>
      </c>
      <c r="AU140" s="149" t="s">
        <v>83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4608</v>
      </c>
    </row>
    <row r="141" spans="2:47" s="1" customFormat="1" ht="29.25">
      <c r="B141" s="32"/>
      <c r="D141" s="151" t="s">
        <v>248</v>
      </c>
      <c r="F141" s="152" t="s">
        <v>4607</v>
      </c>
      <c r="I141" s="153"/>
      <c r="L141" s="32"/>
      <c r="M141" s="154"/>
      <c r="T141" s="56"/>
      <c r="AT141" s="17" t="s">
        <v>248</v>
      </c>
      <c r="AU141" s="17" t="s">
        <v>83</v>
      </c>
    </row>
    <row r="142" spans="2:65" s="1" customFormat="1" ht="66.75" customHeight="1">
      <c r="B142" s="32"/>
      <c r="C142" s="137" t="s">
        <v>254</v>
      </c>
      <c r="D142" s="137" t="s">
        <v>243</v>
      </c>
      <c r="E142" s="138" t="s">
        <v>4609</v>
      </c>
      <c r="F142" s="139" t="s">
        <v>4371</v>
      </c>
      <c r="G142" s="140" t="s">
        <v>267</v>
      </c>
      <c r="H142" s="141">
        <v>50</v>
      </c>
      <c r="I142" s="142"/>
      <c r="J142" s="143">
        <f>ROUND(I142*H142,2)</f>
        <v>0</v>
      </c>
      <c r="K142" s="144"/>
      <c r="L142" s="32"/>
      <c r="M142" s="145" t="s">
        <v>1</v>
      </c>
      <c r="N142" s="146" t="s">
        <v>38</v>
      </c>
      <c r="P142" s="147">
        <f>O142*H142</f>
        <v>0</v>
      </c>
      <c r="Q142" s="147">
        <v>0.01269</v>
      </c>
      <c r="R142" s="147">
        <f>Q142*H142</f>
        <v>0.6345</v>
      </c>
      <c r="S142" s="147">
        <v>0</v>
      </c>
      <c r="T142" s="148">
        <f>S142*H142</f>
        <v>0</v>
      </c>
      <c r="AR142" s="149" t="s">
        <v>247</v>
      </c>
      <c r="AT142" s="149" t="s">
        <v>243</v>
      </c>
      <c r="AU142" s="149" t="s">
        <v>83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4610</v>
      </c>
    </row>
    <row r="143" spans="2:47" s="1" customFormat="1" ht="58.5">
      <c r="B143" s="32"/>
      <c r="D143" s="151" t="s">
        <v>248</v>
      </c>
      <c r="F143" s="152" t="s">
        <v>4611</v>
      </c>
      <c r="I143" s="153"/>
      <c r="L143" s="32"/>
      <c r="M143" s="154"/>
      <c r="T143" s="56"/>
      <c r="AT143" s="17" t="s">
        <v>248</v>
      </c>
      <c r="AU143" s="17" t="s">
        <v>83</v>
      </c>
    </row>
    <row r="144" spans="2:65" s="1" customFormat="1" ht="66.75" customHeight="1">
      <c r="B144" s="32"/>
      <c r="C144" s="137" t="s">
        <v>269</v>
      </c>
      <c r="D144" s="137" t="s">
        <v>243</v>
      </c>
      <c r="E144" s="138" t="s">
        <v>4370</v>
      </c>
      <c r="F144" s="139" t="s">
        <v>4371</v>
      </c>
      <c r="G144" s="140" t="s">
        <v>267</v>
      </c>
      <c r="H144" s="141">
        <v>200</v>
      </c>
      <c r="I144" s="142"/>
      <c r="J144" s="143">
        <f>ROUND(I144*H144,2)</f>
        <v>0</v>
      </c>
      <c r="K144" s="144"/>
      <c r="L144" s="32"/>
      <c r="M144" s="145" t="s">
        <v>1</v>
      </c>
      <c r="N144" s="146" t="s">
        <v>38</v>
      </c>
      <c r="P144" s="147">
        <f>O144*H144</f>
        <v>0</v>
      </c>
      <c r="Q144" s="147">
        <v>0.0369</v>
      </c>
      <c r="R144" s="147">
        <f>Q144*H144</f>
        <v>7.380000000000001</v>
      </c>
      <c r="S144" s="147">
        <v>0</v>
      </c>
      <c r="T144" s="148">
        <f>S144*H144</f>
        <v>0</v>
      </c>
      <c r="AR144" s="149" t="s">
        <v>247</v>
      </c>
      <c r="AT144" s="149" t="s">
        <v>243</v>
      </c>
      <c r="AU144" s="149" t="s">
        <v>83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4612</v>
      </c>
    </row>
    <row r="145" spans="2:47" s="1" customFormat="1" ht="58.5">
      <c r="B145" s="32"/>
      <c r="D145" s="151" t="s">
        <v>248</v>
      </c>
      <c r="F145" s="152" t="s">
        <v>4373</v>
      </c>
      <c r="I145" s="153"/>
      <c r="L145" s="32"/>
      <c r="M145" s="154"/>
      <c r="T145" s="56"/>
      <c r="AT145" s="17" t="s">
        <v>248</v>
      </c>
      <c r="AU145" s="17" t="s">
        <v>83</v>
      </c>
    </row>
    <row r="146" spans="2:65" s="1" customFormat="1" ht="37.9" customHeight="1">
      <c r="B146" s="32"/>
      <c r="C146" s="137" t="s">
        <v>258</v>
      </c>
      <c r="D146" s="137" t="s">
        <v>243</v>
      </c>
      <c r="E146" s="138" t="s">
        <v>4613</v>
      </c>
      <c r="F146" s="139" t="s">
        <v>4614</v>
      </c>
      <c r="G146" s="140" t="s">
        <v>246</v>
      </c>
      <c r="H146" s="141">
        <v>9</v>
      </c>
      <c r="I146" s="142"/>
      <c r="J146" s="143">
        <f>ROUND(I146*H146,2)</f>
        <v>0</v>
      </c>
      <c r="K146" s="144"/>
      <c r="L146" s="32"/>
      <c r="M146" s="145" t="s">
        <v>1</v>
      </c>
      <c r="N146" s="146" t="s">
        <v>38</v>
      </c>
      <c r="P146" s="147">
        <f>O146*H146</f>
        <v>0</v>
      </c>
      <c r="Q146" s="147">
        <v>0</v>
      </c>
      <c r="R146" s="147">
        <f>Q146*H146</f>
        <v>0</v>
      </c>
      <c r="S146" s="147">
        <v>0</v>
      </c>
      <c r="T146" s="148">
        <f>S146*H146</f>
        <v>0</v>
      </c>
      <c r="AR146" s="149" t="s">
        <v>247</v>
      </c>
      <c r="AT146" s="149" t="s">
        <v>243</v>
      </c>
      <c r="AU146" s="149" t="s">
        <v>83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4615</v>
      </c>
    </row>
    <row r="147" spans="2:47" s="1" customFormat="1" ht="19.5">
      <c r="B147" s="32"/>
      <c r="D147" s="151" t="s">
        <v>248</v>
      </c>
      <c r="F147" s="152" t="s">
        <v>4614</v>
      </c>
      <c r="I147" s="153"/>
      <c r="L147" s="32"/>
      <c r="M147" s="154"/>
      <c r="T147" s="56"/>
      <c r="AT147" s="17" t="s">
        <v>248</v>
      </c>
      <c r="AU147" s="17" t="s">
        <v>83</v>
      </c>
    </row>
    <row r="148" spans="2:65" s="1" customFormat="1" ht="44.25" customHeight="1">
      <c r="B148" s="32"/>
      <c r="C148" s="137" t="s">
        <v>276</v>
      </c>
      <c r="D148" s="137" t="s">
        <v>243</v>
      </c>
      <c r="E148" s="138" t="s">
        <v>4263</v>
      </c>
      <c r="F148" s="139" t="s">
        <v>4264</v>
      </c>
      <c r="G148" s="140" t="s">
        <v>246</v>
      </c>
      <c r="H148" s="141">
        <v>425</v>
      </c>
      <c r="I148" s="142"/>
      <c r="J148" s="143">
        <f>ROUND(I148*H148,2)</f>
        <v>0</v>
      </c>
      <c r="K148" s="144"/>
      <c r="L148" s="32"/>
      <c r="M148" s="145" t="s">
        <v>1</v>
      </c>
      <c r="N148" s="146" t="s">
        <v>38</v>
      </c>
      <c r="P148" s="147">
        <f>O148*H148</f>
        <v>0</v>
      </c>
      <c r="Q148" s="147">
        <v>0</v>
      </c>
      <c r="R148" s="147">
        <f>Q148*H148</f>
        <v>0</v>
      </c>
      <c r="S148" s="147">
        <v>0</v>
      </c>
      <c r="T148" s="148">
        <f>S148*H148</f>
        <v>0</v>
      </c>
      <c r="AR148" s="149" t="s">
        <v>247</v>
      </c>
      <c r="AT148" s="149" t="s">
        <v>243</v>
      </c>
      <c r="AU148" s="149" t="s">
        <v>83</v>
      </c>
      <c r="AY148" s="17" t="s">
        <v>241</v>
      </c>
      <c r="BE148" s="150">
        <f>IF(N148="základní",J148,0)</f>
        <v>0</v>
      </c>
      <c r="BF148" s="150">
        <f>IF(N148="snížená",J148,0)</f>
        <v>0</v>
      </c>
      <c r="BG148" s="150">
        <f>IF(N148="zákl. přenesená",J148,0)</f>
        <v>0</v>
      </c>
      <c r="BH148" s="150">
        <f>IF(N148="sníž. přenesená",J148,0)</f>
        <v>0</v>
      </c>
      <c r="BI148" s="150">
        <f>IF(N148="nulová",J148,0)</f>
        <v>0</v>
      </c>
      <c r="BJ148" s="17" t="s">
        <v>81</v>
      </c>
      <c r="BK148" s="150">
        <f>ROUND(I148*H148,2)</f>
        <v>0</v>
      </c>
      <c r="BL148" s="17" t="s">
        <v>247</v>
      </c>
      <c r="BM148" s="149" t="s">
        <v>4616</v>
      </c>
    </row>
    <row r="149" spans="2:47" s="1" customFormat="1" ht="29.25">
      <c r="B149" s="32"/>
      <c r="D149" s="151" t="s">
        <v>248</v>
      </c>
      <c r="F149" s="152" t="s">
        <v>4264</v>
      </c>
      <c r="I149" s="153"/>
      <c r="L149" s="32"/>
      <c r="M149" s="154"/>
      <c r="T149" s="56"/>
      <c r="AT149" s="17" t="s">
        <v>248</v>
      </c>
      <c r="AU149" s="17" t="s">
        <v>83</v>
      </c>
    </row>
    <row r="150" spans="2:65" s="1" customFormat="1" ht="37.9" customHeight="1">
      <c r="B150" s="32"/>
      <c r="C150" s="137" t="s">
        <v>264</v>
      </c>
      <c r="D150" s="137" t="s">
        <v>243</v>
      </c>
      <c r="E150" s="138" t="s">
        <v>4617</v>
      </c>
      <c r="F150" s="139" t="s">
        <v>4618</v>
      </c>
      <c r="G150" s="140" t="s">
        <v>257</v>
      </c>
      <c r="H150" s="141">
        <v>50</v>
      </c>
      <c r="I150" s="142"/>
      <c r="J150" s="143">
        <f>ROUND(I150*H150,2)</f>
        <v>0</v>
      </c>
      <c r="K150" s="144"/>
      <c r="L150" s="32"/>
      <c r="M150" s="145" t="s">
        <v>1</v>
      </c>
      <c r="N150" s="146" t="s">
        <v>38</v>
      </c>
      <c r="P150" s="147">
        <f>O150*H150</f>
        <v>0</v>
      </c>
      <c r="Q150" s="147">
        <v>0.00084</v>
      </c>
      <c r="R150" s="147">
        <f>Q150*H150</f>
        <v>0.042</v>
      </c>
      <c r="S150" s="147">
        <v>0</v>
      </c>
      <c r="T150" s="148">
        <f>S150*H150</f>
        <v>0</v>
      </c>
      <c r="AR150" s="149" t="s">
        <v>247</v>
      </c>
      <c r="AT150" s="149" t="s">
        <v>243</v>
      </c>
      <c r="AU150" s="149" t="s">
        <v>83</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4619</v>
      </c>
    </row>
    <row r="151" spans="2:47" s="1" customFormat="1" ht="19.5">
      <c r="B151" s="32"/>
      <c r="D151" s="151" t="s">
        <v>248</v>
      </c>
      <c r="F151" s="152" t="s">
        <v>4618</v>
      </c>
      <c r="I151" s="153"/>
      <c r="L151" s="32"/>
      <c r="M151" s="154"/>
      <c r="T151" s="56"/>
      <c r="AT151" s="17" t="s">
        <v>248</v>
      </c>
      <c r="AU151" s="17" t="s">
        <v>83</v>
      </c>
    </row>
    <row r="152" spans="2:65" s="1" customFormat="1" ht="44.25" customHeight="1">
      <c r="B152" s="32"/>
      <c r="C152" s="137" t="s">
        <v>283</v>
      </c>
      <c r="D152" s="137" t="s">
        <v>243</v>
      </c>
      <c r="E152" s="138" t="s">
        <v>4620</v>
      </c>
      <c r="F152" s="139" t="s">
        <v>4621</v>
      </c>
      <c r="G152" s="140" t="s">
        <v>257</v>
      </c>
      <c r="H152" s="141">
        <v>50</v>
      </c>
      <c r="I152" s="142"/>
      <c r="J152" s="143">
        <f>ROUND(I152*H152,2)</f>
        <v>0</v>
      </c>
      <c r="K152" s="144"/>
      <c r="L152" s="32"/>
      <c r="M152" s="145" t="s">
        <v>1</v>
      </c>
      <c r="N152" s="146" t="s">
        <v>38</v>
      </c>
      <c r="P152" s="147">
        <f>O152*H152</f>
        <v>0</v>
      </c>
      <c r="Q152" s="147">
        <v>0</v>
      </c>
      <c r="R152" s="147">
        <f>Q152*H152</f>
        <v>0</v>
      </c>
      <c r="S152" s="147">
        <v>0</v>
      </c>
      <c r="T152" s="148">
        <f>S152*H152</f>
        <v>0</v>
      </c>
      <c r="AR152" s="149" t="s">
        <v>247</v>
      </c>
      <c r="AT152" s="149" t="s">
        <v>243</v>
      </c>
      <c r="AU152" s="149" t="s">
        <v>83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4622</v>
      </c>
    </row>
    <row r="153" spans="2:47" s="1" customFormat="1" ht="29.25">
      <c r="B153" s="32"/>
      <c r="D153" s="151" t="s">
        <v>248</v>
      </c>
      <c r="F153" s="152" t="s">
        <v>4621</v>
      </c>
      <c r="I153" s="153"/>
      <c r="L153" s="32"/>
      <c r="M153" s="154"/>
      <c r="T153" s="56"/>
      <c r="AT153" s="17" t="s">
        <v>248</v>
      </c>
      <c r="AU153" s="17" t="s">
        <v>83</v>
      </c>
    </row>
    <row r="154" spans="2:65" s="1" customFormat="1" ht="44.25" customHeight="1">
      <c r="B154" s="32"/>
      <c r="C154" s="137" t="s">
        <v>268</v>
      </c>
      <c r="D154" s="137" t="s">
        <v>243</v>
      </c>
      <c r="E154" s="138" t="s">
        <v>4266</v>
      </c>
      <c r="F154" s="139" t="s">
        <v>4267</v>
      </c>
      <c r="G154" s="140" t="s">
        <v>246</v>
      </c>
      <c r="H154" s="141">
        <v>279</v>
      </c>
      <c r="I154" s="142"/>
      <c r="J154" s="143">
        <f>ROUND(I154*H154,2)</f>
        <v>0</v>
      </c>
      <c r="K154" s="144"/>
      <c r="L154" s="32"/>
      <c r="M154" s="145" t="s">
        <v>1</v>
      </c>
      <c r="N154" s="146" t="s">
        <v>38</v>
      </c>
      <c r="P154" s="147">
        <f>O154*H154</f>
        <v>0</v>
      </c>
      <c r="Q154" s="147">
        <v>0</v>
      </c>
      <c r="R154" s="147">
        <f>Q154*H154</f>
        <v>0</v>
      </c>
      <c r="S154" s="147">
        <v>0</v>
      </c>
      <c r="T154" s="148">
        <f>S154*H154</f>
        <v>0</v>
      </c>
      <c r="AR154" s="149" t="s">
        <v>247</v>
      </c>
      <c r="AT154" s="149" t="s">
        <v>243</v>
      </c>
      <c r="AU154" s="149" t="s">
        <v>83</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4623</v>
      </c>
    </row>
    <row r="155" spans="2:47" s="1" customFormat="1" ht="29.25">
      <c r="B155" s="32"/>
      <c r="D155" s="151" t="s">
        <v>248</v>
      </c>
      <c r="F155" s="152" t="s">
        <v>4267</v>
      </c>
      <c r="I155" s="153"/>
      <c r="L155" s="32"/>
      <c r="M155" s="154"/>
      <c r="T155" s="56"/>
      <c r="AT155" s="17" t="s">
        <v>248</v>
      </c>
      <c r="AU155" s="17" t="s">
        <v>83</v>
      </c>
    </row>
    <row r="156" spans="2:65" s="1" customFormat="1" ht="66.75" customHeight="1">
      <c r="B156" s="32"/>
      <c r="C156" s="137" t="s">
        <v>290</v>
      </c>
      <c r="D156" s="137" t="s">
        <v>243</v>
      </c>
      <c r="E156" s="138" t="s">
        <v>4269</v>
      </c>
      <c r="F156" s="139" t="s">
        <v>4270</v>
      </c>
      <c r="G156" s="140" t="s">
        <v>246</v>
      </c>
      <c r="H156" s="141">
        <v>103</v>
      </c>
      <c r="I156" s="142"/>
      <c r="J156" s="143">
        <f>ROUND(I156*H156,2)</f>
        <v>0</v>
      </c>
      <c r="K156" s="144"/>
      <c r="L156" s="32"/>
      <c r="M156" s="145" t="s">
        <v>1</v>
      </c>
      <c r="N156" s="146" t="s">
        <v>38</v>
      </c>
      <c r="P156" s="147">
        <f>O156*H156</f>
        <v>0</v>
      </c>
      <c r="Q156" s="147">
        <v>0</v>
      </c>
      <c r="R156" s="147">
        <f>Q156*H156</f>
        <v>0</v>
      </c>
      <c r="S156" s="147">
        <v>0</v>
      </c>
      <c r="T156" s="148">
        <f>S156*H156</f>
        <v>0</v>
      </c>
      <c r="AR156" s="149" t="s">
        <v>247</v>
      </c>
      <c r="AT156" s="149" t="s">
        <v>243</v>
      </c>
      <c r="AU156" s="149" t="s">
        <v>83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4624</v>
      </c>
    </row>
    <row r="157" spans="2:47" s="1" customFormat="1" ht="39">
      <c r="B157" s="32"/>
      <c r="D157" s="151" t="s">
        <v>248</v>
      </c>
      <c r="F157" s="152" t="s">
        <v>4270</v>
      </c>
      <c r="I157" s="153"/>
      <c r="L157" s="32"/>
      <c r="M157" s="154"/>
      <c r="T157" s="56"/>
      <c r="AT157" s="17" t="s">
        <v>248</v>
      </c>
      <c r="AU157" s="17" t="s">
        <v>83</v>
      </c>
    </row>
    <row r="158" spans="2:65" s="1" customFormat="1" ht="16.5" customHeight="1">
      <c r="B158" s="32"/>
      <c r="C158" s="155" t="s">
        <v>272</v>
      </c>
      <c r="D158" s="155" t="s">
        <v>260</v>
      </c>
      <c r="E158" s="156" t="s">
        <v>4272</v>
      </c>
      <c r="F158" s="157" t="s">
        <v>4273</v>
      </c>
      <c r="G158" s="158" t="s">
        <v>563</v>
      </c>
      <c r="H158" s="159">
        <v>183</v>
      </c>
      <c r="I158" s="160"/>
      <c r="J158" s="161">
        <f>ROUND(I158*H158,2)</f>
        <v>0</v>
      </c>
      <c r="K158" s="162"/>
      <c r="L158" s="163"/>
      <c r="M158" s="164" t="s">
        <v>1</v>
      </c>
      <c r="N158" s="165" t="s">
        <v>38</v>
      </c>
      <c r="P158" s="147">
        <f>O158*H158</f>
        <v>0</v>
      </c>
      <c r="Q158" s="147">
        <v>1</v>
      </c>
      <c r="R158" s="147">
        <f>Q158*H158</f>
        <v>183</v>
      </c>
      <c r="S158" s="147">
        <v>0</v>
      </c>
      <c r="T158" s="148">
        <f>S158*H158</f>
        <v>0</v>
      </c>
      <c r="AR158" s="149" t="s">
        <v>258</v>
      </c>
      <c r="AT158" s="149" t="s">
        <v>260</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4625</v>
      </c>
    </row>
    <row r="159" spans="2:47" s="1" customFormat="1" ht="11.25">
      <c r="B159" s="32"/>
      <c r="D159" s="151" t="s">
        <v>248</v>
      </c>
      <c r="F159" s="152" t="s">
        <v>4273</v>
      </c>
      <c r="I159" s="153"/>
      <c r="L159" s="32"/>
      <c r="M159" s="154"/>
      <c r="T159" s="56"/>
      <c r="AT159" s="17" t="s">
        <v>248</v>
      </c>
      <c r="AU159" s="17" t="s">
        <v>83</v>
      </c>
    </row>
    <row r="160" spans="2:65" s="1" customFormat="1" ht="55.5" customHeight="1">
      <c r="B160" s="32"/>
      <c r="C160" s="137" t="s">
        <v>8</v>
      </c>
      <c r="D160" s="137" t="s">
        <v>243</v>
      </c>
      <c r="E160" s="138" t="s">
        <v>4275</v>
      </c>
      <c r="F160" s="139" t="s">
        <v>4276</v>
      </c>
      <c r="G160" s="140" t="s">
        <v>257</v>
      </c>
      <c r="H160" s="141">
        <v>600</v>
      </c>
      <c r="I160" s="142"/>
      <c r="J160" s="143">
        <f>ROUND(I160*H160,2)</f>
        <v>0</v>
      </c>
      <c r="K160" s="144"/>
      <c r="L160" s="32"/>
      <c r="M160" s="145" t="s">
        <v>1</v>
      </c>
      <c r="N160" s="146" t="s">
        <v>38</v>
      </c>
      <c r="P160" s="147">
        <f>O160*H160</f>
        <v>0</v>
      </c>
      <c r="Q160" s="147">
        <v>0</v>
      </c>
      <c r="R160" s="147">
        <f>Q160*H160</f>
        <v>0</v>
      </c>
      <c r="S160" s="147">
        <v>0</v>
      </c>
      <c r="T160" s="148">
        <f>S160*H160</f>
        <v>0</v>
      </c>
      <c r="AR160" s="149" t="s">
        <v>247</v>
      </c>
      <c r="AT160" s="149" t="s">
        <v>243</v>
      </c>
      <c r="AU160" s="149" t="s">
        <v>83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4626</v>
      </c>
    </row>
    <row r="161" spans="2:47" s="1" customFormat="1" ht="29.25">
      <c r="B161" s="32"/>
      <c r="D161" s="151" t="s">
        <v>248</v>
      </c>
      <c r="F161" s="152" t="s">
        <v>4276</v>
      </c>
      <c r="I161" s="153"/>
      <c r="L161" s="32"/>
      <c r="M161" s="154"/>
      <c r="T161" s="56"/>
      <c r="AT161" s="17" t="s">
        <v>248</v>
      </c>
      <c r="AU161" s="17" t="s">
        <v>83</v>
      </c>
    </row>
    <row r="162" spans="2:65" s="1" customFormat="1" ht="24.2" customHeight="1">
      <c r="B162" s="32"/>
      <c r="C162" s="137" t="s">
        <v>275</v>
      </c>
      <c r="D162" s="137" t="s">
        <v>243</v>
      </c>
      <c r="E162" s="138" t="s">
        <v>4627</v>
      </c>
      <c r="F162" s="139" t="s">
        <v>4628</v>
      </c>
      <c r="G162" s="140" t="s">
        <v>263</v>
      </c>
      <c r="H162" s="141">
        <v>1</v>
      </c>
      <c r="I162" s="142"/>
      <c r="J162" s="143">
        <f>ROUND(I162*H162,2)</f>
        <v>0</v>
      </c>
      <c r="K162" s="144"/>
      <c r="L162" s="32"/>
      <c r="M162" s="145" t="s">
        <v>1</v>
      </c>
      <c r="N162" s="146" t="s">
        <v>38</v>
      </c>
      <c r="P162" s="147">
        <f>O162*H162</f>
        <v>0</v>
      </c>
      <c r="Q162" s="147">
        <v>0</v>
      </c>
      <c r="R162" s="147">
        <f>Q162*H162</f>
        <v>0</v>
      </c>
      <c r="S162" s="147">
        <v>0</v>
      </c>
      <c r="T162" s="148">
        <f>S162*H162</f>
        <v>0</v>
      </c>
      <c r="AR162" s="149" t="s">
        <v>247</v>
      </c>
      <c r="AT162" s="149" t="s">
        <v>243</v>
      </c>
      <c r="AU162" s="149" t="s">
        <v>83</v>
      </c>
      <c r="AY162" s="17" t="s">
        <v>241</v>
      </c>
      <c r="BE162" s="150">
        <f>IF(N162="základní",J162,0)</f>
        <v>0</v>
      </c>
      <c r="BF162" s="150">
        <f>IF(N162="snížená",J162,0)</f>
        <v>0</v>
      </c>
      <c r="BG162" s="150">
        <f>IF(N162="zákl. přenesená",J162,0)</f>
        <v>0</v>
      </c>
      <c r="BH162" s="150">
        <f>IF(N162="sníž. přenesená",J162,0)</f>
        <v>0</v>
      </c>
      <c r="BI162" s="150">
        <f>IF(N162="nulová",J162,0)</f>
        <v>0</v>
      </c>
      <c r="BJ162" s="17" t="s">
        <v>81</v>
      </c>
      <c r="BK162" s="150">
        <f>ROUND(I162*H162,2)</f>
        <v>0</v>
      </c>
      <c r="BL162" s="17" t="s">
        <v>247</v>
      </c>
      <c r="BM162" s="149" t="s">
        <v>4629</v>
      </c>
    </row>
    <row r="163" spans="2:47" s="1" customFormat="1" ht="19.5">
      <c r="B163" s="32"/>
      <c r="D163" s="151" t="s">
        <v>248</v>
      </c>
      <c r="F163" s="152" t="s">
        <v>4628</v>
      </c>
      <c r="I163" s="153"/>
      <c r="L163" s="32"/>
      <c r="M163" s="154"/>
      <c r="T163" s="56"/>
      <c r="AT163" s="17" t="s">
        <v>248</v>
      </c>
      <c r="AU163" s="17" t="s">
        <v>83</v>
      </c>
    </row>
    <row r="164" spans="2:63" s="11" customFormat="1" ht="22.9" customHeight="1">
      <c r="B164" s="125"/>
      <c r="D164" s="126" t="s">
        <v>72</v>
      </c>
      <c r="E164" s="135" t="s">
        <v>83</v>
      </c>
      <c r="F164" s="135" t="s">
        <v>1132</v>
      </c>
      <c r="I164" s="128"/>
      <c r="J164" s="136">
        <f>BK164</f>
        <v>0</v>
      </c>
      <c r="L164" s="125"/>
      <c r="M164" s="130"/>
      <c r="P164" s="131">
        <f>SUM(P165:P170)</f>
        <v>0</v>
      </c>
      <c r="R164" s="131">
        <f>SUM(R165:R170)</f>
        <v>41.74798</v>
      </c>
      <c r="T164" s="132">
        <f>SUM(T165:T170)</f>
        <v>0</v>
      </c>
      <c r="AR164" s="126" t="s">
        <v>81</v>
      </c>
      <c r="AT164" s="133" t="s">
        <v>72</v>
      </c>
      <c r="AU164" s="133" t="s">
        <v>81</v>
      </c>
      <c r="AY164" s="126" t="s">
        <v>241</v>
      </c>
      <c r="BK164" s="134">
        <f>SUM(BK165:BK170)</f>
        <v>0</v>
      </c>
    </row>
    <row r="165" spans="2:65" s="1" customFormat="1" ht="24.2" customHeight="1">
      <c r="B165" s="32"/>
      <c r="C165" s="137" t="s">
        <v>303</v>
      </c>
      <c r="D165" s="137" t="s">
        <v>243</v>
      </c>
      <c r="E165" s="138" t="s">
        <v>4630</v>
      </c>
      <c r="F165" s="139" t="s">
        <v>4631</v>
      </c>
      <c r="G165" s="140" t="s">
        <v>246</v>
      </c>
      <c r="H165" s="141">
        <v>1</v>
      </c>
      <c r="I165" s="142"/>
      <c r="J165" s="143">
        <f>ROUND(I165*H165,2)</f>
        <v>0</v>
      </c>
      <c r="K165" s="144"/>
      <c r="L165" s="32"/>
      <c r="M165" s="145" t="s">
        <v>1</v>
      </c>
      <c r="N165" s="146" t="s">
        <v>38</v>
      </c>
      <c r="P165" s="147">
        <f>O165*H165</f>
        <v>0</v>
      </c>
      <c r="Q165" s="147">
        <v>2.30102</v>
      </c>
      <c r="R165" s="147">
        <f>Q165*H165</f>
        <v>2.30102</v>
      </c>
      <c r="S165" s="147">
        <v>0</v>
      </c>
      <c r="T165" s="148">
        <f>S165*H165</f>
        <v>0</v>
      </c>
      <c r="AR165" s="149" t="s">
        <v>247</v>
      </c>
      <c r="AT165" s="149" t="s">
        <v>243</v>
      </c>
      <c r="AU165" s="149" t="s">
        <v>83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4632</v>
      </c>
    </row>
    <row r="166" spans="2:47" s="1" customFormat="1" ht="19.5">
      <c r="B166" s="32"/>
      <c r="D166" s="151" t="s">
        <v>248</v>
      </c>
      <c r="F166" s="152" t="s">
        <v>4631</v>
      </c>
      <c r="I166" s="153"/>
      <c r="L166" s="32"/>
      <c r="M166" s="154"/>
      <c r="T166" s="56"/>
      <c r="AT166" s="17" t="s">
        <v>248</v>
      </c>
      <c r="AU166" s="17" t="s">
        <v>83</v>
      </c>
    </row>
    <row r="167" spans="2:65" s="1" customFormat="1" ht="24.2" customHeight="1">
      <c r="B167" s="32"/>
      <c r="C167" s="137" t="s">
        <v>279</v>
      </c>
      <c r="D167" s="137" t="s">
        <v>243</v>
      </c>
      <c r="E167" s="138" t="s">
        <v>4633</v>
      </c>
      <c r="F167" s="139" t="s">
        <v>4634</v>
      </c>
      <c r="G167" s="140" t="s">
        <v>246</v>
      </c>
      <c r="H167" s="141">
        <v>8</v>
      </c>
      <c r="I167" s="142"/>
      <c r="J167" s="143">
        <f>ROUND(I167*H167,2)</f>
        <v>0</v>
      </c>
      <c r="K167" s="144"/>
      <c r="L167" s="32"/>
      <c r="M167" s="145" t="s">
        <v>1</v>
      </c>
      <c r="N167" s="146" t="s">
        <v>38</v>
      </c>
      <c r="P167" s="147">
        <f>O167*H167</f>
        <v>0</v>
      </c>
      <c r="Q167" s="147">
        <v>2.50187</v>
      </c>
      <c r="R167" s="147">
        <f>Q167*H167</f>
        <v>20.01496</v>
      </c>
      <c r="S167" s="147">
        <v>0</v>
      </c>
      <c r="T167" s="148">
        <f>S167*H167</f>
        <v>0</v>
      </c>
      <c r="AR167" s="149" t="s">
        <v>247</v>
      </c>
      <c r="AT167" s="149" t="s">
        <v>243</v>
      </c>
      <c r="AU167" s="149" t="s">
        <v>83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4635</v>
      </c>
    </row>
    <row r="168" spans="2:47" s="1" customFormat="1" ht="19.5">
      <c r="B168" s="32"/>
      <c r="D168" s="151" t="s">
        <v>248</v>
      </c>
      <c r="F168" s="152" t="s">
        <v>4634</v>
      </c>
      <c r="I168" s="153"/>
      <c r="L168" s="32"/>
      <c r="M168" s="154"/>
      <c r="T168" s="56"/>
      <c r="AT168" s="17" t="s">
        <v>248</v>
      </c>
      <c r="AU168" s="17" t="s">
        <v>83</v>
      </c>
    </row>
    <row r="169" spans="2:65" s="1" customFormat="1" ht="16.5" customHeight="1">
      <c r="B169" s="32"/>
      <c r="C169" s="155" t="s">
        <v>310</v>
      </c>
      <c r="D169" s="155" t="s">
        <v>260</v>
      </c>
      <c r="E169" s="156" t="s">
        <v>4636</v>
      </c>
      <c r="F169" s="157" t="s">
        <v>4637</v>
      </c>
      <c r="G169" s="158" t="s">
        <v>246</v>
      </c>
      <c r="H169" s="159">
        <v>8</v>
      </c>
      <c r="I169" s="160"/>
      <c r="J169" s="161">
        <f>ROUND(I169*H169,2)</f>
        <v>0</v>
      </c>
      <c r="K169" s="162"/>
      <c r="L169" s="163"/>
      <c r="M169" s="164" t="s">
        <v>1</v>
      </c>
      <c r="N169" s="165" t="s">
        <v>38</v>
      </c>
      <c r="P169" s="147">
        <f>O169*H169</f>
        <v>0</v>
      </c>
      <c r="Q169" s="147">
        <v>2.429</v>
      </c>
      <c r="R169" s="147">
        <f>Q169*H169</f>
        <v>19.432</v>
      </c>
      <c r="S169" s="147">
        <v>0</v>
      </c>
      <c r="T169" s="148">
        <f>S169*H169</f>
        <v>0</v>
      </c>
      <c r="AR169" s="149" t="s">
        <v>258</v>
      </c>
      <c r="AT169" s="149" t="s">
        <v>260</v>
      </c>
      <c r="AU169" s="149" t="s">
        <v>83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4638</v>
      </c>
    </row>
    <row r="170" spans="2:47" s="1" customFormat="1" ht="11.25">
      <c r="B170" s="32"/>
      <c r="D170" s="151" t="s">
        <v>248</v>
      </c>
      <c r="F170" s="152" t="s">
        <v>4637</v>
      </c>
      <c r="I170" s="153"/>
      <c r="L170" s="32"/>
      <c r="M170" s="154"/>
      <c r="T170" s="56"/>
      <c r="AT170" s="17" t="s">
        <v>248</v>
      </c>
      <c r="AU170" s="17" t="s">
        <v>83</v>
      </c>
    </row>
    <row r="171" spans="2:63" s="11" customFormat="1" ht="22.9" customHeight="1">
      <c r="B171" s="125"/>
      <c r="D171" s="126" t="s">
        <v>72</v>
      </c>
      <c r="E171" s="135" t="s">
        <v>251</v>
      </c>
      <c r="F171" s="135" t="s">
        <v>4639</v>
      </c>
      <c r="I171" s="128"/>
      <c r="J171" s="136">
        <f>BK171</f>
        <v>0</v>
      </c>
      <c r="L171" s="125"/>
      <c r="M171" s="130"/>
      <c r="P171" s="131">
        <f>SUM(P172:P173)</f>
        <v>0</v>
      </c>
      <c r="R171" s="131">
        <f>SUM(R172:R173)</f>
        <v>1.28865</v>
      </c>
      <c r="T171" s="132">
        <f>SUM(T172:T173)</f>
        <v>0</v>
      </c>
      <c r="AR171" s="126" t="s">
        <v>81</v>
      </c>
      <c r="AT171" s="133" t="s">
        <v>72</v>
      </c>
      <c r="AU171" s="133" t="s">
        <v>81</v>
      </c>
      <c r="AY171" s="126" t="s">
        <v>241</v>
      </c>
      <c r="BK171" s="134">
        <f>SUM(BK172:BK173)</f>
        <v>0</v>
      </c>
    </row>
    <row r="172" spans="2:65" s="1" customFormat="1" ht="33" customHeight="1">
      <c r="B172" s="32"/>
      <c r="C172" s="137" t="s">
        <v>282</v>
      </c>
      <c r="D172" s="137" t="s">
        <v>243</v>
      </c>
      <c r="E172" s="138" t="s">
        <v>4640</v>
      </c>
      <c r="F172" s="139" t="s">
        <v>4641</v>
      </c>
      <c r="G172" s="140" t="s">
        <v>246</v>
      </c>
      <c r="H172" s="141">
        <v>0.5</v>
      </c>
      <c r="I172" s="142"/>
      <c r="J172" s="143">
        <f>ROUND(I172*H172,2)</f>
        <v>0</v>
      </c>
      <c r="K172" s="144"/>
      <c r="L172" s="32"/>
      <c r="M172" s="145" t="s">
        <v>1</v>
      </c>
      <c r="N172" s="146" t="s">
        <v>38</v>
      </c>
      <c r="P172" s="147">
        <f>O172*H172</f>
        <v>0</v>
      </c>
      <c r="Q172" s="147">
        <v>2.5773</v>
      </c>
      <c r="R172" s="147">
        <f>Q172*H172</f>
        <v>1.28865</v>
      </c>
      <c r="S172" s="147">
        <v>0</v>
      </c>
      <c r="T172" s="148">
        <f>S172*H172</f>
        <v>0</v>
      </c>
      <c r="AR172" s="149" t="s">
        <v>247</v>
      </c>
      <c r="AT172" s="149" t="s">
        <v>243</v>
      </c>
      <c r="AU172" s="149" t="s">
        <v>83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4642</v>
      </c>
    </row>
    <row r="173" spans="2:47" s="1" customFormat="1" ht="19.5">
      <c r="B173" s="32"/>
      <c r="D173" s="151" t="s">
        <v>248</v>
      </c>
      <c r="F173" s="152" t="s">
        <v>4641</v>
      </c>
      <c r="I173" s="153"/>
      <c r="L173" s="32"/>
      <c r="M173" s="154"/>
      <c r="T173" s="56"/>
      <c r="AT173" s="17" t="s">
        <v>248</v>
      </c>
      <c r="AU173" s="17" t="s">
        <v>83</v>
      </c>
    </row>
    <row r="174" spans="2:63" s="11" customFormat="1" ht="22.9" customHeight="1">
      <c r="B174" s="125"/>
      <c r="D174" s="126" t="s">
        <v>72</v>
      </c>
      <c r="E174" s="135" t="s">
        <v>259</v>
      </c>
      <c r="F174" s="135" t="s">
        <v>527</v>
      </c>
      <c r="I174" s="128"/>
      <c r="J174" s="136">
        <f>BK174</f>
        <v>0</v>
      </c>
      <c r="L174" s="125"/>
      <c r="M174" s="130"/>
      <c r="P174" s="131">
        <f>SUM(P175:P188)</f>
        <v>0</v>
      </c>
      <c r="R174" s="131">
        <f>SUM(R175:R188)</f>
        <v>27.746100000000002</v>
      </c>
      <c r="T174" s="132">
        <f>SUM(T175:T188)</f>
        <v>0</v>
      </c>
      <c r="AR174" s="126" t="s">
        <v>81</v>
      </c>
      <c r="AT174" s="133" t="s">
        <v>72</v>
      </c>
      <c r="AU174" s="133" t="s">
        <v>81</v>
      </c>
      <c r="AY174" s="126" t="s">
        <v>241</v>
      </c>
      <c r="BK174" s="134">
        <f>SUM(BK175:BK188)</f>
        <v>0</v>
      </c>
    </row>
    <row r="175" spans="2:65" s="1" customFormat="1" ht="33" customHeight="1">
      <c r="B175" s="32"/>
      <c r="C175" s="137" t="s">
        <v>7</v>
      </c>
      <c r="D175" s="137" t="s">
        <v>243</v>
      </c>
      <c r="E175" s="138" t="s">
        <v>4382</v>
      </c>
      <c r="F175" s="139" t="s">
        <v>4383</v>
      </c>
      <c r="G175" s="140" t="s">
        <v>257</v>
      </c>
      <c r="H175" s="141">
        <v>29</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83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4643</v>
      </c>
    </row>
    <row r="176" spans="2:47" s="1" customFormat="1" ht="19.5">
      <c r="B176" s="32"/>
      <c r="D176" s="151" t="s">
        <v>248</v>
      </c>
      <c r="F176" s="152" t="s">
        <v>4383</v>
      </c>
      <c r="I176" s="153"/>
      <c r="L176" s="32"/>
      <c r="M176" s="154"/>
      <c r="T176" s="56"/>
      <c r="AT176" s="17" t="s">
        <v>248</v>
      </c>
      <c r="AU176" s="17" t="s">
        <v>83</v>
      </c>
    </row>
    <row r="177" spans="2:65" s="1" customFormat="1" ht="16.5" customHeight="1">
      <c r="B177" s="32"/>
      <c r="C177" s="155" t="s">
        <v>286</v>
      </c>
      <c r="D177" s="155" t="s">
        <v>260</v>
      </c>
      <c r="E177" s="156" t="s">
        <v>4385</v>
      </c>
      <c r="F177" s="157" t="s">
        <v>4386</v>
      </c>
      <c r="G177" s="158" t="s">
        <v>563</v>
      </c>
      <c r="H177" s="159">
        <v>19</v>
      </c>
      <c r="I177" s="160"/>
      <c r="J177" s="161">
        <f>ROUND(I177*H177,2)</f>
        <v>0</v>
      </c>
      <c r="K177" s="162"/>
      <c r="L177" s="163"/>
      <c r="M177" s="164" t="s">
        <v>1</v>
      </c>
      <c r="N177" s="165" t="s">
        <v>38</v>
      </c>
      <c r="P177" s="147">
        <f>O177*H177</f>
        <v>0</v>
      </c>
      <c r="Q177" s="147">
        <v>1</v>
      </c>
      <c r="R177" s="147">
        <f>Q177*H177</f>
        <v>19</v>
      </c>
      <c r="S177" s="147">
        <v>0</v>
      </c>
      <c r="T177" s="148">
        <f>S177*H177</f>
        <v>0</v>
      </c>
      <c r="AR177" s="149" t="s">
        <v>258</v>
      </c>
      <c r="AT177" s="149" t="s">
        <v>260</v>
      </c>
      <c r="AU177" s="149" t="s">
        <v>83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4644</v>
      </c>
    </row>
    <row r="178" spans="2:47" s="1" customFormat="1" ht="11.25">
      <c r="B178" s="32"/>
      <c r="D178" s="151" t="s">
        <v>248</v>
      </c>
      <c r="F178" s="152" t="s">
        <v>4386</v>
      </c>
      <c r="I178" s="153"/>
      <c r="L178" s="32"/>
      <c r="M178" s="154"/>
      <c r="T178" s="56"/>
      <c r="AT178" s="17" t="s">
        <v>248</v>
      </c>
      <c r="AU178" s="17" t="s">
        <v>83</v>
      </c>
    </row>
    <row r="179" spans="2:65" s="1" customFormat="1" ht="49.15" customHeight="1">
      <c r="B179" s="32"/>
      <c r="C179" s="137" t="s">
        <v>323</v>
      </c>
      <c r="D179" s="137" t="s">
        <v>243</v>
      </c>
      <c r="E179" s="138" t="s">
        <v>4645</v>
      </c>
      <c r="F179" s="139" t="s">
        <v>4646</v>
      </c>
      <c r="G179" s="140" t="s">
        <v>257</v>
      </c>
      <c r="H179" s="141">
        <v>26</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83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4647</v>
      </c>
    </row>
    <row r="180" spans="2:47" s="1" customFormat="1" ht="29.25">
      <c r="B180" s="32"/>
      <c r="D180" s="151" t="s">
        <v>248</v>
      </c>
      <c r="F180" s="152" t="s">
        <v>4646</v>
      </c>
      <c r="I180" s="153"/>
      <c r="L180" s="32"/>
      <c r="M180" s="154"/>
      <c r="T180" s="56"/>
      <c r="AT180" s="17" t="s">
        <v>248</v>
      </c>
      <c r="AU180" s="17" t="s">
        <v>83</v>
      </c>
    </row>
    <row r="181" spans="2:65" s="1" customFormat="1" ht="21.75" customHeight="1">
      <c r="B181" s="32"/>
      <c r="C181" s="155" t="s">
        <v>289</v>
      </c>
      <c r="D181" s="155" t="s">
        <v>260</v>
      </c>
      <c r="E181" s="156" t="s">
        <v>4648</v>
      </c>
      <c r="F181" s="157" t="s">
        <v>4649</v>
      </c>
      <c r="G181" s="158" t="s">
        <v>563</v>
      </c>
      <c r="H181" s="159">
        <v>7</v>
      </c>
      <c r="I181" s="160"/>
      <c r="J181" s="161">
        <f>ROUND(I181*H181,2)</f>
        <v>0</v>
      </c>
      <c r="K181" s="162"/>
      <c r="L181" s="163"/>
      <c r="M181" s="164" t="s">
        <v>1</v>
      </c>
      <c r="N181" s="165" t="s">
        <v>38</v>
      </c>
      <c r="P181" s="147">
        <f>O181*H181</f>
        <v>0</v>
      </c>
      <c r="Q181" s="147">
        <v>1</v>
      </c>
      <c r="R181" s="147">
        <f>Q181*H181</f>
        <v>7</v>
      </c>
      <c r="S181" s="147">
        <v>0</v>
      </c>
      <c r="T181" s="148">
        <f>S181*H181</f>
        <v>0</v>
      </c>
      <c r="AR181" s="149" t="s">
        <v>258</v>
      </c>
      <c r="AT181" s="149" t="s">
        <v>260</v>
      </c>
      <c r="AU181" s="149" t="s">
        <v>83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4650</v>
      </c>
    </row>
    <row r="182" spans="2:47" s="1" customFormat="1" ht="11.25">
      <c r="B182" s="32"/>
      <c r="D182" s="151" t="s">
        <v>248</v>
      </c>
      <c r="F182" s="152" t="s">
        <v>4649</v>
      </c>
      <c r="I182" s="153"/>
      <c r="L182" s="32"/>
      <c r="M182" s="154"/>
      <c r="T182" s="56"/>
      <c r="AT182" s="17" t="s">
        <v>248</v>
      </c>
      <c r="AU182" s="17" t="s">
        <v>83</v>
      </c>
    </row>
    <row r="183" spans="2:65" s="1" customFormat="1" ht="44.25" customHeight="1">
      <c r="B183" s="32"/>
      <c r="C183" s="137" t="s">
        <v>330</v>
      </c>
      <c r="D183" s="137" t="s">
        <v>243</v>
      </c>
      <c r="E183" s="138" t="s">
        <v>4651</v>
      </c>
      <c r="F183" s="139" t="s">
        <v>4652</v>
      </c>
      <c r="G183" s="140" t="s">
        <v>257</v>
      </c>
      <c r="H183" s="141">
        <v>26</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83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4653</v>
      </c>
    </row>
    <row r="184" spans="2:47" s="1" customFormat="1" ht="29.25">
      <c r="B184" s="32"/>
      <c r="D184" s="151" t="s">
        <v>248</v>
      </c>
      <c r="F184" s="152" t="s">
        <v>4652</v>
      </c>
      <c r="I184" s="153"/>
      <c r="L184" s="32"/>
      <c r="M184" s="154"/>
      <c r="T184" s="56"/>
      <c r="AT184" s="17" t="s">
        <v>248</v>
      </c>
      <c r="AU184" s="17" t="s">
        <v>83</v>
      </c>
    </row>
    <row r="185" spans="2:65" s="1" customFormat="1" ht="24.2" customHeight="1">
      <c r="B185" s="32"/>
      <c r="C185" s="155" t="s">
        <v>293</v>
      </c>
      <c r="D185" s="155" t="s">
        <v>260</v>
      </c>
      <c r="E185" s="156" t="s">
        <v>4654</v>
      </c>
      <c r="F185" s="157" t="s">
        <v>4655</v>
      </c>
      <c r="G185" s="158" t="s">
        <v>563</v>
      </c>
      <c r="H185" s="159">
        <v>1.3</v>
      </c>
      <c r="I185" s="160"/>
      <c r="J185" s="161">
        <f>ROUND(I185*H185,2)</f>
        <v>0</v>
      </c>
      <c r="K185" s="162"/>
      <c r="L185" s="163"/>
      <c r="M185" s="164" t="s">
        <v>1</v>
      </c>
      <c r="N185" s="165" t="s">
        <v>38</v>
      </c>
      <c r="P185" s="147">
        <f>O185*H185</f>
        <v>0</v>
      </c>
      <c r="Q185" s="147">
        <v>1</v>
      </c>
      <c r="R185" s="147">
        <f>Q185*H185</f>
        <v>1.3</v>
      </c>
      <c r="S185" s="147">
        <v>0</v>
      </c>
      <c r="T185" s="148">
        <f>S185*H185</f>
        <v>0</v>
      </c>
      <c r="AR185" s="149" t="s">
        <v>258</v>
      </c>
      <c r="AT185" s="149" t="s">
        <v>260</v>
      </c>
      <c r="AU185" s="149" t="s">
        <v>83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4656</v>
      </c>
    </row>
    <row r="186" spans="2:47" s="1" customFormat="1" ht="11.25">
      <c r="B186" s="32"/>
      <c r="D186" s="151" t="s">
        <v>248</v>
      </c>
      <c r="F186" s="152" t="s">
        <v>4655</v>
      </c>
      <c r="I186" s="153"/>
      <c r="L186" s="32"/>
      <c r="M186" s="154"/>
      <c r="T186" s="56"/>
      <c r="AT186" s="17" t="s">
        <v>248</v>
      </c>
      <c r="AU186" s="17" t="s">
        <v>83</v>
      </c>
    </row>
    <row r="187" spans="2:65" s="1" customFormat="1" ht="76.35" customHeight="1">
      <c r="B187" s="32"/>
      <c r="C187" s="137" t="s">
        <v>337</v>
      </c>
      <c r="D187" s="137" t="s">
        <v>243</v>
      </c>
      <c r="E187" s="138" t="s">
        <v>4657</v>
      </c>
      <c r="F187" s="139" t="s">
        <v>4658</v>
      </c>
      <c r="G187" s="140" t="s">
        <v>257</v>
      </c>
      <c r="H187" s="141">
        <v>5</v>
      </c>
      <c r="I187" s="142"/>
      <c r="J187" s="143">
        <f>ROUND(I187*H187,2)</f>
        <v>0</v>
      </c>
      <c r="K187" s="144"/>
      <c r="L187" s="32"/>
      <c r="M187" s="145" t="s">
        <v>1</v>
      </c>
      <c r="N187" s="146" t="s">
        <v>38</v>
      </c>
      <c r="P187" s="147">
        <f>O187*H187</f>
        <v>0</v>
      </c>
      <c r="Q187" s="147">
        <v>0.08922</v>
      </c>
      <c r="R187" s="147">
        <f>Q187*H187</f>
        <v>0.44609999999999994</v>
      </c>
      <c r="S187" s="147">
        <v>0</v>
      </c>
      <c r="T187" s="148">
        <f>S187*H187</f>
        <v>0</v>
      </c>
      <c r="AR187" s="149" t="s">
        <v>247</v>
      </c>
      <c r="AT187" s="149" t="s">
        <v>243</v>
      </c>
      <c r="AU187" s="149" t="s">
        <v>83</v>
      </c>
      <c r="AY187" s="17" t="s">
        <v>241</v>
      </c>
      <c r="BE187" s="150">
        <f>IF(N187="základní",J187,0)</f>
        <v>0</v>
      </c>
      <c r="BF187" s="150">
        <f>IF(N187="snížená",J187,0)</f>
        <v>0</v>
      </c>
      <c r="BG187" s="150">
        <f>IF(N187="zákl. přenesená",J187,0)</f>
        <v>0</v>
      </c>
      <c r="BH187" s="150">
        <f>IF(N187="sníž. přenesená",J187,0)</f>
        <v>0</v>
      </c>
      <c r="BI187" s="150">
        <f>IF(N187="nulová",J187,0)</f>
        <v>0</v>
      </c>
      <c r="BJ187" s="17" t="s">
        <v>81</v>
      </c>
      <c r="BK187" s="150">
        <f>ROUND(I187*H187,2)</f>
        <v>0</v>
      </c>
      <c r="BL187" s="17" t="s">
        <v>247</v>
      </c>
      <c r="BM187" s="149" t="s">
        <v>4659</v>
      </c>
    </row>
    <row r="188" spans="2:47" s="1" customFormat="1" ht="48.75">
      <c r="B188" s="32"/>
      <c r="D188" s="151" t="s">
        <v>248</v>
      </c>
      <c r="F188" s="152" t="s">
        <v>4660</v>
      </c>
      <c r="I188" s="153"/>
      <c r="L188" s="32"/>
      <c r="M188" s="154"/>
      <c r="T188" s="56"/>
      <c r="AT188" s="17" t="s">
        <v>248</v>
      </c>
      <c r="AU188" s="17" t="s">
        <v>83</v>
      </c>
    </row>
    <row r="189" spans="2:63" s="11" customFormat="1" ht="22.9" customHeight="1">
      <c r="B189" s="125"/>
      <c r="D189" s="126" t="s">
        <v>72</v>
      </c>
      <c r="E189" s="135" t="s">
        <v>258</v>
      </c>
      <c r="F189" s="135" t="s">
        <v>4388</v>
      </c>
      <c r="I189" s="128"/>
      <c r="J189" s="136">
        <f>BK189</f>
        <v>0</v>
      </c>
      <c r="L189" s="125"/>
      <c r="M189" s="130"/>
      <c r="P189" s="131">
        <f>SUM(P190:P193)</f>
        <v>0</v>
      </c>
      <c r="R189" s="131">
        <f>SUM(R190:R193)</f>
        <v>53.616</v>
      </c>
      <c r="T189" s="132">
        <f>SUM(T190:T193)</f>
        <v>0</v>
      </c>
      <c r="AR189" s="126" t="s">
        <v>81</v>
      </c>
      <c r="AT189" s="133" t="s">
        <v>72</v>
      </c>
      <c r="AU189" s="133" t="s">
        <v>81</v>
      </c>
      <c r="AY189" s="126" t="s">
        <v>241</v>
      </c>
      <c r="BK189" s="134">
        <f>SUM(BK190:BK193)</f>
        <v>0</v>
      </c>
    </row>
    <row r="190" spans="2:65" s="1" customFormat="1" ht="33" customHeight="1">
      <c r="B190" s="32"/>
      <c r="C190" s="137" t="s">
        <v>296</v>
      </c>
      <c r="D190" s="137" t="s">
        <v>243</v>
      </c>
      <c r="E190" s="138" t="s">
        <v>4389</v>
      </c>
      <c r="F190" s="139" t="s">
        <v>4390</v>
      </c>
      <c r="G190" s="140" t="s">
        <v>246</v>
      </c>
      <c r="H190" s="141">
        <v>23</v>
      </c>
      <c r="I190" s="142"/>
      <c r="J190" s="143">
        <f>ROUND(I190*H190,2)</f>
        <v>0</v>
      </c>
      <c r="K190" s="144"/>
      <c r="L190" s="32"/>
      <c r="M190" s="145" t="s">
        <v>1</v>
      </c>
      <c r="N190" s="146" t="s">
        <v>38</v>
      </c>
      <c r="P190" s="147">
        <f>O190*H190</f>
        <v>0</v>
      </c>
      <c r="Q190" s="147">
        <v>0</v>
      </c>
      <c r="R190" s="147">
        <f>Q190*H190</f>
        <v>0</v>
      </c>
      <c r="S190" s="147">
        <v>0</v>
      </c>
      <c r="T190" s="148">
        <f>S190*H190</f>
        <v>0</v>
      </c>
      <c r="AR190" s="149" t="s">
        <v>247</v>
      </c>
      <c r="AT190" s="149" t="s">
        <v>243</v>
      </c>
      <c r="AU190" s="149" t="s">
        <v>83</v>
      </c>
      <c r="AY190" s="17" t="s">
        <v>241</v>
      </c>
      <c r="BE190" s="150">
        <f>IF(N190="základní",J190,0)</f>
        <v>0</v>
      </c>
      <c r="BF190" s="150">
        <f>IF(N190="snížená",J190,0)</f>
        <v>0</v>
      </c>
      <c r="BG190" s="150">
        <f>IF(N190="zákl. přenesená",J190,0)</f>
        <v>0</v>
      </c>
      <c r="BH190" s="150">
        <f>IF(N190="sníž. přenesená",J190,0)</f>
        <v>0</v>
      </c>
      <c r="BI190" s="150">
        <f>IF(N190="nulová",J190,0)</f>
        <v>0</v>
      </c>
      <c r="BJ190" s="17" t="s">
        <v>81</v>
      </c>
      <c r="BK190" s="150">
        <f>ROUND(I190*H190,2)</f>
        <v>0</v>
      </c>
      <c r="BL190" s="17" t="s">
        <v>247</v>
      </c>
      <c r="BM190" s="149" t="s">
        <v>4661</v>
      </c>
    </row>
    <row r="191" spans="2:47" s="1" customFormat="1" ht="19.5">
      <c r="B191" s="32"/>
      <c r="D191" s="151" t="s">
        <v>248</v>
      </c>
      <c r="F191" s="152" t="s">
        <v>4390</v>
      </c>
      <c r="I191" s="153"/>
      <c r="L191" s="32"/>
      <c r="M191" s="154"/>
      <c r="T191" s="56"/>
      <c r="AT191" s="17" t="s">
        <v>248</v>
      </c>
      <c r="AU191" s="17" t="s">
        <v>83</v>
      </c>
    </row>
    <row r="192" spans="2:65" s="1" customFormat="1" ht="16.5" customHeight="1">
      <c r="B192" s="32"/>
      <c r="C192" s="155" t="s">
        <v>344</v>
      </c>
      <c r="D192" s="155" t="s">
        <v>260</v>
      </c>
      <c r="E192" s="156" t="s">
        <v>4392</v>
      </c>
      <c r="F192" s="157" t="s">
        <v>4393</v>
      </c>
      <c r="G192" s="158" t="s">
        <v>246</v>
      </c>
      <c r="H192" s="159">
        <v>24</v>
      </c>
      <c r="I192" s="160"/>
      <c r="J192" s="161">
        <f>ROUND(I192*H192,2)</f>
        <v>0</v>
      </c>
      <c r="K192" s="162"/>
      <c r="L192" s="163"/>
      <c r="M192" s="164" t="s">
        <v>1</v>
      </c>
      <c r="N192" s="165" t="s">
        <v>38</v>
      </c>
      <c r="P192" s="147">
        <f>O192*H192</f>
        <v>0</v>
      </c>
      <c r="Q192" s="147">
        <v>2.234</v>
      </c>
      <c r="R192" s="147">
        <f>Q192*H192</f>
        <v>53.616</v>
      </c>
      <c r="S192" s="147">
        <v>0</v>
      </c>
      <c r="T192" s="148">
        <f>S192*H192</f>
        <v>0</v>
      </c>
      <c r="AR192" s="149" t="s">
        <v>258</v>
      </c>
      <c r="AT192" s="149" t="s">
        <v>260</v>
      </c>
      <c r="AU192" s="149" t="s">
        <v>83</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247</v>
      </c>
      <c r="BM192" s="149" t="s">
        <v>4662</v>
      </c>
    </row>
    <row r="193" spans="2:47" s="1" customFormat="1" ht="11.25">
      <c r="B193" s="32"/>
      <c r="D193" s="151" t="s">
        <v>248</v>
      </c>
      <c r="F193" s="152" t="s">
        <v>4393</v>
      </c>
      <c r="I193" s="153"/>
      <c r="L193" s="32"/>
      <c r="M193" s="154"/>
      <c r="T193" s="56"/>
      <c r="AT193" s="17" t="s">
        <v>248</v>
      </c>
      <c r="AU193" s="17" t="s">
        <v>83</v>
      </c>
    </row>
    <row r="194" spans="2:63" s="11" customFormat="1" ht="22.9" customHeight="1">
      <c r="B194" s="125"/>
      <c r="D194" s="126" t="s">
        <v>72</v>
      </c>
      <c r="E194" s="135" t="s">
        <v>276</v>
      </c>
      <c r="F194" s="135" t="s">
        <v>1144</v>
      </c>
      <c r="I194" s="128"/>
      <c r="J194" s="136">
        <f>BK194</f>
        <v>0</v>
      </c>
      <c r="L194" s="125"/>
      <c r="M194" s="130"/>
      <c r="P194" s="131">
        <f>SUM(P195:P204)</f>
        <v>0</v>
      </c>
      <c r="R194" s="131">
        <f>SUM(R195:R204)</f>
        <v>1.01396</v>
      </c>
      <c r="T194" s="132">
        <f>SUM(T195:T204)</f>
        <v>30.349</v>
      </c>
      <c r="AR194" s="126" t="s">
        <v>81</v>
      </c>
      <c r="AT194" s="133" t="s">
        <v>72</v>
      </c>
      <c r="AU194" s="133" t="s">
        <v>81</v>
      </c>
      <c r="AY194" s="126" t="s">
        <v>241</v>
      </c>
      <c r="BK194" s="134">
        <f>SUM(BK195:BK204)</f>
        <v>0</v>
      </c>
    </row>
    <row r="195" spans="2:65" s="1" customFormat="1" ht="49.15" customHeight="1">
      <c r="B195" s="32"/>
      <c r="C195" s="137" t="s">
        <v>299</v>
      </c>
      <c r="D195" s="137" t="s">
        <v>243</v>
      </c>
      <c r="E195" s="138" t="s">
        <v>4663</v>
      </c>
      <c r="F195" s="139" t="s">
        <v>4664</v>
      </c>
      <c r="G195" s="140" t="s">
        <v>267</v>
      </c>
      <c r="H195" s="141">
        <v>4</v>
      </c>
      <c r="I195" s="142"/>
      <c r="J195" s="143">
        <f>ROUND(I195*H195,2)</f>
        <v>0</v>
      </c>
      <c r="K195" s="144"/>
      <c r="L195" s="32"/>
      <c r="M195" s="145" t="s">
        <v>1</v>
      </c>
      <c r="N195" s="146" t="s">
        <v>38</v>
      </c>
      <c r="P195" s="147">
        <f>O195*H195</f>
        <v>0</v>
      </c>
      <c r="Q195" s="147">
        <v>0.16849</v>
      </c>
      <c r="R195" s="147">
        <f>Q195*H195</f>
        <v>0.67396</v>
      </c>
      <c r="S195" s="147">
        <v>0</v>
      </c>
      <c r="T195" s="148">
        <f>S195*H195</f>
        <v>0</v>
      </c>
      <c r="AR195" s="149" t="s">
        <v>247</v>
      </c>
      <c r="AT195" s="149" t="s">
        <v>243</v>
      </c>
      <c r="AU195" s="149" t="s">
        <v>83</v>
      </c>
      <c r="AY195" s="17" t="s">
        <v>241</v>
      </c>
      <c r="BE195" s="150">
        <f>IF(N195="základní",J195,0)</f>
        <v>0</v>
      </c>
      <c r="BF195" s="150">
        <f>IF(N195="snížená",J195,0)</f>
        <v>0</v>
      </c>
      <c r="BG195" s="150">
        <f>IF(N195="zákl. přenesená",J195,0)</f>
        <v>0</v>
      </c>
      <c r="BH195" s="150">
        <f>IF(N195="sníž. přenesená",J195,0)</f>
        <v>0</v>
      </c>
      <c r="BI195" s="150">
        <f>IF(N195="nulová",J195,0)</f>
        <v>0</v>
      </c>
      <c r="BJ195" s="17" t="s">
        <v>81</v>
      </c>
      <c r="BK195" s="150">
        <f>ROUND(I195*H195,2)</f>
        <v>0</v>
      </c>
      <c r="BL195" s="17" t="s">
        <v>247</v>
      </c>
      <c r="BM195" s="149" t="s">
        <v>4665</v>
      </c>
    </row>
    <row r="196" spans="2:47" s="1" customFormat="1" ht="29.25">
      <c r="B196" s="32"/>
      <c r="D196" s="151" t="s">
        <v>248</v>
      </c>
      <c r="F196" s="152" t="s">
        <v>4664</v>
      </c>
      <c r="I196" s="153"/>
      <c r="L196" s="32"/>
      <c r="M196" s="154"/>
      <c r="T196" s="56"/>
      <c r="AT196" s="17" t="s">
        <v>248</v>
      </c>
      <c r="AU196" s="17" t="s">
        <v>83</v>
      </c>
    </row>
    <row r="197" spans="2:65" s="1" customFormat="1" ht="24.2" customHeight="1">
      <c r="B197" s="32"/>
      <c r="C197" s="155" t="s">
        <v>351</v>
      </c>
      <c r="D197" s="155" t="s">
        <v>260</v>
      </c>
      <c r="E197" s="156" t="s">
        <v>4666</v>
      </c>
      <c r="F197" s="157" t="s">
        <v>4667</v>
      </c>
      <c r="G197" s="158" t="s">
        <v>263</v>
      </c>
      <c r="H197" s="159">
        <v>4</v>
      </c>
      <c r="I197" s="160"/>
      <c r="J197" s="161">
        <f>ROUND(I197*H197,2)</f>
        <v>0</v>
      </c>
      <c r="K197" s="162"/>
      <c r="L197" s="163"/>
      <c r="M197" s="164" t="s">
        <v>1</v>
      </c>
      <c r="N197" s="165" t="s">
        <v>38</v>
      </c>
      <c r="P197" s="147">
        <f>O197*H197</f>
        <v>0</v>
      </c>
      <c r="Q197" s="147">
        <v>0.085</v>
      </c>
      <c r="R197" s="147">
        <f>Q197*H197</f>
        <v>0.34</v>
      </c>
      <c r="S197" s="147">
        <v>0</v>
      </c>
      <c r="T197" s="148">
        <f>S197*H197</f>
        <v>0</v>
      </c>
      <c r="AR197" s="149" t="s">
        <v>258</v>
      </c>
      <c r="AT197" s="149" t="s">
        <v>260</v>
      </c>
      <c r="AU197" s="149" t="s">
        <v>83</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247</v>
      </c>
      <c r="BM197" s="149" t="s">
        <v>4668</v>
      </c>
    </row>
    <row r="198" spans="2:47" s="1" customFormat="1" ht="11.25">
      <c r="B198" s="32"/>
      <c r="D198" s="151" t="s">
        <v>248</v>
      </c>
      <c r="F198" s="152" t="s">
        <v>4667</v>
      </c>
      <c r="I198" s="153"/>
      <c r="L198" s="32"/>
      <c r="M198" s="154"/>
      <c r="T198" s="56"/>
      <c r="AT198" s="17" t="s">
        <v>248</v>
      </c>
      <c r="AU198" s="17" t="s">
        <v>83</v>
      </c>
    </row>
    <row r="199" spans="2:65" s="1" customFormat="1" ht="24.2" customHeight="1">
      <c r="B199" s="32"/>
      <c r="C199" s="137" t="s">
        <v>302</v>
      </c>
      <c r="D199" s="137" t="s">
        <v>243</v>
      </c>
      <c r="E199" s="138" t="s">
        <v>4395</v>
      </c>
      <c r="F199" s="139" t="s">
        <v>4396</v>
      </c>
      <c r="G199" s="140" t="s">
        <v>267</v>
      </c>
      <c r="H199" s="141">
        <v>100</v>
      </c>
      <c r="I199" s="142"/>
      <c r="J199" s="143">
        <f>ROUND(I199*H199,2)</f>
        <v>0</v>
      </c>
      <c r="K199" s="144"/>
      <c r="L199" s="32"/>
      <c r="M199" s="145" t="s">
        <v>1</v>
      </c>
      <c r="N199" s="146" t="s">
        <v>38</v>
      </c>
      <c r="P199" s="147">
        <f>O199*H199</f>
        <v>0</v>
      </c>
      <c r="Q199" s="147">
        <v>0</v>
      </c>
      <c r="R199" s="147">
        <f>Q199*H199</f>
        <v>0</v>
      </c>
      <c r="S199" s="147">
        <v>0</v>
      </c>
      <c r="T199" s="148">
        <f>S199*H199</f>
        <v>0</v>
      </c>
      <c r="AR199" s="149" t="s">
        <v>247</v>
      </c>
      <c r="AT199" s="149" t="s">
        <v>243</v>
      </c>
      <c r="AU199" s="149" t="s">
        <v>83</v>
      </c>
      <c r="AY199" s="17" t="s">
        <v>241</v>
      </c>
      <c r="BE199" s="150">
        <f>IF(N199="základní",J199,0)</f>
        <v>0</v>
      </c>
      <c r="BF199" s="150">
        <f>IF(N199="snížená",J199,0)</f>
        <v>0</v>
      </c>
      <c r="BG199" s="150">
        <f>IF(N199="zákl. přenesená",J199,0)</f>
        <v>0</v>
      </c>
      <c r="BH199" s="150">
        <f>IF(N199="sníž. přenesená",J199,0)</f>
        <v>0</v>
      </c>
      <c r="BI199" s="150">
        <f>IF(N199="nulová",J199,0)</f>
        <v>0</v>
      </c>
      <c r="BJ199" s="17" t="s">
        <v>81</v>
      </c>
      <c r="BK199" s="150">
        <f>ROUND(I199*H199,2)</f>
        <v>0</v>
      </c>
      <c r="BL199" s="17" t="s">
        <v>247</v>
      </c>
      <c r="BM199" s="149" t="s">
        <v>4669</v>
      </c>
    </row>
    <row r="200" spans="2:47" s="1" customFormat="1" ht="19.5">
      <c r="B200" s="32"/>
      <c r="D200" s="151" t="s">
        <v>248</v>
      </c>
      <c r="F200" s="152" t="s">
        <v>4396</v>
      </c>
      <c r="I200" s="153"/>
      <c r="L200" s="32"/>
      <c r="M200" s="154"/>
      <c r="T200" s="56"/>
      <c r="AT200" s="17" t="s">
        <v>248</v>
      </c>
      <c r="AU200" s="17" t="s">
        <v>83</v>
      </c>
    </row>
    <row r="201" spans="2:65" s="1" customFormat="1" ht="16.5" customHeight="1">
      <c r="B201" s="32"/>
      <c r="C201" s="137" t="s">
        <v>358</v>
      </c>
      <c r="D201" s="137" t="s">
        <v>243</v>
      </c>
      <c r="E201" s="138" t="s">
        <v>4670</v>
      </c>
      <c r="F201" s="139" t="s">
        <v>4671</v>
      </c>
      <c r="G201" s="140" t="s">
        <v>246</v>
      </c>
      <c r="H201" s="141">
        <v>15</v>
      </c>
      <c r="I201" s="142"/>
      <c r="J201" s="143">
        <f>ROUND(I201*H201,2)</f>
        <v>0</v>
      </c>
      <c r="K201" s="144"/>
      <c r="L201" s="32"/>
      <c r="M201" s="145" t="s">
        <v>1</v>
      </c>
      <c r="N201" s="146" t="s">
        <v>38</v>
      </c>
      <c r="P201" s="147">
        <f>O201*H201</f>
        <v>0</v>
      </c>
      <c r="Q201" s="147">
        <v>0</v>
      </c>
      <c r="R201" s="147">
        <f>Q201*H201</f>
        <v>0</v>
      </c>
      <c r="S201" s="147">
        <v>2</v>
      </c>
      <c r="T201" s="148">
        <f>S201*H201</f>
        <v>30</v>
      </c>
      <c r="AR201" s="149" t="s">
        <v>247</v>
      </c>
      <c r="AT201" s="149" t="s">
        <v>243</v>
      </c>
      <c r="AU201" s="149" t="s">
        <v>83</v>
      </c>
      <c r="AY201" s="17" t="s">
        <v>241</v>
      </c>
      <c r="BE201" s="150">
        <f>IF(N201="základní",J201,0)</f>
        <v>0</v>
      </c>
      <c r="BF201" s="150">
        <f>IF(N201="snížená",J201,0)</f>
        <v>0</v>
      </c>
      <c r="BG201" s="150">
        <f>IF(N201="zákl. přenesená",J201,0)</f>
        <v>0</v>
      </c>
      <c r="BH201" s="150">
        <f>IF(N201="sníž. přenesená",J201,0)</f>
        <v>0</v>
      </c>
      <c r="BI201" s="150">
        <f>IF(N201="nulová",J201,0)</f>
        <v>0</v>
      </c>
      <c r="BJ201" s="17" t="s">
        <v>81</v>
      </c>
      <c r="BK201" s="150">
        <f>ROUND(I201*H201,2)</f>
        <v>0</v>
      </c>
      <c r="BL201" s="17" t="s">
        <v>247</v>
      </c>
      <c r="BM201" s="149" t="s">
        <v>4672</v>
      </c>
    </row>
    <row r="202" spans="2:47" s="1" customFormat="1" ht="11.25">
      <c r="B202" s="32"/>
      <c r="D202" s="151" t="s">
        <v>248</v>
      </c>
      <c r="F202" s="152" t="s">
        <v>4671</v>
      </c>
      <c r="I202" s="153"/>
      <c r="L202" s="32"/>
      <c r="M202" s="154"/>
      <c r="T202" s="56"/>
      <c r="AT202" s="17" t="s">
        <v>248</v>
      </c>
      <c r="AU202" s="17" t="s">
        <v>83</v>
      </c>
    </row>
    <row r="203" spans="2:65" s="1" customFormat="1" ht="55.5" customHeight="1">
      <c r="B203" s="32"/>
      <c r="C203" s="137" t="s">
        <v>306</v>
      </c>
      <c r="D203" s="137" t="s">
        <v>243</v>
      </c>
      <c r="E203" s="138" t="s">
        <v>4673</v>
      </c>
      <c r="F203" s="139" t="s">
        <v>4674</v>
      </c>
      <c r="G203" s="140" t="s">
        <v>263</v>
      </c>
      <c r="H203" s="141">
        <v>1</v>
      </c>
      <c r="I203" s="142"/>
      <c r="J203" s="143">
        <f>ROUND(I203*H203,2)</f>
        <v>0</v>
      </c>
      <c r="K203" s="144"/>
      <c r="L203" s="32"/>
      <c r="M203" s="145" t="s">
        <v>1</v>
      </c>
      <c r="N203" s="146" t="s">
        <v>38</v>
      </c>
      <c r="P203" s="147">
        <f>O203*H203</f>
        <v>0</v>
      </c>
      <c r="Q203" s="147">
        <v>0</v>
      </c>
      <c r="R203" s="147">
        <f>Q203*H203</f>
        <v>0</v>
      </c>
      <c r="S203" s="147">
        <v>0.349</v>
      </c>
      <c r="T203" s="148">
        <f>S203*H203</f>
        <v>0.349</v>
      </c>
      <c r="AR203" s="149" t="s">
        <v>247</v>
      </c>
      <c r="AT203" s="149" t="s">
        <v>243</v>
      </c>
      <c r="AU203" s="149" t="s">
        <v>83</v>
      </c>
      <c r="AY203" s="17" t="s">
        <v>241</v>
      </c>
      <c r="BE203" s="150">
        <f>IF(N203="základní",J203,0)</f>
        <v>0</v>
      </c>
      <c r="BF203" s="150">
        <f>IF(N203="snížená",J203,0)</f>
        <v>0</v>
      </c>
      <c r="BG203" s="150">
        <f>IF(N203="zákl. přenesená",J203,0)</f>
        <v>0</v>
      </c>
      <c r="BH203" s="150">
        <f>IF(N203="sníž. přenesená",J203,0)</f>
        <v>0</v>
      </c>
      <c r="BI203" s="150">
        <f>IF(N203="nulová",J203,0)</f>
        <v>0</v>
      </c>
      <c r="BJ203" s="17" t="s">
        <v>81</v>
      </c>
      <c r="BK203" s="150">
        <f>ROUND(I203*H203,2)</f>
        <v>0</v>
      </c>
      <c r="BL203" s="17" t="s">
        <v>247</v>
      </c>
      <c r="BM203" s="149" t="s">
        <v>4675</v>
      </c>
    </row>
    <row r="204" spans="2:47" s="1" customFormat="1" ht="29.25">
      <c r="B204" s="32"/>
      <c r="D204" s="151" t="s">
        <v>248</v>
      </c>
      <c r="F204" s="152" t="s">
        <v>4674</v>
      </c>
      <c r="I204" s="153"/>
      <c r="L204" s="32"/>
      <c r="M204" s="154"/>
      <c r="T204" s="56"/>
      <c r="AT204" s="17" t="s">
        <v>248</v>
      </c>
      <c r="AU204" s="17" t="s">
        <v>83</v>
      </c>
    </row>
    <row r="205" spans="2:63" s="11" customFormat="1" ht="25.9" customHeight="1">
      <c r="B205" s="125"/>
      <c r="D205" s="126" t="s">
        <v>72</v>
      </c>
      <c r="E205" s="127" t="s">
        <v>260</v>
      </c>
      <c r="F205" s="127" t="s">
        <v>593</v>
      </c>
      <c r="I205" s="128"/>
      <c r="J205" s="129">
        <f>BK205</f>
        <v>0</v>
      </c>
      <c r="L205" s="125"/>
      <c r="M205" s="130"/>
      <c r="P205" s="131">
        <f>P206</f>
        <v>0</v>
      </c>
      <c r="R205" s="131">
        <f>R206</f>
        <v>133.38819999999998</v>
      </c>
      <c r="T205" s="132">
        <f>T206</f>
        <v>0</v>
      </c>
      <c r="AR205" s="126" t="s">
        <v>251</v>
      </c>
      <c r="AT205" s="133" t="s">
        <v>72</v>
      </c>
      <c r="AU205" s="133" t="s">
        <v>73</v>
      </c>
      <c r="AY205" s="126" t="s">
        <v>241</v>
      </c>
      <c r="BK205" s="134">
        <f>BK206</f>
        <v>0</v>
      </c>
    </row>
    <row r="206" spans="2:63" s="11" customFormat="1" ht="22.9" customHeight="1">
      <c r="B206" s="125"/>
      <c r="D206" s="126" t="s">
        <v>72</v>
      </c>
      <c r="E206" s="135" t="s">
        <v>604</v>
      </c>
      <c r="F206" s="135" t="s">
        <v>605</v>
      </c>
      <c r="I206" s="128"/>
      <c r="J206" s="136">
        <f>BK206</f>
        <v>0</v>
      </c>
      <c r="L206" s="125"/>
      <c r="M206" s="130"/>
      <c r="P206" s="131">
        <f>SUM(P207:P224)</f>
        <v>0</v>
      </c>
      <c r="R206" s="131">
        <f>SUM(R207:R224)</f>
        <v>133.38819999999998</v>
      </c>
      <c r="T206" s="132">
        <f>SUM(T207:T224)</f>
        <v>0</v>
      </c>
      <c r="AR206" s="126" t="s">
        <v>251</v>
      </c>
      <c r="AT206" s="133" t="s">
        <v>72</v>
      </c>
      <c r="AU206" s="133" t="s">
        <v>81</v>
      </c>
      <c r="AY206" s="126" t="s">
        <v>241</v>
      </c>
      <c r="BK206" s="134">
        <f>SUM(BK207:BK224)</f>
        <v>0</v>
      </c>
    </row>
    <row r="207" spans="2:65" s="1" customFormat="1" ht="33" customHeight="1">
      <c r="B207" s="32"/>
      <c r="C207" s="137" t="s">
        <v>365</v>
      </c>
      <c r="D207" s="137" t="s">
        <v>243</v>
      </c>
      <c r="E207" s="138" t="s">
        <v>4398</v>
      </c>
      <c r="F207" s="139" t="s">
        <v>4399</v>
      </c>
      <c r="G207" s="140" t="s">
        <v>267</v>
      </c>
      <c r="H207" s="141">
        <v>1100</v>
      </c>
      <c r="I207" s="142"/>
      <c r="J207" s="143">
        <f>ROUND(I207*H207,2)</f>
        <v>0</v>
      </c>
      <c r="K207" s="144"/>
      <c r="L207" s="32"/>
      <c r="M207" s="145" t="s">
        <v>1</v>
      </c>
      <c r="N207" s="146" t="s">
        <v>38</v>
      </c>
      <c r="P207" s="147">
        <f>O207*H207</f>
        <v>0</v>
      </c>
      <c r="Q207" s="147">
        <v>9E-05</v>
      </c>
      <c r="R207" s="147">
        <f>Q207*H207</f>
        <v>0.099</v>
      </c>
      <c r="S207" s="147">
        <v>0</v>
      </c>
      <c r="T207" s="148">
        <f>S207*H207</f>
        <v>0</v>
      </c>
      <c r="AR207" s="149" t="s">
        <v>357</v>
      </c>
      <c r="AT207" s="149" t="s">
        <v>243</v>
      </c>
      <c r="AU207" s="149" t="s">
        <v>83</v>
      </c>
      <c r="AY207" s="17" t="s">
        <v>241</v>
      </c>
      <c r="BE207" s="150">
        <f>IF(N207="základní",J207,0)</f>
        <v>0</v>
      </c>
      <c r="BF207" s="150">
        <f>IF(N207="snížená",J207,0)</f>
        <v>0</v>
      </c>
      <c r="BG207" s="150">
        <f>IF(N207="zákl. přenesená",J207,0)</f>
        <v>0</v>
      </c>
      <c r="BH207" s="150">
        <f>IF(N207="sníž. přenesená",J207,0)</f>
        <v>0</v>
      </c>
      <c r="BI207" s="150">
        <f>IF(N207="nulová",J207,0)</f>
        <v>0</v>
      </c>
      <c r="BJ207" s="17" t="s">
        <v>81</v>
      </c>
      <c r="BK207" s="150">
        <f>ROUND(I207*H207,2)</f>
        <v>0</v>
      </c>
      <c r="BL207" s="17" t="s">
        <v>357</v>
      </c>
      <c r="BM207" s="149" t="s">
        <v>4676</v>
      </c>
    </row>
    <row r="208" spans="2:47" s="1" customFormat="1" ht="19.5">
      <c r="B208" s="32"/>
      <c r="D208" s="151" t="s">
        <v>248</v>
      </c>
      <c r="F208" s="152" t="s">
        <v>4399</v>
      </c>
      <c r="I208" s="153"/>
      <c r="L208" s="32"/>
      <c r="M208" s="154"/>
      <c r="T208" s="56"/>
      <c r="AT208" s="17" t="s">
        <v>248</v>
      </c>
      <c r="AU208" s="17" t="s">
        <v>83</v>
      </c>
    </row>
    <row r="209" spans="2:65" s="1" customFormat="1" ht="49.15" customHeight="1">
      <c r="B209" s="32"/>
      <c r="C209" s="137" t="s">
        <v>309</v>
      </c>
      <c r="D209" s="137" t="s">
        <v>243</v>
      </c>
      <c r="E209" s="138" t="s">
        <v>4401</v>
      </c>
      <c r="F209" s="139" t="s">
        <v>4402</v>
      </c>
      <c r="G209" s="140" t="s">
        <v>267</v>
      </c>
      <c r="H209" s="141">
        <v>440</v>
      </c>
      <c r="I209" s="142"/>
      <c r="J209" s="143">
        <f>ROUND(I209*H209,2)</f>
        <v>0</v>
      </c>
      <c r="K209" s="144"/>
      <c r="L209" s="32"/>
      <c r="M209" s="145" t="s">
        <v>1</v>
      </c>
      <c r="N209" s="146" t="s">
        <v>38</v>
      </c>
      <c r="P209" s="147">
        <f>O209*H209</f>
        <v>0</v>
      </c>
      <c r="Q209" s="147">
        <v>0.27031</v>
      </c>
      <c r="R209" s="147">
        <f>Q209*H209</f>
        <v>118.93639999999999</v>
      </c>
      <c r="S209" s="147">
        <v>0</v>
      </c>
      <c r="T209" s="148">
        <f>S209*H209</f>
        <v>0</v>
      </c>
      <c r="AR209" s="149" t="s">
        <v>357</v>
      </c>
      <c r="AT209" s="149" t="s">
        <v>243</v>
      </c>
      <c r="AU209" s="149" t="s">
        <v>83</v>
      </c>
      <c r="AY209" s="17" t="s">
        <v>241</v>
      </c>
      <c r="BE209" s="150">
        <f>IF(N209="základní",J209,0)</f>
        <v>0</v>
      </c>
      <c r="BF209" s="150">
        <f>IF(N209="snížená",J209,0)</f>
        <v>0</v>
      </c>
      <c r="BG209" s="150">
        <f>IF(N209="zákl. přenesená",J209,0)</f>
        <v>0</v>
      </c>
      <c r="BH209" s="150">
        <f>IF(N209="sníž. přenesená",J209,0)</f>
        <v>0</v>
      </c>
      <c r="BI209" s="150">
        <f>IF(N209="nulová",J209,0)</f>
        <v>0</v>
      </c>
      <c r="BJ209" s="17" t="s">
        <v>81</v>
      </c>
      <c r="BK209" s="150">
        <f>ROUND(I209*H209,2)</f>
        <v>0</v>
      </c>
      <c r="BL209" s="17" t="s">
        <v>357</v>
      </c>
      <c r="BM209" s="149" t="s">
        <v>4677</v>
      </c>
    </row>
    <row r="210" spans="2:47" s="1" customFormat="1" ht="29.25">
      <c r="B210" s="32"/>
      <c r="D210" s="151" t="s">
        <v>248</v>
      </c>
      <c r="F210" s="152" t="s">
        <v>4402</v>
      </c>
      <c r="I210" s="153"/>
      <c r="L210" s="32"/>
      <c r="M210" s="154"/>
      <c r="T210" s="56"/>
      <c r="AT210" s="17" t="s">
        <v>248</v>
      </c>
      <c r="AU210" s="17" t="s">
        <v>83</v>
      </c>
    </row>
    <row r="211" spans="2:65" s="1" customFormat="1" ht="33" customHeight="1">
      <c r="B211" s="32"/>
      <c r="C211" s="155" t="s">
        <v>372</v>
      </c>
      <c r="D211" s="155" t="s">
        <v>260</v>
      </c>
      <c r="E211" s="156" t="s">
        <v>4404</v>
      </c>
      <c r="F211" s="157" t="s">
        <v>4405</v>
      </c>
      <c r="G211" s="158" t="s">
        <v>267</v>
      </c>
      <c r="H211" s="159">
        <v>440</v>
      </c>
      <c r="I211" s="160"/>
      <c r="J211" s="161">
        <f>ROUND(I211*H211,2)</f>
        <v>0</v>
      </c>
      <c r="K211" s="162"/>
      <c r="L211" s="163"/>
      <c r="M211" s="164" t="s">
        <v>1</v>
      </c>
      <c r="N211" s="165" t="s">
        <v>38</v>
      </c>
      <c r="P211" s="147">
        <f>O211*H211</f>
        <v>0</v>
      </c>
      <c r="Q211" s="147">
        <v>0.00092</v>
      </c>
      <c r="R211" s="147">
        <f>Q211*H211</f>
        <v>0.4048</v>
      </c>
      <c r="S211" s="147">
        <v>0</v>
      </c>
      <c r="T211" s="148">
        <f>S211*H211</f>
        <v>0</v>
      </c>
      <c r="AR211" s="149" t="s">
        <v>627</v>
      </c>
      <c r="AT211" s="149" t="s">
        <v>260</v>
      </c>
      <c r="AU211" s="149" t="s">
        <v>83</v>
      </c>
      <c r="AY211" s="17" t="s">
        <v>241</v>
      </c>
      <c r="BE211" s="150">
        <f>IF(N211="základní",J211,0)</f>
        <v>0</v>
      </c>
      <c r="BF211" s="150">
        <f>IF(N211="snížená",J211,0)</f>
        <v>0</v>
      </c>
      <c r="BG211" s="150">
        <f>IF(N211="zákl. přenesená",J211,0)</f>
        <v>0</v>
      </c>
      <c r="BH211" s="150">
        <f>IF(N211="sníž. přenesená",J211,0)</f>
        <v>0</v>
      </c>
      <c r="BI211" s="150">
        <f>IF(N211="nulová",J211,0)</f>
        <v>0</v>
      </c>
      <c r="BJ211" s="17" t="s">
        <v>81</v>
      </c>
      <c r="BK211" s="150">
        <f>ROUND(I211*H211,2)</f>
        <v>0</v>
      </c>
      <c r="BL211" s="17" t="s">
        <v>357</v>
      </c>
      <c r="BM211" s="149" t="s">
        <v>4678</v>
      </c>
    </row>
    <row r="212" spans="2:47" s="1" customFormat="1" ht="19.5">
      <c r="B212" s="32"/>
      <c r="D212" s="151" t="s">
        <v>248</v>
      </c>
      <c r="F212" s="152" t="s">
        <v>4405</v>
      </c>
      <c r="I212" s="153"/>
      <c r="L212" s="32"/>
      <c r="M212" s="154"/>
      <c r="T212" s="56"/>
      <c r="AT212" s="17" t="s">
        <v>248</v>
      </c>
      <c r="AU212" s="17" t="s">
        <v>83</v>
      </c>
    </row>
    <row r="213" spans="2:65" s="1" customFormat="1" ht="44.25" customHeight="1">
      <c r="B213" s="32"/>
      <c r="C213" s="137" t="s">
        <v>313</v>
      </c>
      <c r="D213" s="137" t="s">
        <v>243</v>
      </c>
      <c r="E213" s="138" t="s">
        <v>4407</v>
      </c>
      <c r="F213" s="139" t="s">
        <v>4408</v>
      </c>
      <c r="G213" s="140" t="s">
        <v>267</v>
      </c>
      <c r="H213" s="141">
        <v>790</v>
      </c>
      <c r="I213" s="142"/>
      <c r="J213" s="143">
        <f>ROUND(I213*H213,2)</f>
        <v>0</v>
      </c>
      <c r="K213" s="144"/>
      <c r="L213" s="32"/>
      <c r="M213" s="145" t="s">
        <v>1</v>
      </c>
      <c r="N213" s="146" t="s">
        <v>38</v>
      </c>
      <c r="P213" s="147">
        <f>O213*H213</f>
        <v>0</v>
      </c>
      <c r="Q213" s="147">
        <v>0</v>
      </c>
      <c r="R213" s="147">
        <f>Q213*H213</f>
        <v>0</v>
      </c>
      <c r="S213" s="147">
        <v>0</v>
      </c>
      <c r="T213" s="148">
        <f>S213*H213</f>
        <v>0</v>
      </c>
      <c r="AR213" s="149" t="s">
        <v>357</v>
      </c>
      <c r="AT213" s="149" t="s">
        <v>243</v>
      </c>
      <c r="AU213" s="149" t="s">
        <v>83</v>
      </c>
      <c r="AY213" s="17" t="s">
        <v>241</v>
      </c>
      <c r="BE213" s="150">
        <f>IF(N213="základní",J213,0)</f>
        <v>0</v>
      </c>
      <c r="BF213" s="150">
        <f>IF(N213="snížená",J213,0)</f>
        <v>0</v>
      </c>
      <c r="BG213" s="150">
        <f>IF(N213="zákl. přenesená",J213,0)</f>
        <v>0</v>
      </c>
      <c r="BH213" s="150">
        <f>IF(N213="sníž. přenesená",J213,0)</f>
        <v>0</v>
      </c>
      <c r="BI213" s="150">
        <f>IF(N213="nulová",J213,0)</f>
        <v>0</v>
      </c>
      <c r="BJ213" s="17" t="s">
        <v>81</v>
      </c>
      <c r="BK213" s="150">
        <f>ROUND(I213*H213,2)</f>
        <v>0</v>
      </c>
      <c r="BL213" s="17" t="s">
        <v>357</v>
      </c>
      <c r="BM213" s="149" t="s">
        <v>4679</v>
      </c>
    </row>
    <row r="214" spans="2:47" s="1" customFormat="1" ht="29.25">
      <c r="B214" s="32"/>
      <c r="D214" s="151" t="s">
        <v>248</v>
      </c>
      <c r="F214" s="152" t="s">
        <v>4408</v>
      </c>
      <c r="I214" s="153"/>
      <c r="L214" s="32"/>
      <c r="M214" s="154"/>
      <c r="T214" s="56"/>
      <c r="AT214" s="17" t="s">
        <v>248</v>
      </c>
      <c r="AU214" s="17" t="s">
        <v>83</v>
      </c>
    </row>
    <row r="215" spans="2:65" s="1" customFormat="1" ht="16.5" customHeight="1">
      <c r="B215" s="32"/>
      <c r="C215" s="155" t="s">
        <v>379</v>
      </c>
      <c r="D215" s="155" t="s">
        <v>260</v>
      </c>
      <c r="E215" s="156" t="s">
        <v>4410</v>
      </c>
      <c r="F215" s="157" t="s">
        <v>4411</v>
      </c>
      <c r="G215" s="158" t="s">
        <v>267</v>
      </c>
      <c r="H215" s="159">
        <v>790</v>
      </c>
      <c r="I215" s="160"/>
      <c r="J215" s="161">
        <f>ROUND(I215*H215,2)</f>
        <v>0</v>
      </c>
      <c r="K215" s="162"/>
      <c r="L215" s="163"/>
      <c r="M215" s="164" t="s">
        <v>1</v>
      </c>
      <c r="N215" s="165" t="s">
        <v>38</v>
      </c>
      <c r="P215" s="147">
        <f>O215*H215</f>
        <v>0</v>
      </c>
      <c r="Q215" s="147">
        <v>0.003</v>
      </c>
      <c r="R215" s="147">
        <f>Q215*H215</f>
        <v>2.37</v>
      </c>
      <c r="S215" s="147">
        <v>0</v>
      </c>
      <c r="T215" s="148">
        <f>S215*H215</f>
        <v>0</v>
      </c>
      <c r="AR215" s="149" t="s">
        <v>469</v>
      </c>
      <c r="AT215" s="149" t="s">
        <v>260</v>
      </c>
      <c r="AU215" s="149" t="s">
        <v>83</v>
      </c>
      <c r="AY215" s="17" t="s">
        <v>241</v>
      </c>
      <c r="BE215" s="150">
        <f>IF(N215="základní",J215,0)</f>
        <v>0</v>
      </c>
      <c r="BF215" s="150">
        <f>IF(N215="snížená",J215,0)</f>
        <v>0</v>
      </c>
      <c r="BG215" s="150">
        <f>IF(N215="zákl. přenesená",J215,0)</f>
        <v>0</v>
      </c>
      <c r="BH215" s="150">
        <f>IF(N215="sníž. přenesená",J215,0)</f>
        <v>0</v>
      </c>
      <c r="BI215" s="150">
        <f>IF(N215="nulová",J215,0)</f>
        <v>0</v>
      </c>
      <c r="BJ215" s="17" t="s">
        <v>81</v>
      </c>
      <c r="BK215" s="150">
        <f>ROUND(I215*H215,2)</f>
        <v>0</v>
      </c>
      <c r="BL215" s="17" t="s">
        <v>469</v>
      </c>
      <c r="BM215" s="149" t="s">
        <v>4680</v>
      </c>
    </row>
    <row r="216" spans="2:47" s="1" customFormat="1" ht="11.25">
      <c r="B216" s="32"/>
      <c r="D216" s="151" t="s">
        <v>248</v>
      </c>
      <c r="F216" s="152" t="s">
        <v>4411</v>
      </c>
      <c r="I216" s="153"/>
      <c r="L216" s="32"/>
      <c r="M216" s="154"/>
      <c r="T216" s="56"/>
      <c r="AT216" s="17" t="s">
        <v>248</v>
      </c>
      <c r="AU216" s="17" t="s">
        <v>83</v>
      </c>
    </row>
    <row r="217" spans="2:65" s="1" customFormat="1" ht="37.9" customHeight="1">
      <c r="B217" s="32"/>
      <c r="C217" s="137" t="s">
        <v>316</v>
      </c>
      <c r="D217" s="137" t="s">
        <v>243</v>
      </c>
      <c r="E217" s="138" t="s">
        <v>4413</v>
      </c>
      <c r="F217" s="139" t="s">
        <v>4414</v>
      </c>
      <c r="G217" s="140" t="s">
        <v>263</v>
      </c>
      <c r="H217" s="141">
        <v>15</v>
      </c>
      <c r="I217" s="142"/>
      <c r="J217" s="143">
        <f>ROUND(I217*H217,2)</f>
        <v>0</v>
      </c>
      <c r="K217" s="144"/>
      <c r="L217" s="32"/>
      <c r="M217" s="145" t="s">
        <v>1</v>
      </c>
      <c r="N217" s="146" t="s">
        <v>38</v>
      </c>
      <c r="P217" s="147">
        <f>O217*H217</f>
        <v>0</v>
      </c>
      <c r="Q217" s="147">
        <v>0.194</v>
      </c>
      <c r="R217" s="147">
        <f>Q217*H217</f>
        <v>2.91</v>
      </c>
      <c r="S217" s="147">
        <v>0</v>
      </c>
      <c r="T217" s="148">
        <f>S217*H217</f>
        <v>0</v>
      </c>
      <c r="AR217" s="149" t="s">
        <v>357</v>
      </c>
      <c r="AT217" s="149" t="s">
        <v>243</v>
      </c>
      <c r="AU217" s="149" t="s">
        <v>83</v>
      </c>
      <c r="AY217" s="17" t="s">
        <v>241</v>
      </c>
      <c r="BE217" s="150">
        <f>IF(N217="základní",J217,0)</f>
        <v>0</v>
      </c>
      <c r="BF217" s="150">
        <f>IF(N217="snížená",J217,0)</f>
        <v>0</v>
      </c>
      <c r="BG217" s="150">
        <f>IF(N217="zákl. přenesená",J217,0)</f>
        <v>0</v>
      </c>
      <c r="BH217" s="150">
        <f>IF(N217="sníž. přenesená",J217,0)</f>
        <v>0</v>
      </c>
      <c r="BI217" s="150">
        <f>IF(N217="nulová",J217,0)</f>
        <v>0</v>
      </c>
      <c r="BJ217" s="17" t="s">
        <v>81</v>
      </c>
      <c r="BK217" s="150">
        <f>ROUND(I217*H217,2)</f>
        <v>0</v>
      </c>
      <c r="BL217" s="17" t="s">
        <v>357</v>
      </c>
      <c r="BM217" s="149" t="s">
        <v>4681</v>
      </c>
    </row>
    <row r="218" spans="2:47" s="1" customFormat="1" ht="19.5">
      <c r="B218" s="32"/>
      <c r="D218" s="151" t="s">
        <v>248</v>
      </c>
      <c r="F218" s="152" t="s">
        <v>4414</v>
      </c>
      <c r="I218" s="153"/>
      <c r="L218" s="32"/>
      <c r="M218" s="154"/>
      <c r="T218" s="56"/>
      <c r="AT218" s="17" t="s">
        <v>248</v>
      </c>
      <c r="AU218" s="17" t="s">
        <v>83</v>
      </c>
    </row>
    <row r="219" spans="2:65" s="1" customFormat="1" ht="24.2" customHeight="1">
      <c r="B219" s="32"/>
      <c r="C219" s="137" t="s">
        <v>386</v>
      </c>
      <c r="D219" s="137" t="s">
        <v>243</v>
      </c>
      <c r="E219" s="138" t="s">
        <v>4284</v>
      </c>
      <c r="F219" s="139" t="s">
        <v>4285</v>
      </c>
      <c r="G219" s="140" t="s">
        <v>563</v>
      </c>
      <c r="H219" s="141">
        <v>1247.2</v>
      </c>
      <c r="I219" s="142"/>
      <c r="J219" s="143">
        <f>ROUND(I219*H219,2)</f>
        <v>0</v>
      </c>
      <c r="K219" s="144"/>
      <c r="L219" s="32"/>
      <c r="M219" s="145" t="s">
        <v>1</v>
      </c>
      <c r="N219" s="146" t="s">
        <v>38</v>
      </c>
      <c r="P219" s="147">
        <f>O219*H219</f>
        <v>0</v>
      </c>
      <c r="Q219" s="147">
        <v>0</v>
      </c>
      <c r="R219" s="147">
        <f>Q219*H219</f>
        <v>0</v>
      </c>
      <c r="S219" s="147">
        <v>0</v>
      </c>
      <c r="T219" s="148">
        <f>S219*H219</f>
        <v>0</v>
      </c>
      <c r="AR219" s="149" t="s">
        <v>357</v>
      </c>
      <c r="AT219" s="149" t="s">
        <v>243</v>
      </c>
      <c r="AU219" s="149" t="s">
        <v>83</v>
      </c>
      <c r="AY219" s="17" t="s">
        <v>241</v>
      </c>
      <c r="BE219" s="150">
        <f>IF(N219="základní",J219,0)</f>
        <v>0</v>
      </c>
      <c r="BF219" s="150">
        <f>IF(N219="snížená",J219,0)</f>
        <v>0</v>
      </c>
      <c r="BG219" s="150">
        <f>IF(N219="zákl. přenesená",J219,0)</f>
        <v>0</v>
      </c>
      <c r="BH219" s="150">
        <f>IF(N219="sníž. přenesená",J219,0)</f>
        <v>0</v>
      </c>
      <c r="BI219" s="150">
        <f>IF(N219="nulová",J219,0)</f>
        <v>0</v>
      </c>
      <c r="BJ219" s="17" t="s">
        <v>81</v>
      </c>
      <c r="BK219" s="150">
        <f>ROUND(I219*H219,2)</f>
        <v>0</v>
      </c>
      <c r="BL219" s="17" t="s">
        <v>357</v>
      </c>
      <c r="BM219" s="149" t="s">
        <v>4682</v>
      </c>
    </row>
    <row r="220" spans="2:47" s="1" customFormat="1" ht="19.5">
      <c r="B220" s="32"/>
      <c r="D220" s="151" t="s">
        <v>248</v>
      </c>
      <c r="F220" s="152" t="s">
        <v>4285</v>
      </c>
      <c r="I220" s="153"/>
      <c r="L220" s="32"/>
      <c r="M220" s="154"/>
      <c r="T220" s="56"/>
      <c r="AT220" s="17" t="s">
        <v>248</v>
      </c>
      <c r="AU220" s="17" t="s">
        <v>83</v>
      </c>
    </row>
    <row r="221" spans="2:65" s="1" customFormat="1" ht="44.25" customHeight="1">
      <c r="B221" s="32"/>
      <c r="C221" s="137" t="s">
        <v>319</v>
      </c>
      <c r="D221" s="137" t="s">
        <v>243</v>
      </c>
      <c r="E221" s="138" t="s">
        <v>4278</v>
      </c>
      <c r="F221" s="139" t="s">
        <v>4279</v>
      </c>
      <c r="G221" s="140" t="s">
        <v>267</v>
      </c>
      <c r="H221" s="141">
        <v>80</v>
      </c>
      <c r="I221" s="142"/>
      <c r="J221" s="143">
        <f>ROUND(I221*H221,2)</f>
        <v>0</v>
      </c>
      <c r="K221" s="144"/>
      <c r="L221" s="32"/>
      <c r="M221" s="145" t="s">
        <v>1</v>
      </c>
      <c r="N221" s="146" t="s">
        <v>38</v>
      </c>
      <c r="P221" s="147">
        <f>O221*H221</f>
        <v>0</v>
      </c>
      <c r="Q221" s="147">
        <v>0.108</v>
      </c>
      <c r="R221" s="147">
        <f>Q221*H221</f>
        <v>8.64</v>
      </c>
      <c r="S221" s="147">
        <v>0</v>
      </c>
      <c r="T221" s="148">
        <f>S221*H221</f>
        <v>0</v>
      </c>
      <c r="AR221" s="149" t="s">
        <v>357</v>
      </c>
      <c r="AT221" s="149" t="s">
        <v>243</v>
      </c>
      <c r="AU221" s="149" t="s">
        <v>83</v>
      </c>
      <c r="AY221" s="17" t="s">
        <v>241</v>
      </c>
      <c r="BE221" s="150">
        <f>IF(N221="základní",J221,0)</f>
        <v>0</v>
      </c>
      <c r="BF221" s="150">
        <f>IF(N221="snížená",J221,0)</f>
        <v>0</v>
      </c>
      <c r="BG221" s="150">
        <f>IF(N221="zákl. přenesená",J221,0)</f>
        <v>0</v>
      </c>
      <c r="BH221" s="150">
        <f>IF(N221="sníž. přenesená",J221,0)</f>
        <v>0</v>
      </c>
      <c r="BI221" s="150">
        <f>IF(N221="nulová",J221,0)</f>
        <v>0</v>
      </c>
      <c r="BJ221" s="17" t="s">
        <v>81</v>
      </c>
      <c r="BK221" s="150">
        <f>ROUND(I221*H221,2)</f>
        <v>0</v>
      </c>
      <c r="BL221" s="17" t="s">
        <v>357</v>
      </c>
      <c r="BM221" s="149" t="s">
        <v>4683</v>
      </c>
    </row>
    <row r="222" spans="2:47" s="1" customFormat="1" ht="29.25">
      <c r="B222" s="32"/>
      <c r="D222" s="151" t="s">
        <v>248</v>
      </c>
      <c r="F222" s="152" t="s">
        <v>4279</v>
      </c>
      <c r="I222" s="153"/>
      <c r="L222" s="32"/>
      <c r="M222" s="154"/>
      <c r="T222" s="56"/>
      <c r="AT222" s="17" t="s">
        <v>248</v>
      </c>
      <c r="AU222" s="17" t="s">
        <v>83</v>
      </c>
    </row>
    <row r="223" spans="2:65" s="1" customFormat="1" ht="24.2" customHeight="1">
      <c r="B223" s="32"/>
      <c r="C223" s="155" t="s">
        <v>391</v>
      </c>
      <c r="D223" s="155" t="s">
        <v>260</v>
      </c>
      <c r="E223" s="156" t="s">
        <v>4281</v>
      </c>
      <c r="F223" s="157" t="s">
        <v>4282</v>
      </c>
      <c r="G223" s="158" t="s">
        <v>267</v>
      </c>
      <c r="H223" s="159">
        <v>80</v>
      </c>
      <c r="I223" s="160"/>
      <c r="J223" s="161">
        <f>ROUND(I223*H223,2)</f>
        <v>0</v>
      </c>
      <c r="K223" s="162"/>
      <c r="L223" s="163"/>
      <c r="M223" s="164" t="s">
        <v>1</v>
      </c>
      <c r="N223" s="165" t="s">
        <v>38</v>
      </c>
      <c r="P223" s="147">
        <f>O223*H223</f>
        <v>0</v>
      </c>
      <c r="Q223" s="147">
        <v>0.00035</v>
      </c>
      <c r="R223" s="147">
        <f>Q223*H223</f>
        <v>0.028</v>
      </c>
      <c r="S223" s="147">
        <v>0</v>
      </c>
      <c r="T223" s="148">
        <f>S223*H223</f>
        <v>0</v>
      </c>
      <c r="AR223" s="149" t="s">
        <v>627</v>
      </c>
      <c r="AT223" s="149" t="s">
        <v>260</v>
      </c>
      <c r="AU223" s="149" t="s">
        <v>83</v>
      </c>
      <c r="AY223" s="17" t="s">
        <v>241</v>
      </c>
      <c r="BE223" s="150">
        <f>IF(N223="základní",J223,0)</f>
        <v>0</v>
      </c>
      <c r="BF223" s="150">
        <f>IF(N223="snížená",J223,0)</f>
        <v>0</v>
      </c>
      <c r="BG223" s="150">
        <f>IF(N223="zákl. přenesená",J223,0)</f>
        <v>0</v>
      </c>
      <c r="BH223" s="150">
        <f>IF(N223="sníž. přenesená",J223,0)</f>
        <v>0</v>
      </c>
      <c r="BI223" s="150">
        <f>IF(N223="nulová",J223,0)</f>
        <v>0</v>
      </c>
      <c r="BJ223" s="17" t="s">
        <v>81</v>
      </c>
      <c r="BK223" s="150">
        <f>ROUND(I223*H223,2)</f>
        <v>0</v>
      </c>
      <c r="BL223" s="17" t="s">
        <v>357</v>
      </c>
      <c r="BM223" s="149" t="s">
        <v>4684</v>
      </c>
    </row>
    <row r="224" spans="2:47" s="1" customFormat="1" ht="19.5">
      <c r="B224" s="32"/>
      <c r="D224" s="151" t="s">
        <v>248</v>
      </c>
      <c r="F224" s="152" t="s">
        <v>4282</v>
      </c>
      <c r="I224" s="153"/>
      <c r="L224" s="32"/>
      <c r="M224" s="167"/>
      <c r="N224" s="168"/>
      <c r="O224" s="168"/>
      <c r="P224" s="168"/>
      <c r="Q224" s="168"/>
      <c r="R224" s="168"/>
      <c r="S224" s="168"/>
      <c r="T224" s="169"/>
      <c r="AT224" s="17" t="s">
        <v>248</v>
      </c>
      <c r="AU224" s="17" t="s">
        <v>83</v>
      </c>
    </row>
    <row r="225" spans="2:12" s="1" customFormat="1" ht="6.95" customHeight="1">
      <c r="B225" s="44"/>
      <c r="C225" s="45"/>
      <c r="D225" s="45"/>
      <c r="E225" s="45"/>
      <c r="F225" s="45"/>
      <c r="G225" s="45"/>
      <c r="H225" s="45"/>
      <c r="I225" s="45"/>
      <c r="J225" s="45"/>
      <c r="K225" s="45"/>
      <c r="L225" s="32"/>
    </row>
  </sheetData>
  <sheetProtection algorithmName="SHA-512" hashValue="qMBe3+0xEu506HryMOff4SSsU2kqb9DSYwFfKVYuD9BRRfZg+NAoG96Rl0Zzg9YN315h16EFDiJSRM9vyMG14w==" saltValue="vo7QpUw4WbBCRSw9FXyK+B8Wxcx7pDIzOAoRUkTxwTNUU4+ChcDXrCIRWCDIHabHEP0IQ8t4CozUjovzvhnWnA==" spinCount="100000" sheet="1" objects="1" scenarios="1" formatColumns="0" formatRows="0" autoFilter="0"/>
  <autoFilter ref="C128:K224"/>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2:BM15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195</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ht="12" customHeight="1">
      <c r="B8" s="20"/>
      <c r="D8" s="27" t="s">
        <v>206</v>
      </c>
      <c r="L8" s="20"/>
    </row>
    <row r="9" spans="2:12" s="1" customFormat="1" ht="16.5" customHeight="1">
      <c r="B9" s="32"/>
      <c r="E9" s="245" t="s">
        <v>4435</v>
      </c>
      <c r="F9" s="247"/>
      <c r="G9" s="247"/>
      <c r="H9" s="247"/>
      <c r="L9" s="32"/>
    </row>
    <row r="10" spans="2:12" s="1" customFormat="1" ht="12" customHeight="1">
      <c r="B10" s="32"/>
      <c r="D10" s="27" t="s">
        <v>3927</v>
      </c>
      <c r="L10" s="32"/>
    </row>
    <row r="11" spans="2:12" s="1" customFormat="1" ht="16.5" customHeight="1">
      <c r="B11" s="32"/>
      <c r="E11" s="241" t="s">
        <v>4287</v>
      </c>
      <c r="F11" s="247"/>
      <c r="G11" s="247"/>
      <c r="H11" s="247"/>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30. 6. 2023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21</v>
      </c>
      <c r="I17" s="27" t="s">
        <v>26</v>
      </c>
      <c r="J17" s="25" t="s">
        <v>1</v>
      </c>
      <c r="L17" s="32"/>
    </row>
    <row r="18" spans="2:12" s="1" customFormat="1" ht="6.95" customHeight="1">
      <c r="B18" s="32"/>
      <c r="L18" s="32"/>
    </row>
    <row r="19" spans="2:12" s="1" customFormat="1" ht="12" customHeight="1">
      <c r="B19" s="32"/>
      <c r="D19" s="27" t="s">
        <v>27</v>
      </c>
      <c r="I19" s="27" t="s">
        <v>25</v>
      </c>
      <c r="J19" s="28" t="str">
        <f>'Rekapitulace stavby'!AN13</f>
        <v>Vyplň údaj</v>
      </c>
      <c r="L19" s="32"/>
    </row>
    <row r="20" spans="2:12" s="1" customFormat="1" ht="18" customHeight="1">
      <c r="B20" s="32"/>
      <c r="E20" s="248" t="str">
        <f>'Rekapitulace stavby'!E14</f>
        <v>Vyplň údaj</v>
      </c>
      <c r="F20" s="206"/>
      <c r="G20" s="206"/>
      <c r="H20" s="206"/>
      <c r="I20" s="27" t="s">
        <v>26</v>
      </c>
      <c r="J20" s="28" t="str">
        <f>'Rekapitulace stavby'!AN14</f>
        <v>Vyplň údaj</v>
      </c>
      <c r="L20" s="32"/>
    </row>
    <row r="21" spans="2:12" s="1" customFormat="1" ht="6.95" customHeight="1">
      <c r="B21" s="32"/>
      <c r="L21" s="32"/>
    </row>
    <row r="22" spans="2:12" s="1" customFormat="1" ht="12" customHeight="1">
      <c r="B22" s="32"/>
      <c r="D22" s="27" t="s">
        <v>29</v>
      </c>
      <c r="I22" s="27" t="s">
        <v>25</v>
      </c>
      <c r="J22" s="25" t="s">
        <v>1</v>
      </c>
      <c r="L22" s="32"/>
    </row>
    <row r="23" spans="2:12" s="1" customFormat="1" ht="18" customHeight="1">
      <c r="B23" s="32"/>
      <c r="E23" s="25" t="s">
        <v>4165</v>
      </c>
      <c r="I23" s="27" t="s">
        <v>26</v>
      </c>
      <c r="J23" s="25" t="s">
        <v>1</v>
      </c>
      <c r="L23" s="32"/>
    </row>
    <row r="24" spans="2:12" s="1" customFormat="1" ht="6.95" customHeight="1">
      <c r="B24" s="32"/>
      <c r="L24" s="32"/>
    </row>
    <row r="25" spans="2:12" s="1" customFormat="1" ht="12" customHeight="1">
      <c r="B25" s="32"/>
      <c r="D25" s="27" t="s">
        <v>31</v>
      </c>
      <c r="I25" s="27" t="s">
        <v>25</v>
      </c>
      <c r="J25" s="25" t="s">
        <v>1</v>
      </c>
      <c r="L25" s="32"/>
    </row>
    <row r="26" spans="2:12" s="1" customFormat="1" ht="18" customHeight="1">
      <c r="B26" s="32"/>
      <c r="E26" s="25" t="s">
        <v>21</v>
      </c>
      <c r="I26" s="27" t="s">
        <v>26</v>
      </c>
      <c r="J26" s="25" t="s">
        <v>1</v>
      </c>
      <c r="L26" s="32"/>
    </row>
    <row r="27" spans="2:12" s="1" customFormat="1" ht="6.95" customHeight="1">
      <c r="B27" s="32"/>
      <c r="L27" s="32"/>
    </row>
    <row r="28" spans="2:12" s="1" customFormat="1" ht="12" customHeight="1">
      <c r="B28" s="32"/>
      <c r="D28" s="27" t="s">
        <v>32</v>
      </c>
      <c r="L28" s="32"/>
    </row>
    <row r="29" spans="2:12" s="7" customFormat="1" ht="16.5" customHeight="1">
      <c r="B29" s="94"/>
      <c r="E29" s="211" t="s">
        <v>1</v>
      </c>
      <c r="F29" s="211"/>
      <c r="G29" s="211"/>
      <c r="H29" s="211"/>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33</v>
      </c>
      <c r="J32" s="66">
        <f>ROUND(J121,2)</f>
        <v>0</v>
      </c>
      <c r="L32" s="32"/>
    </row>
    <row r="33" spans="2:12" s="1" customFormat="1" ht="6.95" customHeight="1">
      <c r="B33" s="32"/>
      <c r="D33" s="53"/>
      <c r="E33" s="53"/>
      <c r="F33" s="53"/>
      <c r="G33" s="53"/>
      <c r="H33" s="53"/>
      <c r="I33" s="53"/>
      <c r="J33" s="53"/>
      <c r="K33" s="53"/>
      <c r="L33" s="32"/>
    </row>
    <row r="34" spans="2:12" s="1" customFormat="1" ht="14.45" customHeight="1">
      <c r="B34" s="32"/>
      <c r="F34" s="35" t="s">
        <v>35</v>
      </c>
      <c r="I34" s="35" t="s">
        <v>34</v>
      </c>
      <c r="J34" s="35" t="s">
        <v>36</v>
      </c>
      <c r="L34" s="32"/>
    </row>
    <row r="35" spans="2:12" s="1" customFormat="1" ht="14.45" customHeight="1">
      <c r="B35" s="32"/>
      <c r="D35" s="55" t="s">
        <v>37</v>
      </c>
      <c r="E35" s="27" t="s">
        <v>38</v>
      </c>
      <c r="F35" s="86">
        <f>ROUND((SUM(BE121:BE152)),2)</f>
        <v>0</v>
      </c>
      <c r="I35" s="96">
        <v>0.21</v>
      </c>
      <c r="J35" s="86">
        <f>ROUND(((SUM(BE121:BE152))*I35),2)</f>
        <v>0</v>
      </c>
      <c r="L35" s="32"/>
    </row>
    <row r="36" spans="2:12" s="1" customFormat="1" ht="14.45" customHeight="1">
      <c r="B36" s="32"/>
      <c r="E36" s="27" t="s">
        <v>39</v>
      </c>
      <c r="F36" s="86">
        <f>ROUND((SUM(BF121:BF152)),2)</f>
        <v>0</v>
      </c>
      <c r="I36" s="96">
        <v>0.15</v>
      </c>
      <c r="J36" s="86">
        <f>ROUND(((SUM(BF121:BF152))*I36),2)</f>
        <v>0</v>
      </c>
      <c r="L36" s="32"/>
    </row>
    <row r="37" spans="2:12" s="1" customFormat="1" ht="14.45" customHeight="1" hidden="1">
      <c r="B37" s="32"/>
      <c r="E37" s="27" t="s">
        <v>40</v>
      </c>
      <c r="F37" s="86">
        <f>ROUND((SUM(BG121:BG152)),2)</f>
        <v>0</v>
      </c>
      <c r="I37" s="96">
        <v>0.21</v>
      </c>
      <c r="J37" s="86">
        <f>0</f>
        <v>0</v>
      </c>
      <c r="L37" s="32"/>
    </row>
    <row r="38" spans="2:12" s="1" customFormat="1" ht="14.45" customHeight="1" hidden="1">
      <c r="B38" s="32"/>
      <c r="E38" s="27" t="s">
        <v>41</v>
      </c>
      <c r="F38" s="86">
        <f>ROUND((SUM(BH121:BH152)),2)</f>
        <v>0</v>
      </c>
      <c r="I38" s="96">
        <v>0.15</v>
      </c>
      <c r="J38" s="86">
        <f>0</f>
        <v>0</v>
      </c>
      <c r="L38" s="32"/>
    </row>
    <row r="39" spans="2:12" s="1" customFormat="1" ht="14.45" customHeight="1" hidden="1">
      <c r="B39" s="32"/>
      <c r="E39" s="27" t="s">
        <v>42</v>
      </c>
      <c r="F39" s="86">
        <f>ROUND((SUM(BI121:BI152)),2)</f>
        <v>0</v>
      </c>
      <c r="I39" s="96">
        <v>0</v>
      </c>
      <c r="J39" s="86">
        <f>0</f>
        <v>0</v>
      </c>
      <c r="L39" s="32"/>
    </row>
    <row r="40" spans="2:12" s="1" customFormat="1" ht="6.95" customHeight="1">
      <c r="B40" s="32"/>
      <c r="L40" s="32"/>
    </row>
    <row r="41" spans="2:12" s="1" customFormat="1" ht="25.35" customHeight="1">
      <c r="B41" s="32"/>
      <c r="C41" s="97"/>
      <c r="D41" s="98" t="s">
        <v>43</v>
      </c>
      <c r="E41" s="57"/>
      <c r="F41" s="57"/>
      <c r="G41" s="99" t="s">
        <v>44</v>
      </c>
      <c r="H41" s="100" t="s">
        <v>45</v>
      </c>
      <c r="I41" s="57"/>
      <c r="J41" s="101">
        <f>SUM(J32:J39)</f>
        <v>0</v>
      </c>
      <c r="K41" s="102"/>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ht="12" customHeight="1">
      <c r="B86" s="20"/>
      <c r="C86" s="27" t="s">
        <v>206</v>
      </c>
      <c r="L86" s="20"/>
    </row>
    <row r="87" spans="2:12" s="1" customFormat="1" ht="16.5" customHeight="1">
      <c r="B87" s="32"/>
      <c r="E87" s="245" t="s">
        <v>4435</v>
      </c>
      <c r="F87" s="247"/>
      <c r="G87" s="247"/>
      <c r="H87" s="247"/>
      <c r="L87" s="32"/>
    </row>
    <row r="88" spans="2:12" s="1" customFormat="1" ht="12" customHeight="1">
      <c r="B88" s="32"/>
      <c r="C88" s="27" t="s">
        <v>3927</v>
      </c>
      <c r="L88" s="32"/>
    </row>
    <row r="89" spans="2:12" s="1" customFormat="1" ht="16.5" customHeight="1">
      <c r="B89" s="32"/>
      <c r="E89" s="241" t="str">
        <f>E11</f>
        <v>R03 - ON</v>
      </c>
      <c r="F89" s="247"/>
      <c r="G89" s="247"/>
      <c r="H89" s="247"/>
      <c r="L89" s="32"/>
    </row>
    <row r="90" spans="2:12" s="1" customFormat="1" ht="6.95" customHeight="1">
      <c r="B90" s="32"/>
      <c r="L90" s="32"/>
    </row>
    <row r="91" spans="2:12" s="1" customFormat="1" ht="12" customHeight="1">
      <c r="B91" s="32"/>
      <c r="C91" s="27" t="s">
        <v>20</v>
      </c>
      <c r="F91" s="25" t="str">
        <f>F14</f>
        <v xml:space="preserve"> </v>
      </c>
      <c r="I91" s="27" t="s">
        <v>22</v>
      </c>
      <c r="J91" s="52" t="str">
        <f>IF(J14="","",J14)</f>
        <v>30. 6. 2023</v>
      </c>
      <c r="L91" s="32"/>
    </row>
    <row r="92" spans="2:12" s="1" customFormat="1" ht="6.95" customHeight="1">
      <c r="B92" s="32"/>
      <c r="L92" s="32"/>
    </row>
    <row r="93" spans="2:12" s="1" customFormat="1" ht="15.2" customHeight="1">
      <c r="B93" s="32"/>
      <c r="C93" s="27" t="s">
        <v>24</v>
      </c>
      <c r="F93" s="25" t="str">
        <f>E17</f>
        <v xml:space="preserve"> </v>
      </c>
      <c r="I93" s="27" t="s">
        <v>29</v>
      </c>
      <c r="J93" s="30" t="str">
        <f>E23</f>
        <v>Ing. Petr Kortyš</v>
      </c>
      <c r="L93" s="32"/>
    </row>
    <row r="94" spans="2:12" s="1" customFormat="1" ht="15.2" customHeight="1">
      <c r="B94" s="32"/>
      <c r="C94" s="27" t="s">
        <v>27</v>
      </c>
      <c r="F94" s="25" t="str">
        <f>IF(E20="","",E20)</f>
        <v>Vyplň údaj</v>
      </c>
      <c r="I94" s="27" t="s">
        <v>31</v>
      </c>
      <c r="J94" s="30" t="str">
        <f>E26</f>
        <v xml:space="preserve"> </v>
      </c>
      <c r="L94" s="32"/>
    </row>
    <row r="95" spans="2:12" s="1" customFormat="1" ht="10.35" customHeight="1">
      <c r="B95" s="32"/>
      <c r="L95" s="32"/>
    </row>
    <row r="96" spans="2:12" s="1" customFormat="1" ht="29.25" customHeight="1">
      <c r="B96" s="32"/>
      <c r="C96" s="105" t="s">
        <v>209</v>
      </c>
      <c r="D96" s="97"/>
      <c r="E96" s="97"/>
      <c r="F96" s="97"/>
      <c r="G96" s="97"/>
      <c r="H96" s="97"/>
      <c r="I96" s="97"/>
      <c r="J96" s="106" t="s">
        <v>210</v>
      </c>
      <c r="K96" s="97"/>
      <c r="L96" s="32"/>
    </row>
    <row r="97" spans="2:12" s="1" customFormat="1" ht="10.35" customHeight="1">
      <c r="B97" s="32"/>
      <c r="L97" s="32"/>
    </row>
    <row r="98" spans="2:47" s="1" customFormat="1" ht="22.9" customHeight="1">
      <c r="B98" s="32"/>
      <c r="C98" s="107" t="s">
        <v>211</v>
      </c>
      <c r="J98" s="66">
        <f>J121</f>
        <v>0</v>
      </c>
      <c r="L98" s="32"/>
      <c r="AU98" s="17" t="s">
        <v>212</v>
      </c>
    </row>
    <row r="99" spans="2:12" s="8" customFormat="1" ht="24.95" customHeight="1">
      <c r="B99" s="108"/>
      <c r="D99" s="109" t="s">
        <v>225</v>
      </c>
      <c r="E99" s="110"/>
      <c r="F99" s="110"/>
      <c r="G99" s="110"/>
      <c r="H99" s="110"/>
      <c r="I99" s="110"/>
      <c r="J99" s="111">
        <f>J128</f>
        <v>0</v>
      </c>
      <c r="L99" s="108"/>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226</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45" t="str">
        <f>E7</f>
        <v>Oprava trati v úseku Krásná Studánka – Mníšek u Liberce</v>
      </c>
      <c r="F109" s="246"/>
      <c r="G109" s="246"/>
      <c r="H109" s="246"/>
      <c r="L109" s="32"/>
    </row>
    <row r="110" spans="2:12" ht="12" customHeight="1">
      <c r="B110" s="20"/>
      <c r="C110" s="27" t="s">
        <v>206</v>
      </c>
      <c r="L110" s="20"/>
    </row>
    <row r="111" spans="2:12" s="1" customFormat="1" ht="16.5" customHeight="1">
      <c r="B111" s="32"/>
      <c r="E111" s="245" t="s">
        <v>4435</v>
      </c>
      <c r="F111" s="247"/>
      <c r="G111" s="247"/>
      <c r="H111" s="247"/>
      <c r="L111" s="32"/>
    </row>
    <row r="112" spans="2:12" s="1" customFormat="1" ht="12" customHeight="1">
      <c r="B112" s="32"/>
      <c r="C112" s="27" t="s">
        <v>3927</v>
      </c>
      <c r="L112" s="32"/>
    </row>
    <row r="113" spans="2:12" s="1" customFormat="1" ht="16.5" customHeight="1">
      <c r="B113" s="32"/>
      <c r="E113" s="241" t="str">
        <f>E11</f>
        <v>R03 - ON</v>
      </c>
      <c r="F113" s="247"/>
      <c r="G113" s="247"/>
      <c r="H113" s="247"/>
      <c r="L113" s="32"/>
    </row>
    <row r="114" spans="2:12" s="1" customFormat="1" ht="6.95" customHeight="1">
      <c r="B114" s="32"/>
      <c r="L114" s="32"/>
    </row>
    <row r="115" spans="2:12" s="1" customFormat="1" ht="12" customHeight="1">
      <c r="B115" s="32"/>
      <c r="C115" s="27" t="s">
        <v>20</v>
      </c>
      <c r="F115" s="25" t="str">
        <f>F14</f>
        <v xml:space="preserve"> </v>
      </c>
      <c r="I115" s="27" t="s">
        <v>22</v>
      </c>
      <c r="J115" s="52" t="str">
        <f>IF(J14="","",J14)</f>
        <v>30. 6. 2023</v>
      </c>
      <c r="L115" s="32"/>
    </row>
    <row r="116" spans="2:12" s="1" customFormat="1" ht="6.95" customHeight="1">
      <c r="B116" s="32"/>
      <c r="L116" s="32"/>
    </row>
    <row r="117" spans="2:12" s="1" customFormat="1" ht="15.2" customHeight="1">
      <c r="B117" s="32"/>
      <c r="C117" s="27" t="s">
        <v>24</v>
      </c>
      <c r="F117" s="25" t="str">
        <f>E17</f>
        <v xml:space="preserve"> </v>
      </c>
      <c r="I117" s="27" t="s">
        <v>29</v>
      </c>
      <c r="J117" s="30" t="str">
        <f>E23</f>
        <v>Ing. Petr Kortyš</v>
      </c>
      <c r="L117" s="32"/>
    </row>
    <row r="118" spans="2:12" s="1" customFormat="1" ht="15.2" customHeight="1">
      <c r="B118" s="32"/>
      <c r="C118" s="27" t="s">
        <v>27</v>
      </c>
      <c r="F118" s="25" t="str">
        <f>IF(E20="","",E20)</f>
        <v>Vyplň údaj</v>
      </c>
      <c r="I118" s="27" t="s">
        <v>31</v>
      </c>
      <c r="J118" s="30" t="str">
        <f>E26</f>
        <v xml:space="preserve"> </v>
      </c>
      <c r="L118" s="32"/>
    </row>
    <row r="119" spans="2:12" s="1" customFormat="1" ht="10.35" customHeight="1">
      <c r="B119" s="32"/>
      <c r="L119" s="32"/>
    </row>
    <row r="120" spans="2:20" s="10" customFormat="1" ht="29.25" customHeight="1">
      <c r="B120" s="116"/>
      <c r="C120" s="117" t="s">
        <v>227</v>
      </c>
      <c r="D120" s="118" t="s">
        <v>58</v>
      </c>
      <c r="E120" s="118" t="s">
        <v>54</v>
      </c>
      <c r="F120" s="118" t="s">
        <v>55</v>
      </c>
      <c r="G120" s="118" t="s">
        <v>228</v>
      </c>
      <c r="H120" s="118" t="s">
        <v>229</v>
      </c>
      <c r="I120" s="118" t="s">
        <v>230</v>
      </c>
      <c r="J120" s="119" t="s">
        <v>210</v>
      </c>
      <c r="K120" s="120" t="s">
        <v>231</v>
      </c>
      <c r="L120" s="116"/>
      <c r="M120" s="59" t="s">
        <v>1</v>
      </c>
      <c r="N120" s="60" t="s">
        <v>37</v>
      </c>
      <c r="O120" s="60" t="s">
        <v>232</v>
      </c>
      <c r="P120" s="60" t="s">
        <v>233</v>
      </c>
      <c r="Q120" s="60" t="s">
        <v>234</v>
      </c>
      <c r="R120" s="60" t="s">
        <v>235</v>
      </c>
      <c r="S120" s="60" t="s">
        <v>236</v>
      </c>
      <c r="T120" s="61" t="s">
        <v>237</v>
      </c>
    </row>
    <row r="121" spans="2:63" s="1" customFormat="1" ht="22.9" customHeight="1">
      <c r="B121" s="32"/>
      <c r="C121" s="64" t="s">
        <v>238</v>
      </c>
      <c r="J121" s="121">
        <f>BK121</f>
        <v>0</v>
      </c>
      <c r="L121" s="32"/>
      <c r="M121" s="62"/>
      <c r="N121" s="53"/>
      <c r="O121" s="53"/>
      <c r="P121" s="122">
        <f>P122+SUM(P123:P128)</f>
        <v>0</v>
      </c>
      <c r="Q121" s="53"/>
      <c r="R121" s="122">
        <f>R122+SUM(R123:R128)</f>
        <v>0</v>
      </c>
      <c r="S121" s="53"/>
      <c r="T121" s="123">
        <f>T122+SUM(T123:T128)</f>
        <v>0</v>
      </c>
      <c r="AT121" s="17" t="s">
        <v>72</v>
      </c>
      <c r="AU121" s="17" t="s">
        <v>212</v>
      </c>
      <c r="BK121" s="124">
        <f>BK122+SUM(BK123:BK128)</f>
        <v>0</v>
      </c>
    </row>
    <row r="122" spans="2:65" s="1" customFormat="1" ht="66.75" customHeight="1">
      <c r="B122" s="32"/>
      <c r="C122" s="137" t="s">
        <v>81</v>
      </c>
      <c r="D122" s="137" t="s">
        <v>243</v>
      </c>
      <c r="E122" s="138" t="s">
        <v>4288</v>
      </c>
      <c r="F122" s="139" t="s">
        <v>4289</v>
      </c>
      <c r="G122" s="140" t="s">
        <v>263</v>
      </c>
      <c r="H122" s="141">
        <v>1</v>
      </c>
      <c r="I122" s="142"/>
      <c r="J122" s="143">
        <f>ROUND(I122*H122,2)</f>
        <v>0</v>
      </c>
      <c r="K122" s="144"/>
      <c r="L122" s="32"/>
      <c r="M122" s="145" t="s">
        <v>1</v>
      </c>
      <c r="N122" s="146" t="s">
        <v>38</v>
      </c>
      <c r="P122" s="147">
        <f>O122*H122</f>
        <v>0</v>
      </c>
      <c r="Q122" s="147">
        <v>0</v>
      </c>
      <c r="R122" s="147">
        <f>Q122*H122</f>
        <v>0</v>
      </c>
      <c r="S122" s="147">
        <v>0</v>
      </c>
      <c r="T122" s="148">
        <f>S122*H122</f>
        <v>0</v>
      </c>
      <c r="AR122" s="149" t="s">
        <v>1164</v>
      </c>
      <c r="AT122" s="149" t="s">
        <v>243</v>
      </c>
      <c r="AU122" s="149" t="s">
        <v>73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1164</v>
      </c>
      <c r="BM122" s="149" t="s">
        <v>4685</v>
      </c>
    </row>
    <row r="123" spans="2:47" s="1" customFormat="1" ht="58.5">
      <c r="B123" s="32"/>
      <c r="D123" s="151" t="s">
        <v>248</v>
      </c>
      <c r="F123" s="152" t="s">
        <v>4291</v>
      </c>
      <c r="I123" s="153"/>
      <c r="L123" s="32"/>
      <c r="M123" s="154"/>
      <c r="T123" s="56"/>
      <c r="AT123" s="17" t="s">
        <v>248</v>
      </c>
      <c r="AU123" s="17" t="s">
        <v>73</v>
      </c>
    </row>
    <row r="124" spans="2:65" s="1" customFormat="1" ht="33" customHeight="1">
      <c r="B124" s="32"/>
      <c r="C124" s="137" t="s">
        <v>83</v>
      </c>
      <c r="D124" s="137" t="s">
        <v>243</v>
      </c>
      <c r="E124" s="138" t="s">
        <v>4686</v>
      </c>
      <c r="F124" s="139" t="s">
        <v>4687</v>
      </c>
      <c r="G124" s="140" t="s">
        <v>263</v>
      </c>
      <c r="H124" s="141">
        <v>2</v>
      </c>
      <c r="I124" s="142"/>
      <c r="J124" s="143">
        <f>ROUND(I124*H124,2)</f>
        <v>0</v>
      </c>
      <c r="K124" s="144"/>
      <c r="L124" s="32"/>
      <c r="M124" s="145" t="s">
        <v>1</v>
      </c>
      <c r="N124" s="146" t="s">
        <v>38</v>
      </c>
      <c r="P124" s="147">
        <f>O124*H124</f>
        <v>0</v>
      </c>
      <c r="Q124" s="147">
        <v>0</v>
      </c>
      <c r="R124" s="147">
        <f>Q124*H124</f>
        <v>0</v>
      </c>
      <c r="S124" s="147">
        <v>0</v>
      </c>
      <c r="T124" s="148">
        <f>S124*H124</f>
        <v>0</v>
      </c>
      <c r="AR124" s="149" t="s">
        <v>1164</v>
      </c>
      <c r="AT124" s="149" t="s">
        <v>243</v>
      </c>
      <c r="AU124" s="149" t="s">
        <v>73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1164</v>
      </c>
      <c r="BM124" s="149" t="s">
        <v>4688</v>
      </c>
    </row>
    <row r="125" spans="2:47" s="1" customFormat="1" ht="19.5">
      <c r="B125" s="32"/>
      <c r="D125" s="151" t="s">
        <v>248</v>
      </c>
      <c r="F125" s="152" t="s">
        <v>4687</v>
      </c>
      <c r="I125" s="153"/>
      <c r="L125" s="32"/>
      <c r="M125" s="154"/>
      <c r="T125" s="56"/>
      <c r="AT125" s="17" t="s">
        <v>248</v>
      </c>
      <c r="AU125" s="17" t="s">
        <v>73</v>
      </c>
    </row>
    <row r="126" spans="2:65" s="1" customFormat="1" ht="44.25" customHeight="1">
      <c r="B126" s="32"/>
      <c r="C126" s="137" t="s">
        <v>251</v>
      </c>
      <c r="D126" s="137" t="s">
        <v>243</v>
      </c>
      <c r="E126" s="138" t="s">
        <v>4292</v>
      </c>
      <c r="F126" s="139" t="s">
        <v>4293</v>
      </c>
      <c r="G126" s="140" t="s">
        <v>263</v>
      </c>
      <c r="H126" s="141">
        <v>1</v>
      </c>
      <c r="I126" s="142"/>
      <c r="J126" s="143">
        <f>ROUND(I126*H126,2)</f>
        <v>0</v>
      </c>
      <c r="K126" s="144"/>
      <c r="L126" s="32"/>
      <c r="M126" s="145" t="s">
        <v>1</v>
      </c>
      <c r="N126" s="146" t="s">
        <v>38</v>
      </c>
      <c r="P126" s="147">
        <f>O126*H126</f>
        <v>0</v>
      </c>
      <c r="Q126" s="147">
        <v>0</v>
      </c>
      <c r="R126" s="147">
        <f>Q126*H126</f>
        <v>0</v>
      </c>
      <c r="S126" s="147">
        <v>0</v>
      </c>
      <c r="T126" s="148">
        <f>S126*H126</f>
        <v>0</v>
      </c>
      <c r="AR126" s="149" t="s">
        <v>1164</v>
      </c>
      <c r="AT126" s="149" t="s">
        <v>243</v>
      </c>
      <c r="AU126" s="149" t="s">
        <v>73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1164</v>
      </c>
      <c r="BM126" s="149" t="s">
        <v>4689</v>
      </c>
    </row>
    <row r="127" spans="2:47" s="1" customFormat="1" ht="29.25">
      <c r="B127" s="32"/>
      <c r="D127" s="151" t="s">
        <v>248</v>
      </c>
      <c r="F127" s="152" t="s">
        <v>4293</v>
      </c>
      <c r="I127" s="153"/>
      <c r="L127" s="32"/>
      <c r="M127" s="154"/>
      <c r="T127" s="56"/>
      <c r="AT127" s="17" t="s">
        <v>248</v>
      </c>
      <c r="AU127" s="17" t="s">
        <v>73</v>
      </c>
    </row>
    <row r="128" spans="2:63" s="11" customFormat="1" ht="25.9" customHeight="1">
      <c r="B128" s="125"/>
      <c r="D128" s="126" t="s">
        <v>72</v>
      </c>
      <c r="E128" s="127" t="s">
        <v>636</v>
      </c>
      <c r="F128" s="127" t="s">
        <v>637</v>
      </c>
      <c r="I128" s="128"/>
      <c r="J128" s="129">
        <f>BK128</f>
        <v>0</v>
      </c>
      <c r="L128" s="125"/>
      <c r="M128" s="130"/>
      <c r="P128" s="131">
        <f>SUM(P129:P152)</f>
        <v>0</v>
      </c>
      <c r="R128" s="131">
        <f>SUM(R129:R152)</f>
        <v>0</v>
      </c>
      <c r="T128" s="132">
        <f>SUM(T129:T152)</f>
        <v>0</v>
      </c>
      <c r="AR128" s="126" t="s">
        <v>247</v>
      </c>
      <c r="AT128" s="133" t="s">
        <v>72</v>
      </c>
      <c r="AU128" s="133" t="s">
        <v>73</v>
      </c>
      <c r="AY128" s="126" t="s">
        <v>241</v>
      </c>
      <c r="BK128" s="134">
        <f>SUM(BK129:BK152)</f>
        <v>0</v>
      </c>
    </row>
    <row r="129" spans="2:65" s="1" customFormat="1" ht="76.35" customHeight="1">
      <c r="B129" s="32"/>
      <c r="C129" s="137" t="s">
        <v>247</v>
      </c>
      <c r="D129" s="137" t="s">
        <v>243</v>
      </c>
      <c r="E129" s="138" t="s">
        <v>4295</v>
      </c>
      <c r="F129" s="139" t="s">
        <v>4296</v>
      </c>
      <c r="G129" s="140" t="s">
        <v>263</v>
      </c>
      <c r="H129" s="141">
        <v>1</v>
      </c>
      <c r="I129" s="142"/>
      <c r="J129" s="143">
        <f>ROUND(I129*H129,2)</f>
        <v>0</v>
      </c>
      <c r="K129" s="144"/>
      <c r="L129" s="32"/>
      <c r="M129" s="145" t="s">
        <v>1</v>
      </c>
      <c r="N129" s="146" t="s">
        <v>38</v>
      </c>
      <c r="P129" s="147">
        <f>O129*H129</f>
        <v>0</v>
      </c>
      <c r="Q129" s="147">
        <v>0</v>
      </c>
      <c r="R129" s="147">
        <f>Q129*H129</f>
        <v>0</v>
      </c>
      <c r="S129" s="147">
        <v>0</v>
      </c>
      <c r="T129" s="148">
        <f>S129*H129</f>
        <v>0</v>
      </c>
      <c r="AR129" s="149" t="s">
        <v>1164</v>
      </c>
      <c r="AT129" s="149" t="s">
        <v>243</v>
      </c>
      <c r="AU129" s="149" t="s">
        <v>81</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1164</v>
      </c>
      <c r="BM129" s="149" t="s">
        <v>4690</v>
      </c>
    </row>
    <row r="130" spans="2:47" s="1" customFormat="1" ht="68.25">
      <c r="B130" s="32"/>
      <c r="D130" s="151" t="s">
        <v>248</v>
      </c>
      <c r="F130" s="152" t="s">
        <v>4298</v>
      </c>
      <c r="I130" s="153"/>
      <c r="L130" s="32"/>
      <c r="M130" s="154"/>
      <c r="T130" s="56"/>
      <c r="AT130" s="17" t="s">
        <v>248</v>
      </c>
      <c r="AU130" s="17" t="s">
        <v>81</v>
      </c>
    </row>
    <row r="131" spans="2:65" s="1" customFormat="1" ht="49.15" customHeight="1">
      <c r="B131" s="32"/>
      <c r="C131" s="137" t="s">
        <v>259</v>
      </c>
      <c r="D131" s="137" t="s">
        <v>243</v>
      </c>
      <c r="E131" s="138" t="s">
        <v>4691</v>
      </c>
      <c r="F131" s="139" t="s">
        <v>4692</v>
      </c>
      <c r="G131" s="140" t="s">
        <v>263</v>
      </c>
      <c r="H131" s="141">
        <v>2</v>
      </c>
      <c r="I131" s="142"/>
      <c r="J131" s="143">
        <f>ROUND(I131*H131,2)</f>
        <v>0</v>
      </c>
      <c r="K131" s="144"/>
      <c r="L131" s="32"/>
      <c r="M131" s="145" t="s">
        <v>1</v>
      </c>
      <c r="N131" s="146" t="s">
        <v>38</v>
      </c>
      <c r="P131" s="147">
        <f>O131*H131</f>
        <v>0</v>
      </c>
      <c r="Q131" s="147">
        <v>0</v>
      </c>
      <c r="R131" s="147">
        <f>Q131*H131</f>
        <v>0</v>
      </c>
      <c r="S131" s="147">
        <v>0</v>
      </c>
      <c r="T131" s="148">
        <f>S131*H131</f>
        <v>0</v>
      </c>
      <c r="AR131" s="149" t="s">
        <v>1164</v>
      </c>
      <c r="AT131" s="149" t="s">
        <v>243</v>
      </c>
      <c r="AU131" s="149" t="s">
        <v>81</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1164</v>
      </c>
      <c r="BM131" s="149" t="s">
        <v>4693</v>
      </c>
    </row>
    <row r="132" spans="2:47" s="1" customFormat="1" ht="29.25">
      <c r="B132" s="32"/>
      <c r="D132" s="151" t="s">
        <v>248</v>
      </c>
      <c r="F132" s="152" t="s">
        <v>4692</v>
      </c>
      <c r="I132" s="153"/>
      <c r="L132" s="32"/>
      <c r="M132" s="154"/>
      <c r="T132" s="56"/>
      <c r="AT132" s="17" t="s">
        <v>248</v>
      </c>
      <c r="AU132" s="17" t="s">
        <v>81</v>
      </c>
    </row>
    <row r="133" spans="2:65" s="1" customFormat="1" ht="49.15" customHeight="1">
      <c r="B133" s="32"/>
      <c r="C133" s="137" t="s">
        <v>254</v>
      </c>
      <c r="D133" s="137" t="s">
        <v>243</v>
      </c>
      <c r="E133" s="138" t="s">
        <v>4694</v>
      </c>
      <c r="F133" s="139" t="s">
        <v>4695</v>
      </c>
      <c r="G133" s="140" t="s">
        <v>263</v>
      </c>
      <c r="H133" s="141">
        <v>1</v>
      </c>
      <c r="I133" s="142"/>
      <c r="J133" s="143">
        <f>ROUND(I133*H133,2)</f>
        <v>0</v>
      </c>
      <c r="K133" s="144"/>
      <c r="L133" s="32"/>
      <c r="M133" s="145" t="s">
        <v>1</v>
      </c>
      <c r="N133" s="146" t="s">
        <v>38</v>
      </c>
      <c r="P133" s="147">
        <f>O133*H133</f>
        <v>0</v>
      </c>
      <c r="Q133" s="147">
        <v>0</v>
      </c>
      <c r="R133" s="147">
        <f>Q133*H133</f>
        <v>0</v>
      </c>
      <c r="S133" s="147">
        <v>0</v>
      </c>
      <c r="T133" s="148">
        <f>S133*H133</f>
        <v>0</v>
      </c>
      <c r="AR133" s="149" t="s">
        <v>1164</v>
      </c>
      <c r="AT133" s="149" t="s">
        <v>243</v>
      </c>
      <c r="AU133" s="149" t="s">
        <v>81</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1164</v>
      </c>
      <c r="BM133" s="149" t="s">
        <v>4696</v>
      </c>
    </row>
    <row r="134" spans="2:47" s="1" customFormat="1" ht="29.25">
      <c r="B134" s="32"/>
      <c r="D134" s="151" t="s">
        <v>248</v>
      </c>
      <c r="F134" s="152" t="s">
        <v>4695</v>
      </c>
      <c r="I134" s="153"/>
      <c r="L134" s="32"/>
      <c r="M134" s="154"/>
      <c r="T134" s="56"/>
      <c r="AT134" s="17" t="s">
        <v>248</v>
      </c>
      <c r="AU134" s="17" t="s">
        <v>81</v>
      </c>
    </row>
    <row r="135" spans="2:65" s="1" customFormat="1" ht="76.35" customHeight="1">
      <c r="B135" s="32"/>
      <c r="C135" s="137" t="s">
        <v>269</v>
      </c>
      <c r="D135" s="137" t="s">
        <v>243</v>
      </c>
      <c r="E135" s="138" t="s">
        <v>4299</v>
      </c>
      <c r="F135" s="139" t="s">
        <v>4300</v>
      </c>
      <c r="G135" s="140" t="s">
        <v>263</v>
      </c>
      <c r="H135" s="141">
        <v>20</v>
      </c>
      <c r="I135" s="142"/>
      <c r="J135" s="143">
        <f>ROUND(I135*H135,2)</f>
        <v>0</v>
      </c>
      <c r="K135" s="144"/>
      <c r="L135" s="32"/>
      <c r="M135" s="145" t="s">
        <v>1</v>
      </c>
      <c r="N135" s="146" t="s">
        <v>38</v>
      </c>
      <c r="P135" s="147">
        <f>O135*H135</f>
        <v>0</v>
      </c>
      <c r="Q135" s="147">
        <v>0</v>
      </c>
      <c r="R135" s="147">
        <f>Q135*H135</f>
        <v>0</v>
      </c>
      <c r="S135" s="147">
        <v>0</v>
      </c>
      <c r="T135" s="148">
        <f>S135*H135</f>
        <v>0</v>
      </c>
      <c r="AR135" s="149" t="s">
        <v>1164</v>
      </c>
      <c r="AT135" s="149" t="s">
        <v>243</v>
      </c>
      <c r="AU135" s="149" t="s">
        <v>81</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1164</v>
      </c>
      <c r="BM135" s="149" t="s">
        <v>4697</v>
      </c>
    </row>
    <row r="136" spans="2:47" s="1" customFormat="1" ht="78">
      <c r="B136" s="32"/>
      <c r="D136" s="151" t="s">
        <v>248</v>
      </c>
      <c r="F136" s="152" t="s">
        <v>4302</v>
      </c>
      <c r="I136" s="153"/>
      <c r="L136" s="32"/>
      <c r="M136" s="154"/>
      <c r="T136" s="56"/>
      <c r="AT136" s="17" t="s">
        <v>248</v>
      </c>
      <c r="AU136" s="17" t="s">
        <v>81</v>
      </c>
    </row>
    <row r="137" spans="2:65" s="1" customFormat="1" ht="76.35" customHeight="1">
      <c r="B137" s="32"/>
      <c r="C137" s="137" t="s">
        <v>258</v>
      </c>
      <c r="D137" s="137" t="s">
        <v>243</v>
      </c>
      <c r="E137" s="138" t="s">
        <v>3509</v>
      </c>
      <c r="F137" s="139" t="s">
        <v>4303</v>
      </c>
      <c r="G137" s="140" t="s">
        <v>263</v>
      </c>
      <c r="H137" s="141">
        <v>20</v>
      </c>
      <c r="I137" s="142"/>
      <c r="J137" s="143">
        <f>ROUND(I137*H137,2)</f>
        <v>0</v>
      </c>
      <c r="K137" s="144"/>
      <c r="L137" s="32"/>
      <c r="M137" s="145" t="s">
        <v>1</v>
      </c>
      <c r="N137" s="146" t="s">
        <v>38</v>
      </c>
      <c r="P137" s="147">
        <f>O137*H137</f>
        <v>0</v>
      </c>
      <c r="Q137" s="147">
        <v>0</v>
      </c>
      <c r="R137" s="147">
        <f>Q137*H137</f>
        <v>0</v>
      </c>
      <c r="S137" s="147">
        <v>0</v>
      </c>
      <c r="T137" s="148">
        <f>S137*H137</f>
        <v>0</v>
      </c>
      <c r="AR137" s="149" t="s">
        <v>1164</v>
      </c>
      <c r="AT137" s="149" t="s">
        <v>243</v>
      </c>
      <c r="AU137" s="149" t="s">
        <v>81</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1164</v>
      </c>
      <c r="BM137" s="149" t="s">
        <v>4698</v>
      </c>
    </row>
    <row r="138" spans="2:47" s="1" customFormat="1" ht="78">
      <c r="B138" s="32"/>
      <c r="D138" s="151" t="s">
        <v>248</v>
      </c>
      <c r="F138" s="152" t="s">
        <v>4305</v>
      </c>
      <c r="I138" s="153"/>
      <c r="L138" s="32"/>
      <c r="M138" s="154"/>
      <c r="T138" s="56"/>
      <c r="AT138" s="17" t="s">
        <v>248</v>
      </c>
      <c r="AU138" s="17" t="s">
        <v>81</v>
      </c>
    </row>
    <row r="139" spans="2:65" s="1" customFormat="1" ht="76.35" customHeight="1">
      <c r="B139" s="32"/>
      <c r="C139" s="137" t="s">
        <v>276</v>
      </c>
      <c r="D139" s="137" t="s">
        <v>243</v>
      </c>
      <c r="E139" s="138" t="s">
        <v>2263</v>
      </c>
      <c r="F139" s="139" t="s">
        <v>4306</v>
      </c>
      <c r="G139" s="140" t="s">
        <v>563</v>
      </c>
      <c r="H139" s="141">
        <v>101</v>
      </c>
      <c r="I139" s="142"/>
      <c r="J139" s="143">
        <f>ROUND(I139*H139,2)</f>
        <v>0</v>
      </c>
      <c r="K139" s="144"/>
      <c r="L139" s="32"/>
      <c r="M139" s="145" t="s">
        <v>1</v>
      </c>
      <c r="N139" s="146" t="s">
        <v>38</v>
      </c>
      <c r="P139" s="147">
        <f>O139*H139</f>
        <v>0</v>
      </c>
      <c r="Q139" s="147">
        <v>0</v>
      </c>
      <c r="R139" s="147">
        <f>Q139*H139</f>
        <v>0</v>
      </c>
      <c r="S139" s="147">
        <v>0</v>
      </c>
      <c r="T139" s="148">
        <f>S139*H139</f>
        <v>0</v>
      </c>
      <c r="AR139" s="149" t="s">
        <v>1164</v>
      </c>
      <c r="AT139" s="149" t="s">
        <v>243</v>
      </c>
      <c r="AU139" s="149" t="s">
        <v>81</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1164</v>
      </c>
      <c r="BM139" s="149" t="s">
        <v>4699</v>
      </c>
    </row>
    <row r="140" spans="2:47" s="1" customFormat="1" ht="78">
      <c r="B140" s="32"/>
      <c r="D140" s="151" t="s">
        <v>248</v>
      </c>
      <c r="F140" s="152" t="s">
        <v>2266</v>
      </c>
      <c r="I140" s="153"/>
      <c r="L140" s="32"/>
      <c r="M140" s="154"/>
      <c r="T140" s="56"/>
      <c r="AT140" s="17" t="s">
        <v>248</v>
      </c>
      <c r="AU140" s="17" t="s">
        <v>81</v>
      </c>
    </row>
    <row r="141" spans="2:65" s="1" customFormat="1" ht="76.35" customHeight="1">
      <c r="B141" s="32"/>
      <c r="C141" s="137" t="s">
        <v>264</v>
      </c>
      <c r="D141" s="137" t="s">
        <v>243</v>
      </c>
      <c r="E141" s="138" t="s">
        <v>2301</v>
      </c>
      <c r="F141" s="139" t="s">
        <v>4423</v>
      </c>
      <c r="G141" s="140" t="s">
        <v>563</v>
      </c>
      <c r="H141" s="141">
        <v>101</v>
      </c>
      <c r="I141" s="142"/>
      <c r="J141" s="143">
        <f>ROUND(I141*H141,2)</f>
        <v>0</v>
      </c>
      <c r="K141" s="144"/>
      <c r="L141" s="32"/>
      <c r="M141" s="145" t="s">
        <v>1</v>
      </c>
      <c r="N141" s="146" t="s">
        <v>38</v>
      </c>
      <c r="P141" s="147">
        <f>O141*H141</f>
        <v>0</v>
      </c>
      <c r="Q141" s="147">
        <v>0</v>
      </c>
      <c r="R141" s="147">
        <f>Q141*H141</f>
        <v>0</v>
      </c>
      <c r="S141" s="147">
        <v>0</v>
      </c>
      <c r="T141" s="148">
        <f>S141*H141</f>
        <v>0</v>
      </c>
      <c r="AR141" s="149" t="s">
        <v>1164</v>
      </c>
      <c r="AT141" s="149" t="s">
        <v>243</v>
      </c>
      <c r="AU141" s="149" t="s">
        <v>81</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1164</v>
      </c>
      <c r="BM141" s="149" t="s">
        <v>4700</v>
      </c>
    </row>
    <row r="142" spans="2:47" s="1" customFormat="1" ht="48.75">
      <c r="B142" s="32"/>
      <c r="D142" s="151" t="s">
        <v>248</v>
      </c>
      <c r="F142" s="152" t="s">
        <v>4425</v>
      </c>
      <c r="I142" s="153"/>
      <c r="L142" s="32"/>
      <c r="M142" s="154"/>
      <c r="T142" s="56"/>
      <c r="AT142" s="17" t="s">
        <v>248</v>
      </c>
      <c r="AU142" s="17" t="s">
        <v>81</v>
      </c>
    </row>
    <row r="143" spans="2:65" s="1" customFormat="1" ht="66.75" customHeight="1">
      <c r="B143" s="32"/>
      <c r="C143" s="137" t="s">
        <v>283</v>
      </c>
      <c r="D143" s="137" t="s">
        <v>243</v>
      </c>
      <c r="E143" s="138" t="s">
        <v>4308</v>
      </c>
      <c r="F143" s="139" t="s">
        <v>4309</v>
      </c>
      <c r="G143" s="140" t="s">
        <v>263</v>
      </c>
      <c r="H143" s="141">
        <v>10</v>
      </c>
      <c r="I143" s="142"/>
      <c r="J143" s="143">
        <f>ROUND(I143*H143,2)</f>
        <v>0</v>
      </c>
      <c r="K143" s="144"/>
      <c r="L143" s="32"/>
      <c r="M143" s="145" t="s">
        <v>1</v>
      </c>
      <c r="N143" s="146" t="s">
        <v>38</v>
      </c>
      <c r="P143" s="147">
        <f>O143*H143</f>
        <v>0</v>
      </c>
      <c r="Q143" s="147">
        <v>0</v>
      </c>
      <c r="R143" s="147">
        <f>Q143*H143</f>
        <v>0</v>
      </c>
      <c r="S143" s="147">
        <v>0</v>
      </c>
      <c r="T143" s="148">
        <f>S143*H143</f>
        <v>0</v>
      </c>
      <c r="AR143" s="149" t="s">
        <v>1164</v>
      </c>
      <c r="AT143" s="149" t="s">
        <v>243</v>
      </c>
      <c r="AU143" s="149" t="s">
        <v>81</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1164</v>
      </c>
      <c r="BM143" s="149" t="s">
        <v>4701</v>
      </c>
    </row>
    <row r="144" spans="2:47" s="1" customFormat="1" ht="48.75">
      <c r="B144" s="32"/>
      <c r="D144" s="151" t="s">
        <v>248</v>
      </c>
      <c r="F144" s="152" t="s">
        <v>4311</v>
      </c>
      <c r="I144" s="153"/>
      <c r="L144" s="32"/>
      <c r="M144" s="154"/>
      <c r="T144" s="56"/>
      <c r="AT144" s="17" t="s">
        <v>248</v>
      </c>
      <c r="AU144" s="17" t="s">
        <v>81</v>
      </c>
    </row>
    <row r="145" spans="2:65" s="1" customFormat="1" ht="66.75" customHeight="1">
      <c r="B145" s="32"/>
      <c r="C145" s="137" t="s">
        <v>268</v>
      </c>
      <c r="D145" s="137" t="s">
        <v>243</v>
      </c>
      <c r="E145" s="138" t="s">
        <v>4427</v>
      </c>
      <c r="F145" s="139" t="s">
        <v>4428</v>
      </c>
      <c r="G145" s="140" t="s">
        <v>563</v>
      </c>
      <c r="H145" s="141">
        <v>91</v>
      </c>
      <c r="I145" s="142"/>
      <c r="J145" s="143">
        <f>ROUND(I145*H145,2)</f>
        <v>0</v>
      </c>
      <c r="K145" s="144"/>
      <c r="L145" s="32"/>
      <c r="M145" s="145" t="s">
        <v>1</v>
      </c>
      <c r="N145" s="146" t="s">
        <v>38</v>
      </c>
      <c r="P145" s="147">
        <f>O145*H145</f>
        <v>0</v>
      </c>
      <c r="Q145" s="147">
        <v>0</v>
      </c>
      <c r="R145" s="147">
        <f>Q145*H145</f>
        <v>0</v>
      </c>
      <c r="S145" s="147">
        <v>0</v>
      </c>
      <c r="T145" s="148">
        <f>S145*H145</f>
        <v>0</v>
      </c>
      <c r="AR145" s="149" t="s">
        <v>1164</v>
      </c>
      <c r="AT145" s="149" t="s">
        <v>243</v>
      </c>
      <c r="AU145" s="149" t="s">
        <v>81</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1164</v>
      </c>
      <c r="BM145" s="149" t="s">
        <v>4702</v>
      </c>
    </row>
    <row r="146" spans="2:47" s="1" customFormat="1" ht="58.5">
      <c r="B146" s="32"/>
      <c r="D146" s="151" t="s">
        <v>248</v>
      </c>
      <c r="F146" s="152" t="s">
        <v>4430</v>
      </c>
      <c r="I146" s="153"/>
      <c r="L146" s="32"/>
      <c r="M146" s="154"/>
      <c r="T146" s="56"/>
      <c r="AT146" s="17" t="s">
        <v>248</v>
      </c>
      <c r="AU146" s="17" t="s">
        <v>81</v>
      </c>
    </row>
    <row r="147" spans="2:51" s="13" customFormat="1" ht="22.5">
      <c r="B147" s="177"/>
      <c r="D147" s="151" t="s">
        <v>1584</v>
      </c>
      <c r="E147" s="178" t="s">
        <v>1</v>
      </c>
      <c r="F147" s="179" t="s">
        <v>1806</v>
      </c>
      <c r="H147" s="178" t="s">
        <v>1</v>
      </c>
      <c r="I147" s="180"/>
      <c r="L147" s="177"/>
      <c r="M147" s="181"/>
      <c r="T147" s="182"/>
      <c r="AT147" s="178" t="s">
        <v>1584</v>
      </c>
      <c r="AU147" s="178" t="s">
        <v>81</v>
      </c>
      <c r="AV147" s="13" t="s">
        <v>81</v>
      </c>
      <c r="AW147" s="13" t="s">
        <v>30</v>
      </c>
      <c r="AX147" s="13" t="s">
        <v>73</v>
      </c>
      <c r="AY147" s="178" t="s">
        <v>241</v>
      </c>
    </row>
    <row r="148" spans="2:51" s="12" customFormat="1" ht="11.25">
      <c r="B148" s="170"/>
      <c r="D148" s="151" t="s">
        <v>1584</v>
      </c>
      <c r="E148" s="171" t="s">
        <v>1</v>
      </c>
      <c r="F148" s="172" t="s">
        <v>572</v>
      </c>
      <c r="H148" s="173">
        <v>91</v>
      </c>
      <c r="I148" s="174"/>
      <c r="L148" s="170"/>
      <c r="M148" s="175"/>
      <c r="T148" s="176"/>
      <c r="AT148" s="171" t="s">
        <v>1584</v>
      </c>
      <c r="AU148" s="171" t="s">
        <v>81</v>
      </c>
      <c r="AV148" s="12" t="s">
        <v>83</v>
      </c>
      <c r="AW148" s="12" t="s">
        <v>30</v>
      </c>
      <c r="AX148" s="12" t="s">
        <v>81</v>
      </c>
      <c r="AY148" s="171" t="s">
        <v>241</v>
      </c>
    </row>
    <row r="149" spans="2:65" s="1" customFormat="1" ht="76.35" customHeight="1">
      <c r="B149" s="32"/>
      <c r="C149" s="137" t="s">
        <v>290</v>
      </c>
      <c r="D149" s="137" t="s">
        <v>243</v>
      </c>
      <c r="E149" s="138" t="s">
        <v>4431</v>
      </c>
      <c r="F149" s="139" t="s">
        <v>4432</v>
      </c>
      <c r="G149" s="140" t="s">
        <v>563</v>
      </c>
      <c r="H149" s="141">
        <v>10</v>
      </c>
      <c r="I149" s="142"/>
      <c r="J149" s="143">
        <f>ROUND(I149*H149,2)</f>
        <v>0</v>
      </c>
      <c r="K149" s="144"/>
      <c r="L149" s="32"/>
      <c r="M149" s="145" t="s">
        <v>1</v>
      </c>
      <c r="N149" s="146" t="s">
        <v>38</v>
      </c>
      <c r="P149" s="147">
        <f>O149*H149</f>
        <v>0</v>
      </c>
      <c r="Q149" s="147">
        <v>0</v>
      </c>
      <c r="R149" s="147">
        <f>Q149*H149</f>
        <v>0</v>
      </c>
      <c r="S149" s="147">
        <v>0</v>
      </c>
      <c r="T149" s="148">
        <f>S149*H149</f>
        <v>0</v>
      </c>
      <c r="AR149" s="149" t="s">
        <v>1164</v>
      </c>
      <c r="AT149" s="149" t="s">
        <v>243</v>
      </c>
      <c r="AU149" s="149" t="s">
        <v>81</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1164</v>
      </c>
      <c r="BM149" s="149" t="s">
        <v>4703</v>
      </c>
    </row>
    <row r="150" spans="2:47" s="1" customFormat="1" ht="58.5">
      <c r="B150" s="32"/>
      <c r="D150" s="151" t="s">
        <v>248</v>
      </c>
      <c r="F150" s="152" t="s">
        <v>4434</v>
      </c>
      <c r="I150" s="153"/>
      <c r="L150" s="32"/>
      <c r="M150" s="154"/>
      <c r="T150" s="56"/>
      <c r="AT150" s="17" t="s">
        <v>248</v>
      </c>
      <c r="AU150" s="17" t="s">
        <v>81</v>
      </c>
    </row>
    <row r="151" spans="2:51" s="13" customFormat="1" ht="22.5">
      <c r="B151" s="177"/>
      <c r="D151" s="151" t="s">
        <v>1584</v>
      </c>
      <c r="E151" s="178" t="s">
        <v>1</v>
      </c>
      <c r="F151" s="179" t="s">
        <v>1806</v>
      </c>
      <c r="H151" s="178" t="s">
        <v>1</v>
      </c>
      <c r="I151" s="180"/>
      <c r="L151" s="177"/>
      <c r="M151" s="181"/>
      <c r="T151" s="182"/>
      <c r="AT151" s="178" t="s">
        <v>1584</v>
      </c>
      <c r="AU151" s="178" t="s">
        <v>81</v>
      </c>
      <c r="AV151" s="13" t="s">
        <v>81</v>
      </c>
      <c r="AW151" s="13" t="s">
        <v>30</v>
      </c>
      <c r="AX151" s="13" t="s">
        <v>73</v>
      </c>
      <c r="AY151" s="178" t="s">
        <v>241</v>
      </c>
    </row>
    <row r="152" spans="2:51" s="12" customFormat="1" ht="11.25">
      <c r="B152" s="170"/>
      <c r="D152" s="151" t="s">
        <v>1584</v>
      </c>
      <c r="E152" s="171" t="s">
        <v>1</v>
      </c>
      <c r="F152" s="172" t="s">
        <v>264</v>
      </c>
      <c r="H152" s="173">
        <v>10</v>
      </c>
      <c r="I152" s="174"/>
      <c r="L152" s="170"/>
      <c r="M152" s="183"/>
      <c r="N152" s="184"/>
      <c r="O152" s="184"/>
      <c r="P152" s="184"/>
      <c r="Q152" s="184"/>
      <c r="R152" s="184"/>
      <c r="S152" s="184"/>
      <c r="T152" s="185"/>
      <c r="AT152" s="171" t="s">
        <v>1584</v>
      </c>
      <c r="AU152" s="171" t="s">
        <v>81</v>
      </c>
      <c r="AV152" s="12" t="s">
        <v>83</v>
      </c>
      <c r="AW152" s="12" t="s">
        <v>30</v>
      </c>
      <c r="AX152" s="12" t="s">
        <v>81</v>
      </c>
      <c r="AY152" s="171" t="s">
        <v>241</v>
      </c>
    </row>
    <row r="153" spans="2:12" s="1" customFormat="1" ht="6.95" customHeight="1">
      <c r="B153" s="44"/>
      <c r="C153" s="45"/>
      <c r="D153" s="45"/>
      <c r="E153" s="45"/>
      <c r="F153" s="45"/>
      <c r="G153" s="45"/>
      <c r="H153" s="45"/>
      <c r="I153" s="45"/>
      <c r="J153" s="45"/>
      <c r="K153" s="45"/>
      <c r="L153" s="32"/>
    </row>
  </sheetData>
  <sheetProtection algorithmName="SHA-512" hashValue="PWLdLQoHYqQG55ffn9oBgBTtgrn4A5RDDQoLs27V7dWUrP33D4nQaEz7lDUhIDDjo2J3fXB8O6LO0VMBqbNeoA==" saltValue="LPkJ+LEZM1OuU44h4HK2lzRpXWL3/5/OcxwBpCSm2bOzkFi0eKy/IL368z1Vxj+sPrINNarOrhlONh7o3Q6HnQ==" spinCount="100000" sheet="1" objects="1" scenarios="1" formatColumns="0" formatRows="0" autoFilter="0"/>
  <autoFilter ref="C120:K152"/>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4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89</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1516</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ROUND((SUM(BE116:BE142)),2)</f>
        <v>0</v>
      </c>
      <c r="I33" s="96">
        <v>0.21</v>
      </c>
      <c r="J33" s="86">
        <f>ROUND(((SUM(BE116:BE142))*I33),2)</f>
        <v>0</v>
      </c>
      <c r="L33" s="32"/>
    </row>
    <row r="34" spans="2:12" s="1" customFormat="1" ht="14.45" customHeight="1">
      <c r="B34" s="32"/>
      <c r="E34" s="27" t="s">
        <v>39</v>
      </c>
      <c r="F34" s="86">
        <f>ROUND((SUM(BF116:BF142)),2)</f>
        <v>0</v>
      </c>
      <c r="I34" s="96">
        <v>0.15</v>
      </c>
      <c r="J34" s="86">
        <f>ROUND(((SUM(BF116:BF142))*I34),2)</f>
        <v>0</v>
      </c>
      <c r="L34" s="32"/>
    </row>
    <row r="35" spans="2:12" s="1" customFormat="1" ht="14.45" customHeight="1" hidden="1">
      <c r="B35" s="32"/>
      <c r="E35" s="27" t="s">
        <v>40</v>
      </c>
      <c r="F35" s="86">
        <f>ROUND((SUM(BG116:BG142)),2)</f>
        <v>0</v>
      </c>
      <c r="I35" s="96">
        <v>0.21</v>
      </c>
      <c r="J35" s="86">
        <f>0</f>
        <v>0</v>
      </c>
      <c r="L35" s="32"/>
    </row>
    <row r="36" spans="2:12" s="1" customFormat="1" ht="14.45" customHeight="1" hidden="1">
      <c r="B36" s="32"/>
      <c r="E36" s="27" t="s">
        <v>41</v>
      </c>
      <c r="F36" s="86">
        <f>ROUND((SUM(BH116:BH142)),2)</f>
        <v>0</v>
      </c>
      <c r="I36" s="96">
        <v>0.15</v>
      </c>
      <c r="J36" s="86">
        <f>0</f>
        <v>0</v>
      </c>
      <c r="L36" s="32"/>
    </row>
    <row r="37" spans="2:12" s="1" customFormat="1" ht="14.45" customHeight="1" hidden="1">
      <c r="B37" s="32"/>
      <c r="E37" s="27" t="s">
        <v>42</v>
      </c>
      <c r="F37" s="86">
        <f>ROUND((SUM(BI116:BI142)),2)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02-01_DDTS - PS 02-01</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02-01_DDTS - PS 02-01</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SUM(P117:P142)</f>
        <v>0</v>
      </c>
      <c r="Q116" s="53"/>
      <c r="R116" s="122">
        <f>SUM(R117:R142)</f>
        <v>0</v>
      </c>
      <c r="S116" s="53"/>
      <c r="T116" s="123">
        <f>SUM(T117:T142)</f>
        <v>0</v>
      </c>
      <c r="AT116" s="17" t="s">
        <v>72</v>
      </c>
      <c r="AU116" s="17" t="s">
        <v>212</v>
      </c>
      <c r="BK116" s="124">
        <f>SUM(BK117:BK142)</f>
        <v>0</v>
      </c>
    </row>
    <row r="117" spans="2:65" s="1" customFormat="1" ht="24.2" customHeight="1">
      <c r="B117" s="32"/>
      <c r="C117" s="137" t="s">
        <v>81</v>
      </c>
      <c r="D117" s="137" t="s">
        <v>243</v>
      </c>
      <c r="E117" s="138" t="s">
        <v>1517</v>
      </c>
      <c r="F117" s="139" t="s">
        <v>1518</v>
      </c>
      <c r="G117" s="140" t="s">
        <v>263</v>
      </c>
      <c r="H117" s="141">
        <v>9</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9.5">
      <c r="B118" s="32"/>
      <c r="D118" s="151" t="s">
        <v>248</v>
      </c>
      <c r="F118" s="152" t="s">
        <v>1518</v>
      </c>
      <c r="I118" s="153"/>
      <c r="L118" s="32"/>
      <c r="M118" s="154"/>
      <c r="T118" s="56"/>
      <c r="AT118" s="17" t="s">
        <v>248</v>
      </c>
      <c r="AU118" s="17" t="s">
        <v>73</v>
      </c>
    </row>
    <row r="119" spans="2:65" s="1" customFormat="1" ht="37.9" customHeight="1">
      <c r="B119" s="32"/>
      <c r="C119" s="137" t="s">
        <v>83</v>
      </c>
      <c r="D119" s="137" t="s">
        <v>243</v>
      </c>
      <c r="E119" s="138" t="s">
        <v>1519</v>
      </c>
      <c r="F119" s="139" t="s">
        <v>1520</v>
      </c>
      <c r="G119" s="140" t="s">
        <v>263</v>
      </c>
      <c r="H119" s="141">
        <v>3</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9.5">
      <c r="B120" s="32"/>
      <c r="D120" s="151" t="s">
        <v>248</v>
      </c>
      <c r="F120" s="152" t="s">
        <v>1520</v>
      </c>
      <c r="I120" s="153"/>
      <c r="L120" s="32"/>
      <c r="M120" s="154"/>
      <c r="T120" s="56"/>
      <c r="AT120" s="17" t="s">
        <v>248</v>
      </c>
      <c r="AU120" s="17" t="s">
        <v>73</v>
      </c>
    </row>
    <row r="121" spans="2:65" s="1" customFormat="1" ht="37.9" customHeight="1">
      <c r="B121" s="32"/>
      <c r="C121" s="137" t="s">
        <v>251</v>
      </c>
      <c r="D121" s="137" t="s">
        <v>243</v>
      </c>
      <c r="E121" s="138" t="s">
        <v>1521</v>
      </c>
      <c r="F121" s="139" t="s">
        <v>1522</v>
      </c>
      <c r="G121" s="140" t="s">
        <v>263</v>
      </c>
      <c r="H121" s="141">
        <v>3</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9.5">
      <c r="B122" s="32"/>
      <c r="D122" s="151" t="s">
        <v>248</v>
      </c>
      <c r="F122" s="152" t="s">
        <v>1522</v>
      </c>
      <c r="I122" s="153"/>
      <c r="L122" s="32"/>
      <c r="M122" s="154"/>
      <c r="T122" s="56"/>
      <c r="AT122" s="17" t="s">
        <v>248</v>
      </c>
      <c r="AU122" s="17" t="s">
        <v>73</v>
      </c>
    </row>
    <row r="123" spans="2:65" s="1" customFormat="1" ht="37.9" customHeight="1">
      <c r="B123" s="32"/>
      <c r="C123" s="137" t="s">
        <v>247</v>
      </c>
      <c r="D123" s="137" t="s">
        <v>243</v>
      </c>
      <c r="E123" s="138" t="s">
        <v>1523</v>
      </c>
      <c r="F123" s="139" t="s">
        <v>1524</v>
      </c>
      <c r="G123" s="140" t="s">
        <v>263</v>
      </c>
      <c r="H123" s="141">
        <v>3</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9.5">
      <c r="B124" s="32"/>
      <c r="D124" s="151" t="s">
        <v>248</v>
      </c>
      <c r="F124" s="152" t="s">
        <v>1524</v>
      </c>
      <c r="I124" s="153"/>
      <c r="L124" s="32"/>
      <c r="M124" s="154"/>
      <c r="T124" s="56"/>
      <c r="AT124" s="17" t="s">
        <v>248</v>
      </c>
      <c r="AU124" s="17" t="s">
        <v>73</v>
      </c>
    </row>
    <row r="125" spans="2:65" s="1" customFormat="1" ht="49.15" customHeight="1">
      <c r="B125" s="32"/>
      <c r="C125" s="137" t="s">
        <v>259</v>
      </c>
      <c r="D125" s="137" t="s">
        <v>243</v>
      </c>
      <c r="E125" s="138" t="s">
        <v>1525</v>
      </c>
      <c r="F125" s="139" t="s">
        <v>1526</v>
      </c>
      <c r="G125" s="140" t="s">
        <v>263</v>
      </c>
      <c r="H125" s="141">
        <v>2</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29.25">
      <c r="B126" s="32"/>
      <c r="D126" s="151" t="s">
        <v>248</v>
      </c>
      <c r="F126" s="152" t="s">
        <v>1526</v>
      </c>
      <c r="I126" s="153"/>
      <c r="L126" s="32"/>
      <c r="M126" s="154"/>
      <c r="T126" s="56"/>
      <c r="AT126" s="17" t="s">
        <v>248</v>
      </c>
      <c r="AU126" s="17" t="s">
        <v>73</v>
      </c>
    </row>
    <row r="127" spans="2:65" s="1" customFormat="1" ht="44.25" customHeight="1">
      <c r="B127" s="32"/>
      <c r="C127" s="137" t="s">
        <v>254</v>
      </c>
      <c r="D127" s="137" t="s">
        <v>243</v>
      </c>
      <c r="E127" s="138" t="s">
        <v>1527</v>
      </c>
      <c r="F127" s="139" t="s">
        <v>1528</v>
      </c>
      <c r="G127" s="140" t="s">
        <v>263</v>
      </c>
      <c r="H127" s="141">
        <v>2</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29.25">
      <c r="B128" s="32"/>
      <c r="D128" s="151" t="s">
        <v>248</v>
      </c>
      <c r="F128" s="152" t="s">
        <v>1528</v>
      </c>
      <c r="I128" s="153"/>
      <c r="L128" s="32"/>
      <c r="M128" s="154"/>
      <c r="T128" s="56"/>
      <c r="AT128" s="17" t="s">
        <v>248</v>
      </c>
      <c r="AU128" s="17" t="s">
        <v>73</v>
      </c>
    </row>
    <row r="129" spans="2:65" s="1" customFormat="1" ht="55.5" customHeight="1">
      <c r="B129" s="32"/>
      <c r="C129" s="137" t="s">
        <v>269</v>
      </c>
      <c r="D129" s="137" t="s">
        <v>243</v>
      </c>
      <c r="E129" s="138" t="s">
        <v>1529</v>
      </c>
      <c r="F129" s="139" t="s">
        <v>1530</v>
      </c>
      <c r="G129" s="140" t="s">
        <v>263</v>
      </c>
      <c r="H129" s="141">
        <v>2</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29.25">
      <c r="B130" s="32"/>
      <c r="D130" s="151" t="s">
        <v>248</v>
      </c>
      <c r="F130" s="152" t="s">
        <v>1530</v>
      </c>
      <c r="I130" s="153"/>
      <c r="L130" s="32"/>
      <c r="M130" s="154"/>
      <c r="T130" s="56"/>
      <c r="AT130" s="17" t="s">
        <v>248</v>
      </c>
      <c r="AU130" s="17" t="s">
        <v>73</v>
      </c>
    </row>
    <row r="131" spans="2:65" s="1" customFormat="1" ht="55.5" customHeight="1">
      <c r="B131" s="32"/>
      <c r="C131" s="137" t="s">
        <v>258</v>
      </c>
      <c r="D131" s="137" t="s">
        <v>243</v>
      </c>
      <c r="E131" s="138" t="s">
        <v>1531</v>
      </c>
      <c r="F131" s="139" t="s">
        <v>1532</v>
      </c>
      <c r="G131" s="140" t="s">
        <v>263</v>
      </c>
      <c r="H131" s="141">
        <v>2</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29.25">
      <c r="B132" s="32"/>
      <c r="D132" s="151" t="s">
        <v>248</v>
      </c>
      <c r="F132" s="152" t="s">
        <v>1532</v>
      </c>
      <c r="I132" s="153"/>
      <c r="L132" s="32"/>
      <c r="M132" s="154"/>
      <c r="T132" s="56"/>
      <c r="AT132" s="17" t="s">
        <v>248</v>
      </c>
      <c r="AU132" s="17" t="s">
        <v>73</v>
      </c>
    </row>
    <row r="133" spans="2:65" s="1" customFormat="1" ht="49.15" customHeight="1">
      <c r="B133" s="32"/>
      <c r="C133" s="137" t="s">
        <v>276</v>
      </c>
      <c r="D133" s="137" t="s">
        <v>243</v>
      </c>
      <c r="E133" s="138" t="s">
        <v>1533</v>
      </c>
      <c r="F133" s="139" t="s">
        <v>1534</v>
      </c>
      <c r="G133" s="140" t="s">
        <v>263</v>
      </c>
      <c r="H133" s="141">
        <v>9</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29.25">
      <c r="B134" s="32"/>
      <c r="D134" s="151" t="s">
        <v>248</v>
      </c>
      <c r="F134" s="152" t="s">
        <v>1534</v>
      </c>
      <c r="I134" s="153"/>
      <c r="L134" s="32"/>
      <c r="M134" s="154"/>
      <c r="T134" s="56"/>
      <c r="AT134" s="17" t="s">
        <v>248</v>
      </c>
      <c r="AU134" s="17" t="s">
        <v>73</v>
      </c>
    </row>
    <row r="135" spans="2:65" s="1" customFormat="1" ht="37.9" customHeight="1">
      <c r="B135" s="32"/>
      <c r="C135" s="137" t="s">
        <v>264</v>
      </c>
      <c r="D135" s="137" t="s">
        <v>243</v>
      </c>
      <c r="E135" s="138" t="s">
        <v>1535</v>
      </c>
      <c r="F135" s="139" t="s">
        <v>1536</v>
      </c>
      <c r="G135" s="140" t="s">
        <v>263</v>
      </c>
      <c r="H135" s="141">
        <v>9</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9.5">
      <c r="B136" s="32"/>
      <c r="D136" s="151" t="s">
        <v>248</v>
      </c>
      <c r="F136" s="152" t="s">
        <v>1536</v>
      </c>
      <c r="I136" s="153"/>
      <c r="L136" s="32"/>
      <c r="M136" s="154"/>
      <c r="T136" s="56"/>
      <c r="AT136" s="17" t="s">
        <v>248</v>
      </c>
      <c r="AU136" s="17" t="s">
        <v>73</v>
      </c>
    </row>
    <row r="137" spans="2:65" s="1" customFormat="1" ht="24.2" customHeight="1">
      <c r="B137" s="32"/>
      <c r="C137" s="137" t="s">
        <v>283</v>
      </c>
      <c r="D137" s="137" t="s">
        <v>243</v>
      </c>
      <c r="E137" s="138" t="s">
        <v>1537</v>
      </c>
      <c r="F137" s="139" t="s">
        <v>1538</v>
      </c>
      <c r="G137" s="140" t="s">
        <v>263</v>
      </c>
      <c r="H137" s="141">
        <v>1</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9.5">
      <c r="B138" s="32"/>
      <c r="D138" s="151" t="s">
        <v>248</v>
      </c>
      <c r="F138" s="152" t="s">
        <v>1538</v>
      </c>
      <c r="I138" s="153"/>
      <c r="L138" s="32"/>
      <c r="M138" s="154"/>
      <c r="T138" s="56"/>
      <c r="AT138" s="17" t="s">
        <v>248</v>
      </c>
      <c r="AU138" s="17" t="s">
        <v>73</v>
      </c>
    </row>
    <row r="139" spans="2:65" s="1" customFormat="1" ht="24.2" customHeight="1">
      <c r="B139" s="32"/>
      <c r="C139" s="137" t="s">
        <v>268</v>
      </c>
      <c r="D139" s="137" t="s">
        <v>243</v>
      </c>
      <c r="E139" s="138" t="s">
        <v>1539</v>
      </c>
      <c r="F139" s="139" t="s">
        <v>1540</v>
      </c>
      <c r="G139" s="140" t="s">
        <v>263</v>
      </c>
      <c r="H139" s="141">
        <v>1</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1.25">
      <c r="B140" s="32"/>
      <c r="D140" s="151" t="s">
        <v>248</v>
      </c>
      <c r="F140" s="152" t="s">
        <v>1540</v>
      </c>
      <c r="I140" s="153"/>
      <c r="L140" s="32"/>
      <c r="M140" s="154"/>
      <c r="T140" s="56"/>
      <c r="AT140" s="17" t="s">
        <v>248</v>
      </c>
      <c r="AU140" s="17" t="s">
        <v>73</v>
      </c>
    </row>
    <row r="141" spans="2:65" s="1" customFormat="1" ht="24.2" customHeight="1">
      <c r="B141" s="32"/>
      <c r="C141" s="137" t="s">
        <v>290</v>
      </c>
      <c r="D141" s="137" t="s">
        <v>243</v>
      </c>
      <c r="E141" s="138" t="s">
        <v>1541</v>
      </c>
      <c r="F141" s="139" t="s">
        <v>1542</v>
      </c>
      <c r="G141" s="140" t="s">
        <v>263</v>
      </c>
      <c r="H141" s="141">
        <v>1</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9.5">
      <c r="B142" s="32"/>
      <c r="D142" s="151" t="s">
        <v>248</v>
      </c>
      <c r="F142" s="152" t="s">
        <v>1542</v>
      </c>
      <c r="I142" s="153"/>
      <c r="L142" s="32"/>
      <c r="M142" s="167"/>
      <c r="N142" s="168"/>
      <c r="O142" s="168"/>
      <c r="P142" s="168"/>
      <c r="Q142" s="168"/>
      <c r="R142" s="168"/>
      <c r="S142" s="168"/>
      <c r="T142" s="169"/>
      <c r="AT142" s="17" t="s">
        <v>248</v>
      </c>
      <c r="AU142" s="17" t="s">
        <v>73</v>
      </c>
    </row>
    <row r="143" spans="2:12" s="1" customFormat="1" ht="6.95" customHeight="1">
      <c r="B143" s="44"/>
      <c r="C143" s="45"/>
      <c r="D143" s="45"/>
      <c r="E143" s="45"/>
      <c r="F143" s="45"/>
      <c r="G143" s="45"/>
      <c r="H143" s="45"/>
      <c r="I143" s="45"/>
      <c r="J143" s="45"/>
      <c r="K143" s="45"/>
      <c r="L143" s="32"/>
    </row>
  </sheetData>
  <sheetProtection algorithmName="SHA-512" hashValue="vr1wza7zPUGwoEWZbtt1i8wLgukZThAYhWXuWBBP/T6nx1+d15q3eQoMPHijcijC6Q08EAp0Ojqe6CMlby1Iqg==" saltValue="bFtERgnDDGcx4q80DdwjrxO6IBhKYq6OhhI2YeG7P0HOJpLvzyY0fRDqUDELR4EJH7J5E1sXbiKhcms2A4NPgQ==" spinCount="100000" sheet="1" objects="1" scenarios="1" formatColumns="0" formatRows="0" autoFilter="0"/>
  <autoFilter ref="C115:K142"/>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BM2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198</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4704</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ROUND(J120,2)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ROUND((SUM(BE120:BE270)),2)</f>
        <v>0</v>
      </c>
      <c r="I33" s="96">
        <v>0.21</v>
      </c>
      <c r="J33" s="86">
        <f>ROUND(((SUM(BE120:BE270))*I33),2)</f>
        <v>0</v>
      </c>
      <c r="L33" s="32"/>
    </row>
    <row r="34" spans="2:12" s="1" customFormat="1" ht="14.45" customHeight="1">
      <c r="B34" s="32"/>
      <c r="E34" s="27" t="s">
        <v>39</v>
      </c>
      <c r="F34" s="86">
        <f>ROUND((SUM(BF120:BF270)),2)</f>
        <v>0</v>
      </c>
      <c r="I34" s="96">
        <v>0.15</v>
      </c>
      <c r="J34" s="86">
        <f>ROUND(((SUM(BF120:BF270))*I34),2)</f>
        <v>0</v>
      </c>
      <c r="L34" s="32"/>
    </row>
    <row r="35" spans="2:12" s="1" customFormat="1" ht="14.45" customHeight="1" hidden="1">
      <c r="B35" s="32"/>
      <c r="E35" s="27" t="s">
        <v>40</v>
      </c>
      <c r="F35" s="86">
        <f>ROUND((SUM(BG120:BG270)),2)</f>
        <v>0</v>
      </c>
      <c r="I35" s="96">
        <v>0.21</v>
      </c>
      <c r="J35" s="86">
        <f>0</f>
        <v>0</v>
      </c>
      <c r="L35" s="32"/>
    </row>
    <row r="36" spans="2:12" s="1" customFormat="1" ht="14.45" customHeight="1" hidden="1">
      <c r="B36" s="32"/>
      <c r="E36" s="27" t="s">
        <v>41</v>
      </c>
      <c r="F36" s="86">
        <f>ROUND((SUM(BH120:BH270)),2)</f>
        <v>0</v>
      </c>
      <c r="I36" s="96">
        <v>0.15</v>
      </c>
      <c r="J36" s="86">
        <f>0</f>
        <v>0</v>
      </c>
      <c r="L36" s="32"/>
    </row>
    <row r="37" spans="2:12" s="1" customFormat="1" ht="14.45" customHeight="1" hidden="1">
      <c r="B37" s="32"/>
      <c r="E37" s="27" t="s">
        <v>42</v>
      </c>
      <c r="F37" s="86">
        <f>ROUND((SUM(BI120:BI270)),2)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SO 90-90 - Liberec - Mníšek u L. odpady</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J120</f>
        <v>0</v>
      </c>
      <c r="L96" s="32"/>
      <c r="AU96" s="17" t="s">
        <v>212</v>
      </c>
    </row>
    <row r="97" spans="2:12" s="8" customFormat="1" ht="24.95" customHeight="1">
      <c r="B97" s="108"/>
      <c r="D97" s="109" t="s">
        <v>2036</v>
      </c>
      <c r="E97" s="110"/>
      <c r="F97" s="110"/>
      <c r="G97" s="110"/>
      <c r="H97" s="110"/>
      <c r="I97" s="110"/>
      <c r="J97" s="111">
        <f>J161</f>
        <v>0</v>
      </c>
      <c r="L97" s="108"/>
    </row>
    <row r="98" spans="2:12" s="9" customFormat="1" ht="19.9" customHeight="1">
      <c r="B98" s="112"/>
      <c r="D98" s="113" t="s">
        <v>214</v>
      </c>
      <c r="E98" s="114"/>
      <c r="F98" s="114"/>
      <c r="G98" s="114"/>
      <c r="H98" s="114"/>
      <c r="I98" s="114"/>
      <c r="J98" s="115">
        <f>J162</f>
        <v>0</v>
      </c>
      <c r="L98" s="112"/>
    </row>
    <row r="99" spans="2:12" s="9" customFormat="1" ht="19.9" customHeight="1">
      <c r="B99" s="112"/>
      <c r="D99" s="113" t="s">
        <v>3825</v>
      </c>
      <c r="E99" s="114"/>
      <c r="F99" s="114"/>
      <c r="G99" s="114"/>
      <c r="H99" s="114"/>
      <c r="I99" s="114"/>
      <c r="J99" s="115">
        <f>J167</f>
        <v>0</v>
      </c>
      <c r="L99" s="112"/>
    </row>
    <row r="100" spans="2:12" s="8" customFormat="1" ht="24.95" customHeight="1">
      <c r="B100" s="108"/>
      <c r="D100" s="109" t="s">
        <v>225</v>
      </c>
      <c r="E100" s="110"/>
      <c r="F100" s="110"/>
      <c r="G100" s="110"/>
      <c r="H100" s="110"/>
      <c r="I100" s="110"/>
      <c r="J100" s="111">
        <f>J178</f>
        <v>0</v>
      </c>
      <c r="L100" s="108"/>
    </row>
    <row r="101" spans="2:12" s="1" customFormat="1" ht="21.75" customHeight="1">
      <c r="B101" s="32"/>
      <c r="L101" s="32"/>
    </row>
    <row r="102" spans="2:12" s="1" customFormat="1" ht="6.95" customHeight="1">
      <c r="B102" s="44"/>
      <c r="C102" s="45"/>
      <c r="D102" s="45"/>
      <c r="E102" s="45"/>
      <c r="F102" s="45"/>
      <c r="G102" s="45"/>
      <c r="H102" s="45"/>
      <c r="I102" s="45"/>
      <c r="J102" s="45"/>
      <c r="K102" s="45"/>
      <c r="L102" s="32"/>
    </row>
    <row r="106" spans="2:12" s="1" customFormat="1" ht="6.95" customHeight="1">
      <c r="B106" s="46"/>
      <c r="C106" s="47"/>
      <c r="D106" s="47"/>
      <c r="E106" s="47"/>
      <c r="F106" s="47"/>
      <c r="G106" s="47"/>
      <c r="H106" s="47"/>
      <c r="I106" s="47"/>
      <c r="J106" s="47"/>
      <c r="K106" s="47"/>
      <c r="L106" s="32"/>
    </row>
    <row r="107" spans="2:12" s="1" customFormat="1" ht="24.95" customHeight="1">
      <c r="B107" s="32"/>
      <c r="C107" s="21" t="s">
        <v>226</v>
      </c>
      <c r="L107" s="32"/>
    </row>
    <row r="108" spans="2:12" s="1" customFormat="1" ht="6.95" customHeight="1">
      <c r="B108" s="32"/>
      <c r="L108" s="32"/>
    </row>
    <row r="109" spans="2:12" s="1" customFormat="1" ht="12" customHeight="1">
      <c r="B109" s="32"/>
      <c r="C109" s="27" t="s">
        <v>16</v>
      </c>
      <c r="L109" s="32"/>
    </row>
    <row r="110" spans="2:12" s="1" customFormat="1" ht="16.5" customHeight="1">
      <c r="B110" s="32"/>
      <c r="E110" s="245" t="str">
        <f>E7</f>
        <v>Oprava trati v úseku Krásná Studánka – Mníšek u Liberce</v>
      </c>
      <c r="F110" s="246"/>
      <c r="G110" s="246"/>
      <c r="H110" s="246"/>
      <c r="L110" s="32"/>
    </row>
    <row r="111" spans="2:12" s="1" customFormat="1" ht="12" customHeight="1">
      <c r="B111" s="32"/>
      <c r="C111" s="27" t="s">
        <v>206</v>
      </c>
      <c r="L111" s="32"/>
    </row>
    <row r="112" spans="2:12" s="1" customFormat="1" ht="16.5" customHeight="1">
      <c r="B112" s="32"/>
      <c r="E112" s="241" t="str">
        <f>E9</f>
        <v>SO 90-90 - Liberec - Mníšek u L. odpady</v>
      </c>
      <c r="F112" s="247"/>
      <c r="G112" s="247"/>
      <c r="H112" s="247"/>
      <c r="L112" s="32"/>
    </row>
    <row r="113" spans="2:12" s="1" customFormat="1" ht="6.95" customHeight="1">
      <c r="B113" s="32"/>
      <c r="L113" s="32"/>
    </row>
    <row r="114" spans="2:12" s="1" customFormat="1" ht="12" customHeight="1">
      <c r="B114" s="32"/>
      <c r="C114" s="27" t="s">
        <v>20</v>
      </c>
      <c r="F114" s="25" t="str">
        <f>F12</f>
        <v xml:space="preserve"> </v>
      </c>
      <c r="I114" s="27" t="s">
        <v>22</v>
      </c>
      <c r="J114" s="52" t="str">
        <f>IF(J12="","",J12)</f>
        <v>30. 6. 2023</v>
      </c>
      <c r="L114" s="32"/>
    </row>
    <row r="115" spans="2:12" s="1" customFormat="1" ht="6.95" customHeight="1">
      <c r="B115" s="32"/>
      <c r="L115" s="32"/>
    </row>
    <row r="116" spans="2:12" s="1" customFormat="1" ht="15.2" customHeight="1">
      <c r="B116" s="32"/>
      <c r="C116" s="27" t="s">
        <v>24</v>
      </c>
      <c r="F116" s="25" t="str">
        <f>E15</f>
        <v xml:space="preserve"> </v>
      </c>
      <c r="I116" s="27" t="s">
        <v>29</v>
      </c>
      <c r="J116" s="30" t="str">
        <f>E21</f>
        <v xml:space="preserve"> </v>
      </c>
      <c r="L116" s="32"/>
    </row>
    <row r="117" spans="2:12" s="1" customFormat="1" ht="15.2" customHeight="1">
      <c r="B117" s="32"/>
      <c r="C117" s="27" t="s">
        <v>27</v>
      </c>
      <c r="F117" s="25" t="str">
        <f>IF(E18="","",E18)</f>
        <v>Vyplň údaj</v>
      </c>
      <c r="I117" s="27" t="s">
        <v>31</v>
      </c>
      <c r="J117" s="30" t="str">
        <f>E24</f>
        <v xml:space="preserve"> </v>
      </c>
      <c r="L117" s="32"/>
    </row>
    <row r="118" spans="2:12" s="1" customFormat="1" ht="10.35" customHeight="1">
      <c r="B118" s="32"/>
      <c r="L118" s="32"/>
    </row>
    <row r="119" spans="2:20" s="10" customFormat="1" ht="29.25" customHeight="1">
      <c r="B119" s="116"/>
      <c r="C119" s="117" t="s">
        <v>227</v>
      </c>
      <c r="D119" s="118" t="s">
        <v>58</v>
      </c>
      <c r="E119" s="118" t="s">
        <v>54</v>
      </c>
      <c r="F119" s="118" t="s">
        <v>55</v>
      </c>
      <c r="G119" s="118" t="s">
        <v>228</v>
      </c>
      <c r="H119" s="118" t="s">
        <v>229</v>
      </c>
      <c r="I119" s="118" t="s">
        <v>230</v>
      </c>
      <c r="J119" s="119" t="s">
        <v>210</v>
      </c>
      <c r="K119" s="120" t="s">
        <v>231</v>
      </c>
      <c r="L119" s="116"/>
      <c r="M119" s="59" t="s">
        <v>1</v>
      </c>
      <c r="N119" s="60" t="s">
        <v>37</v>
      </c>
      <c r="O119" s="60" t="s">
        <v>232</v>
      </c>
      <c r="P119" s="60" t="s">
        <v>233</v>
      </c>
      <c r="Q119" s="60" t="s">
        <v>234</v>
      </c>
      <c r="R119" s="60" t="s">
        <v>235</v>
      </c>
      <c r="S119" s="60" t="s">
        <v>236</v>
      </c>
      <c r="T119" s="61" t="s">
        <v>237</v>
      </c>
    </row>
    <row r="120" spans="2:63" s="1" customFormat="1" ht="22.9" customHeight="1">
      <c r="B120" s="32"/>
      <c r="C120" s="64" t="s">
        <v>238</v>
      </c>
      <c r="J120" s="121">
        <f>BK120</f>
        <v>0</v>
      </c>
      <c r="L120" s="32"/>
      <c r="M120" s="62"/>
      <c r="N120" s="53"/>
      <c r="O120" s="53"/>
      <c r="P120" s="122">
        <f>P121+SUM(P122:P161)+P178</f>
        <v>0</v>
      </c>
      <c r="Q120" s="53"/>
      <c r="R120" s="122">
        <f>R121+SUM(R122:R161)+R178</f>
        <v>0</v>
      </c>
      <c r="S120" s="53"/>
      <c r="T120" s="123">
        <f>T121+SUM(T122:T161)+T178</f>
        <v>0</v>
      </c>
      <c r="AT120" s="17" t="s">
        <v>72</v>
      </c>
      <c r="AU120" s="17" t="s">
        <v>212</v>
      </c>
      <c r="BK120" s="124">
        <f>BK121+SUM(BK122:BK161)+BK178</f>
        <v>0</v>
      </c>
    </row>
    <row r="121" spans="2:65" s="1" customFormat="1" ht="37.9" customHeight="1">
      <c r="B121" s="32"/>
      <c r="C121" s="137" t="s">
        <v>81</v>
      </c>
      <c r="D121" s="137" t="s">
        <v>243</v>
      </c>
      <c r="E121" s="138" t="s">
        <v>1803</v>
      </c>
      <c r="F121" s="139" t="s">
        <v>1804</v>
      </c>
      <c r="G121" s="140" t="s">
        <v>1805</v>
      </c>
      <c r="H121" s="141">
        <v>0.4</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4705</v>
      </c>
    </row>
    <row r="122" spans="2:47" s="1" customFormat="1" ht="19.5">
      <c r="B122" s="32"/>
      <c r="D122" s="151" t="s">
        <v>248</v>
      </c>
      <c r="F122" s="152" t="s">
        <v>1804</v>
      </c>
      <c r="I122" s="153"/>
      <c r="L122" s="32"/>
      <c r="M122" s="154"/>
      <c r="T122" s="56"/>
      <c r="AT122" s="17" t="s">
        <v>248</v>
      </c>
      <c r="AU122" s="17" t="s">
        <v>73</v>
      </c>
    </row>
    <row r="123" spans="2:51" s="13" customFormat="1" ht="11.25">
      <c r="B123" s="177"/>
      <c r="D123" s="151" t="s">
        <v>1584</v>
      </c>
      <c r="E123" s="178" t="s">
        <v>1</v>
      </c>
      <c r="F123" s="179" t="s">
        <v>118</v>
      </c>
      <c r="H123" s="178" t="s">
        <v>1</v>
      </c>
      <c r="I123" s="180"/>
      <c r="L123" s="177"/>
      <c r="M123" s="181"/>
      <c r="T123" s="182"/>
      <c r="AT123" s="178" t="s">
        <v>1584</v>
      </c>
      <c r="AU123" s="178" t="s">
        <v>73</v>
      </c>
      <c r="AV123" s="13" t="s">
        <v>81</v>
      </c>
      <c r="AW123" s="13" t="s">
        <v>30</v>
      </c>
      <c r="AX123" s="13" t="s">
        <v>73</v>
      </c>
      <c r="AY123" s="178" t="s">
        <v>241</v>
      </c>
    </row>
    <row r="124" spans="2:51" s="12" customFormat="1" ht="11.25">
      <c r="B124" s="170"/>
      <c r="D124" s="151" t="s">
        <v>1584</v>
      </c>
      <c r="E124" s="171" t="s">
        <v>1</v>
      </c>
      <c r="F124" s="172" t="s">
        <v>1810</v>
      </c>
      <c r="H124" s="173">
        <v>0.1</v>
      </c>
      <c r="I124" s="174"/>
      <c r="L124" s="170"/>
      <c r="M124" s="175"/>
      <c r="T124" s="176"/>
      <c r="AT124" s="171" t="s">
        <v>1584</v>
      </c>
      <c r="AU124" s="171" t="s">
        <v>73</v>
      </c>
      <c r="AV124" s="12" t="s">
        <v>83</v>
      </c>
      <c r="AW124" s="12" t="s">
        <v>30</v>
      </c>
      <c r="AX124" s="12" t="s">
        <v>73</v>
      </c>
      <c r="AY124" s="171" t="s">
        <v>241</v>
      </c>
    </row>
    <row r="125" spans="2:51" s="13" customFormat="1" ht="11.25">
      <c r="B125" s="177"/>
      <c r="D125" s="151" t="s">
        <v>1584</v>
      </c>
      <c r="E125" s="178" t="s">
        <v>1</v>
      </c>
      <c r="F125" s="179" t="s">
        <v>103</v>
      </c>
      <c r="H125" s="178" t="s">
        <v>1</v>
      </c>
      <c r="I125" s="180"/>
      <c r="L125" s="177"/>
      <c r="M125" s="181"/>
      <c r="T125" s="182"/>
      <c r="AT125" s="178" t="s">
        <v>1584</v>
      </c>
      <c r="AU125" s="178" t="s">
        <v>73</v>
      </c>
      <c r="AV125" s="13" t="s">
        <v>81</v>
      </c>
      <c r="AW125" s="13" t="s">
        <v>30</v>
      </c>
      <c r="AX125" s="13" t="s">
        <v>73</v>
      </c>
      <c r="AY125" s="178" t="s">
        <v>241</v>
      </c>
    </row>
    <row r="126" spans="2:51" s="12" customFormat="1" ht="11.25">
      <c r="B126" s="170"/>
      <c r="D126" s="151" t="s">
        <v>1584</v>
      </c>
      <c r="E126" s="171" t="s">
        <v>1</v>
      </c>
      <c r="F126" s="172" t="s">
        <v>1807</v>
      </c>
      <c r="H126" s="173">
        <v>0.2</v>
      </c>
      <c r="I126" s="174"/>
      <c r="L126" s="170"/>
      <c r="M126" s="175"/>
      <c r="T126" s="176"/>
      <c r="AT126" s="171" t="s">
        <v>1584</v>
      </c>
      <c r="AU126" s="171" t="s">
        <v>73</v>
      </c>
      <c r="AV126" s="12" t="s">
        <v>83</v>
      </c>
      <c r="AW126" s="12" t="s">
        <v>30</v>
      </c>
      <c r="AX126" s="12" t="s">
        <v>73</v>
      </c>
      <c r="AY126" s="171" t="s">
        <v>241</v>
      </c>
    </row>
    <row r="127" spans="2:51" s="13" customFormat="1" ht="11.25">
      <c r="B127" s="177"/>
      <c r="D127" s="151" t="s">
        <v>1584</v>
      </c>
      <c r="E127" s="178" t="s">
        <v>1</v>
      </c>
      <c r="F127" s="179" t="s">
        <v>121</v>
      </c>
      <c r="H127" s="178" t="s">
        <v>1</v>
      </c>
      <c r="I127" s="180"/>
      <c r="L127" s="177"/>
      <c r="M127" s="181"/>
      <c r="T127" s="182"/>
      <c r="AT127" s="178" t="s">
        <v>1584</v>
      </c>
      <c r="AU127" s="178" t="s">
        <v>73</v>
      </c>
      <c r="AV127" s="13" t="s">
        <v>81</v>
      </c>
      <c r="AW127" s="13" t="s">
        <v>30</v>
      </c>
      <c r="AX127" s="13" t="s">
        <v>73</v>
      </c>
      <c r="AY127" s="178" t="s">
        <v>241</v>
      </c>
    </row>
    <row r="128" spans="2:51" s="12" customFormat="1" ht="11.25">
      <c r="B128" s="170"/>
      <c r="D128" s="151" t="s">
        <v>1584</v>
      </c>
      <c r="E128" s="171" t="s">
        <v>1</v>
      </c>
      <c r="F128" s="172" t="s">
        <v>1810</v>
      </c>
      <c r="H128" s="173">
        <v>0.1</v>
      </c>
      <c r="I128" s="174"/>
      <c r="L128" s="170"/>
      <c r="M128" s="175"/>
      <c r="T128" s="176"/>
      <c r="AT128" s="171" t="s">
        <v>1584</v>
      </c>
      <c r="AU128" s="171" t="s">
        <v>73</v>
      </c>
      <c r="AV128" s="12" t="s">
        <v>83</v>
      </c>
      <c r="AW128" s="12" t="s">
        <v>30</v>
      </c>
      <c r="AX128" s="12" t="s">
        <v>73</v>
      </c>
      <c r="AY128" s="171" t="s">
        <v>241</v>
      </c>
    </row>
    <row r="129" spans="2:51" s="14" customFormat="1" ht="11.25">
      <c r="B129" s="186"/>
      <c r="D129" s="151" t="s">
        <v>1584</v>
      </c>
      <c r="E129" s="187" t="s">
        <v>1</v>
      </c>
      <c r="F129" s="188" t="s">
        <v>2061</v>
      </c>
      <c r="H129" s="189">
        <v>0.4</v>
      </c>
      <c r="I129" s="190"/>
      <c r="L129" s="186"/>
      <c r="M129" s="191"/>
      <c r="T129" s="192"/>
      <c r="AT129" s="187" t="s">
        <v>1584</v>
      </c>
      <c r="AU129" s="187" t="s">
        <v>73</v>
      </c>
      <c r="AV129" s="14" t="s">
        <v>247</v>
      </c>
      <c r="AW129" s="14" t="s">
        <v>30</v>
      </c>
      <c r="AX129" s="14" t="s">
        <v>81</v>
      </c>
      <c r="AY129" s="187" t="s">
        <v>241</v>
      </c>
    </row>
    <row r="130" spans="2:65" s="1" customFormat="1" ht="49.15" customHeight="1">
      <c r="B130" s="32"/>
      <c r="C130" s="137" t="s">
        <v>83</v>
      </c>
      <c r="D130" s="137" t="s">
        <v>243</v>
      </c>
      <c r="E130" s="138" t="s">
        <v>1811</v>
      </c>
      <c r="F130" s="139" t="s">
        <v>1812</v>
      </c>
      <c r="G130" s="140" t="s">
        <v>1805</v>
      </c>
      <c r="H130" s="141">
        <v>0.07</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73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4706</v>
      </c>
    </row>
    <row r="131" spans="2:47" s="1" customFormat="1" ht="29.25">
      <c r="B131" s="32"/>
      <c r="D131" s="151" t="s">
        <v>248</v>
      </c>
      <c r="F131" s="152" t="s">
        <v>1812</v>
      </c>
      <c r="I131" s="153"/>
      <c r="L131" s="32"/>
      <c r="M131" s="154"/>
      <c r="T131" s="56"/>
      <c r="AT131" s="17" t="s">
        <v>248</v>
      </c>
      <c r="AU131" s="17" t="s">
        <v>73</v>
      </c>
    </row>
    <row r="132" spans="2:51" s="13" customFormat="1" ht="11.25">
      <c r="B132" s="177"/>
      <c r="D132" s="151" t="s">
        <v>1584</v>
      </c>
      <c r="E132" s="178" t="s">
        <v>1</v>
      </c>
      <c r="F132" s="179" t="s">
        <v>118</v>
      </c>
      <c r="H132" s="178" t="s">
        <v>1</v>
      </c>
      <c r="I132" s="180"/>
      <c r="L132" s="177"/>
      <c r="M132" s="181"/>
      <c r="T132" s="182"/>
      <c r="AT132" s="178" t="s">
        <v>1584</v>
      </c>
      <c r="AU132" s="178" t="s">
        <v>73</v>
      </c>
      <c r="AV132" s="13" t="s">
        <v>81</v>
      </c>
      <c r="AW132" s="13" t="s">
        <v>30</v>
      </c>
      <c r="AX132" s="13" t="s">
        <v>73</v>
      </c>
      <c r="AY132" s="178" t="s">
        <v>241</v>
      </c>
    </row>
    <row r="133" spans="2:51" s="12" customFormat="1" ht="11.25">
      <c r="B133" s="170"/>
      <c r="D133" s="151" t="s">
        <v>1584</v>
      </c>
      <c r="E133" s="171" t="s">
        <v>1</v>
      </c>
      <c r="F133" s="172" t="s">
        <v>6</v>
      </c>
      <c r="H133" s="173">
        <v>0.01</v>
      </c>
      <c r="I133" s="174"/>
      <c r="L133" s="170"/>
      <c r="M133" s="175"/>
      <c r="T133" s="176"/>
      <c r="AT133" s="171" t="s">
        <v>1584</v>
      </c>
      <c r="AU133" s="171" t="s">
        <v>73</v>
      </c>
      <c r="AV133" s="12" t="s">
        <v>83</v>
      </c>
      <c r="AW133" s="12" t="s">
        <v>30</v>
      </c>
      <c r="AX133" s="12" t="s">
        <v>73</v>
      </c>
      <c r="AY133" s="171" t="s">
        <v>241</v>
      </c>
    </row>
    <row r="134" spans="2:51" s="13" customFormat="1" ht="11.25">
      <c r="B134" s="177"/>
      <c r="D134" s="151" t="s">
        <v>1584</v>
      </c>
      <c r="E134" s="178" t="s">
        <v>1</v>
      </c>
      <c r="F134" s="179" t="s">
        <v>103</v>
      </c>
      <c r="H134" s="178" t="s">
        <v>1</v>
      </c>
      <c r="I134" s="180"/>
      <c r="L134" s="177"/>
      <c r="M134" s="181"/>
      <c r="T134" s="182"/>
      <c r="AT134" s="178" t="s">
        <v>1584</v>
      </c>
      <c r="AU134" s="178" t="s">
        <v>73</v>
      </c>
      <c r="AV134" s="13" t="s">
        <v>81</v>
      </c>
      <c r="AW134" s="13" t="s">
        <v>30</v>
      </c>
      <c r="AX134" s="13" t="s">
        <v>73</v>
      </c>
      <c r="AY134" s="178" t="s">
        <v>241</v>
      </c>
    </row>
    <row r="135" spans="2:51" s="12" customFormat="1" ht="11.25">
      <c r="B135" s="170"/>
      <c r="D135" s="151" t="s">
        <v>1584</v>
      </c>
      <c r="E135" s="171" t="s">
        <v>1</v>
      </c>
      <c r="F135" s="172" t="s">
        <v>1813</v>
      </c>
      <c r="H135" s="173">
        <v>0.05</v>
      </c>
      <c r="I135" s="174"/>
      <c r="L135" s="170"/>
      <c r="M135" s="175"/>
      <c r="T135" s="176"/>
      <c r="AT135" s="171" t="s">
        <v>1584</v>
      </c>
      <c r="AU135" s="171" t="s">
        <v>73</v>
      </c>
      <c r="AV135" s="12" t="s">
        <v>83</v>
      </c>
      <c r="AW135" s="12" t="s">
        <v>30</v>
      </c>
      <c r="AX135" s="12" t="s">
        <v>73</v>
      </c>
      <c r="AY135" s="171" t="s">
        <v>241</v>
      </c>
    </row>
    <row r="136" spans="2:51" s="13" customFormat="1" ht="11.25">
      <c r="B136" s="177"/>
      <c r="D136" s="151" t="s">
        <v>1584</v>
      </c>
      <c r="E136" s="178" t="s">
        <v>1</v>
      </c>
      <c r="F136" s="179" t="s">
        <v>121</v>
      </c>
      <c r="H136" s="178" t="s">
        <v>1</v>
      </c>
      <c r="I136" s="180"/>
      <c r="L136" s="177"/>
      <c r="M136" s="181"/>
      <c r="T136" s="182"/>
      <c r="AT136" s="178" t="s">
        <v>1584</v>
      </c>
      <c r="AU136" s="178" t="s">
        <v>73</v>
      </c>
      <c r="AV136" s="13" t="s">
        <v>81</v>
      </c>
      <c r="AW136" s="13" t="s">
        <v>30</v>
      </c>
      <c r="AX136" s="13" t="s">
        <v>73</v>
      </c>
      <c r="AY136" s="178" t="s">
        <v>241</v>
      </c>
    </row>
    <row r="137" spans="2:51" s="12" customFormat="1" ht="11.25">
      <c r="B137" s="170"/>
      <c r="D137" s="151" t="s">
        <v>1584</v>
      </c>
      <c r="E137" s="171" t="s">
        <v>1</v>
      </c>
      <c r="F137" s="172" t="s">
        <v>6</v>
      </c>
      <c r="H137" s="173">
        <v>0.01</v>
      </c>
      <c r="I137" s="174"/>
      <c r="L137" s="170"/>
      <c r="M137" s="175"/>
      <c r="T137" s="176"/>
      <c r="AT137" s="171" t="s">
        <v>1584</v>
      </c>
      <c r="AU137" s="171" t="s">
        <v>73</v>
      </c>
      <c r="AV137" s="12" t="s">
        <v>83</v>
      </c>
      <c r="AW137" s="12" t="s">
        <v>30</v>
      </c>
      <c r="AX137" s="12" t="s">
        <v>73</v>
      </c>
      <c r="AY137" s="171" t="s">
        <v>241</v>
      </c>
    </row>
    <row r="138" spans="2:51" s="14" customFormat="1" ht="11.25">
      <c r="B138" s="186"/>
      <c r="D138" s="151" t="s">
        <v>1584</v>
      </c>
      <c r="E138" s="187" t="s">
        <v>1</v>
      </c>
      <c r="F138" s="188" t="s">
        <v>2061</v>
      </c>
      <c r="H138" s="189">
        <v>0.07</v>
      </c>
      <c r="I138" s="190"/>
      <c r="L138" s="186"/>
      <c r="M138" s="191"/>
      <c r="T138" s="192"/>
      <c r="AT138" s="187" t="s">
        <v>1584</v>
      </c>
      <c r="AU138" s="187" t="s">
        <v>73</v>
      </c>
      <c r="AV138" s="14" t="s">
        <v>247</v>
      </c>
      <c r="AW138" s="14" t="s">
        <v>30</v>
      </c>
      <c r="AX138" s="14" t="s">
        <v>81</v>
      </c>
      <c r="AY138" s="187" t="s">
        <v>241</v>
      </c>
    </row>
    <row r="139" spans="2:65" s="1" customFormat="1" ht="49.15" customHeight="1">
      <c r="B139" s="32"/>
      <c r="C139" s="137" t="s">
        <v>290</v>
      </c>
      <c r="D139" s="137" t="s">
        <v>243</v>
      </c>
      <c r="E139" s="138" t="s">
        <v>1808</v>
      </c>
      <c r="F139" s="139" t="s">
        <v>1809</v>
      </c>
      <c r="G139" s="140" t="s">
        <v>1805</v>
      </c>
      <c r="H139" s="141">
        <v>0.1</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4707</v>
      </c>
    </row>
    <row r="140" spans="2:47" s="1" customFormat="1" ht="29.25">
      <c r="B140" s="32"/>
      <c r="D140" s="151" t="s">
        <v>248</v>
      </c>
      <c r="F140" s="152" t="s">
        <v>1809</v>
      </c>
      <c r="I140" s="153"/>
      <c r="L140" s="32"/>
      <c r="M140" s="154"/>
      <c r="T140" s="56"/>
      <c r="AT140" s="17" t="s">
        <v>248</v>
      </c>
      <c r="AU140" s="17" t="s">
        <v>73</v>
      </c>
    </row>
    <row r="141" spans="2:51" s="13" customFormat="1" ht="11.25">
      <c r="B141" s="177"/>
      <c r="D141" s="151" t="s">
        <v>1584</v>
      </c>
      <c r="E141" s="178" t="s">
        <v>1</v>
      </c>
      <c r="F141" s="179" t="s">
        <v>103</v>
      </c>
      <c r="H141" s="178" t="s">
        <v>1</v>
      </c>
      <c r="I141" s="180"/>
      <c r="L141" s="177"/>
      <c r="M141" s="181"/>
      <c r="T141" s="182"/>
      <c r="AT141" s="178" t="s">
        <v>1584</v>
      </c>
      <c r="AU141" s="178" t="s">
        <v>73</v>
      </c>
      <c r="AV141" s="13" t="s">
        <v>81</v>
      </c>
      <c r="AW141" s="13" t="s">
        <v>30</v>
      </c>
      <c r="AX141" s="13" t="s">
        <v>73</v>
      </c>
      <c r="AY141" s="178" t="s">
        <v>241</v>
      </c>
    </row>
    <row r="142" spans="2:51" s="12" customFormat="1" ht="11.25">
      <c r="B142" s="170"/>
      <c r="D142" s="151" t="s">
        <v>1584</v>
      </c>
      <c r="E142" s="171" t="s">
        <v>1</v>
      </c>
      <c r="F142" s="172" t="s">
        <v>1810</v>
      </c>
      <c r="H142" s="173">
        <v>0.1</v>
      </c>
      <c r="I142" s="174"/>
      <c r="L142" s="170"/>
      <c r="M142" s="175"/>
      <c r="T142" s="176"/>
      <c r="AT142" s="171" t="s">
        <v>1584</v>
      </c>
      <c r="AU142" s="171" t="s">
        <v>73</v>
      </c>
      <c r="AV142" s="12" t="s">
        <v>83</v>
      </c>
      <c r="AW142" s="12" t="s">
        <v>30</v>
      </c>
      <c r="AX142" s="12" t="s">
        <v>81</v>
      </c>
      <c r="AY142" s="171" t="s">
        <v>241</v>
      </c>
    </row>
    <row r="143" spans="2:65" s="1" customFormat="1" ht="37.9" customHeight="1">
      <c r="B143" s="32"/>
      <c r="C143" s="137" t="s">
        <v>251</v>
      </c>
      <c r="D143" s="137" t="s">
        <v>243</v>
      </c>
      <c r="E143" s="138" t="s">
        <v>1814</v>
      </c>
      <c r="F143" s="139" t="s">
        <v>1815</v>
      </c>
      <c r="G143" s="140" t="s">
        <v>1805</v>
      </c>
      <c r="H143" s="141">
        <v>0.04</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4708</v>
      </c>
    </row>
    <row r="144" spans="2:47" s="1" customFormat="1" ht="19.5">
      <c r="B144" s="32"/>
      <c r="D144" s="151" t="s">
        <v>248</v>
      </c>
      <c r="F144" s="152" t="s">
        <v>1815</v>
      </c>
      <c r="I144" s="153"/>
      <c r="L144" s="32"/>
      <c r="M144" s="154"/>
      <c r="T144" s="56"/>
      <c r="AT144" s="17" t="s">
        <v>248</v>
      </c>
      <c r="AU144" s="17" t="s">
        <v>73</v>
      </c>
    </row>
    <row r="145" spans="2:51" s="13" customFormat="1" ht="11.25">
      <c r="B145" s="177"/>
      <c r="D145" s="151" t="s">
        <v>1584</v>
      </c>
      <c r="E145" s="178" t="s">
        <v>1</v>
      </c>
      <c r="F145" s="179" t="s">
        <v>118</v>
      </c>
      <c r="H145" s="178" t="s">
        <v>1</v>
      </c>
      <c r="I145" s="180"/>
      <c r="L145" s="177"/>
      <c r="M145" s="181"/>
      <c r="T145" s="182"/>
      <c r="AT145" s="178" t="s">
        <v>1584</v>
      </c>
      <c r="AU145" s="178" t="s">
        <v>73</v>
      </c>
      <c r="AV145" s="13" t="s">
        <v>81</v>
      </c>
      <c r="AW145" s="13" t="s">
        <v>30</v>
      </c>
      <c r="AX145" s="13" t="s">
        <v>73</v>
      </c>
      <c r="AY145" s="178" t="s">
        <v>241</v>
      </c>
    </row>
    <row r="146" spans="2:51" s="12" customFormat="1" ht="11.25">
      <c r="B146" s="170"/>
      <c r="D146" s="151" t="s">
        <v>1584</v>
      </c>
      <c r="E146" s="171" t="s">
        <v>1</v>
      </c>
      <c r="F146" s="172" t="s">
        <v>1818</v>
      </c>
      <c r="H146" s="173">
        <v>0.02</v>
      </c>
      <c r="I146" s="174"/>
      <c r="L146" s="170"/>
      <c r="M146" s="175"/>
      <c r="T146" s="176"/>
      <c r="AT146" s="171" t="s">
        <v>1584</v>
      </c>
      <c r="AU146" s="171" t="s">
        <v>73</v>
      </c>
      <c r="AV146" s="12" t="s">
        <v>83</v>
      </c>
      <c r="AW146" s="12" t="s">
        <v>30</v>
      </c>
      <c r="AX146" s="12" t="s">
        <v>73</v>
      </c>
      <c r="AY146" s="171" t="s">
        <v>241</v>
      </c>
    </row>
    <row r="147" spans="2:51" s="13" customFormat="1" ht="11.25">
      <c r="B147" s="177"/>
      <c r="D147" s="151" t="s">
        <v>1584</v>
      </c>
      <c r="E147" s="178" t="s">
        <v>1</v>
      </c>
      <c r="F147" s="179" t="s">
        <v>103</v>
      </c>
      <c r="H147" s="178" t="s">
        <v>1</v>
      </c>
      <c r="I147" s="180"/>
      <c r="L147" s="177"/>
      <c r="M147" s="181"/>
      <c r="T147" s="182"/>
      <c r="AT147" s="178" t="s">
        <v>1584</v>
      </c>
      <c r="AU147" s="178" t="s">
        <v>73</v>
      </c>
      <c r="AV147" s="13" t="s">
        <v>81</v>
      </c>
      <c r="AW147" s="13" t="s">
        <v>30</v>
      </c>
      <c r="AX147" s="13" t="s">
        <v>73</v>
      </c>
      <c r="AY147" s="178" t="s">
        <v>241</v>
      </c>
    </row>
    <row r="148" spans="2:51" s="12" customFormat="1" ht="11.25">
      <c r="B148" s="170"/>
      <c r="D148" s="151" t="s">
        <v>1584</v>
      </c>
      <c r="E148" s="171" t="s">
        <v>1</v>
      </c>
      <c r="F148" s="172" t="s">
        <v>6</v>
      </c>
      <c r="H148" s="173">
        <v>0.01</v>
      </c>
      <c r="I148" s="174"/>
      <c r="L148" s="170"/>
      <c r="M148" s="175"/>
      <c r="T148" s="176"/>
      <c r="AT148" s="171" t="s">
        <v>1584</v>
      </c>
      <c r="AU148" s="171" t="s">
        <v>73</v>
      </c>
      <c r="AV148" s="12" t="s">
        <v>83</v>
      </c>
      <c r="AW148" s="12" t="s">
        <v>30</v>
      </c>
      <c r="AX148" s="12" t="s">
        <v>73</v>
      </c>
      <c r="AY148" s="171" t="s">
        <v>241</v>
      </c>
    </row>
    <row r="149" spans="2:51" s="13" customFormat="1" ht="11.25">
      <c r="B149" s="177"/>
      <c r="D149" s="151" t="s">
        <v>1584</v>
      </c>
      <c r="E149" s="178" t="s">
        <v>1</v>
      </c>
      <c r="F149" s="179" t="s">
        <v>121</v>
      </c>
      <c r="H149" s="178" t="s">
        <v>1</v>
      </c>
      <c r="I149" s="180"/>
      <c r="L149" s="177"/>
      <c r="M149" s="181"/>
      <c r="T149" s="182"/>
      <c r="AT149" s="178" t="s">
        <v>1584</v>
      </c>
      <c r="AU149" s="178" t="s">
        <v>73</v>
      </c>
      <c r="AV149" s="13" t="s">
        <v>81</v>
      </c>
      <c r="AW149" s="13" t="s">
        <v>30</v>
      </c>
      <c r="AX149" s="13" t="s">
        <v>73</v>
      </c>
      <c r="AY149" s="178" t="s">
        <v>241</v>
      </c>
    </row>
    <row r="150" spans="2:51" s="12" customFormat="1" ht="11.25">
      <c r="B150" s="170"/>
      <c r="D150" s="151" t="s">
        <v>1584</v>
      </c>
      <c r="E150" s="171" t="s">
        <v>1</v>
      </c>
      <c r="F150" s="172" t="s">
        <v>6</v>
      </c>
      <c r="H150" s="173">
        <v>0.01</v>
      </c>
      <c r="I150" s="174"/>
      <c r="L150" s="170"/>
      <c r="M150" s="175"/>
      <c r="T150" s="176"/>
      <c r="AT150" s="171" t="s">
        <v>1584</v>
      </c>
      <c r="AU150" s="171" t="s">
        <v>73</v>
      </c>
      <c r="AV150" s="12" t="s">
        <v>83</v>
      </c>
      <c r="AW150" s="12" t="s">
        <v>30</v>
      </c>
      <c r="AX150" s="12" t="s">
        <v>73</v>
      </c>
      <c r="AY150" s="171" t="s">
        <v>241</v>
      </c>
    </row>
    <row r="151" spans="2:51" s="14" customFormat="1" ht="11.25">
      <c r="B151" s="186"/>
      <c r="D151" s="151" t="s">
        <v>1584</v>
      </c>
      <c r="E151" s="187" t="s">
        <v>1</v>
      </c>
      <c r="F151" s="188" t="s">
        <v>2061</v>
      </c>
      <c r="H151" s="189">
        <v>0.04</v>
      </c>
      <c r="I151" s="190"/>
      <c r="L151" s="186"/>
      <c r="M151" s="191"/>
      <c r="T151" s="192"/>
      <c r="AT151" s="187" t="s">
        <v>1584</v>
      </c>
      <c r="AU151" s="187" t="s">
        <v>73</v>
      </c>
      <c r="AV151" s="14" t="s">
        <v>247</v>
      </c>
      <c r="AW151" s="14" t="s">
        <v>30</v>
      </c>
      <c r="AX151" s="14" t="s">
        <v>81</v>
      </c>
      <c r="AY151" s="187" t="s">
        <v>241</v>
      </c>
    </row>
    <row r="152" spans="2:65" s="1" customFormat="1" ht="37.9" customHeight="1">
      <c r="B152" s="32"/>
      <c r="C152" s="137" t="s">
        <v>247</v>
      </c>
      <c r="D152" s="137" t="s">
        <v>243</v>
      </c>
      <c r="E152" s="138" t="s">
        <v>1816</v>
      </c>
      <c r="F152" s="139" t="s">
        <v>1817</v>
      </c>
      <c r="G152" s="140" t="s">
        <v>1805</v>
      </c>
      <c r="H152" s="141">
        <v>0.05</v>
      </c>
      <c r="I152" s="142"/>
      <c r="J152" s="143">
        <f>ROUND(I152*H152,2)</f>
        <v>0</v>
      </c>
      <c r="K152" s="144"/>
      <c r="L152" s="32"/>
      <c r="M152" s="145" t="s">
        <v>1</v>
      </c>
      <c r="N152" s="146" t="s">
        <v>38</v>
      </c>
      <c r="P152" s="147">
        <f>O152*H152</f>
        <v>0</v>
      </c>
      <c r="Q152" s="147">
        <v>0</v>
      </c>
      <c r="R152" s="147">
        <f>Q152*H152</f>
        <v>0</v>
      </c>
      <c r="S152" s="147">
        <v>0</v>
      </c>
      <c r="T152" s="148">
        <f>S152*H152</f>
        <v>0</v>
      </c>
      <c r="AR152" s="149" t="s">
        <v>247</v>
      </c>
      <c r="AT152" s="149" t="s">
        <v>243</v>
      </c>
      <c r="AU152" s="149" t="s">
        <v>73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4709</v>
      </c>
    </row>
    <row r="153" spans="2:47" s="1" customFormat="1" ht="19.5">
      <c r="B153" s="32"/>
      <c r="D153" s="151" t="s">
        <v>248</v>
      </c>
      <c r="F153" s="152" t="s">
        <v>1817</v>
      </c>
      <c r="I153" s="153"/>
      <c r="L153" s="32"/>
      <c r="M153" s="154"/>
      <c r="T153" s="56"/>
      <c r="AT153" s="17" t="s">
        <v>248</v>
      </c>
      <c r="AU153" s="17" t="s">
        <v>73</v>
      </c>
    </row>
    <row r="154" spans="2:51" s="13" customFormat="1" ht="11.25">
      <c r="B154" s="177"/>
      <c r="D154" s="151" t="s">
        <v>1584</v>
      </c>
      <c r="E154" s="178" t="s">
        <v>1</v>
      </c>
      <c r="F154" s="179" t="s">
        <v>118</v>
      </c>
      <c r="H154" s="178" t="s">
        <v>1</v>
      </c>
      <c r="I154" s="180"/>
      <c r="L154" s="177"/>
      <c r="M154" s="181"/>
      <c r="T154" s="182"/>
      <c r="AT154" s="178" t="s">
        <v>1584</v>
      </c>
      <c r="AU154" s="178" t="s">
        <v>73</v>
      </c>
      <c r="AV154" s="13" t="s">
        <v>81</v>
      </c>
      <c r="AW154" s="13" t="s">
        <v>30</v>
      </c>
      <c r="AX154" s="13" t="s">
        <v>73</v>
      </c>
      <c r="AY154" s="178" t="s">
        <v>241</v>
      </c>
    </row>
    <row r="155" spans="2:51" s="12" customFormat="1" ht="11.25">
      <c r="B155" s="170"/>
      <c r="D155" s="151" t="s">
        <v>1584</v>
      </c>
      <c r="E155" s="171" t="s">
        <v>1</v>
      </c>
      <c r="F155" s="172" t="s">
        <v>1818</v>
      </c>
      <c r="H155" s="173">
        <v>0.02</v>
      </c>
      <c r="I155" s="174"/>
      <c r="L155" s="170"/>
      <c r="M155" s="175"/>
      <c r="T155" s="176"/>
      <c r="AT155" s="171" t="s">
        <v>1584</v>
      </c>
      <c r="AU155" s="171" t="s">
        <v>73</v>
      </c>
      <c r="AV155" s="12" t="s">
        <v>83</v>
      </c>
      <c r="AW155" s="12" t="s">
        <v>30</v>
      </c>
      <c r="AX155" s="12" t="s">
        <v>73</v>
      </c>
      <c r="AY155" s="171" t="s">
        <v>241</v>
      </c>
    </row>
    <row r="156" spans="2:51" s="13" customFormat="1" ht="11.25">
      <c r="B156" s="177"/>
      <c r="D156" s="151" t="s">
        <v>1584</v>
      </c>
      <c r="E156" s="178" t="s">
        <v>1</v>
      </c>
      <c r="F156" s="179" t="s">
        <v>103</v>
      </c>
      <c r="H156" s="178" t="s">
        <v>1</v>
      </c>
      <c r="I156" s="180"/>
      <c r="L156" s="177"/>
      <c r="M156" s="181"/>
      <c r="T156" s="182"/>
      <c r="AT156" s="178" t="s">
        <v>1584</v>
      </c>
      <c r="AU156" s="178" t="s">
        <v>73</v>
      </c>
      <c r="AV156" s="13" t="s">
        <v>81</v>
      </c>
      <c r="AW156" s="13" t="s">
        <v>30</v>
      </c>
      <c r="AX156" s="13" t="s">
        <v>73</v>
      </c>
      <c r="AY156" s="178" t="s">
        <v>241</v>
      </c>
    </row>
    <row r="157" spans="2:51" s="12" customFormat="1" ht="11.25">
      <c r="B157" s="170"/>
      <c r="D157" s="151" t="s">
        <v>1584</v>
      </c>
      <c r="E157" s="171" t="s">
        <v>1</v>
      </c>
      <c r="F157" s="172" t="s">
        <v>1818</v>
      </c>
      <c r="H157" s="173">
        <v>0.02</v>
      </c>
      <c r="I157" s="174"/>
      <c r="L157" s="170"/>
      <c r="M157" s="175"/>
      <c r="T157" s="176"/>
      <c r="AT157" s="171" t="s">
        <v>1584</v>
      </c>
      <c r="AU157" s="171" t="s">
        <v>73</v>
      </c>
      <c r="AV157" s="12" t="s">
        <v>83</v>
      </c>
      <c r="AW157" s="12" t="s">
        <v>30</v>
      </c>
      <c r="AX157" s="12" t="s">
        <v>73</v>
      </c>
      <c r="AY157" s="171" t="s">
        <v>241</v>
      </c>
    </row>
    <row r="158" spans="2:51" s="13" customFormat="1" ht="11.25">
      <c r="B158" s="177"/>
      <c r="D158" s="151" t="s">
        <v>1584</v>
      </c>
      <c r="E158" s="178" t="s">
        <v>1</v>
      </c>
      <c r="F158" s="179" t="s">
        <v>121</v>
      </c>
      <c r="H158" s="178" t="s">
        <v>1</v>
      </c>
      <c r="I158" s="180"/>
      <c r="L158" s="177"/>
      <c r="M158" s="181"/>
      <c r="T158" s="182"/>
      <c r="AT158" s="178" t="s">
        <v>1584</v>
      </c>
      <c r="AU158" s="178" t="s">
        <v>73</v>
      </c>
      <c r="AV158" s="13" t="s">
        <v>81</v>
      </c>
      <c r="AW158" s="13" t="s">
        <v>30</v>
      </c>
      <c r="AX158" s="13" t="s">
        <v>73</v>
      </c>
      <c r="AY158" s="178" t="s">
        <v>241</v>
      </c>
    </row>
    <row r="159" spans="2:51" s="12" customFormat="1" ht="11.25">
      <c r="B159" s="170"/>
      <c r="D159" s="151" t="s">
        <v>1584</v>
      </c>
      <c r="E159" s="171" t="s">
        <v>1</v>
      </c>
      <c r="F159" s="172" t="s">
        <v>6</v>
      </c>
      <c r="H159" s="173">
        <v>0.01</v>
      </c>
      <c r="I159" s="174"/>
      <c r="L159" s="170"/>
      <c r="M159" s="175"/>
      <c r="T159" s="176"/>
      <c r="AT159" s="171" t="s">
        <v>1584</v>
      </c>
      <c r="AU159" s="171" t="s">
        <v>73</v>
      </c>
      <c r="AV159" s="12" t="s">
        <v>83</v>
      </c>
      <c r="AW159" s="12" t="s">
        <v>30</v>
      </c>
      <c r="AX159" s="12" t="s">
        <v>73</v>
      </c>
      <c r="AY159" s="171" t="s">
        <v>241</v>
      </c>
    </row>
    <row r="160" spans="2:51" s="14" customFormat="1" ht="11.25">
      <c r="B160" s="186"/>
      <c r="D160" s="151" t="s">
        <v>1584</v>
      </c>
      <c r="E160" s="187" t="s">
        <v>1</v>
      </c>
      <c r="F160" s="188" t="s">
        <v>2061</v>
      </c>
      <c r="H160" s="189">
        <v>0.05</v>
      </c>
      <c r="I160" s="190"/>
      <c r="L160" s="186"/>
      <c r="M160" s="191"/>
      <c r="T160" s="192"/>
      <c r="AT160" s="187" t="s">
        <v>1584</v>
      </c>
      <c r="AU160" s="187" t="s">
        <v>73</v>
      </c>
      <c r="AV160" s="14" t="s">
        <v>247</v>
      </c>
      <c r="AW160" s="14" t="s">
        <v>30</v>
      </c>
      <c r="AX160" s="14" t="s">
        <v>81</v>
      </c>
      <c r="AY160" s="187" t="s">
        <v>241</v>
      </c>
    </row>
    <row r="161" spans="2:63" s="11" customFormat="1" ht="25.9" customHeight="1">
      <c r="B161" s="125"/>
      <c r="D161" s="126" t="s">
        <v>72</v>
      </c>
      <c r="E161" s="127" t="s">
        <v>239</v>
      </c>
      <c r="F161" s="127" t="s">
        <v>2037</v>
      </c>
      <c r="I161" s="128"/>
      <c r="J161" s="129">
        <f>BK161</f>
        <v>0</v>
      </c>
      <c r="L161" s="125"/>
      <c r="M161" s="130"/>
      <c r="P161" s="131">
        <f>P162+P167</f>
        <v>0</v>
      </c>
      <c r="R161" s="131">
        <f>R162+R167</f>
        <v>0</v>
      </c>
      <c r="T161" s="132">
        <f>T162+T167</f>
        <v>0</v>
      </c>
      <c r="AR161" s="126" t="s">
        <v>81</v>
      </c>
      <c r="AT161" s="133" t="s">
        <v>72</v>
      </c>
      <c r="AU161" s="133" t="s">
        <v>73</v>
      </c>
      <c r="AY161" s="126" t="s">
        <v>241</v>
      </c>
      <c r="BK161" s="134">
        <f>BK162+BK167</f>
        <v>0</v>
      </c>
    </row>
    <row r="162" spans="2:63" s="11" customFormat="1" ht="22.9" customHeight="1">
      <c r="B162" s="125"/>
      <c r="D162" s="126" t="s">
        <v>72</v>
      </c>
      <c r="E162" s="135" t="s">
        <v>81</v>
      </c>
      <c r="F162" s="135" t="s">
        <v>242</v>
      </c>
      <c r="I162" s="128"/>
      <c r="J162" s="136">
        <f>BK162</f>
        <v>0</v>
      </c>
      <c r="L162" s="125"/>
      <c r="M162" s="130"/>
      <c r="P162" s="131">
        <f>SUM(P163:P166)</f>
        <v>0</v>
      </c>
      <c r="R162" s="131">
        <f>SUM(R163:R166)</f>
        <v>0</v>
      </c>
      <c r="T162" s="132">
        <f>SUM(T163:T166)</f>
        <v>0</v>
      </c>
      <c r="AR162" s="126" t="s">
        <v>81</v>
      </c>
      <c r="AT162" s="133" t="s">
        <v>72</v>
      </c>
      <c r="AU162" s="133" t="s">
        <v>81</v>
      </c>
      <c r="AY162" s="126" t="s">
        <v>241</v>
      </c>
      <c r="BK162" s="134">
        <f>SUM(BK163:BK166)</f>
        <v>0</v>
      </c>
    </row>
    <row r="163" spans="2:65" s="1" customFormat="1" ht="24.2" customHeight="1">
      <c r="B163" s="32"/>
      <c r="C163" s="137" t="s">
        <v>259</v>
      </c>
      <c r="D163" s="137" t="s">
        <v>243</v>
      </c>
      <c r="E163" s="138" t="s">
        <v>3972</v>
      </c>
      <c r="F163" s="139" t="s">
        <v>3905</v>
      </c>
      <c r="G163" s="140" t="s">
        <v>563</v>
      </c>
      <c r="H163" s="141">
        <v>793.008</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83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4710</v>
      </c>
    </row>
    <row r="164" spans="2:47" s="1" customFormat="1" ht="19.5">
      <c r="B164" s="32"/>
      <c r="D164" s="151" t="s">
        <v>248</v>
      </c>
      <c r="F164" s="152" t="s">
        <v>3905</v>
      </c>
      <c r="I164" s="153"/>
      <c r="L164" s="32"/>
      <c r="M164" s="154"/>
      <c r="T164" s="56"/>
      <c r="AT164" s="17" t="s">
        <v>248</v>
      </c>
      <c r="AU164" s="17" t="s">
        <v>83</v>
      </c>
    </row>
    <row r="165" spans="2:51" s="13" customFormat="1" ht="11.25">
      <c r="B165" s="177"/>
      <c r="D165" s="151" t="s">
        <v>1584</v>
      </c>
      <c r="E165" s="178" t="s">
        <v>1</v>
      </c>
      <c r="F165" s="179" t="s">
        <v>4711</v>
      </c>
      <c r="H165" s="178" t="s">
        <v>1</v>
      </c>
      <c r="I165" s="180"/>
      <c r="L165" s="177"/>
      <c r="M165" s="181"/>
      <c r="T165" s="182"/>
      <c r="AT165" s="178" t="s">
        <v>1584</v>
      </c>
      <c r="AU165" s="178" t="s">
        <v>83</v>
      </c>
      <c r="AV165" s="13" t="s">
        <v>81</v>
      </c>
      <c r="AW165" s="13" t="s">
        <v>30</v>
      </c>
      <c r="AX165" s="13" t="s">
        <v>73</v>
      </c>
      <c r="AY165" s="178" t="s">
        <v>241</v>
      </c>
    </row>
    <row r="166" spans="2:51" s="12" customFormat="1" ht="11.25">
      <c r="B166" s="170"/>
      <c r="D166" s="151" t="s">
        <v>1584</v>
      </c>
      <c r="E166" s="171" t="s">
        <v>1</v>
      </c>
      <c r="F166" s="172" t="s">
        <v>3974</v>
      </c>
      <c r="H166" s="173">
        <v>793.008</v>
      </c>
      <c r="I166" s="174"/>
      <c r="L166" s="170"/>
      <c r="M166" s="175"/>
      <c r="T166" s="176"/>
      <c r="AT166" s="171" t="s">
        <v>1584</v>
      </c>
      <c r="AU166" s="171" t="s">
        <v>83</v>
      </c>
      <c r="AV166" s="12" t="s">
        <v>83</v>
      </c>
      <c r="AW166" s="12" t="s">
        <v>30</v>
      </c>
      <c r="AX166" s="12" t="s">
        <v>81</v>
      </c>
      <c r="AY166" s="171" t="s">
        <v>241</v>
      </c>
    </row>
    <row r="167" spans="2:63" s="11" customFormat="1" ht="22.9" customHeight="1">
      <c r="B167" s="125"/>
      <c r="D167" s="126" t="s">
        <v>72</v>
      </c>
      <c r="E167" s="135" t="s">
        <v>3898</v>
      </c>
      <c r="F167" s="135" t="s">
        <v>3899</v>
      </c>
      <c r="I167" s="128"/>
      <c r="J167" s="136">
        <f>BK167</f>
        <v>0</v>
      </c>
      <c r="L167" s="125"/>
      <c r="M167" s="130"/>
      <c r="P167" s="131">
        <f>SUM(P168:P177)</f>
        <v>0</v>
      </c>
      <c r="R167" s="131">
        <f>SUM(R168:R177)</f>
        <v>0</v>
      </c>
      <c r="T167" s="132">
        <f>SUM(T168:T177)</f>
        <v>0</v>
      </c>
      <c r="AR167" s="126" t="s">
        <v>81</v>
      </c>
      <c r="AT167" s="133" t="s">
        <v>72</v>
      </c>
      <c r="AU167" s="133" t="s">
        <v>81</v>
      </c>
      <c r="AY167" s="126" t="s">
        <v>241</v>
      </c>
      <c r="BK167" s="134">
        <f>SUM(BK168:BK177)</f>
        <v>0</v>
      </c>
    </row>
    <row r="168" spans="2:65" s="1" customFormat="1" ht="33" customHeight="1">
      <c r="B168" s="32"/>
      <c r="C168" s="137" t="s">
        <v>254</v>
      </c>
      <c r="D168" s="137" t="s">
        <v>243</v>
      </c>
      <c r="E168" s="138" t="s">
        <v>3900</v>
      </c>
      <c r="F168" s="139" t="s">
        <v>3901</v>
      </c>
      <c r="G168" s="140" t="s">
        <v>563</v>
      </c>
      <c r="H168" s="141">
        <v>2.249</v>
      </c>
      <c r="I168" s="142"/>
      <c r="J168" s="143">
        <f>ROUND(I168*H168,2)</f>
        <v>0</v>
      </c>
      <c r="K168" s="144"/>
      <c r="L168" s="32"/>
      <c r="M168" s="145" t="s">
        <v>1</v>
      </c>
      <c r="N168" s="146" t="s">
        <v>38</v>
      </c>
      <c r="P168" s="147">
        <f>O168*H168</f>
        <v>0</v>
      </c>
      <c r="Q168" s="147">
        <v>0</v>
      </c>
      <c r="R168" s="147">
        <f>Q168*H168</f>
        <v>0</v>
      </c>
      <c r="S168" s="147">
        <v>0</v>
      </c>
      <c r="T168" s="148">
        <f>S168*H168</f>
        <v>0</v>
      </c>
      <c r="AR168" s="149" t="s">
        <v>247</v>
      </c>
      <c r="AT168" s="149" t="s">
        <v>243</v>
      </c>
      <c r="AU168" s="149" t="s">
        <v>83</v>
      </c>
      <c r="AY168" s="17" t="s">
        <v>241</v>
      </c>
      <c r="BE168" s="150">
        <f>IF(N168="základní",J168,0)</f>
        <v>0</v>
      </c>
      <c r="BF168" s="150">
        <f>IF(N168="snížená",J168,0)</f>
        <v>0</v>
      </c>
      <c r="BG168" s="150">
        <f>IF(N168="zákl. přenesená",J168,0)</f>
        <v>0</v>
      </c>
      <c r="BH168" s="150">
        <f>IF(N168="sníž. přenesená",J168,0)</f>
        <v>0</v>
      </c>
      <c r="BI168" s="150">
        <f>IF(N168="nulová",J168,0)</f>
        <v>0</v>
      </c>
      <c r="BJ168" s="17" t="s">
        <v>81</v>
      </c>
      <c r="BK168" s="150">
        <f>ROUND(I168*H168,2)</f>
        <v>0</v>
      </c>
      <c r="BL168" s="17" t="s">
        <v>247</v>
      </c>
      <c r="BM168" s="149" t="s">
        <v>4712</v>
      </c>
    </row>
    <row r="169" spans="2:47" s="1" customFormat="1" ht="19.5">
      <c r="B169" s="32"/>
      <c r="D169" s="151" t="s">
        <v>248</v>
      </c>
      <c r="F169" s="152" t="s">
        <v>3901</v>
      </c>
      <c r="I169" s="153"/>
      <c r="L169" s="32"/>
      <c r="M169" s="154"/>
      <c r="T169" s="56"/>
      <c r="AT169" s="17" t="s">
        <v>248</v>
      </c>
      <c r="AU169" s="17" t="s">
        <v>83</v>
      </c>
    </row>
    <row r="170" spans="2:51" s="13" customFormat="1" ht="11.25">
      <c r="B170" s="177"/>
      <c r="D170" s="151" t="s">
        <v>1584</v>
      </c>
      <c r="E170" s="178" t="s">
        <v>1</v>
      </c>
      <c r="F170" s="179" t="s">
        <v>153</v>
      </c>
      <c r="H170" s="178" t="s">
        <v>1</v>
      </c>
      <c r="I170" s="180"/>
      <c r="L170" s="177"/>
      <c r="M170" s="181"/>
      <c r="T170" s="182"/>
      <c r="AT170" s="178" t="s">
        <v>1584</v>
      </c>
      <c r="AU170" s="178" t="s">
        <v>83</v>
      </c>
      <c r="AV170" s="13" t="s">
        <v>81</v>
      </c>
      <c r="AW170" s="13" t="s">
        <v>30</v>
      </c>
      <c r="AX170" s="13" t="s">
        <v>73</v>
      </c>
      <c r="AY170" s="178" t="s">
        <v>241</v>
      </c>
    </row>
    <row r="171" spans="2:51" s="12" customFormat="1" ht="11.25">
      <c r="B171" s="170"/>
      <c r="D171" s="151" t="s">
        <v>1584</v>
      </c>
      <c r="E171" s="171" t="s">
        <v>1</v>
      </c>
      <c r="F171" s="172" t="s">
        <v>3903</v>
      </c>
      <c r="H171" s="173">
        <v>2.249</v>
      </c>
      <c r="I171" s="174"/>
      <c r="L171" s="170"/>
      <c r="M171" s="175"/>
      <c r="T171" s="176"/>
      <c r="AT171" s="171" t="s">
        <v>1584</v>
      </c>
      <c r="AU171" s="171" t="s">
        <v>83</v>
      </c>
      <c r="AV171" s="12" t="s">
        <v>83</v>
      </c>
      <c r="AW171" s="12" t="s">
        <v>30</v>
      </c>
      <c r="AX171" s="12" t="s">
        <v>73</v>
      </c>
      <c r="AY171" s="171" t="s">
        <v>241</v>
      </c>
    </row>
    <row r="172" spans="2:51" s="14" customFormat="1" ht="11.25">
      <c r="B172" s="186"/>
      <c r="D172" s="151" t="s">
        <v>1584</v>
      </c>
      <c r="E172" s="187" t="s">
        <v>1</v>
      </c>
      <c r="F172" s="188" t="s">
        <v>2061</v>
      </c>
      <c r="H172" s="189">
        <v>2.249</v>
      </c>
      <c r="I172" s="190"/>
      <c r="L172" s="186"/>
      <c r="M172" s="191"/>
      <c r="T172" s="192"/>
      <c r="AT172" s="187" t="s">
        <v>1584</v>
      </c>
      <c r="AU172" s="187" t="s">
        <v>83</v>
      </c>
      <c r="AV172" s="14" t="s">
        <v>247</v>
      </c>
      <c r="AW172" s="14" t="s">
        <v>30</v>
      </c>
      <c r="AX172" s="14" t="s">
        <v>81</v>
      </c>
      <c r="AY172" s="187" t="s">
        <v>241</v>
      </c>
    </row>
    <row r="173" spans="2:65" s="1" customFormat="1" ht="24.2" customHeight="1">
      <c r="B173" s="32"/>
      <c r="C173" s="137" t="s">
        <v>269</v>
      </c>
      <c r="D173" s="137" t="s">
        <v>243</v>
      </c>
      <c r="E173" s="138" t="s">
        <v>3904</v>
      </c>
      <c r="F173" s="139" t="s">
        <v>3905</v>
      </c>
      <c r="G173" s="140" t="s">
        <v>563</v>
      </c>
      <c r="H173" s="141">
        <v>3.468</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83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4713</v>
      </c>
    </row>
    <row r="174" spans="2:47" s="1" customFormat="1" ht="19.5">
      <c r="B174" s="32"/>
      <c r="D174" s="151" t="s">
        <v>248</v>
      </c>
      <c r="F174" s="152" t="s">
        <v>3905</v>
      </c>
      <c r="I174" s="153"/>
      <c r="L174" s="32"/>
      <c r="M174" s="154"/>
      <c r="T174" s="56"/>
      <c r="AT174" s="17" t="s">
        <v>248</v>
      </c>
      <c r="AU174" s="17" t="s">
        <v>83</v>
      </c>
    </row>
    <row r="175" spans="2:51" s="13" customFormat="1" ht="11.25">
      <c r="B175" s="177"/>
      <c r="D175" s="151" t="s">
        <v>1584</v>
      </c>
      <c r="E175" s="178" t="s">
        <v>1</v>
      </c>
      <c r="F175" s="179" t="s">
        <v>153</v>
      </c>
      <c r="H175" s="178" t="s">
        <v>1</v>
      </c>
      <c r="I175" s="180"/>
      <c r="L175" s="177"/>
      <c r="M175" s="181"/>
      <c r="T175" s="182"/>
      <c r="AT175" s="178" t="s">
        <v>1584</v>
      </c>
      <c r="AU175" s="178" t="s">
        <v>83</v>
      </c>
      <c r="AV175" s="13" t="s">
        <v>81</v>
      </c>
      <c r="AW175" s="13" t="s">
        <v>30</v>
      </c>
      <c r="AX175" s="13" t="s">
        <v>73</v>
      </c>
      <c r="AY175" s="178" t="s">
        <v>241</v>
      </c>
    </row>
    <row r="176" spans="2:51" s="12" customFormat="1" ht="11.25">
      <c r="B176" s="170"/>
      <c r="D176" s="151" t="s">
        <v>1584</v>
      </c>
      <c r="E176" s="171" t="s">
        <v>1</v>
      </c>
      <c r="F176" s="172" t="s">
        <v>3907</v>
      </c>
      <c r="H176" s="173">
        <v>3.468</v>
      </c>
      <c r="I176" s="174"/>
      <c r="L176" s="170"/>
      <c r="M176" s="175"/>
      <c r="T176" s="176"/>
      <c r="AT176" s="171" t="s">
        <v>1584</v>
      </c>
      <c r="AU176" s="171" t="s">
        <v>83</v>
      </c>
      <c r="AV176" s="12" t="s">
        <v>83</v>
      </c>
      <c r="AW176" s="12" t="s">
        <v>30</v>
      </c>
      <c r="AX176" s="12" t="s">
        <v>73</v>
      </c>
      <c r="AY176" s="171" t="s">
        <v>241</v>
      </c>
    </row>
    <row r="177" spans="2:51" s="14" customFormat="1" ht="11.25">
      <c r="B177" s="186"/>
      <c r="D177" s="151" t="s">
        <v>1584</v>
      </c>
      <c r="E177" s="187" t="s">
        <v>1</v>
      </c>
      <c r="F177" s="188" t="s">
        <v>2061</v>
      </c>
      <c r="H177" s="189">
        <v>3.468</v>
      </c>
      <c r="I177" s="190"/>
      <c r="L177" s="186"/>
      <c r="M177" s="191"/>
      <c r="T177" s="192"/>
      <c r="AT177" s="187" t="s">
        <v>1584</v>
      </c>
      <c r="AU177" s="187" t="s">
        <v>83</v>
      </c>
      <c r="AV177" s="14" t="s">
        <v>247</v>
      </c>
      <c r="AW177" s="14" t="s">
        <v>30</v>
      </c>
      <c r="AX177" s="14" t="s">
        <v>81</v>
      </c>
      <c r="AY177" s="187" t="s">
        <v>241</v>
      </c>
    </row>
    <row r="178" spans="2:63" s="11" customFormat="1" ht="25.9" customHeight="1">
      <c r="B178" s="125"/>
      <c r="D178" s="126" t="s">
        <v>72</v>
      </c>
      <c r="E178" s="127" t="s">
        <v>636</v>
      </c>
      <c r="F178" s="127" t="s">
        <v>637</v>
      </c>
      <c r="I178" s="128"/>
      <c r="J178" s="129">
        <f>BK178</f>
        <v>0</v>
      </c>
      <c r="L178" s="125"/>
      <c r="M178" s="130"/>
      <c r="P178" s="131">
        <f>SUM(P179:P270)</f>
        <v>0</v>
      </c>
      <c r="R178" s="131">
        <f>SUM(R179:R270)</f>
        <v>0</v>
      </c>
      <c r="T178" s="132">
        <f>SUM(T179:T270)</f>
        <v>0</v>
      </c>
      <c r="AR178" s="126" t="s">
        <v>247</v>
      </c>
      <c r="AT178" s="133" t="s">
        <v>72</v>
      </c>
      <c r="AU178" s="133" t="s">
        <v>73</v>
      </c>
      <c r="AY178" s="126" t="s">
        <v>241</v>
      </c>
      <c r="BK178" s="134">
        <f>SUM(BK179:BK270)</f>
        <v>0</v>
      </c>
    </row>
    <row r="179" spans="2:65" s="1" customFormat="1" ht="21.75" customHeight="1">
      <c r="B179" s="32"/>
      <c r="C179" s="137" t="s">
        <v>258</v>
      </c>
      <c r="D179" s="137" t="s">
        <v>243</v>
      </c>
      <c r="E179" s="138" t="s">
        <v>2333</v>
      </c>
      <c r="F179" s="139" t="s">
        <v>2334</v>
      </c>
      <c r="G179" s="140" t="s">
        <v>563</v>
      </c>
      <c r="H179" s="141">
        <v>12059.248</v>
      </c>
      <c r="I179" s="142"/>
      <c r="J179" s="143">
        <f>ROUND(I179*H179,2)</f>
        <v>0</v>
      </c>
      <c r="K179" s="144"/>
      <c r="L179" s="32"/>
      <c r="M179" s="145" t="s">
        <v>1</v>
      </c>
      <c r="N179" s="146" t="s">
        <v>38</v>
      </c>
      <c r="P179" s="147">
        <f>O179*H179</f>
        <v>0</v>
      </c>
      <c r="Q179" s="147">
        <v>0</v>
      </c>
      <c r="R179" s="147">
        <f>Q179*H179</f>
        <v>0</v>
      </c>
      <c r="S179" s="147">
        <v>0</v>
      </c>
      <c r="T179" s="148">
        <f>S179*H179</f>
        <v>0</v>
      </c>
      <c r="AR179" s="149" t="s">
        <v>1164</v>
      </c>
      <c r="AT179" s="149" t="s">
        <v>243</v>
      </c>
      <c r="AU179" s="149" t="s">
        <v>81</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1164</v>
      </c>
      <c r="BM179" s="149" t="s">
        <v>4714</v>
      </c>
    </row>
    <row r="180" spans="2:47" s="1" customFormat="1" ht="58.5">
      <c r="B180" s="32"/>
      <c r="D180" s="151" t="s">
        <v>248</v>
      </c>
      <c r="F180" s="152" t="s">
        <v>2336</v>
      </c>
      <c r="I180" s="153"/>
      <c r="L180" s="32"/>
      <c r="M180" s="154"/>
      <c r="T180" s="56"/>
      <c r="AT180" s="17" t="s">
        <v>248</v>
      </c>
      <c r="AU180" s="17" t="s">
        <v>81</v>
      </c>
    </row>
    <row r="181" spans="2:51" s="13" customFormat="1" ht="22.5">
      <c r="B181" s="177"/>
      <c r="D181" s="151" t="s">
        <v>1584</v>
      </c>
      <c r="E181" s="178" t="s">
        <v>1</v>
      </c>
      <c r="F181" s="179" t="s">
        <v>4715</v>
      </c>
      <c r="H181" s="178" t="s">
        <v>1</v>
      </c>
      <c r="I181" s="180"/>
      <c r="L181" s="177"/>
      <c r="M181" s="181"/>
      <c r="T181" s="182"/>
      <c r="AT181" s="178" t="s">
        <v>1584</v>
      </c>
      <c r="AU181" s="178" t="s">
        <v>81</v>
      </c>
      <c r="AV181" s="13" t="s">
        <v>81</v>
      </c>
      <c r="AW181" s="13" t="s">
        <v>30</v>
      </c>
      <c r="AX181" s="13" t="s">
        <v>73</v>
      </c>
      <c r="AY181" s="178" t="s">
        <v>241</v>
      </c>
    </row>
    <row r="182" spans="2:51" s="12" customFormat="1" ht="11.25">
      <c r="B182" s="170"/>
      <c r="D182" s="151" t="s">
        <v>1584</v>
      </c>
      <c r="E182" s="171" t="s">
        <v>1</v>
      </c>
      <c r="F182" s="172" t="s">
        <v>2338</v>
      </c>
      <c r="H182" s="173">
        <v>4228.2</v>
      </c>
      <c r="I182" s="174"/>
      <c r="L182" s="170"/>
      <c r="M182" s="175"/>
      <c r="T182" s="176"/>
      <c r="AT182" s="171" t="s">
        <v>1584</v>
      </c>
      <c r="AU182" s="171" t="s">
        <v>81</v>
      </c>
      <c r="AV182" s="12" t="s">
        <v>83</v>
      </c>
      <c r="AW182" s="12" t="s">
        <v>30</v>
      </c>
      <c r="AX182" s="12" t="s">
        <v>73</v>
      </c>
      <c r="AY182" s="171" t="s">
        <v>241</v>
      </c>
    </row>
    <row r="183" spans="2:51" s="13" customFormat="1" ht="11.25">
      <c r="B183" s="177"/>
      <c r="D183" s="151" t="s">
        <v>1584</v>
      </c>
      <c r="E183" s="178" t="s">
        <v>1</v>
      </c>
      <c r="F183" s="179" t="s">
        <v>138</v>
      </c>
      <c r="H183" s="178" t="s">
        <v>1</v>
      </c>
      <c r="I183" s="180"/>
      <c r="L183" s="177"/>
      <c r="M183" s="181"/>
      <c r="T183" s="182"/>
      <c r="AT183" s="178" t="s">
        <v>1584</v>
      </c>
      <c r="AU183" s="178" t="s">
        <v>81</v>
      </c>
      <c r="AV183" s="13" t="s">
        <v>81</v>
      </c>
      <c r="AW183" s="13" t="s">
        <v>30</v>
      </c>
      <c r="AX183" s="13" t="s">
        <v>73</v>
      </c>
      <c r="AY183" s="178" t="s">
        <v>241</v>
      </c>
    </row>
    <row r="184" spans="2:51" s="12" customFormat="1" ht="11.25">
      <c r="B184" s="170"/>
      <c r="D184" s="151" t="s">
        <v>1584</v>
      </c>
      <c r="E184" s="171" t="s">
        <v>1</v>
      </c>
      <c r="F184" s="172" t="s">
        <v>3517</v>
      </c>
      <c r="H184" s="173">
        <v>204.7</v>
      </c>
      <c r="I184" s="174"/>
      <c r="L184" s="170"/>
      <c r="M184" s="175"/>
      <c r="T184" s="176"/>
      <c r="AT184" s="171" t="s">
        <v>1584</v>
      </c>
      <c r="AU184" s="171" t="s">
        <v>81</v>
      </c>
      <c r="AV184" s="12" t="s">
        <v>83</v>
      </c>
      <c r="AW184" s="12" t="s">
        <v>30</v>
      </c>
      <c r="AX184" s="12" t="s">
        <v>73</v>
      </c>
      <c r="AY184" s="171" t="s">
        <v>241</v>
      </c>
    </row>
    <row r="185" spans="2:51" s="13" customFormat="1" ht="11.25">
      <c r="B185" s="177"/>
      <c r="D185" s="151" t="s">
        <v>1584</v>
      </c>
      <c r="E185" s="178" t="s">
        <v>1</v>
      </c>
      <c r="F185" s="179" t="s">
        <v>141</v>
      </c>
      <c r="H185" s="178" t="s">
        <v>1</v>
      </c>
      <c r="I185" s="180"/>
      <c r="L185" s="177"/>
      <c r="M185" s="181"/>
      <c r="T185" s="182"/>
      <c r="AT185" s="178" t="s">
        <v>1584</v>
      </c>
      <c r="AU185" s="178" t="s">
        <v>81</v>
      </c>
      <c r="AV185" s="13" t="s">
        <v>81</v>
      </c>
      <c r="AW185" s="13" t="s">
        <v>30</v>
      </c>
      <c r="AX185" s="13" t="s">
        <v>73</v>
      </c>
      <c r="AY185" s="178" t="s">
        <v>241</v>
      </c>
    </row>
    <row r="186" spans="2:51" s="12" customFormat="1" ht="11.25">
      <c r="B186" s="170"/>
      <c r="D186" s="151" t="s">
        <v>1584</v>
      </c>
      <c r="E186" s="171" t="s">
        <v>1</v>
      </c>
      <c r="F186" s="172" t="s">
        <v>3617</v>
      </c>
      <c r="H186" s="173">
        <v>0.06</v>
      </c>
      <c r="I186" s="174"/>
      <c r="L186" s="170"/>
      <c r="M186" s="175"/>
      <c r="T186" s="176"/>
      <c r="AT186" s="171" t="s">
        <v>1584</v>
      </c>
      <c r="AU186" s="171" t="s">
        <v>81</v>
      </c>
      <c r="AV186" s="12" t="s">
        <v>83</v>
      </c>
      <c r="AW186" s="12" t="s">
        <v>30</v>
      </c>
      <c r="AX186" s="12" t="s">
        <v>73</v>
      </c>
      <c r="AY186" s="171" t="s">
        <v>241</v>
      </c>
    </row>
    <row r="187" spans="2:51" s="12" customFormat="1" ht="11.25">
      <c r="B187" s="170"/>
      <c r="D187" s="151" t="s">
        <v>1584</v>
      </c>
      <c r="E187" s="171" t="s">
        <v>1</v>
      </c>
      <c r="F187" s="172" t="s">
        <v>3618</v>
      </c>
      <c r="H187" s="173">
        <v>9.24</v>
      </c>
      <c r="I187" s="174"/>
      <c r="L187" s="170"/>
      <c r="M187" s="175"/>
      <c r="T187" s="176"/>
      <c r="AT187" s="171" t="s">
        <v>1584</v>
      </c>
      <c r="AU187" s="171" t="s">
        <v>81</v>
      </c>
      <c r="AV187" s="12" t="s">
        <v>83</v>
      </c>
      <c r="AW187" s="12" t="s">
        <v>30</v>
      </c>
      <c r="AX187" s="12" t="s">
        <v>73</v>
      </c>
      <c r="AY187" s="171" t="s">
        <v>241</v>
      </c>
    </row>
    <row r="188" spans="2:51" s="12" customFormat="1" ht="11.25">
      <c r="B188" s="170"/>
      <c r="D188" s="151" t="s">
        <v>1584</v>
      </c>
      <c r="E188" s="171" t="s">
        <v>1</v>
      </c>
      <c r="F188" s="172" t="s">
        <v>3619</v>
      </c>
      <c r="H188" s="173">
        <v>20.84</v>
      </c>
      <c r="I188" s="174"/>
      <c r="L188" s="170"/>
      <c r="M188" s="175"/>
      <c r="T188" s="176"/>
      <c r="AT188" s="171" t="s">
        <v>1584</v>
      </c>
      <c r="AU188" s="171" t="s">
        <v>81</v>
      </c>
      <c r="AV188" s="12" t="s">
        <v>83</v>
      </c>
      <c r="AW188" s="12" t="s">
        <v>30</v>
      </c>
      <c r="AX188" s="12" t="s">
        <v>73</v>
      </c>
      <c r="AY188" s="171" t="s">
        <v>241</v>
      </c>
    </row>
    <row r="189" spans="2:51" s="12" customFormat="1" ht="11.25">
      <c r="B189" s="170"/>
      <c r="D189" s="151" t="s">
        <v>1584</v>
      </c>
      <c r="E189" s="171" t="s">
        <v>1</v>
      </c>
      <c r="F189" s="172" t="s">
        <v>3620</v>
      </c>
      <c r="H189" s="173">
        <v>1.32</v>
      </c>
      <c r="I189" s="174"/>
      <c r="L189" s="170"/>
      <c r="M189" s="175"/>
      <c r="T189" s="176"/>
      <c r="AT189" s="171" t="s">
        <v>1584</v>
      </c>
      <c r="AU189" s="171" t="s">
        <v>81</v>
      </c>
      <c r="AV189" s="12" t="s">
        <v>83</v>
      </c>
      <c r="AW189" s="12" t="s">
        <v>30</v>
      </c>
      <c r="AX189" s="12" t="s">
        <v>73</v>
      </c>
      <c r="AY189" s="171" t="s">
        <v>241</v>
      </c>
    </row>
    <row r="190" spans="2:51" s="12" customFormat="1" ht="11.25">
      <c r="B190" s="170"/>
      <c r="D190" s="151" t="s">
        <v>1584</v>
      </c>
      <c r="E190" s="171" t="s">
        <v>1</v>
      </c>
      <c r="F190" s="172" t="s">
        <v>3621</v>
      </c>
      <c r="H190" s="173">
        <v>279.5</v>
      </c>
      <c r="I190" s="174"/>
      <c r="L190" s="170"/>
      <c r="M190" s="175"/>
      <c r="T190" s="176"/>
      <c r="AT190" s="171" t="s">
        <v>1584</v>
      </c>
      <c r="AU190" s="171" t="s">
        <v>81</v>
      </c>
      <c r="AV190" s="12" t="s">
        <v>83</v>
      </c>
      <c r="AW190" s="12" t="s">
        <v>30</v>
      </c>
      <c r="AX190" s="12" t="s">
        <v>73</v>
      </c>
      <c r="AY190" s="171" t="s">
        <v>241</v>
      </c>
    </row>
    <row r="191" spans="2:51" s="13" customFormat="1" ht="11.25">
      <c r="B191" s="177"/>
      <c r="D191" s="151" t="s">
        <v>1584</v>
      </c>
      <c r="E191" s="178" t="s">
        <v>1</v>
      </c>
      <c r="F191" s="179" t="s">
        <v>144</v>
      </c>
      <c r="H191" s="178" t="s">
        <v>1</v>
      </c>
      <c r="I191" s="180"/>
      <c r="L191" s="177"/>
      <c r="M191" s="181"/>
      <c r="T191" s="182"/>
      <c r="AT191" s="178" t="s">
        <v>1584</v>
      </c>
      <c r="AU191" s="178" t="s">
        <v>81</v>
      </c>
      <c r="AV191" s="13" t="s">
        <v>81</v>
      </c>
      <c r="AW191" s="13" t="s">
        <v>30</v>
      </c>
      <c r="AX191" s="13" t="s">
        <v>73</v>
      </c>
      <c r="AY191" s="178" t="s">
        <v>241</v>
      </c>
    </row>
    <row r="192" spans="2:51" s="12" customFormat="1" ht="11.25">
      <c r="B192" s="170"/>
      <c r="D192" s="151" t="s">
        <v>1584</v>
      </c>
      <c r="E192" s="171" t="s">
        <v>1</v>
      </c>
      <c r="F192" s="172" t="s">
        <v>3697</v>
      </c>
      <c r="H192" s="173">
        <v>14.11</v>
      </c>
      <c r="I192" s="174"/>
      <c r="L192" s="170"/>
      <c r="M192" s="175"/>
      <c r="T192" s="176"/>
      <c r="AT192" s="171" t="s">
        <v>1584</v>
      </c>
      <c r="AU192" s="171" t="s">
        <v>81</v>
      </c>
      <c r="AV192" s="12" t="s">
        <v>83</v>
      </c>
      <c r="AW192" s="12" t="s">
        <v>30</v>
      </c>
      <c r="AX192" s="12" t="s">
        <v>73</v>
      </c>
      <c r="AY192" s="171" t="s">
        <v>241</v>
      </c>
    </row>
    <row r="193" spans="2:51" s="12" customFormat="1" ht="11.25">
      <c r="B193" s="170"/>
      <c r="D193" s="151" t="s">
        <v>1584</v>
      </c>
      <c r="E193" s="171" t="s">
        <v>1</v>
      </c>
      <c r="F193" s="172" t="s">
        <v>3698</v>
      </c>
      <c r="H193" s="173">
        <v>173.01</v>
      </c>
      <c r="I193" s="174"/>
      <c r="L193" s="170"/>
      <c r="M193" s="175"/>
      <c r="T193" s="176"/>
      <c r="AT193" s="171" t="s">
        <v>1584</v>
      </c>
      <c r="AU193" s="171" t="s">
        <v>81</v>
      </c>
      <c r="AV193" s="12" t="s">
        <v>83</v>
      </c>
      <c r="AW193" s="12" t="s">
        <v>30</v>
      </c>
      <c r="AX193" s="12" t="s">
        <v>73</v>
      </c>
      <c r="AY193" s="171" t="s">
        <v>241</v>
      </c>
    </row>
    <row r="194" spans="2:51" s="13" customFormat="1" ht="11.25">
      <c r="B194" s="177"/>
      <c r="D194" s="151" t="s">
        <v>1584</v>
      </c>
      <c r="E194" s="178" t="s">
        <v>1</v>
      </c>
      <c r="F194" s="179" t="s">
        <v>147</v>
      </c>
      <c r="H194" s="178" t="s">
        <v>1</v>
      </c>
      <c r="I194" s="180"/>
      <c r="L194" s="177"/>
      <c r="M194" s="181"/>
      <c r="T194" s="182"/>
      <c r="AT194" s="178" t="s">
        <v>1584</v>
      </c>
      <c r="AU194" s="178" t="s">
        <v>81</v>
      </c>
      <c r="AV194" s="13" t="s">
        <v>81</v>
      </c>
      <c r="AW194" s="13" t="s">
        <v>30</v>
      </c>
      <c r="AX194" s="13" t="s">
        <v>73</v>
      </c>
      <c r="AY194" s="178" t="s">
        <v>241</v>
      </c>
    </row>
    <row r="195" spans="2:51" s="12" customFormat="1" ht="11.25">
      <c r="B195" s="170"/>
      <c r="D195" s="151" t="s">
        <v>1584</v>
      </c>
      <c r="E195" s="171" t="s">
        <v>1</v>
      </c>
      <c r="F195" s="172" t="s">
        <v>3780</v>
      </c>
      <c r="H195" s="173">
        <v>10.78</v>
      </c>
      <c r="I195" s="174"/>
      <c r="L195" s="170"/>
      <c r="M195" s="175"/>
      <c r="T195" s="176"/>
      <c r="AT195" s="171" t="s">
        <v>1584</v>
      </c>
      <c r="AU195" s="171" t="s">
        <v>81</v>
      </c>
      <c r="AV195" s="12" t="s">
        <v>83</v>
      </c>
      <c r="AW195" s="12" t="s">
        <v>30</v>
      </c>
      <c r="AX195" s="12" t="s">
        <v>73</v>
      </c>
      <c r="AY195" s="171" t="s">
        <v>241</v>
      </c>
    </row>
    <row r="196" spans="2:51" s="12" customFormat="1" ht="11.25">
      <c r="B196" s="170"/>
      <c r="D196" s="151" t="s">
        <v>1584</v>
      </c>
      <c r="E196" s="171" t="s">
        <v>1</v>
      </c>
      <c r="F196" s="172" t="s">
        <v>3781</v>
      </c>
      <c r="H196" s="173">
        <v>21.17</v>
      </c>
      <c r="I196" s="174"/>
      <c r="L196" s="170"/>
      <c r="M196" s="175"/>
      <c r="T196" s="176"/>
      <c r="AT196" s="171" t="s">
        <v>1584</v>
      </c>
      <c r="AU196" s="171" t="s">
        <v>81</v>
      </c>
      <c r="AV196" s="12" t="s">
        <v>83</v>
      </c>
      <c r="AW196" s="12" t="s">
        <v>30</v>
      </c>
      <c r="AX196" s="12" t="s">
        <v>73</v>
      </c>
      <c r="AY196" s="171" t="s">
        <v>241</v>
      </c>
    </row>
    <row r="197" spans="2:51" s="12" customFormat="1" ht="11.25">
      <c r="B197" s="170"/>
      <c r="D197" s="151" t="s">
        <v>1584</v>
      </c>
      <c r="E197" s="171" t="s">
        <v>1</v>
      </c>
      <c r="F197" s="172" t="s">
        <v>3782</v>
      </c>
      <c r="H197" s="173">
        <v>231.42</v>
      </c>
      <c r="I197" s="174"/>
      <c r="L197" s="170"/>
      <c r="M197" s="175"/>
      <c r="T197" s="176"/>
      <c r="AT197" s="171" t="s">
        <v>1584</v>
      </c>
      <c r="AU197" s="171" t="s">
        <v>81</v>
      </c>
      <c r="AV197" s="12" t="s">
        <v>83</v>
      </c>
      <c r="AW197" s="12" t="s">
        <v>30</v>
      </c>
      <c r="AX197" s="12" t="s">
        <v>73</v>
      </c>
      <c r="AY197" s="171" t="s">
        <v>241</v>
      </c>
    </row>
    <row r="198" spans="2:51" s="13" customFormat="1" ht="11.25">
      <c r="B198" s="177"/>
      <c r="D198" s="151" t="s">
        <v>1584</v>
      </c>
      <c r="E198" s="178" t="s">
        <v>1</v>
      </c>
      <c r="F198" s="179" t="s">
        <v>4716</v>
      </c>
      <c r="H198" s="178" t="s">
        <v>1</v>
      </c>
      <c r="I198" s="180"/>
      <c r="L198" s="177"/>
      <c r="M198" s="181"/>
      <c r="T198" s="182"/>
      <c r="AT198" s="178" t="s">
        <v>1584</v>
      </c>
      <c r="AU198" s="178" t="s">
        <v>81</v>
      </c>
      <c r="AV198" s="13" t="s">
        <v>81</v>
      </c>
      <c r="AW198" s="13" t="s">
        <v>30</v>
      </c>
      <c r="AX198" s="13" t="s">
        <v>73</v>
      </c>
      <c r="AY198" s="178" t="s">
        <v>241</v>
      </c>
    </row>
    <row r="199" spans="2:51" s="12" customFormat="1" ht="11.25">
      <c r="B199" s="170"/>
      <c r="D199" s="151" t="s">
        <v>1584</v>
      </c>
      <c r="E199" s="171" t="s">
        <v>1</v>
      </c>
      <c r="F199" s="172" t="s">
        <v>423</v>
      </c>
      <c r="H199" s="173">
        <v>53</v>
      </c>
      <c r="I199" s="174"/>
      <c r="L199" s="170"/>
      <c r="M199" s="175"/>
      <c r="T199" s="176"/>
      <c r="AT199" s="171" t="s">
        <v>1584</v>
      </c>
      <c r="AU199" s="171" t="s">
        <v>81</v>
      </c>
      <c r="AV199" s="12" t="s">
        <v>83</v>
      </c>
      <c r="AW199" s="12" t="s">
        <v>30</v>
      </c>
      <c r="AX199" s="12" t="s">
        <v>73</v>
      </c>
      <c r="AY199" s="171" t="s">
        <v>241</v>
      </c>
    </row>
    <row r="200" spans="2:51" s="13" customFormat="1" ht="11.25">
      <c r="B200" s="177"/>
      <c r="D200" s="151" t="s">
        <v>1584</v>
      </c>
      <c r="E200" s="178" t="s">
        <v>1</v>
      </c>
      <c r="F200" s="179" t="s">
        <v>4717</v>
      </c>
      <c r="H200" s="178" t="s">
        <v>1</v>
      </c>
      <c r="I200" s="180"/>
      <c r="L200" s="177"/>
      <c r="M200" s="181"/>
      <c r="T200" s="182"/>
      <c r="AT200" s="178" t="s">
        <v>1584</v>
      </c>
      <c r="AU200" s="178" t="s">
        <v>81</v>
      </c>
      <c r="AV200" s="13" t="s">
        <v>81</v>
      </c>
      <c r="AW200" s="13" t="s">
        <v>30</v>
      </c>
      <c r="AX200" s="13" t="s">
        <v>73</v>
      </c>
      <c r="AY200" s="178" t="s">
        <v>241</v>
      </c>
    </row>
    <row r="201" spans="2:51" s="12" customFormat="1" ht="11.25">
      <c r="B201" s="170"/>
      <c r="D201" s="151" t="s">
        <v>1584</v>
      </c>
      <c r="E201" s="171" t="s">
        <v>1</v>
      </c>
      <c r="F201" s="172" t="s">
        <v>3131</v>
      </c>
      <c r="H201" s="173">
        <v>5877.9</v>
      </c>
      <c r="I201" s="174"/>
      <c r="L201" s="170"/>
      <c r="M201" s="175"/>
      <c r="T201" s="176"/>
      <c r="AT201" s="171" t="s">
        <v>1584</v>
      </c>
      <c r="AU201" s="171" t="s">
        <v>81</v>
      </c>
      <c r="AV201" s="12" t="s">
        <v>83</v>
      </c>
      <c r="AW201" s="12" t="s">
        <v>30</v>
      </c>
      <c r="AX201" s="12" t="s">
        <v>73</v>
      </c>
      <c r="AY201" s="171" t="s">
        <v>241</v>
      </c>
    </row>
    <row r="202" spans="2:51" s="13" customFormat="1" ht="11.25">
      <c r="B202" s="177"/>
      <c r="D202" s="151" t="s">
        <v>1584</v>
      </c>
      <c r="E202" s="178" t="s">
        <v>1</v>
      </c>
      <c r="F202" s="179" t="s">
        <v>4718</v>
      </c>
      <c r="H202" s="178" t="s">
        <v>1</v>
      </c>
      <c r="I202" s="180"/>
      <c r="L202" s="177"/>
      <c r="M202" s="181"/>
      <c r="T202" s="182"/>
      <c r="AT202" s="178" t="s">
        <v>1584</v>
      </c>
      <c r="AU202" s="178" t="s">
        <v>81</v>
      </c>
      <c r="AV202" s="13" t="s">
        <v>81</v>
      </c>
      <c r="AW202" s="13" t="s">
        <v>30</v>
      </c>
      <c r="AX202" s="13" t="s">
        <v>73</v>
      </c>
      <c r="AY202" s="178" t="s">
        <v>241</v>
      </c>
    </row>
    <row r="203" spans="2:51" s="12" customFormat="1" ht="11.25">
      <c r="B203" s="170"/>
      <c r="D203" s="151" t="s">
        <v>1584</v>
      </c>
      <c r="E203" s="171" t="s">
        <v>1</v>
      </c>
      <c r="F203" s="172" t="s">
        <v>3164</v>
      </c>
      <c r="H203" s="173">
        <v>14.94</v>
      </c>
      <c r="I203" s="174"/>
      <c r="L203" s="170"/>
      <c r="M203" s="175"/>
      <c r="T203" s="176"/>
      <c r="AT203" s="171" t="s">
        <v>1584</v>
      </c>
      <c r="AU203" s="171" t="s">
        <v>81</v>
      </c>
      <c r="AV203" s="12" t="s">
        <v>83</v>
      </c>
      <c r="AW203" s="12" t="s">
        <v>30</v>
      </c>
      <c r="AX203" s="12" t="s">
        <v>73</v>
      </c>
      <c r="AY203" s="171" t="s">
        <v>241</v>
      </c>
    </row>
    <row r="204" spans="2:51" s="13" customFormat="1" ht="22.5">
      <c r="B204" s="177"/>
      <c r="D204" s="151" t="s">
        <v>1584</v>
      </c>
      <c r="E204" s="178" t="s">
        <v>1</v>
      </c>
      <c r="F204" s="179" t="s">
        <v>4719</v>
      </c>
      <c r="H204" s="178" t="s">
        <v>1</v>
      </c>
      <c r="I204" s="180"/>
      <c r="L204" s="177"/>
      <c r="M204" s="181"/>
      <c r="T204" s="182"/>
      <c r="AT204" s="178" t="s">
        <v>1584</v>
      </c>
      <c r="AU204" s="178" t="s">
        <v>81</v>
      </c>
      <c r="AV204" s="13" t="s">
        <v>81</v>
      </c>
      <c r="AW204" s="13" t="s">
        <v>30</v>
      </c>
      <c r="AX204" s="13" t="s">
        <v>73</v>
      </c>
      <c r="AY204" s="178" t="s">
        <v>241</v>
      </c>
    </row>
    <row r="205" spans="2:51" s="12" customFormat="1" ht="11.25">
      <c r="B205" s="170"/>
      <c r="D205" s="151" t="s">
        <v>1584</v>
      </c>
      <c r="E205" s="171" t="s">
        <v>1</v>
      </c>
      <c r="F205" s="172" t="s">
        <v>3351</v>
      </c>
      <c r="H205" s="173">
        <v>724</v>
      </c>
      <c r="I205" s="174"/>
      <c r="L205" s="170"/>
      <c r="M205" s="175"/>
      <c r="T205" s="176"/>
      <c r="AT205" s="171" t="s">
        <v>1584</v>
      </c>
      <c r="AU205" s="171" t="s">
        <v>81</v>
      </c>
      <c r="AV205" s="12" t="s">
        <v>83</v>
      </c>
      <c r="AW205" s="12" t="s">
        <v>30</v>
      </c>
      <c r="AX205" s="12" t="s">
        <v>73</v>
      </c>
      <c r="AY205" s="171" t="s">
        <v>241</v>
      </c>
    </row>
    <row r="206" spans="2:51" s="13" customFormat="1" ht="22.5">
      <c r="B206" s="177"/>
      <c r="D206" s="151" t="s">
        <v>1584</v>
      </c>
      <c r="E206" s="178" t="s">
        <v>1</v>
      </c>
      <c r="F206" s="179" t="s">
        <v>4720</v>
      </c>
      <c r="H206" s="178" t="s">
        <v>1</v>
      </c>
      <c r="I206" s="180"/>
      <c r="L206" s="177"/>
      <c r="M206" s="181"/>
      <c r="T206" s="182"/>
      <c r="AT206" s="178" t="s">
        <v>1584</v>
      </c>
      <c r="AU206" s="178" t="s">
        <v>81</v>
      </c>
      <c r="AV206" s="13" t="s">
        <v>81</v>
      </c>
      <c r="AW206" s="13" t="s">
        <v>30</v>
      </c>
      <c r="AX206" s="13" t="s">
        <v>73</v>
      </c>
      <c r="AY206" s="178" t="s">
        <v>241</v>
      </c>
    </row>
    <row r="207" spans="2:51" s="12" customFormat="1" ht="11.25">
      <c r="B207" s="170"/>
      <c r="D207" s="151" t="s">
        <v>1584</v>
      </c>
      <c r="E207" s="171" t="s">
        <v>1</v>
      </c>
      <c r="F207" s="172" t="s">
        <v>3348</v>
      </c>
      <c r="H207" s="173">
        <v>10.38</v>
      </c>
      <c r="I207" s="174"/>
      <c r="L207" s="170"/>
      <c r="M207" s="175"/>
      <c r="T207" s="176"/>
      <c r="AT207" s="171" t="s">
        <v>1584</v>
      </c>
      <c r="AU207" s="171" t="s">
        <v>81</v>
      </c>
      <c r="AV207" s="12" t="s">
        <v>83</v>
      </c>
      <c r="AW207" s="12" t="s">
        <v>30</v>
      </c>
      <c r="AX207" s="12" t="s">
        <v>73</v>
      </c>
      <c r="AY207" s="171" t="s">
        <v>241</v>
      </c>
    </row>
    <row r="208" spans="2:51" s="13" customFormat="1" ht="22.5">
      <c r="B208" s="177"/>
      <c r="D208" s="151" t="s">
        <v>1584</v>
      </c>
      <c r="E208" s="178" t="s">
        <v>1</v>
      </c>
      <c r="F208" s="179" t="s">
        <v>4721</v>
      </c>
      <c r="H208" s="178" t="s">
        <v>1</v>
      </c>
      <c r="I208" s="180"/>
      <c r="L208" s="177"/>
      <c r="M208" s="181"/>
      <c r="T208" s="182"/>
      <c r="AT208" s="178" t="s">
        <v>1584</v>
      </c>
      <c r="AU208" s="178" t="s">
        <v>81</v>
      </c>
      <c r="AV208" s="13" t="s">
        <v>81</v>
      </c>
      <c r="AW208" s="13" t="s">
        <v>30</v>
      </c>
      <c r="AX208" s="13" t="s">
        <v>73</v>
      </c>
      <c r="AY208" s="178" t="s">
        <v>241</v>
      </c>
    </row>
    <row r="209" spans="2:51" s="13" customFormat="1" ht="11.25">
      <c r="B209" s="177"/>
      <c r="D209" s="151" t="s">
        <v>1584</v>
      </c>
      <c r="E209" s="178" t="s">
        <v>1</v>
      </c>
      <c r="F209" s="179" t="s">
        <v>4722</v>
      </c>
      <c r="H209" s="178" t="s">
        <v>1</v>
      </c>
      <c r="I209" s="180"/>
      <c r="L209" s="177"/>
      <c r="M209" s="181"/>
      <c r="T209" s="182"/>
      <c r="AT209" s="178" t="s">
        <v>1584</v>
      </c>
      <c r="AU209" s="178" t="s">
        <v>81</v>
      </c>
      <c r="AV209" s="13" t="s">
        <v>81</v>
      </c>
      <c r="AW209" s="13" t="s">
        <v>30</v>
      </c>
      <c r="AX209" s="13" t="s">
        <v>73</v>
      </c>
      <c r="AY209" s="178" t="s">
        <v>241</v>
      </c>
    </row>
    <row r="210" spans="2:51" s="12" customFormat="1" ht="11.25">
      <c r="B210" s="170"/>
      <c r="D210" s="151" t="s">
        <v>1584</v>
      </c>
      <c r="E210" s="171" t="s">
        <v>1</v>
      </c>
      <c r="F210" s="172" t="s">
        <v>3365</v>
      </c>
      <c r="H210" s="173">
        <v>0.858</v>
      </c>
      <c r="I210" s="174"/>
      <c r="L210" s="170"/>
      <c r="M210" s="175"/>
      <c r="T210" s="176"/>
      <c r="AT210" s="171" t="s">
        <v>1584</v>
      </c>
      <c r="AU210" s="171" t="s">
        <v>81</v>
      </c>
      <c r="AV210" s="12" t="s">
        <v>83</v>
      </c>
      <c r="AW210" s="12" t="s">
        <v>30</v>
      </c>
      <c r="AX210" s="12" t="s">
        <v>73</v>
      </c>
      <c r="AY210" s="171" t="s">
        <v>241</v>
      </c>
    </row>
    <row r="211" spans="2:51" s="13" customFormat="1" ht="11.25">
      <c r="B211" s="177"/>
      <c r="D211" s="151" t="s">
        <v>1584</v>
      </c>
      <c r="E211" s="178" t="s">
        <v>1</v>
      </c>
      <c r="F211" s="179" t="s">
        <v>150</v>
      </c>
      <c r="H211" s="178" t="s">
        <v>1</v>
      </c>
      <c r="I211" s="180"/>
      <c r="L211" s="177"/>
      <c r="M211" s="181"/>
      <c r="T211" s="182"/>
      <c r="AT211" s="178" t="s">
        <v>1584</v>
      </c>
      <c r="AU211" s="178" t="s">
        <v>81</v>
      </c>
      <c r="AV211" s="13" t="s">
        <v>81</v>
      </c>
      <c r="AW211" s="13" t="s">
        <v>30</v>
      </c>
      <c r="AX211" s="13" t="s">
        <v>73</v>
      </c>
      <c r="AY211" s="178" t="s">
        <v>241</v>
      </c>
    </row>
    <row r="212" spans="2:51" s="12" customFormat="1" ht="11.25">
      <c r="B212" s="170"/>
      <c r="D212" s="151" t="s">
        <v>1584</v>
      </c>
      <c r="E212" s="171" t="s">
        <v>1</v>
      </c>
      <c r="F212" s="172" t="s">
        <v>3822</v>
      </c>
      <c r="H212" s="173">
        <v>92.82</v>
      </c>
      <c r="I212" s="174"/>
      <c r="L212" s="170"/>
      <c r="M212" s="175"/>
      <c r="T212" s="176"/>
      <c r="AT212" s="171" t="s">
        <v>1584</v>
      </c>
      <c r="AU212" s="171" t="s">
        <v>81</v>
      </c>
      <c r="AV212" s="12" t="s">
        <v>83</v>
      </c>
      <c r="AW212" s="12" t="s">
        <v>30</v>
      </c>
      <c r="AX212" s="12" t="s">
        <v>73</v>
      </c>
      <c r="AY212" s="171" t="s">
        <v>241</v>
      </c>
    </row>
    <row r="213" spans="2:51" s="13" customFormat="1" ht="11.25">
      <c r="B213" s="177"/>
      <c r="D213" s="151" t="s">
        <v>1584</v>
      </c>
      <c r="E213" s="178" t="s">
        <v>1</v>
      </c>
      <c r="F213" s="179" t="s">
        <v>4723</v>
      </c>
      <c r="H213" s="178" t="s">
        <v>1</v>
      </c>
      <c r="I213" s="180"/>
      <c r="L213" s="177"/>
      <c r="M213" s="181"/>
      <c r="T213" s="182"/>
      <c r="AT213" s="178" t="s">
        <v>1584</v>
      </c>
      <c r="AU213" s="178" t="s">
        <v>81</v>
      </c>
      <c r="AV213" s="13" t="s">
        <v>81</v>
      </c>
      <c r="AW213" s="13" t="s">
        <v>30</v>
      </c>
      <c r="AX213" s="13" t="s">
        <v>73</v>
      </c>
      <c r="AY213" s="178" t="s">
        <v>241</v>
      </c>
    </row>
    <row r="214" spans="2:51" s="12" customFormat="1" ht="11.25">
      <c r="B214" s="170"/>
      <c r="D214" s="151" t="s">
        <v>1584</v>
      </c>
      <c r="E214" s="171" t="s">
        <v>1</v>
      </c>
      <c r="F214" s="172" t="s">
        <v>572</v>
      </c>
      <c r="H214" s="173">
        <v>91</v>
      </c>
      <c r="I214" s="174"/>
      <c r="L214" s="170"/>
      <c r="M214" s="175"/>
      <c r="T214" s="176"/>
      <c r="AT214" s="171" t="s">
        <v>1584</v>
      </c>
      <c r="AU214" s="171" t="s">
        <v>81</v>
      </c>
      <c r="AV214" s="12" t="s">
        <v>83</v>
      </c>
      <c r="AW214" s="12" t="s">
        <v>30</v>
      </c>
      <c r="AX214" s="12" t="s">
        <v>73</v>
      </c>
      <c r="AY214" s="171" t="s">
        <v>241</v>
      </c>
    </row>
    <row r="215" spans="2:51" s="14" customFormat="1" ht="11.25">
      <c r="B215" s="186"/>
      <c r="D215" s="151" t="s">
        <v>1584</v>
      </c>
      <c r="E215" s="187" t="s">
        <v>1</v>
      </c>
      <c r="F215" s="188" t="s">
        <v>2061</v>
      </c>
      <c r="H215" s="189">
        <v>12059.248</v>
      </c>
      <c r="I215" s="190"/>
      <c r="L215" s="186"/>
      <c r="M215" s="191"/>
      <c r="T215" s="192"/>
      <c r="AT215" s="187" t="s">
        <v>1584</v>
      </c>
      <c r="AU215" s="187" t="s">
        <v>81</v>
      </c>
      <c r="AV215" s="14" t="s">
        <v>247</v>
      </c>
      <c r="AW215" s="14" t="s">
        <v>30</v>
      </c>
      <c r="AX215" s="14" t="s">
        <v>81</v>
      </c>
      <c r="AY215" s="187" t="s">
        <v>241</v>
      </c>
    </row>
    <row r="216" spans="2:65" s="1" customFormat="1" ht="24.2" customHeight="1">
      <c r="B216" s="32"/>
      <c r="C216" s="137" t="s">
        <v>276</v>
      </c>
      <c r="D216" s="137" t="s">
        <v>243</v>
      </c>
      <c r="E216" s="138" t="s">
        <v>2339</v>
      </c>
      <c r="F216" s="139" t="s">
        <v>2340</v>
      </c>
      <c r="G216" s="140" t="s">
        <v>563</v>
      </c>
      <c r="H216" s="141">
        <v>3798.875</v>
      </c>
      <c r="I216" s="142"/>
      <c r="J216" s="143">
        <f>ROUND(I216*H216,2)</f>
        <v>0</v>
      </c>
      <c r="K216" s="144"/>
      <c r="L216" s="32"/>
      <c r="M216" s="145" t="s">
        <v>1</v>
      </c>
      <c r="N216" s="146" t="s">
        <v>38</v>
      </c>
      <c r="P216" s="147">
        <f>O216*H216</f>
        <v>0</v>
      </c>
      <c r="Q216" s="147">
        <v>0</v>
      </c>
      <c r="R216" s="147">
        <f>Q216*H216</f>
        <v>0</v>
      </c>
      <c r="S216" s="147">
        <v>0</v>
      </c>
      <c r="T216" s="148">
        <f>S216*H216</f>
        <v>0</v>
      </c>
      <c r="AR216" s="149" t="s">
        <v>1164</v>
      </c>
      <c r="AT216" s="149" t="s">
        <v>243</v>
      </c>
      <c r="AU216" s="149" t="s">
        <v>81</v>
      </c>
      <c r="AY216" s="17" t="s">
        <v>241</v>
      </c>
      <c r="BE216" s="150">
        <f>IF(N216="základní",J216,0)</f>
        <v>0</v>
      </c>
      <c r="BF216" s="150">
        <f>IF(N216="snížená",J216,0)</f>
        <v>0</v>
      </c>
      <c r="BG216" s="150">
        <f>IF(N216="zákl. přenesená",J216,0)</f>
        <v>0</v>
      </c>
      <c r="BH216" s="150">
        <f>IF(N216="sníž. přenesená",J216,0)</f>
        <v>0</v>
      </c>
      <c r="BI216" s="150">
        <f>IF(N216="nulová",J216,0)</f>
        <v>0</v>
      </c>
      <c r="BJ216" s="17" t="s">
        <v>81</v>
      </c>
      <c r="BK216" s="150">
        <f>ROUND(I216*H216,2)</f>
        <v>0</v>
      </c>
      <c r="BL216" s="17" t="s">
        <v>1164</v>
      </c>
      <c r="BM216" s="149" t="s">
        <v>4724</v>
      </c>
    </row>
    <row r="217" spans="2:47" s="1" customFormat="1" ht="58.5">
      <c r="B217" s="32"/>
      <c r="D217" s="151" t="s">
        <v>248</v>
      </c>
      <c r="F217" s="152" t="s">
        <v>2342</v>
      </c>
      <c r="I217" s="153"/>
      <c r="L217" s="32"/>
      <c r="M217" s="154"/>
      <c r="T217" s="56"/>
      <c r="AT217" s="17" t="s">
        <v>248</v>
      </c>
      <c r="AU217" s="17" t="s">
        <v>81</v>
      </c>
    </row>
    <row r="218" spans="2:51" s="13" customFormat="1" ht="33.75">
      <c r="B218" s="177"/>
      <c r="D218" s="151" t="s">
        <v>1584</v>
      </c>
      <c r="E218" s="178" t="s">
        <v>1</v>
      </c>
      <c r="F218" s="179" t="s">
        <v>4725</v>
      </c>
      <c r="H218" s="178" t="s">
        <v>1</v>
      </c>
      <c r="I218" s="180"/>
      <c r="L218" s="177"/>
      <c r="M218" s="181"/>
      <c r="T218" s="182"/>
      <c r="AT218" s="178" t="s">
        <v>1584</v>
      </c>
      <c r="AU218" s="178" t="s">
        <v>81</v>
      </c>
      <c r="AV218" s="13" t="s">
        <v>81</v>
      </c>
      <c r="AW218" s="13" t="s">
        <v>30</v>
      </c>
      <c r="AX218" s="13" t="s">
        <v>73</v>
      </c>
      <c r="AY218" s="178" t="s">
        <v>241</v>
      </c>
    </row>
    <row r="219" spans="2:51" s="12" customFormat="1" ht="11.25">
      <c r="B219" s="170"/>
      <c r="D219" s="151" t="s">
        <v>1584</v>
      </c>
      <c r="E219" s="171" t="s">
        <v>1</v>
      </c>
      <c r="F219" s="172" t="s">
        <v>2258</v>
      </c>
      <c r="H219" s="173">
        <v>217.977</v>
      </c>
      <c r="I219" s="174"/>
      <c r="L219" s="170"/>
      <c r="M219" s="175"/>
      <c r="T219" s="176"/>
      <c r="AT219" s="171" t="s">
        <v>1584</v>
      </c>
      <c r="AU219" s="171" t="s">
        <v>81</v>
      </c>
      <c r="AV219" s="12" t="s">
        <v>83</v>
      </c>
      <c r="AW219" s="12" t="s">
        <v>30</v>
      </c>
      <c r="AX219" s="12" t="s">
        <v>73</v>
      </c>
      <c r="AY219" s="171" t="s">
        <v>241</v>
      </c>
    </row>
    <row r="220" spans="2:51" s="13" customFormat="1" ht="33.75">
      <c r="B220" s="177"/>
      <c r="D220" s="151" t="s">
        <v>1584</v>
      </c>
      <c r="E220" s="178" t="s">
        <v>1</v>
      </c>
      <c r="F220" s="179" t="s">
        <v>2344</v>
      </c>
      <c r="H220" s="178" t="s">
        <v>1</v>
      </c>
      <c r="I220" s="180"/>
      <c r="L220" s="177"/>
      <c r="M220" s="181"/>
      <c r="T220" s="182"/>
      <c r="AT220" s="178" t="s">
        <v>1584</v>
      </c>
      <c r="AU220" s="178" t="s">
        <v>81</v>
      </c>
      <c r="AV220" s="13" t="s">
        <v>81</v>
      </c>
      <c r="AW220" s="13" t="s">
        <v>30</v>
      </c>
      <c r="AX220" s="13" t="s">
        <v>73</v>
      </c>
      <c r="AY220" s="178" t="s">
        <v>241</v>
      </c>
    </row>
    <row r="221" spans="2:51" s="13" customFormat="1" ht="11.25">
      <c r="B221" s="177"/>
      <c r="D221" s="151" t="s">
        <v>1584</v>
      </c>
      <c r="E221" s="178" t="s">
        <v>1</v>
      </c>
      <c r="F221" s="179" t="s">
        <v>123</v>
      </c>
      <c r="H221" s="178" t="s">
        <v>1</v>
      </c>
      <c r="I221" s="180"/>
      <c r="L221" s="177"/>
      <c r="M221" s="181"/>
      <c r="T221" s="182"/>
      <c r="AT221" s="178" t="s">
        <v>1584</v>
      </c>
      <c r="AU221" s="178" t="s">
        <v>81</v>
      </c>
      <c r="AV221" s="13" t="s">
        <v>81</v>
      </c>
      <c r="AW221" s="13" t="s">
        <v>30</v>
      </c>
      <c r="AX221" s="13" t="s">
        <v>73</v>
      </c>
      <c r="AY221" s="178" t="s">
        <v>241</v>
      </c>
    </row>
    <row r="222" spans="2:51" s="12" customFormat="1" ht="11.25">
      <c r="B222" s="170"/>
      <c r="D222" s="151" t="s">
        <v>1584</v>
      </c>
      <c r="E222" s="171" t="s">
        <v>1</v>
      </c>
      <c r="F222" s="172" t="s">
        <v>2307</v>
      </c>
      <c r="H222" s="173">
        <v>1778.322</v>
      </c>
      <c r="I222" s="174"/>
      <c r="L222" s="170"/>
      <c r="M222" s="175"/>
      <c r="T222" s="176"/>
      <c r="AT222" s="171" t="s">
        <v>1584</v>
      </c>
      <c r="AU222" s="171" t="s">
        <v>81</v>
      </c>
      <c r="AV222" s="12" t="s">
        <v>83</v>
      </c>
      <c r="AW222" s="12" t="s">
        <v>30</v>
      </c>
      <c r="AX222" s="12" t="s">
        <v>73</v>
      </c>
      <c r="AY222" s="171" t="s">
        <v>241</v>
      </c>
    </row>
    <row r="223" spans="2:51" s="13" customFormat="1" ht="22.5">
      <c r="B223" s="177"/>
      <c r="D223" s="151" t="s">
        <v>1584</v>
      </c>
      <c r="E223" s="178" t="s">
        <v>1</v>
      </c>
      <c r="F223" s="179" t="s">
        <v>4726</v>
      </c>
      <c r="H223" s="178" t="s">
        <v>1</v>
      </c>
      <c r="I223" s="180"/>
      <c r="L223" s="177"/>
      <c r="M223" s="181"/>
      <c r="T223" s="182"/>
      <c r="AT223" s="178" t="s">
        <v>1584</v>
      </c>
      <c r="AU223" s="178" t="s">
        <v>81</v>
      </c>
      <c r="AV223" s="13" t="s">
        <v>81</v>
      </c>
      <c r="AW223" s="13" t="s">
        <v>30</v>
      </c>
      <c r="AX223" s="13" t="s">
        <v>73</v>
      </c>
      <c r="AY223" s="178" t="s">
        <v>241</v>
      </c>
    </row>
    <row r="224" spans="2:51" s="12" customFormat="1" ht="11.25">
      <c r="B224" s="170"/>
      <c r="D224" s="151" t="s">
        <v>1584</v>
      </c>
      <c r="E224" s="171" t="s">
        <v>1</v>
      </c>
      <c r="F224" s="172" t="s">
        <v>2945</v>
      </c>
      <c r="H224" s="173">
        <v>1802.576</v>
      </c>
      <c r="I224" s="174"/>
      <c r="L224" s="170"/>
      <c r="M224" s="175"/>
      <c r="T224" s="176"/>
      <c r="AT224" s="171" t="s">
        <v>1584</v>
      </c>
      <c r="AU224" s="171" t="s">
        <v>81</v>
      </c>
      <c r="AV224" s="12" t="s">
        <v>83</v>
      </c>
      <c r="AW224" s="12" t="s">
        <v>30</v>
      </c>
      <c r="AX224" s="12" t="s">
        <v>73</v>
      </c>
      <c r="AY224" s="171" t="s">
        <v>241</v>
      </c>
    </row>
    <row r="225" spans="2:51" s="14" customFormat="1" ht="11.25">
      <c r="B225" s="186"/>
      <c r="D225" s="151" t="s">
        <v>1584</v>
      </c>
      <c r="E225" s="187" t="s">
        <v>1</v>
      </c>
      <c r="F225" s="188" t="s">
        <v>2061</v>
      </c>
      <c r="H225" s="189">
        <v>3798.875</v>
      </c>
      <c r="I225" s="190"/>
      <c r="L225" s="186"/>
      <c r="M225" s="191"/>
      <c r="T225" s="192"/>
      <c r="AT225" s="187" t="s">
        <v>1584</v>
      </c>
      <c r="AU225" s="187" t="s">
        <v>81</v>
      </c>
      <c r="AV225" s="14" t="s">
        <v>247</v>
      </c>
      <c r="AW225" s="14" t="s">
        <v>30</v>
      </c>
      <c r="AX225" s="14" t="s">
        <v>81</v>
      </c>
      <c r="AY225" s="187" t="s">
        <v>241</v>
      </c>
    </row>
    <row r="226" spans="2:65" s="1" customFormat="1" ht="24.2" customHeight="1">
      <c r="B226" s="32"/>
      <c r="C226" s="137" t="s">
        <v>264</v>
      </c>
      <c r="D226" s="137" t="s">
        <v>243</v>
      </c>
      <c r="E226" s="138" t="s">
        <v>4727</v>
      </c>
      <c r="F226" s="139" t="s">
        <v>4728</v>
      </c>
      <c r="G226" s="140" t="s">
        <v>563</v>
      </c>
      <c r="H226" s="141">
        <v>20</v>
      </c>
      <c r="I226" s="142"/>
      <c r="J226" s="143">
        <f>ROUND(I226*H226,2)</f>
        <v>0</v>
      </c>
      <c r="K226" s="144"/>
      <c r="L226" s="32"/>
      <c r="M226" s="145" t="s">
        <v>1</v>
      </c>
      <c r="N226" s="146" t="s">
        <v>38</v>
      </c>
      <c r="P226" s="147">
        <f>O226*H226</f>
        <v>0</v>
      </c>
      <c r="Q226" s="147">
        <v>0</v>
      </c>
      <c r="R226" s="147">
        <f>Q226*H226</f>
        <v>0</v>
      </c>
      <c r="S226" s="147">
        <v>0</v>
      </c>
      <c r="T226" s="148">
        <f>S226*H226</f>
        <v>0</v>
      </c>
      <c r="AR226" s="149" t="s">
        <v>1164</v>
      </c>
      <c r="AT226" s="149" t="s">
        <v>243</v>
      </c>
      <c r="AU226" s="149" t="s">
        <v>81</v>
      </c>
      <c r="AY226" s="17" t="s">
        <v>241</v>
      </c>
      <c r="BE226" s="150">
        <f>IF(N226="základní",J226,0)</f>
        <v>0</v>
      </c>
      <c r="BF226" s="150">
        <f>IF(N226="snížená",J226,0)</f>
        <v>0</v>
      </c>
      <c r="BG226" s="150">
        <f>IF(N226="zákl. přenesená",J226,0)</f>
        <v>0</v>
      </c>
      <c r="BH226" s="150">
        <f>IF(N226="sníž. přenesená",J226,0)</f>
        <v>0</v>
      </c>
      <c r="BI226" s="150">
        <f>IF(N226="nulová",J226,0)</f>
        <v>0</v>
      </c>
      <c r="BJ226" s="17" t="s">
        <v>81</v>
      </c>
      <c r="BK226" s="150">
        <f>ROUND(I226*H226,2)</f>
        <v>0</v>
      </c>
      <c r="BL226" s="17" t="s">
        <v>1164</v>
      </c>
      <c r="BM226" s="149" t="s">
        <v>4729</v>
      </c>
    </row>
    <row r="227" spans="2:47" s="1" customFormat="1" ht="58.5">
      <c r="B227" s="32"/>
      <c r="D227" s="151" t="s">
        <v>248</v>
      </c>
      <c r="F227" s="152" t="s">
        <v>4730</v>
      </c>
      <c r="I227" s="153"/>
      <c r="L227" s="32"/>
      <c r="M227" s="154"/>
      <c r="T227" s="56"/>
      <c r="AT227" s="17" t="s">
        <v>248</v>
      </c>
      <c r="AU227" s="17" t="s">
        <v>81</v>
      </c>
    </row>
    <row r="228" spans="2:51" s="13" customFormat="1" ht="11.25">
      <c r="B228" s="177"/>
      <c r="D228" s="151" t="s">
        <v>1584</v>
      </c>
      <c r="E228" s="178" t="s">
        <v>1</v>
      </c>
      <c r="F228" s="179" t="s">
        <v>4731</v>
      </c>
      <c r="H228" s="178" t="s">
        <v>1</v>
      </c>
      <c r="I228" s="180"/>
      <c r="L228" s="177"/>
      <c r="M228" s="181"/>
      <c r="T228" s="182"/>
      <c r="AT228" s="178" t="s">
        <v>1584</v>
      </c>
      <c r="AU228" s="178" t="s">
        <v>81</v>
      </c>
      <c r="AV228" s="13" t="s">
        <v>81</v>
      </c>
      <c r="AW228" s="13" t="s">
        <v>30</v>
      </c>
      <c r="AX228" s="13" t="s">
        <v>73</v>
      </c>
      <c r="AY228" s="178" t="s">
        <v>241</v>
      </c>
    </row>
    <row r="229" spans="2:51" s="12" customFormat="1" ht="11.25">
      <c r="B229" s="170"/>
      <c r="D229" s="151" t="s">
        <v>1584</v>
      </c>
      <c r="E229" s="171" t="s">
        <v>1</v>
      </c>
      <c r="F229" s="172" t="s">
        <v>264</v>
      </c>
      <c r="H229" s="173">
        <v>10</v>
      </c>
      <c r="I229" s="174"/>
      <c r="L229" s="170"/>
      <c r="M229" s="175"/>
      <c r="T229" s="176"/>
      <c r="AT229" s="171" t="s">
        <v>1584</v>
      </c>
      <c r="AU229" s="171" t="s">
        <v>81</v>
      </c>
      <c r="AV229" s="12" t="s">
        <v>83</v>
      </c>
      <c r="AW229" s="12" t="s">
        <v>30</v>
      </c>
      <c r="AX229" s="12" t="s">
        <v>73</v>
      </c>
      <c r="AY229" s="171" t="s">
        <v>241</v>
      </c>
    </row>
    <row r="230" spans="2:51" s="13" customFormat="1" ht="11.25">
      <c r="B230" s="177"/>
      <c r="D230" s="151" t="s">
        <v>1584</v>
      </c>
      <c r="E230" s="178" t="s">
        <v>1</v>
      </c>
      <c r="F230" s="179" t="s">
        <v>4732</v>
      </c>
      <c r="H230" s="178" t="s">
        <v>1</v>
      </c>
      <c r="I230" s="180"/>
      <c r="L230" s="177"/>
      <c r="M230" s="181"/>
      <c r="T230" s="182"/>
      <c r="AT230" s="178" t="s">
        <v>1584</v>
      </c>
      <c r="AU230" s="178" t="s">
        <v>81</v>
      </c>
      <c r="AV230" s="13" t="s">
        <v>81</v>
      </c>
      <c r="AW230" s="13" t="s">
        <v>30</v>
      </c>
      <c r="AX230" s="13" t="s">
        <v>73</v>
      </c>
      <c r="AY230" s="178" t="s">
        <v>241</v>
      </c>
    </row>
    <row r="231" spans="2:51" s="12" customFormat="1" ht="11.25">
      <c r="B231" s="170"/>
      <c r="D231" s="151" t="s">
        <v>1584</v>
      </c>
      <c r="E231" s="171" t="s">
        <v>1</v>
      </c>
      <c r="F231" s="172" t="s">
        <v>264</v>
      </c>
      <c r="H231" s="173">
        <v>10</v>
      </c>
      <c r="I231" s="174"/>
      <c r="L231" s="170"/>
      <c r="M231" s="175"/>
      <c r="T231" s="176"/>
      <c r="AT231" s="171" t="s">
        <v>1584</v>
      </c>
      <c r="AU231" s="171" t="s">
        <v>81</v>
      </c>
      <c r="AV231" s="12" t="s">
        <v>83</v>
      </c>
      <c r="AW231" s="12" t="s">
        <v>30</v>
      </c>
      <c r="AX231" s="12" t="s">
        <v>73</v>
      </c>
      <c r="AY231" s="171" t="s">
        <v>241</v>
      </c>
    </row>
    <row r="232" spans="2:51" s="14" customFormat="1" ht="11.25">
      <c r="B232" s="186"/>
      <c r="D232" s="151" t="s">
        <v>1584</v>
      </c>
      <c r="E232" s="187" t="s">
        <v>1</v>
      </c>
      <c r="F232" s="188" t="s">
        <v>2061</v>
      </c>
      <c r="H232" s="189">
        <v>20</v>
      </c>
      <c r="I232" s="190"/>
      <c r="L232" s="186"/>
      <c r="M232" s="191"/>
      <c r="T232" s="192"/>
      <c r="AT232" s="187" t="s">
        <v>1584</v>
      </c>
      <c r="AU232" s="187" t="s">
        <v>81</v>
      </c>
      <c r="AV232" s="14" t="s">
        <v>247</v>
      </c>
      <c r="AW232" s="14" t="s">
        <v>30</v>
      </c>
      <c r="AX232" s="14" t="s">
        <v>81</v>
      </c>
      <c r="AY232" s="187" t="s">
        <v>241</v>
      </c>
    </row>
    <row r="233" spans="2:65" s="1" customFormat="1" ht="24.2" customHeight="1">
      <c r="B233" s="32"/>
      <c r="C233" s="137" t="s">
        <v>272</v>
      </c>
      <c r="D233" s="137" t="s">
        <v>243</v>
      </c>
      <c r="E233" s="138" t="s">
        <v>2946</v>
      </c>
      <c r="F233" s="139" t="s">
        <v>2947</v>
      </c>
      <c r="G233" s="140" t="s">
        <v>563</v>
      </c>
      <c r="H233" s="141">
        <v>136.685</v>
      </c>
      <c r="I233" s="142"/>
      <c r="J233" s="143">
        <f>ROUND(I233*H233,2)</f>
        <v>0</v>
      </c>
      <c r="K233" s="144"/>
      <c r="L233" s="32"/>
      <c r="M233" s="145" t="s">
        <v>1</v>
      </c>
      <c r="N233" s="146" t="s">
        <v>38</v>
      </c>
      <c r="P233" s="147">
        <f>O233*H233</f>
        <v>0</v>
      </c>
      <c r="Q233" s="147">
        <v>0</v>
      </c>
      <c r="R233" s="147">
        <f>Q233*H233</f>
        <v>0</v>
      </c>
      <c r="S233" s="147">
        <v>0</v>
      </c>
      <c r="T233" s="148">
        <f>S233*H233</f>
        <v>0</v>
      </c>
      <c r="AR233" s="149" t="s">
        <v>1164</v>
      </c>
      <c r="AT233" s="149" t="s">
        <v>243</v>
      </c>
      <c r="AU233" s="149" t="s">
        <v>81</v>
      </c>
      <c r="AY233" s="17" t="s">
        <v>241</v>
      </c>
      <c r="BE233" s="150">
        <f>IF(N233="základní",J233,0)</f>
        <v>0</v>
      </c>
      <c r="BF233" s="150">
        <f>IF(N233="snížená",J233,0)</f>
        <v>0</v>
      </c>
      <c r="BG233" s="150">
        <f>IF(N233="zákl. přenesená",J233,0)</f>
        <v>0</v>
      </c>
      <c r="BH233" s="150">
        <f>IF(N233="sníž. přenesená",J233,0)</f>
        <v>0</v>
      </c>
      <c r="BI233" s="150">
        <f>IF(N233="nulová",J233,0)</f>
        <v>0</v>
      </c>
      <c r="BJ233" s="17" t="s">
        <v>81</v>
      </c>
      <c r="BK233" s="150">
        <f>ROUND(I233*H233,2)</f>
        <v>0</v>
      </c>
      <c r="BL233" s="17" t="s">
        <v>1164</v>
      </c>
      <c r="BM233" s="149" t="s">
        <v>4733</v>
      </c>
    </row>
    <row r="234" spans="2:47" s="1" customFormat="1" ht="58.5">
      <c r="B234" s="32"/>
      <c r="D234" s="151" t="s">
        <v>248</v>
      </c>
      <c r="F234" s="152" t="s">
        <v>2949</v>
      </c>
      <c r="I234" s="153"/>
      <c r="L234" s="32"/>
      <c r="M234" s="154"/>
      <c r="T234" s="56"/>
      <c r="AT234" s="17" t="s">
        <v>248</v>
      </c>
      <c r="AU234" s="17" t="s">
        <v>81</v>
      </c>
    </row>
    <row r="235" spans="2:51" s="13" customFormat="1" ht="22.5">
      <c r="B235" s="177"/>
      <c r="D235" s="151" t="s">
        <v>1584</v>
      </c>
      <c r="E235" s="178" t="s">
        <v>1</v>
      </c>
      <c r="F235" s="179" t="s">
        <v>4734</v>
      </c>
      <c r="H235" s="178" t="s">
        <v>1</v>
      </c>
      <c r="I235" s="180"/>
      <c r="L235" s="177"/>
      <c r="M235" s="181"/>
      <c r="T235" s="182"/>
      <c r="AT235" s="178" t="s">
        <v>1584</v>
      </c>
      <c r="AU235" s="178" t="s">
        <v>81</v>
      </c>
      <c r="AV235" s="13" t="s">
        <v>81</v>
      </c>
      <c r="AW235" s="13" t="s">
        <v>30</v>
      </c>
      <c r="AX235" s="13" t="s">
        <v>73</v>
      </c>
      <c r="AY235" s="178" t="s">
        <v>241</v>
      </c>
    </row>
    <row r="236" spans="2:51" s="12" customFormat="1" ht="11.25">
      <c r="B236" s="170"/>
      <c r="D236" s="151" t="s">
        <v>1584</v>
      </c>
      <c r="E236" s="171" t="s">
        <v>1</v>
      </c>
      <c r="F236" s="172" t="s">
        <v>2951</v>
      </c>
      <c r="H236" s="173">
        <v>136.685</v>
      </c>
      <c r="I236" s="174"/>
      <c r="L236" s="170"/>
      <c r="M236" s="175"/>
      <c r="T236" s="176"/>
      <c r="AT236" s="171" t="s">
        <v>1584</v>
      </c>
      <c r="AU236" s="171" t="s">
        <v>81</v>
      </c>
      <c r="AV236" s="12" t="s">
        <v>83</v>
      </c>
      <c r="AW236" s="12" t="s">
        <v>30</v>
      </c>
      <c r="AX236" s="12" t="s">
        <v>81</v>
      </c>
      <c r="AY236" s="171" t="s">
        <v>241</v>
      </c>
    </row>
    <row r="237" spans="2:65" s="1" customFormat="1" ht="21.75" customHeight="1">
      <c r="B237" s="32"/>
      <c r="C237" s="137" t="s">
        <v>8</v>
      </c>
      <c r="D237" s="137" t="s">
        <v>243</v>
      </c>
      <c r="E237" s="138" t="s">
        <v>2952</v>
      </c>
      <c r="F237" s="139" t="s">
        <v>2953</v>
      </c>
      <c r="G237" s="140" t="s">
        <v>563</v>
      </c>
      <c r="H237" s="141">
        <v>153.375</v>
      </c>
      <c r="I237" s="142"/>
      <c r="J237" s="143">
        <f>ROUND(I237*H237,2)</f>
        <v>0</v>
      </c>
      <c r="K237" s="144"/>
      <c r="L237" s="32"/>
      <c r="M237" s="145" t="s">
        <v>1</v>
      </c>
      <c r="N237" s="146" t="s">
        <v>38</v>
      </c>
      <c r="P237" s="147">
        <f>O237*H237</f>
        <v>0</v>
      </c>
      <c r="Q237" s="147">
        <v>0</v>
      </c>
      <c r="R237" s="147">
        <f>Q237*H237</f>
        <v>0</v>
      </c>
      <c r="S237" s="147">
        <v>0</v>
      </c>
      <c r="T237" s="148">
        <f>S237*H237</f>
        <v>0</v>
      </c>
      <c r="AR237" s="149" t="s">
        <v>1164</v>
      </c>
      <c r="AT237" s="149" t="s">
        <v>243</v>
      </c>
      <c r="AU237" s="149" t="s">
        <v>81</v>
      </c>
      <c r="AY237" s="17" t="s">
        <v>241</v>
      </c>
      <c r="BE237" s="150">
        <f>IF(N237="základní",J237,0)</f>
        <v>0</v>
      </c>
      <c r="BF237" s="150">
        <f>IF(N237="snížená",J237,0)</f>
        <v>0</v>
      </c>
      <c r="BG237" s="150">
        <f>IF(N237="zákl. přenesená",J237,0)</f>
        <v>0</v>
      </c>
      <c r="BH237" s="150">
        <f>IF(N237="sníž. přenesená",J237,0)</f>
        <v>0</v>
      </c>
      <c r="BI237" s="150">
        <f>IF(N237="nulová",J237,0)</f>
        <v>0</v>
      </c>
      <c r="BJ237" s="17" t="s">
        <v>81</v>
      </c>
      <c r="BK237" s="150">
        <f>ROUND(I237*H237,2)</f>
        <v>0</v>
      </c>
      <c r="BL237" s="17" t="s">
        <v>1164</v>
      </c>
      <c r="BM237" s="149" t="s">
        <v>4735</v>
      </c>
    </row>
    <row r="238" spans="2:47" s="1" customFormat="1" ht="58.5">
      <c r="B238" s="32"/>
      <c r="D238" s="151" t="s">
        <v>248</v>
      </c>
      <c r="F238" s="152" t="s">
        <v>2955</v>
      </c>
      <c r="I238" s="153"/>
      <c r="L238" s="32"/>
      <c r="M238" s="154"/>
      <c r="T238" s="56"/>
      <c r="AT238" s="17" t="s">
        <v>248</v>
      </c>
      <c r="AU238" s="17" t="s">
        <v>81</v>
      </c>
    </row>
    <row r="239" spans="2:51" s="13" customFormat="1" ht="22.5">
      <c r="B239" s="177"/>
      <c r="D239" s="151" t="s">
        <v>1584</v>
      </c>
      <c r="E239" s="178" t="s">
        <v>1</v>
      </c>
      <c r="F239" s="179" t="s">
        <v>4736</v>
      </c>
      <c r="H239" s="178" t="s">
        <v>1</v>
      </c>
      <c r="I239" s="180"/>
      <c r="L239" s="177"/>
      <c r="M239" s="181"/>
      <c r="T239" s="182"/>
      <c r="AT239" s="178" t="s">
        <v>1584</v>
      </c>
      <c r="AU239" s="178" t="s">
        <v>81</v>
      </c>
      <c r="AV239" s="13" t="s">
        <v>81</v>
      </c>
      <c r="AW239" s="13" t="s">
        <v>30</v>
      </c>
      <c r="AX239" s="13" t="s">
        <v>73</v>
      </c>
      <c r="AY239" s="178" t="s">
        <v>241</v>
      </c>
    </row>
    <row r="240" spans="2:51" s="12" customFormat="1" ht="11.25">
      <c r="B240" s="170"/>
      <c r="D240" s="151" t="s">
        <v>1584</v>
      </c>
      <c r="E240" s="171" t="s">
        <v>1</v>
      </c>
      <c r="F240" s="172" t="s">
        <v>2957</v>
      </c>
      <c r="H240" s="173">
        <v>153.375</v>
      </c>
      <c r="I240" s="174"/>
      <c r="L240" s="170"/>
      <c r="M240" s="175"/>
      <c r="T240" s="176"/>
      <c r="AT240" s="171" t="s">
        <v>1584</v>
      </c>
      <c r="AU240" s="171" t="s">
        <v>81</v>
      </c>
      <c r="AV240" s="12" t="s">
        <v>83</v>
      </c>
      <c r="AW240" s="12" t="s">
        <v>30</v>
      </c>
      <c r="AX240" s="12" t="s">
        <v>81</v>
      </c>
      <c r="AY240" s="171" t="s">
        <v>241</v>
      </c>
    </row>
    <row r="241" spans="2:65" s="1" customFormat="1" ht="16.5" customHeight="1">
      <c r="B241" s="32"/>
      <c r="C241" s="137" t="s">
        <v>283</v>
      </c>
      <c r="D241" s="137" t="s">
        <v>243</v>
      </c>
      <c r="E241" s="138" t="s">
        <v>2345</v>
      </c>
      <c r="F241" s="139" t="s">
        <v>2346</v>
      </c>
      <c r="G241" s="140" t="s">
        <v>563</v>
      </c>
      <c r="H241" s="141">
        <v>3.178</v>
      </c>
      <c r="I241" s="142"/>
      <c r="J241" s="143">
        <f>ROUND(I241*H241,2)</f>
        <v>0</v>
      </c>
      <c r="K241" s="144"/>
      <c r="L241" s="32"/>
      <c r="M241" s="145" t="s">
        <v>1</v>
      </c>
      <c r="N241" s="146" t="s">
        <v>38</v>
      </c>
      <c r="P241" s="147">
        <f>O241*H241</f>
        <v>0</v>
      </c>
      <c r="Q241" s="147">
        <v>0</v>
      </c>
      <c r="R241" s="147">
        <f>Q241*H241</f>
        <v>0</v>
      </c>
      <c r="S241" s="147">
        <v>0</v>
      </c>
      <c r="T241" s="148">
        <f>S241*H241</f>
        <v>0</v>
      </c>
      <c r="AR241" s="149" t="s">
        <v>1164</v>
      </c>
      <c r="AT241" s="149" t="s">
        <v>243</v>
      </c>
      <c r="AU241" s="149" t="s">
        <v>81</v>
      </c>
      <c r="AY241" s="17" t="s">
        <v>241</v>
      </c>
      <c r="BE241" s="150">
        <f>IF(N241="základní",J241,0)</f>
        <v>0</v>
      </c>
      <c r="BF241" s="150">
        <f>IF(N241="snížená",J241,0)</f>
        <v>0</v>
      </c>
      <c r="BG241" s="150">
        <f>IF(N241="zákl. přenesená",J241,0)</f>
        <v>0</v>
      </c>
      <c r="BH241" s="150">
        <f>IF(N241="sníž. přenesená",J241,0)</f>
        <v>0</v>
      </c>
      <c r="BI241" s="150">
        <f>IF(N241="nulová",J241,0)</f>
        <v>0</v>
      </c>
      <c r="BJ241" s="17" t="s">
        <v>81</v>
      </c>
      <c r="BK241" s="150">
        <f>ROUND(I241*H241,2)</f>
        <v>0</v>
      </c>
      <c r="BL241" s="17" t="s">
        <v>1164</v>
      </c>
      <c r="BM241" s="149" t="s">
        <v>4737</v>
      </c>
    </row>
    <row r="242" spans="2:47" s="1" customFormat="1" ht="48.75">
      <c r="B242" s="32"/>
      <c r="D242" s="151" t="s">
        <v>248</v>
      </c>
      <c r="F242" s="152" t="s">
        <v>2348</v>
      </c>
      <c r="I242" s="153"/>
      <c r="L242" s="32"/>
      <c r="M242" s="154"/>
      <c r="T242" s="56"/>
      <c r="AT242" s="17" t="s">
        <v>248</v>
      </c>
      <c r="AU242" s="17" t="s">
        <v>81</v>
      </c>
    </row>
    <row r="243" spans="2:51" s="13" customFormat="1" ht="22.5">
      <c r="B243" s="177"/>
      <c r="D243" s="151" t="s">
        <v>1584</v>
      </c>
      <c r="E243" s="178" t="s">
        <v>1</v>
      </c>
      <c r="F243" s="179" t="s">
        <v>4738</v>
      </c>
      <c r="H243" s="178" t="s">
        <v>1</v>
      </c>
      <c r="I243" s="180"/>
      <c r="L243" s="177"/>
      <c r="M243" s="181"/>
      <c r="T243" s="182"/>
      <c r="AT243" s="178" t="s">
        <v>1584</v>
      </c>
      <c r="AU243" s="178" t="s">
        <v>81</v>
      </c>
      <c r="AV243" s="13" t="s">
        <v>81</v>
      </c>
      <c r="AW243" s="13" t="s">
        <v>30</v>
      </c>
      <c r="AX243" s="13" t="s">
        <v>73</v>
      </c>
      <c r="AY243" s="178" t="s">
        <v>241</v>
      </c>
    </row>
    <row r="244" spans="2:51" s="12" customFormat="1" ht="11.25">
      <c r="B244" s="170"/>
      <c r="D244" s="151" t="s">
        <v>1584</v>
      </c>
      <c r="E244" s="171" t="s">
        <v>1</v>
      </c>
      <c r="F244" s="172" t="s">
        <v>2350</v>
      </c>
      <c r="H244" s="173">
        <v>1.029</v>
      </c>
      <c r="I244" s="174"/>
      <c r="L244" s="170"/>
      <c r="M244" s="175"/>
      <c r="T244" s="176"/>
      <c r="AT244" s="171" t="s">
        <v>1584</v>
      </c>
      <c r="AU244" s="171" t="s">
        <v>81</v>
      </c>
      <c r="AV244" s="12" t="s">
        <v>83</v>
      </c>
      <c r="AW244" s="12" t="s">
        <v>30</v>
      </c>
      <c r="AX244" s="12" t="s">
        <v>73</v>
      </c>
      <c r="AY244" s="171" t="s">
        <v>241</v>
      </c>
    </row>
    <row r="245" spans="2:51" s="13" customFormat="1" ht="22.5">
      <c r="B245" s="177"/>
      <c r="D245" s="151" t="s">
        <v>1584</v>
      </c>
      <c r="E245" s="178" t="s">
        <v>1</v>
      </c>
      <c r="F245" s="179" t="s">
        <v>4739</v>
      </c>
      <c r="H245" s="178" t="s">
        <v>1</v>
      </c>
      <c r="I245" s="180"/>
      <c r="L245" s="177"/>
      <c r="M245" s="181"/>
      <c r="T245" s="182"/>
      <c r="AT245" s="178" t="s">
        <v>1584</v>
      </c>
      <c r="AU245" s="178" t="s">
        <v>81</v>
      </c>
      <c r="AV245" s="13" t="s">
        <v>81</v>
      </c>
      <c r="AW245" s="13" t="s">
        <v>30</v>
      </c>
      <c r="AX245" s="13" t="s">
        <v>73</v>
      </c>
      <c r="AY245" s="178" t="s">
        <v>241</v>
      </c>
    </row>
    <row r="246" spans="2:51" s="12" customFormat="1" ht="11.25">
      <c r="B246" s="170"/>
      <c r="D246" s="151" t="s">
        <v>1584</v>
      </c>
      <c r="E246" s="171" t="s">
        <v>1</v>
      </c>
      <c r="F246" s="172" t="s">
        <v>2352</v>
      </c>
      <c r="H246" s="173">
        <v>0.509</v>
      </c>
      <c r="I246" s="174"/>
      <c r="L246" s="170"/>
      <c r="M246" s="175"/>
      <c r="T246" s="176"/>
      <c r="AT246" s="171" t="s">
        <v>1584</v>
      </c>
      <c r="AU246" s="171" t="s">
        <v>81</v>
      </c>
      <c r="AV246" s="12" t="s">
        <v>83</v>
      </c>
      <c r="AW246" s="12" t="s">
        <v>30</v>
      </c>
      <c r="AX246" s="12" t="s">
        <v>73</v>
      </c>
      <c r="AY246" s="171" t="s">
        <v>241</v>
      </c>
    </row>
    <row r="247" spans="2:51" s="13" customFormat="1" ht="11.25">
      <c r="B247" s="177"/>
      <c r="D247" s="151" t="s">
        <v>1584</v>
      </c>
      <c r="E247" s="178" t="s">
        <v>1</v>
      </c>
      <c r="F247" s="179" t="s">
        <v>4740</v>
      </c>
      <c r="H247" s="178" t="s">
        <v>1</v>
      </c>
      <c r="I247" s="180"/>
      <c r="L247" s="177"/>
      <c r="M247" s="181"/>
      <c r="T247" s="182"/>
      <c r="AT247" s="178" t="s">
        <v>1584</v>
      </c>
      <c r="AU247" s="178" t="s">
        <v>81</v>
      </c>
      <c r="AV247" s="13" t="s">
        <v>81</v>
      </c>
      <c r="AW247" s="13" t="s">
        <v>30</v>
      </c>
      <c r="AX247" s="13" t="s">
        <v>73</v>
      </c>
      <c r="AY247" s="178" t="s">
        <v>241</v>
      </c>
    </row>
    <row r="248" spans="2:51" s="12" customFormat="1" ht="11.25">
      <c r="B248" s="170"/>
      <c r="D248" s="151" t="s">
        <v>1584</v>
      </c>
      <c r="E248" s="171" t="s">
        <v>1</v>
      </c>
      <c r="F248" s="172" t="s">
        <v>2960</v>
      </c>
      <c r="H248" s="173">
        <v>0.54</v>
      </c>
      <c r="I248" s="174"/>
      <c r="L248" s="170"/>
      <c r="M248" s="175"/>
      <c r="T248" s="176"/>
      <c r="AT248" s="171" t="s">
        <v>1584</v>
      </c>
      <c r="AU248" s="171" t="s">
        <v>81</v>
      </c>
      <c r="AV248" s="12" t="s">
        <v>83</v>
      </c>
      <c r="AW248" s="12" t="s">
        <v>30</v>
      </c>
      <c r="AX248" s="12" t="s">
        <v>73</v>
      </c>
      <c r="AY248" s="171" t="s">
        <v>241</v>
      </c>
    </row>
    <row r="249" spans="2:51" s="13" customFormat="1" ht="11.25">
      <c r="B249" s="177"/>
      <c r="D249" s="151" t="s">
        <v>1584</v>
      </c>
      <c r="E249" s="178" t="s">
        <v>1</v>
      </c>
      <c r="F249" s="179" t="s">
        <v>4741</v>
      </c>
      <c r="H249" s="178" t="s">
        <v>1</v>
      </c>
      <c r="I249" s="180"/>
      <c r="L249" s="177"/>
      <c r="M249" s="181"/>
      <c r="T249" s="182"/>
      <c r="AT249" s="178" t="s">
        <v>1584</v>
      </c>
      <c r="AU249" s="178" t="s">
        <v>81</v>
      </c>
      <c r="AV249" s="13" t="s">
        <v>81</v>
      </c>
      <c r="AW249" s="13" t="s">
        <v>30</v>
      </c>
      <c r="AX249" s="13" t="s">
        <v>73</v>
      </c>
      <c r="AY249" s="178" t="s">
        <v>241</v>
      </c>
    </row>
    <row r="250" spans="2:51" s="12" customFormat="1" ht="11.25">
      <c r="B250" s="170"/>
      <c r="D250" s="151" t="s">
        <v>1584</v>
      </c>
      <c r="E250" s="171" t="s">
        <v>1</v>
      </c>
      <c r="F250" s="172" t="s">
        <v>2962</v>
      </c>
      <c r="H250" s="173">
        <v>1.1</v>
      </c>
      <c r="I250" s="174"/>
      <c r="L250" s="170"/>
      <c r="M250" s="175"/>
      <c r="T250" s="176"/>
      <c r="AT250" s="171" t="s">
        <v>1584</v>
      </c>
      <c r="AU250" s="171" t="s">
        <v>81</v>
      </c>
      <c r="AV250" s="12" t="s">
        <v>83</v>
      </c>
      <c r="AW250" s="12" t="s">
        <v>30</v>
      </c>
      <c r="AX250" s="12" t="s">
        <v>73</v>
      </c>
      <c r="AY250" s="171" t="s">
        <v>241</v>
      </c>
    </row>
    <row r="251" spans="2:51" s="14" customFormat="1" ht="11.25">
      <c r="B251" s="186"/>
      <c r="D251" s="151" t="s">
        <v>1584</v>
      </c>
      <c r="E251" s="187" t="s">
        <v>1</v>
      </c>
      <c r="F251" s="188" t="s">
        <v>2061</v>
      </c>
      <c r="H251" s="189">
        <v>3.178</v>
      </c>
      <c r="I251" s="190"/>
      <c r="L251" s="186"/>
      <c r="M251" s="191"/>
      <c r="T251" s="192"/>
      <c r="AT251" s="187" t="s">
        <v>1584</v>
      </c>
      <c r="AU251" s="187" t="s">
        <v>81</v>
      </c>
      <c r="AV251" s="14" t="s">
        <v>247</v>
      </c>
      <c r="AW251" s="14" t="s">
        <v>30</v>
      </c>
      <c r="AX251" s="14" t="s">
        <v>81</v>
      </c>
      <c r="AY251" s="187" t="s">
        <v>241</v>
      </c>
    </row>
    <row r="252" spans="2:65" s="1" customFormat="1" ht="16.5" customHeight="1">
      <c r="B252" s="32"/>
      <c r="C252" s="137" t="s">
        <v>268</v>
      </c>
      <c r="D252" s="137" t="s">
        <v>243</v>
      </c>
      <c r="E252" s="138" t="s">
        <v>2353</v>
      </c>
      <c r="F252" s="139" t="s">
        <v>2354</v>
      </c>
      <c r="G252" s="140" t="s">
        <v>563</v>
      </c>
      <c r="H252" s="141">
        <v>1434.96</v>
      </c>
      <c r="I252" s="142"/>
      <c r="J252" s="143">
        <f>ROUND(I252*H252,2)</f>
        <v>0</v>
      </c>
      <c r="K252" s="144"/>
      <c r="L252" s="32"/>
      <c r="M252" s="145" t="s">
        <v>1</v>
      </c>
      <c r="N252" s="146" t="s">
        <v>38</v>
      </c>
      <c r="P252" s="147">
        <f>O252*H252</f>
        <v>0</v>
      </c>
      <c r="Q252" s="147">
        <v>0</v>
      </c>
      <c r="R252" s="147">
        <f>Q252*H252</f>
        <v>0</v>
      </c>
      <c r="S252" s="147">
        <v>0</v>
      </c>
      <c r="T252" s="148">
        <f>S252*H252</f>
        <v>0</v>
      </c>
      <c r="AR252" s="149" t="s">
        <v>1164</v>
      </c>
      <c r="AT252" s="149" t="s">
        <v>243</v>
      </c>
      <c r="AU252" s="149" t="s">
        <v>81</v>
      </c>
      <c r="AY252" s="17" t="s">
        <v>241</v>
      </c>
      <c r="BE252" s="150">
        <f>IF(N252="základní",J252,0)</f>
        <v>0</v>
      </c>
      <c r="BF252" s="150">
        <f>IF(N252="snížená",J252,0)</f>
        <v>0</v>
      </c>
      <c r="BG252" s="150">
        <f>IF(N252="zákl. přenesená",J252,0)</f>
        <v>0</v>
      </c>
      <c r="BH252" s="150">
        <f>IF(N252="sníž. přenesená",J252,0)</f>
        <v>0</v>
      </c>
      <c r="BI252" s="150">
        <f>IF(N252="nulová",J252,0)</f>
        <v>0</v>
      </c>
      <c r="BJ252" s="17" t="s">
        <v>81</v>
      </c>
      <c r="BK252" s="150">
        <f>ROUND(I252*H252,2)</f>
        <v>0</v>
      </c>
      <c r="BL252" s="17" t="s">
        <v>1164</v>
      </c>
      <c r="BM252" s="149" t="s">
        <v>4742</v>
      </c>
    </row>
    <row r="253" spans="2:47" s="1" customFormat="1" ht="58.5">
      <c r="B253" s="32"/>
      <c r="D253" s="151" t="s">
        <v>248</v>
      </c>
      <c r="F253" s="152" t="s">
        <v>2356</v>
      </c>
      <c r="I253" s="153"/>
      <c r="L253" s="32"/>
      <c r="M253" s="154"/>
      <c r="T253" s="56"/>
      <c r="AT253" s="17" t="s">
        <v>248</v>
      </c>
      <c r="AU253" s="17" t="s">
        <v>81</v>
      </c>
    </row>
    <row r="254" spans="2:51" s="13" customFormat="1" ht="22.5">
      <c r="B254" s="177"/>
      <c r="D254" s="151" t="s">
        <v>1584</v>
      </c>
      <c r="E254" s="178" t="s">
        <v>1</v>
      </c>
      <c r="F254" s="179" t="s">
        <v>4743</v>
      </c>
      <c r="H254" s="178" t="s">
        <v>1</v>
      </c>
      <c r="I254" s="180"/>
      <c r="L254" s="177"/>
      <c r="M254" s="181"/>
      <c r="T254" s="182"/>
      <c r="AT254" s="178" t="s">
        <v>1584</v>
      </c>
      <c r="AU254" s="178" t="s">
        <v>81</v>
      </c>
      <c r="AV254" s="13" t="s">
        <v>81</v>
      </c>
      <c r="AW254" s="13" t="s">
        <v>30</v>
      </c>
      <c r="AX254" s="13" t="s">
        <v>73</v>
      </c>
      <c r="AY254" s="178" t="s">
        <v>241</v>
      </c>
    </row>
    <row r="255" spans="2:51" s="12" customFormat="1" ht="11.25">
      <c r="B255" s="170"/>
      <c r="D255" s="151" t="s">
        <v>1584</v>
      </c>
      <c r="E255" s="171" t="s">
        <v>1</v>
      </c>
      <c r="F255" s="172" t="s">
        <v>2291</v>
      </c>
      <c r="H255" s="173">
        <v>768.672</v>
      </c>
      <c r="I255" s="174"/>
      <c r="L255" s="170"/>
      <c r="M255" s="175"/>
      <c r="T255" s="176"/>
      <c r="AT255" s="171" t="s">
        <v>1584</v>
      </c>
      <c r="AU255" s="171" t="s">
        <v>81</v>
      </c>
      <c r="AV255" s="12" t="s">
        <v>83</v>
      </c>
      <c r="AW255" s="12" t="s">
        <v>30</v>
      </c>
      <c r="AX255" s="12" t="s">
        <v>73</v>
      </c>
      <c r="AY255" s="171" t="s">
        <v>241</v>
      </c>
    </row>
    <row r="256" spans="2:51" s="13" customFormat="1" ht="11.25">
      <c r="B256" s="177"/>
      <c r="D256" s="151" t="s">
        <v>1584</v>
      </c>
      <c r="E256" s="178" t="s">
        <v>1</v>
      </c>
      <c r="F256" s="179" t="s">
        <v>4744</v>
      </c>
      <c r="H256" s="178" t="s">
        <v>1</v>
      </c>
      <c r="I256" s="180"/>
      <c r="L256" s="177"/>
      <c r="M256" s="181"/>
      <c r="T256" s="182"/>
      <c r="AT256" s="178" t="s">
        <v>1584</v>
      </c>
      <c r="AU256" s="178" t="s">
        <v>81</v>
      </c>
      <c r="AV256" s="13" t="s">
        <v>81</v>
      </c>
      <c r="AW256" s="13" t="s">
        <v>30</v>
      </c>
      <c r="AX256" s="13" t="s">
        <v>73</v>
      </c>
      <c r="AY256" s="178" t="s">
        <v>241</v>
      </c>
    </row>
    <row r="257" spans="2:51" s="12" customFormat="1" ht="11.25">
      <c r="B257" s="170"/>
      <c r="D257" s="151" t="s">
        <v>1584</v>
      </c>
      <c r="E257" s="171" t="s">
        <v>1</v>
      </c>
      <c r="F257" s="172" t="s">
        <v>2901</v>
      </c>
      <c r="H257" s="173">
        <v>593.504</v>
      </c>
      <c r="I257" s="174"/>
      <c r="L257" s="170"/>
      <c r="M257" s="175"/>
      <c r="T257" s="176"/>
      <c r="AT257" s="171" t="s">
        <v>1584</v>
      </c>
      <c r="AU257" s="171" t="s">
        <v>81</v>
      </c>
      <c r="AV257" s="12" t="s">
        <v>83</v>
      </c>
      <c r="AW257" s="12" t="s">
        <v>30</v>
      </c>
      <c r="AX257" s="12" t="s">
        <v>73</v>
      </c>
      <c r="AY257" s="171" t="s">
        <v>241</v>
      </c>
    </row>
    <row r="258" spans="2:51" s="13" customFormat="1" ht="22.5">
      <c r="B258" s="177"/>
      <c r="D258" s="151" t="s">
        <v>1584</v>
      </c>
      <c r="E258" s="178" t="s">
        <v>1</v>
      </c>
      <c r="F258" s="179" t="s">
        <v>4745</v>
      </c>
      <c r="H258" s="178" t="s">
        <v>1</v>
      </c>
      <c r="I258" s="180"/>
      <c r="L258" s="177"/>
      <c r="M258" s="181"/>
      <c r="T258" s="182"/>
      <c r="AT258" s="178" t="s">
        <v>1584</v>
      </c>
      <c r="AU258" s="178" t="s">
        <v>81</v>
      </c>
      <c r="AV258" s="13" t="s">
        <v>81</v>
      </c>
      <c r="AW258" s="13" t="s">
        <v>30</v>
      </c>
      <c r="AX258" s="13" t="s">
        <v>73</v>
      </c>
      <c r="AY258" s="178" t="s">
        <v>241</v>
      </c>
    </row>
    <row r="259" spans="2:51" s="12" customFormat="1" ht="11.25">
      <c r="B259" s="170"/>
      <c r="D259" s="151" t="s">
        <v>1584</v>
      </c>
      <c r="E259" s="171" t="s">
        <v>1</v>
      </c>
      <c r="F259" s="172" t="s">
        <v>330</v>
      </c>
      <c r="H259" s="173">
        <v>25</v>
      </c>
      <c r="I259" s="174"/>
      <c r="L259" s="170"/>
      <c r="M259" s="175"/>
      <c r="T259" s="176"/>
      <c r="AT259" s="171" t="s">
        <v>1584</v>
      </c>
      <c r="AU259" s="171" t="s">
        <v>81</v>
      </c>
      <c r="AV259" s="12" t="s">
        <v>83</v>
      </c>
      <c r="AW259" s="12" t="s">
        <v>30</v>
      </c>
      <c r="AX259" s="12" t="s">
        <v>73</v>
      </c>
      <c r="AY259" s="171" t="s">
        <v>241</v>
      </c>
    </row>
    <row r="260" spans="2:51" s="13" customFormat="1" ht="33.75">
      <c r="B260" s="177"/>
      <c r="D260" s="151" t="s">
        <v>1584</v>
      </c>
      <c r="E260" s="178" t="s">
        <v>1</v>
      </c>
      <c r="F260" s="179" t="s">
        <v>4746</v>
      </c>
      <c r="H260" s="178" t="s">
        <v>1</v>
      </c>
      <c r="I260" s="180"/>
      <c r="L260" s="177"/>
      <c r="M260" s="181"/>
      <c r="T260" s="182"/>
      <c r="AT260" s="178" t="s">
        <v>1584</v>
      </c>
      <c r="AU260" s="178" t="s">
        <v>81</v>
      </c>
      <c r="AV260" s="13" t="s">
        <v>81</v>
      </c>
      <c r="AW260" s="13" t="s">
        <v>30</v>
      </c>
      <c r="AX260" s="13" t="s">
        <v>73</v>
      </c>
      <c r="AY260" s="178" t="s">
        <v>241</v>
      </c>
    </row>
    <row r="261" spans="2:51" s="12" customFormat="1" ht="11.25">
      <c r="B261" s="170"/>
      <c r="D261" s="151" t="s">
        <v>1584</v>
      </c>
      <c r="E261" s="171" t="s">
        <v>1</v>
      </c>
      <c r="F261" s="172" t="s">
        <v>3359</v>
      </c>
      <c r="H261" s="173">
        <v>39.6</v>
      </c>
      <c r="I261" s="174"/>
      <c r="L261" s="170"/>
      <c r="M261" s="175"/>
      <c r="T261" s="176"/>
      <c r="AT261" s="171" t="s">
        <v>1584</v>
      </c>
      <c r="AU261" s="171" t="s">
        <v>81</v>
      </c>
      <c r="AV261" s="12" t="s">
        <v>83</v>
      </c>
      <c r="AW261" s="12" t="s">
        <v>30</v>
      </c>
      <c r="AX261" s="12" t="s">
        <v>73</v>
      </c>
      <c r="AY261" s="171" t="s">
        <v>241</v>
      </c>
    </row>
    <row r="262" spans="2:51" s="13" customFormat="1" ht="22.5">
      <c r="B262" s="177"/>
      <c r="D262" s="151" t="s">
        <v>1584</v>
      </c>
      <c r="E262" s="178" t="s">
        <v>1</v>
      </c>
      <c r="F262" s="179" t="s">
        <v>4747</v>
      </c>
      <c r="H262" s="178" t="s">
        <v>1</v>
      </c>
      <c r="I262" s="180"/>
      <c r="L262" s="177"/>
      <c r="M262" s="181"/>
      <c r="T262" s="182"/>
      <c r="AT262" s="178" t="s">
        <v>1584</v>
      </c>
      <c r="AU262" s="178" t="s">
        <v>81</v>
      </c>
      <c r="AV262" s="13" t="s">
        <v>81</v>
      </c>
      <c r="AW262" s="13" t="s">
        <v>30</v>
      </c>
      <c r="AX262" s="13" t="s">
        <v>73</v>
      </c>
      <c r="AY262" s="178" t="s">
        <v>241</v>
      </c>
    </row>
    <row r="263" spans="2:51" s="12" customFormat="1" ht="11.25">
      <c r="B263" s="170"/>
      <c r="D263" s="151" t="s">
        <v>1584</v>
      </c>
      <c r="E263" s="171" t="s">
        <v>1</v>
      </c>
      <c r="F263" s="172" t="s">
        <v>3361</v>
      </c>
      <c r="H263" s="173">
        <v>2.97</v>
      </c>
      <c r="I263" s="174"/>
      <c r="L263" s="170"/>
      <c r="M263" s="175"/>
      <c r="T263" s="176"/>
      <c r="AT263" s="171" t="s">
        <v>1584</v>
      </c>
      <c r="AU263" s="171" t="s">
        <v>81</v>
      </c>
      <c r="AV263" s="12" t="s">
        <v>83</v>
      </c>
      <c r="AW263" s="12" t="s">
        <v>30</v>
      </c>
      <c r="AX263" s="12" t="s">
        <v>73</v>
      </c>
      <c r="AY263" s="171" t="s">
        <v>241</v>
      </c>
    </row>
    <row r="264" spans="2:51" s="13" customFormat="1" ht="22.5">
      <c r="B264" s="177"/>
      <c r="D264" s="151" t="s">
        <v>1584</v>
      </c>
      <c r="E264" s="178" t="s">
        <v>1</v>
      </c>
      <c r="F264" s="179" t="s">
        <v>4748</v>
      </c>
      <c r="H264" s="178" t="s">
        <v>1</v>
      </c>
      <c r="I264" s="180"/>
      <c r="L264" s="177"/>
      <c r="M264" s="181"/>
      <c r="T264" s="182"/>
      <c r="AT264" s="178" t="s">
        <v>1584</v>
      </c>
      <c r="AU264" s="178" t="s">
        <v>81</v>
      </c>
      <c r="AV264" s="13" t="s">
        <v>81</v>
      </c>
      <c r="AW264" s="13" t="s">
        <v>30</v>
      </c>
      <c r="AX264" s="13" t="s">
        <v>73</v>
      </c>
      <c r="AY264" s="178" t="s">
        <v>241</v>
      </c>
    </row>
    <row r="265" spans="2:51" s="12" customFormat="1" ht="11.25">
      <c r="B265" s="170"/>
      <c r="D265" s="151" t="s">
        <v>1584</v>
      </c>
      <c r="E265" s="171" t="s">
        <v>1</v>
      </c>
      <c r="F265" s="172" t="s">
        <v>3363</v>
      </c>
      <c r="H265" s="173">
        <v>3.96</v>
      </c>
      <c r="I265" s="174"/>
      <c r="L265" s="170"/>
      <c r="M265" s="175"/>
      <c r="T265" s="176"/>
      <c r="AT265" s="171" t="s">
        <v>1584</v>
      </c>
      <c r="AU265" s="171" t="s">
        <v>81</v>
      </c>
      <c r="AV265" s="12" t="s">
        <v>83</v>
      </c>
      <c r="AW265" s="12" t="s">
        <v>30</v>
      </c>
      <c r="AX265" s="12" t="s">
        <v>73</v>
      </c>
      <c r="AY265" s="171" t="s">
        <v>241</v>
      </c>
    </row>
    <row r="266" spans="2:51" s="13" customFormat="1" ht="33.75">
      <c r="B266" s="177"/>
      <c r="D266" s="151" t="s">
        <v>1584</v>
      </c>
      <c r="E266" s="178" t="s">
        <v>1</v>
      </c>
      <c r="F266" s="179" t="s">
        <v>4749</v>
      </c>
      <c r="H266" s="178" t="s">
        <v>1</v>
      </c>
      <c r="I266" s="180"/>
      <c r="L266" s="177"/>
      <c r="M266" s="181"/>
      <c r="T266" s="182"/>
      <c r="AT266" s="178" t="s">
        <v>1584</v>
      </c>
      <c r="AU266" s="178" t="s">
        <v>81</v>
      </c>
      <c r="AV266" s="13" t="s">
        <v>81</v>
      </c>
      <c r="AW266" s="13" t="s">
        <v>30</v>
      </c>
      <c r="AX266" s="13" t="s">
        <v>73</v>
      </c>
      <c r="AY266" s="178" t="s">
        <v>241</v>
      </c>
    </row>
    <row r="267" spans="2:51" s="12" customFormat="1" ht="11.25">
      <c r="B267" s="170"/>
      <c r="D267" s="151" t="s">
        <v>1584</v>
      </c>
      <c r="E267" s="171" t="s">
        <v>1</v>
      </c>
      <c r="F267" s="172" t="s">
        <v>3367</v>
      </c>
      <c r="H267" s="173">
        <v>0.792</v>
      </c>
      <c r="I267" s="174"/>
      <c r="L267" s="170"/>
      <c r="M267" s="175"/>
      <c r="T267" s="176"/>
      <c r="AT267" s="171" t="s">
        <v>1584</v>
      </c>
      <c r="AU267" s="171" t="s">
        <v>81</v>
      </c>
      <c r="AV267" s="12" t="s">
        <v>83</v>
      </c>
      <c r="AW267" s="12" t="s">
        <v>30</v>
      </c>
      <c r="AX267" s="12" t="s">
        <v>73</v>
      </c>
      <c r="AY267" s="171" t="s">
        <v>241</v>
      </c>
    </row>
    <row r="268" spans="2:51" s="13" customFormat="1" ht="22.5">
      <c r="B268" s="177"/>
      <c r="D268" s="151" t="s">
        <v>1584</v>
      </c>
      <c r="E268" s="178" t="s">
        <v>1</v>
      </c>
      <c r="F268" s="179" t="s">
        <v>4750</v>
      </c>
      <c r="H268" s="178" t="s">
        <v>1</v>
      </c>
      <c r="I268" s="180"/>
      <c r="L268" s="177"/>
      <c r="M268" s="181"/>
      <c r="T268" s="182"/>
      <c r="AT268" s="178" t="s">
        <v>1584</v>
      </c>
      <c r="AU268" s="178" t="s">
        <v>81</v>
      </c>
      <c r="AV268" s="13" t="s">
        <v>81</v>
      </c>
      <c r="AW268" s="13" t="s">
        <v>30</v>
      </c>
      <c r="AX268" s="13" t="s">
        <v>73</v>
      </c>
      <c r="AY268" s="178" t="s">
        <v>241</v>
      </c>
    </row>
    <row r="269" spans="2:51" s="12" customFormat="1" ht="11.25">
      <c r="B269" s="170"/>
      <c r="D269" s="151" t="s">
        <v>1584</v>
      </c>
      <c r="E269" s="171" t="s">
        <v>1</v>
      </c>
      <c r="F269" s="172" t="s">
        <v>3369</v>
      </c>
      <c r="H269" s="173">
        <v>0.462</v>
      </c>
      <c r="I269" s="174"/>
      <c r="L269" s="170"/>
      <c r="M269" s="175"/>
      <c r="T269" s="176"/>
      <c r="AT269" s="171" t="s">
        <v>1584</v>
      </c>
      <c r="AU269" s="171" t="s">
        <v>81</v>
      </c>
      <c r="AV269" s="12" t="s">
        <v>83</v>
      </c>
      <c r="AW269" s="12" t="s">
        <v>30</v>
      </c>
      <c r="AX269" s="12" t="s">
        <v>73</v>
      </c>
      <c r="AY269" s="171" t="s">
        <v>241</v>
      </c>
    </row>
    <row r="270" spans="2:51" s="14" customFormat="1" ht="11.25">
      <c r="B270" s="186"/>
      <c r="D270" s="151" t="s">
        <v>1584</v>
      </c>
      <c r="E270" s="187" t="s">
        <v>1</v>
      </c>
      <c r="F270" s="188" t="s">
        <v>2061</v>
      </c>
      <c r="H270" s="189">
        <v>1434.96</v>
      </c>
      <c r="I270" s="190"/>
      <c r="L270" s="186"/>
      <c r="M270" s="193"/>
      <c r="N270" s="194"/>
      <c r="O270" s="194"/>
      <c r="P270" s="194"/>
      <c r="Q270" s="194"/>
      <c r="R270" s="194"/>
      <c r="S270" s="194"/>
      <c r="T270" s="195"/>
      <c r="AT270" s="187" t="s">
        <v>1584</v>
      </c>
      <c r="AU270" s="187" t="s">
        <v>81</v>
      </c>
      <c r="AV270" s="14" t="s">
        <v>247</v>
      </c>
      <c r="AW270" s="14" t="s">
        <v>30</v>
      </c>
      <c r="AX270" s="14" t="s">
        <v>81</v>
      </c>
      <c r="AY270" s="187" t="s">
        <v>241</v>
      </c>
    </row>
    <row r="271" spans="2:12" s="1" customFormat="1" ht="6.95" customHeight="1">
      <c r="B271" s="44"/>
      <c r="C271" s="45"/>
      <c r="D271" s="45"/>
      <c r="E271" s="45"/>
      <c r="F271" s="45"/>
      <c r="G271" s="45"/>
      <c r="H271" s="45"/>
      <c r="I271" s="45"/>
      <c r="J271" s="45"/>
      <c r="K271" s="45"/>
      <c r="L271" s="32"/>
    </row>
  </sheetData>
  <sheetProtection algorithmName="SHA-512" hashValue="9fwwBn+XuWZ/1QMXYczU74IyhAo7TtExX+HHNUVDslV4e0ULgzvhsJo2sbvn6pFs7aEf61s2BTBGoDV2K7OjIQ==" saltValue="9Yow7dSEe4ZGh/4lnEUv6lR45VSVCKgBCgIzBGTZlhmYKsJp/+2+i5+vL/6QfBiWhMOjmHOg6C6Ycc1OfUUG1g==" spinCount="100000" sheet="1" objects="1" scenarios="1" formatColumns="0" formatRows="0" autoFilter="0"/>
  <autoFilter ref="C119:K270"/>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BM14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201</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30" customHeight="1">
      <c r="B9" s="32"/>
      <c r="E9" s="241" t="s">
        <v>4751</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ROUND(J117,2)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ROUND((SUM(BE117:BE146)),2)</f>
        <v>0</v>
      </c>
      <c r="I33" s="96">
        <v>0.21</v>
      </c>
      <c r="J33" s="86">
        <f>ROUND(((SUM(BE117:BE146))*I33),2)</f>
        <v>0</v>
      </c>
      <c r="L33" s="32"/>
    </row>
    <row r="34" spans="2:12" s="1" customFormat="1" ht="14.45" customHeight="1">
      <c r="B34" s="32"/>
      <c r="E34" s="27" t="s">
        <v>39</v>
      </c>
      <c r="F34" s="86">
        <f>ROUND((SUM(BF117:BF146)),2)</f>
        <v>0</v>
      </c>
      <c r="I34" s="96">
        <v>0.15</v>
      </c>
      <c r="J34" s="86">
        <f>ROUND(((SUM(BF117:BF146))*I34),2)</f>
        <v>0</v>
      </c>
      <c r="L34" s="32"/>
    </row>
    <row r="35" spans="2:12" s="1" customFormat="1" ht="14.45" customHeight="1" hidden="1">
      <c r="B35" s="32"/>
      <c r="E35" s="27" t="s">
        <v>40</v>
      </c>
      <c r="F35" s="86">
        <f>ROUND((SUM(BG117:BG146)),2)</f>
        <v>0</v>
      </c>
      <c r="I35" s="96">
        <v>0.21</v>
      </c>
      <c r="J35" s="86">
        <f>0</f>
        <v>0</v>
      </c>
      <c r="L35" s="32"/>
    </row>
    <row r="36" spans="2:12" s="1" customFormat="1" ht="14.45" customHeight="1" hidden="1">
      <c r="B36" s="32"/>
      <c r="E36" s="27" t="s">
        <v>41</v>
      </c>
      <c r="F36" s="86">
        <f>ROUND((SUM(BH117:BH146)),2)</f>
        <v>0</v>
      </c>
      <c r="I36" s="96">
        <v>0.15</v>
      </c>
      <c r="J36" s="86">
        <f>0</f>
        <v>0</v>
      </c>
      <c r="L36" s="32"/>
    </row>
    <row r="37" spans="2:12" s="1" customFormat="1" ht="14.45" customHeight="1" hidden="1">
      <c r="B37" s="32"/>
      <c r="E37" s="27" t="s">
        <v>42</v>
      </c>
      <c r="F37" s="86">
        <f>ROUND((SUM(BI117:BI146)),2)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30" customHeight="1">
      <c r="B87" s="32"/>
      <c r="E87" s="241" t="str">
        <f>E9</f>
        <v>SO 98-98 - Liberec - Mníšek u L. Všeobecný stavební objekt</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J117</f>
        <v>0</v>
      </c>
      <c r="L96" s="32"/>
      <c r="AU96" s="17" t="s">
        <v>212</v>
      </c>
    </row>
    <row r="97" spans="2:12" s="8" customFormat="1" ht="24.95" customHeight="1">
      <c r="B97" s="108"/>
      <c r="D97" s="109" t="s">
        <v>4752</v>
      </c>
      <c r="E97" s="110"/>
      <c r="F97" s="110"/>
      <c r="G97" s="110"/>
      <c r="H97" s="110"/>
      <c r="I97" s="110"/>
      <c r="J97" s="111">
        <f>J118</f>
        <v>0</v>
      </c>
      <c r="L97" s="108"/>
    </row>
    <row r="98" spans="2:12" s="1" customFormat="1" ht="21.75" customHeight="1">
      <c r="B98" s="32"/>
      <c r="L98" s="32"/>
    </row>
    <row r="99" spans="2:12" s="1" customFormat="1" ht="6.95" customHeight="1">
      <c r="B99" s="44"/>
      <c r="C99" s="45"/>
      <c r="D99" s="45"/>
      <c r="E99" s="45"/>
      <c r="F99" s="45"/>
      <c r="G99" s="45"/>
      <c r="H99" s="45"/>
      <c r="I99" s="45"/>
      <c r="J99" s="45"/>
      <c r="K99" s="45"/>
      <c r="L99" s="32"/>
    </row>
    <row r="103" spans="2:12" s="1" customFormat="1" ht="6.95" customHeight="1">
      <c r="B103" s="46"/>
      <c r="C103" s="47"/>
      <c r="D103" s="47"/>
      <c r="E103" s="47"/>
      <c r="F103" s="47"/>
      <c r="G103" s="47"/>
      <c r="H103" s="47"/>
      <c r="I103" s="47"/>
      <c r="J103" s="47"/>
      <c r="K103" s="47"/>
      <c r="L103" s="32"/>
    </row>
    <row r="104" spans="2:12" s="1" customFormat="1" ht="24.95" customHeight="1">
      <c r="B104" s="32"/>
      <c r="C104" s="21" t="s">
        <v>226</v>
      </c>
      <c r="L104" s="32"/>
    </row>
    <row r="105" spans="2:12" s="1" customFormat="1" ht="6.95" customHeight="1">
      <c r="B105" s="32"/>
      <c r="L105" s="32"/>
    </row>
    <row r="106" spans="2:12" s="1" customFormat="1" ht="12" customHeight="1">
      <c r="B106" s="32"/>
      <c r="C106" s="27" t="s">
        <v>16</v>
      </c>
      <c r="L106" s="32"/>
    </row>
    <row r="107" spans="2:12" s="1" customFormat="1" ht="16.5" customHeight="1">
      <c r="B107" s="32"/>
      <c r="E107" s="245" t="str">
        <f>E7</f>
        <v>Oprava trati v úseku Krásná Studánka – Mníšek u Liberce</v>
      </c>
      <c r="F107" s="246"/>
      <c r="G107" s="246"/>
      <c r="H107" s="246"/>
      <c r="L107" s="32"/>
    </row>
    <row r="108" spans="2:12" s="1" customFormat="1" ht="12" customHeight="1">
      <c r="B108" s="32"/>
      <c r="C108" s="27" t="s">
        <v>206</v>
      </c>
      <c r="L108" s="32"/>
    </row>
    <row r="109" spans="2:12" s="1" customFormat="1" ht="30" customHeight="1">
      <c r="B109" s="32"/>
      <c r="E109" s="241" t="str">
        <f>E9</f>
        <v>SO 98-98 - Liberec - Mníšek u L. Všeobecný stavební objekt</v>
      </c>
      <c r="F109" s="247"/>
      <c r="G109" s="247"/>
      <c r="H109" s="247"/>
      <c r="L109" s="32"/>
    </row>
    <row r="110" spans="2:12" s="1" customFormat="1" ht="6.95" customHeight="1">
      <c r="B110" s="32"/>
      <c r="L110" s="32"/>
    </row>
    <row r="111" spans="2:12" s="1" customFormat="1" ht="12" customHeight="1">
      <c r="B111" s="32"/>
      <c r="C111" s="27" t="s">
        <v>20</v>
      </c>
      <c r="F111" s="25" t="str">
        <f>F12</f>
        <v xml:space="preserve"> </v>
      </c>
      <c r="I111" s="27" t="s">
        <v>22</v>
      </c>
      <c r="J111" s="52" t="str">
        <f>IF(J12="","",J12)</f>
        <v>30. 6. 2023</v>
      </c>
      <c r="L111" s="32"/>
    </row>
    <row r="112" spans="2:12" s="1" customFormat="1" ht="6.95" customHeight="1">
      <c r="B112" s="32"/>
      <c r="L112" s="32"/>
    </row>
    <row r="113" spans="2:12" s="1" customFormat="1" ht="15.2" customHeight="1">
      <c r="B113" s="32"/>
      <c r="C113" s="27" t="s">
        <v>24</v>
      </c>
      <c r="F113" s="25" t="str">
        <f>E15</f>
        <v xml:space="preserve"> </v>
      </c>
      <c r="I113" s="27" t="s">
        <v>29</v>
      </c>
      <c r="J113" s="30" t="str">
        <f>E21</f>
        <v xml:space="preserve"> </v>
      </c>
      <c r="L113" s="32"/>
    </row>
    <row r="114" spans="2:12" s="1" customFormat="1" ht="15.2" customHeight="1">
      <c r="B114" s="32"/>
      <c r="C114" s="27" t="s">
        <v>27</v>
      </c>
      <c r="F114" s="25" t="str">
        <f>IF(E18="","",E18)</f>
        <v>Vyplň údaj</v>
      </c>
      <c r="I114" s="27" t="s">
        <v>31</v>
      </c>
      <c r="J114" s="30" t="str">
        <f>E24</f>
        <v xml:space="preserve"> </v>
      </c>
      <c r="L114" s="32"/>
    </row>
    <row r="115" spans="2:12" s="1" customFormat="1" ht="10.35" customHeight="1">
      <c r="B115" s="32"/>
      <c r="L115" s="32"/>
    </row>
    <row r="116" spans="2:20" s="10" customFormat="1" ht="29.25" customHeight="1">
      <c r="B116" s="116"/>
      <c r="C116" s="117" t="s">
        <v>227</v>
      </c>
      <c r="D116" s="118" t="s">
        <v>58</v>
      </c>
      <c r="E116" s="118" t="s">
        <v>54</v>
      </c>
      <c r="F116" s="118" t="s">
        <v>55</v>
      </c>
      <c r="G116" s="118" t="s">
        <v>228</v>
      </c>
      <c r="H116" s="118" t="s">
        <v>229</v>
      </c>
      <c r="I116" s="118" t="s">
        <v>230</v>
      </c>
      <c r="J116" s="119" t="s">
        <v>210</v>
      </c>
      <c r="K116" s="120" t="s">
        <v>231</v>
      </c>
      <c r="L116" s="116"/>
      <c r="M116" s="59" t="s">
        <v>1</v>
      </c>
      <c r="N116" s="60" t="s">
        <v>37</v>
      </c>
      <c r="O116" s="60" t="s">
        <v>232</v>
      </c>
      <c r="P116" s="60" t="s">
        <v>233</v>
      </c>
      <c r="Q116" s="60" t="s">
        <v>234</v>
      </c>
      <c r="R116" s="60" t="s">
        <v>235</v>
      </c>
      <c r="S116" s="60" t="s">
        <v>236</v>
      </c>
      <c r="T116" s="61" t="s">
        <v>237</v>
      </c>
    </row>
    <row r="117" spans="2:63" s="1" customFormat="1" ht="22.9" customHeight="1">
      <c r="B117" s="32"/>
      <c r="C117" s="64" t="s">
        <v>238</v>
      </c>
      <c r="J117" s="121">
        <f>BK117</f>
        <v>0</v>
      </c>
      <c r="L117" s="32"/>
      <c r="M117" s="62"/>
      <c r="N117" s="53"/>
      <c r="O117" s="53"/>
      <c r="P117" s="122">
        <f>P118</f>
        <v>0</v>
      </c>
      <c r="Q117" s="53"/>
      <c r="R117" s="122">
        <f>R118</f>
        <v>0</v>
      </c>
      <c r="S117" s="53"/>
      <c r="T117" s="123">
        <f>T118</f>
        <v>0</v>
      </c>
      <c r="AT117" s="17" t="s">
        <v>72</v>
      </c>
      <c r="AU117" s="17" t="s">
        <v>212</v>
      </c>
      <c r="BK117" s="124">
        <f>BK118</f>
        <v>0</v>
      </c>
    </row>
    <row r="118" spans="2:63" s="11" customFormat="1" ht="25.9" customHeight="1">
      <c r="B118" s="125"/>
      <c r="D118" s="126" t="s">
        <v>72</v>
      </c>
      <c r="E118" s="127" t="s">
        <v>4753</v>
      </c>
      <c r="F118" s="127" t="s">
        <v>4754</v>
      </c>
      <c r="I118" s="128"/>
      <c r="J118" s="129">
        <f>BK118</f>
        <v>0</v>
      </c>
      <c r="L118" s="125"/>
      <c r="M118" s="130"/>
      <c r="P118" s="131">
        <f>SUM(P119:P146)</f>
        <v>0</v>
      </c>
      <c r="R118" s="131">
        <f>SUM(R119:R146)</f>
        <v>0</v>
      </c>
      <c r="T118" s="132">
        <f>SUM(T119:T146)</f>
        <v>0</v>
      </c>
      <c r="AR118" s="126" t="s">
        <v>259</v>
      </c>
      <c r="AT118" s="133" t="s">
        <v>72</v>
      </c>
      <c r="AU118" s="133" t="s">
        <v>73</v>
      </c>
      <c r="AY118" s="126" t="s">
        <v>241</v>
      </c>
      <c r="BK118" s="134">
        <f>SUM(BK119:BK146)</f>
        <v>0</v>
      </c>
    </row>
    <row r="119" spans="2:65" s="1" customFormat="1" ht="16.5" customHeight="1">
      <c r="B119" s="32"/>
      <c r="C119" s="137" t="s">
        <v>81</v>
      </c>
      <c r="D119" s="137" t="s">
        <v>243</v>
      </c>
      <c r="E119" s="138" t="s">
        <v>4755</v>
      </c>
      <c r="F119" s="139" t="s">
        <v>4756</v>
      </c>
      <c r="G119" s="140" t="s">
        <v>2220</v>
      </c>
      <c r="H119" s="141">
        <v>1</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81</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4757</v>
      </c>
    </row>
    <row r="120" spans="2:47" s="1" customFormat="1" ht="11.25">
      <c r="B120" s="32"/>
      <c r="D120" s="151" t="s">
        <v>248</v>
      </c>
      <c r="F120" s="152" t="s">
        <v>4756</v>
      </c>
      <c r="I120" s="153"/>
      <c r="L120" s="32"/>
      <c r="M120" s="154"/>
      <c r="T120" s="56"/>
      <c r="AT120" s="17" t="s">
        <v>248</v>
      </c>
      <c r="AU120" s="17" t="s">
        <v>81</v>
      </c>
    </row>
    <row r="121" spans="2:65" s="1" customFormat="1" ht="24.2" customHeight="1">
      <c r="B121" s="32"/>
      <c r="C121" s="137" t="s">
        <v>83</v>
      </c>
      <c r="D121" s="137" t="s">
        <v>243</v>
      </c>
      <c r="E121" s="138" t="s">
        <v>4758</v>
      </c>
      <c r="F121" s="139" t="s">
        <v>4759</v>
      </c>
      <c r="G121" s="140" t="s">
        <v>2220</v>
      </c>
      <c r="H121" s="141">
        <v>4</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81</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4760</v>
      </c>
    </row>
    <row r="122" spans="2:47" s="1" customFormat="1" ht="19.5">
      <c r="B122" s="32"/>
      <c r="D122" s="151" t="s">
        <v>248</v>
      </c>
      <c r="F122" s="152" t="s">
        <v>4759</v>
      </c>
      <c r="I122" s="153"/>
      <c r="L122" s="32"/>
      <c r="M122" s="154"/>
      <c r="T122" s="56"/>
      <c r="AT122" s="17" t="s">
        <v>248</v>
      </c>
      <c r="AU122" s="17" t="s">
        <v>81</v>
      </c>
    </row>
    <row r="123" spans="2:51" s="12" customFormat="1" ht="11.25">
      <c r="B123" s="170"/>
      <c r="D123" s="151" t="s">
        <v>1584</v>
      </c>
      <c r="E123" s="171" t="s">
        <v>1</v>
      </c>
      <c r="F123" s="172" t="s">
        <v>247</v>
      </c>
      <c r="H123" s="173">
        <v>4</v>
      </c>
      <c r="I123" s="174"/>
      <c r="L123" s="170"/>
      <c r="M123" s="175"/>
      <c r="T123" s="176"/>
      <c r="AT123" s="171" t="s">
        <v>1584</v>
      </c>
      <c r="AU123" s="171" t="s">
        <v>81</v>
      </c>
      <c r="AV123" s="12" t="s">
        <v>83</v>
      </c>
      <c r="AW123" s="12" t="s">
        <v>30</v>
      </c>
      <c r="AX123" s="12" t="s">
        <v>81</v>
      </c>
      <c r="AY123" s="171" t="s">
        <v>241</v>
      </c>
    </row>
    <row r="124" spans="2:65" s="1" customFormat="1" ht="21.75" customHeight="1">
      <c r="B124" s="32"/>
      <c r="C124" s="137" t="s">
        <v>251</v>
      </c>
      <c r="D124" s="137" t="s">
        <v>243</v>
      </c>
      <c r="E124" s="138" t="s">
        <v>4761</v>
      </c>
      <c r="F124" s="139" t="s">
        <v>4762</v>
      </c>
      <c r="G124" s="140" t="s">
        <v>2220</v>
      </c>
      <c r="H124" s="141">
        <v>1</v>
      </c>
      <c r="I124" s="142"/>
      <c r="J124" s="143">
        <f>ROUND(I124*H124,2)</f>
        <v>0</v>
      </c>
      <c r="K124" s="144"/>
      <c r="L124" s="32"/>
      <c r="M124" s="145" t="s">
        <v>1</v>
      </c>
      <c r="N124" s="146" t="s">
        <v>38</v>
      </c>
      <c r="P124" s="147">
        <f>O124*H124</f>
        <v>0</v>
      </c>
      <c r="Q124" s="147">
        <v>0</v>
      </c>
      <c r="R124" s="147">
        <f>Q124*H124</f>
        <v>0</v>
      </c>
      <c r="S124" s="147">
        <v>0</v>
      </c>
      <c r="T124" s="148">
        <f>S124*H124</f>
        <v>0</v>
      </c>
      <c r="AR124" s="149" t="s">
        <v>247</v>
      </c>
      <c r="AT124" s="149" t="s">
        <v>243</v>
      </c>
      <c r="AU124" s="149" t="s">
        <v>81</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4763</v>
      </c>
    </row>
    <row r="125" spans="2:47" s="1" customFormat="1" ht="11.25">
      <c r="B125" s="32"/>
      <c r="D125" s="151" t="s">
        <v>248</v>
      </c>
      <c r="F125" s="152" t="s">
        <v>4762</v>
      </c>
      <c r="I125" s="153"/>
      <c r="L125" s="32"/>
      <c r="M125" s="154"/>
      <c r="T125" s="56"/>
      <c r="AT125" s="17" t="s">
        <v>248</v>
      </c>
      <c r="AU125" s="17" t="s">
        <v>81</v>
      </c>
    </row>
    <row r="126" spans="2:65" s="1" customFormat="1" ht="21.75" customHeight="1">
      <c r="B126" s="32"/>
      <c r="C126" s="137" t="s">
        <v>247</v>
      </c>
      <c r="D126" s="137" t="s">
        <v>243</v>
      </c>
      <c r="E126" s="138" t="s">
        <v>4764</v>
      </c>
      <c r="F126" s="139" t="s">
        <v>4765</v>
      </c>
      <c r="G126" s="140" t="s">
        <v>2220</v>
      </c>
      <c r="H126" s="141">
        <v>1</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81</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4766</v>
      </c>
    </row>
    <row r="127" spans="2:47" s="1" customFormat="1" ht="11.25">
      <c r="B127" s="32"/>
      <c r="D127" s="151" t="s">
        <v>248</v>
      </c>
      <c r="F127" s="152" t="s">
        <v>4765</v>
      </c>
      <c r="I127" s="153"/>
      <c r="L127" s="32"/>
      <c r="M127" s="154"/>
      <c r="T127" s="56"/>
      <c r="AT127" s="17" t="s">
        <v>248</v>
      </c>
      <c r="AU127" s="17" t="s">
        <v>81</v>
      </c>
    </row>
    <row r="128" spans="2:65" s="1" customFormat="1" ht="24.2" customHeight="1">
      <c r="B128" s="32"/>
      <c r="C128" s="137" t="s">
        <v>259</v>
      </c>
      <c r="D128" s="137" t="s">
        <v>243</v>
      </c>
      <c r="E128" s="138" t="s">
        <v>4767</v>
      </c>
      <c r="F128" s="139" t="s">
        <v>4768</v>
      </c>
      <c r="G128" s="140" t="s">
        <v>2220</v>
      </c>
      <c r="H128" s="141">
        <v>1</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81</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4769</v>
      </c>
    </row>
    <row r="129" spans="2:47" s="1" customFormat="1" ht="11.25">
      <c r="B129" s="32"/>
      <c r="D129" s="151" t="s">
        <v>248</v>
      </c>
      <c r="F129" s="152" t="s">
        <v>4768</v>
      </c>
      <c r="I129" s="153"/>
      <c r="L129" s="32"/>
      <c r="M129" s="154"/>
      <c r="T129" s="56"/>
      <c r="AT129" s="17" t="s">
        <v>248</v>
      </c>
      <c r="AU129" s="17" t="s">
        <v>81</v>
      </c>
    </row>
    <row r="130" spans="2:65" s="1" customFormat="1" ht="24.2" customHeight="1">
      <c r="B130" s="32"/>
      <c r="C130" s="137" t="s">
        <v>254</v>
      </c>
      <c r="D130" s="137" t="s">
        <v>243</v>
      </c>
      <c r="E130" s="138" t="s">
        <v>4770</v>
      </c>
      <c r="F130" s="139" t="s">
        <v>4771</v>
      </c>
      <c r="G130" s="140" t="s">
        <v>2220</v>
      </c>
      <c r="H130" s="141">
        <v>1</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81</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4772</v>
      </c>
    </row>
    <row r="131" spans="2:47" s="1" customFormat="1" ht="48.75">
      <c r="B131" s="32"/>
      <c r="D131" s="151" t="s">
        <v>248</v>
      </c>
      <c r="F131" s="152" t="s">
        <v>4773</v>
      </c>
      <c r="I131" s="153"/>
      <c r="L131" s="32"/>
      <c r="M131" s="154"/>
      <c r="T131" s="56"/>
      <c r="AT131" s="17" t="s">
        <v>248</v>
      </c>
      <c r="AU131" s="17" t="s">
        <v>81</v>
      </c>
    </row>
    <row r="132" spans="2:65" s="1" customFormat="1" ht="21.75" customHeight="1">
      <c r="B132" s="32"/>
      <c r="C132" s="137" t="s">
        <v>269</v>
      </c>
      <c r="D132" s="137" t="s">
        <v>243</v>
      </c>
      <c r="E132" s="138" t="s">
        <v>4774</v>
      </c>
      <c r="F132" s="139" t="s">
        <v>4775</v>
      </c>
      <c r="G132" s="140" t="s">
        <v>2220</v>
      </c>
      <c r="H132" s="141">
        <v>1</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81</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4776</v>
      </c>
    </row>
    <row r="133" spans="2:47" s="1" customFormat="1" ht="58.5">
      <c r="B133" s="32"/>
      <c r="D133" s="151" t="s">
        <v>248</v>
      </c>
      <c r="F133" s="152" t="s">
        <v>4777</v>
      </c>
      <c r="I133" s="153"/>
      <c r="L133" s="32"/>
      <c r="M133" s="154"/>
      <c r="T133" s="56"/>
      <c r="AT133" s="17" t="s">
        <v>248</v>
      </c>
      <c r="AU133" s="17" t="s">
        <v>81</v>
      </c>
    </row>
    <row r="134" spans="2:65" s="1" customFormat="1" ht="21.75" customHeight="1">
      <c r="B134" s="32"/>
      <c r="C134" s="137" t="s">
        <v>258</v>
      </c>
      <c r="D134" s="137" t="s">
        <v>243</v>
      </c>
      <c r="E134" s="138" t="s">
        <v>4778</v>
      </c>
      <c r="F134" s="139" t="s">
        <v>4779</v>
      </c>
      <c r="G134" s="140" t="s">
        <v>2220</v>
      </c>
      <c r="H134" s="141">
        <v>1</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81</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4780</v>
      </c>
    </row>
    <row r="135" spans="2:47" s="1" customFormat="1" ht="11.25">
      <c r="B135" s="32"/>
      <c r="D135" s="151" t="s">
        <v>248</v>
      </c>
      <c r="F135" s="152" t="s">
        <v>4779</v>
      </c>
      <c r="I135" s="153"/>
      <c r="L135" s="32"/>
      <c r="M135" s="154"/>
      <c r="T135" s="56"/>
      <c r="AT135" s="17" t="s">
        <v>248</v>
      </c>
      <c r="AU135" s="17" t="s">
        <v>81</v>
      </c>
    </row>
    <row r="136" spans="2:65" s="1" customFormat="1" ht="21.75" customHeight="1">
      <c r="B136" s="32"/>
      <c r="C136" s="137" t="s">
        <v>276</v>
      </c>
      <c r="D136" s="137" t="s">
        <v>243</v>
      </c>
      <c r="E136" s="138" t="s">
        <v>4781</v>
      </c>
      <c r="F136" s="139" t="s">
        <v>4782</v>
      </c>
      <c r="G136" s="140" t="s">
        <v>2220</v>
      </c>
      <c r="H136" s="141">
        <v>1</v>
      </c>
      <c r="I136" s="142"/>
      <c r="J136" s="143">
        <f>ROUND(I136*H136,2)</f>
        <v>0</v>
      </c>
      <c r="K136" s="144"/>
      <c r="L136" s="32"/>
      <c r="M136" s="145" t="s">
        <v>1</v>
      </c>
      <c r="N136" s="146" t="s">
        <v>38</v>
      </c>
      <c r="P136" s="147">
        <f>O136*H136</f>
        <v>0</v>
      </c>
      <c r="Q136" s="147">
        <v>0</v>
      </c>
      <c r="R136" s="147">
        <f>Q136*H136</f>
        <v>0</v>
      </c>
      <c r="S136" s="147">
        <v>0</v>
      </c>
      <c r="T136" s="148">
        <f>S136*H136</f>
        <v>0</v>
      </c>
      <c r="AR136" s="149" t="s">
        <v>247</v>
      </c>
      <c r="AT136" s="149" t="s">
        <v>243</v>
      </c>
      <c r="AU136" s="149" t="s">
        <v>81</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4783</v>
      </c>
    </row>
    <row r="137" spans="2:47" s="1" customFormat="1" ht="11.25">
      <c r="B137" s="32"/>
      <c r="D137" s="151" t="s">
        <v>248</v>
      </c>
      <c r="F137" s="152" t="s">
        <v>4782</v>
      </c>
      <c r="I137" s="153"/>
      <c r="L137" s="32"/>
      <c r="M137" s="154"/>
      <c r="T137" s="56"/>
      <c r="AT137" s="17" t="s">
        <v>248</v>
      </c>
      <c r="AU137" s="17" t="s">
        <v>81</v>
      </c>
    </row>
    <row r="138" spans="2:65" s="1" customFormat="1" ht="66.75" customHeight="1">
      <c r="B138" s="32"/>
      <c r="C138" s="137" t="s">
        <v>264</v>
      </c>
      <c r="D138" s="137" t="s">
        <v>243</v>
      </c>
      <c r="E138" s="138" t="s">
        <v>4784</v>
      </c>
      <c r="F138" s="139" t="s">
        <v>4785</v>
      </c>
      <c r="G138" s="140" t="s">
        <v>2220</v>
      </c>
      <c r="H138" s="141">
        <v>1</v>
      </c>
      <c r="I138" s="142"/>
      <c r="J138" s="143">
        <f>ROUND(I138*H138,2)</f>
        <v>0</v>
      </c>
      <c r="K138" s="144"/>
      <c r="L138" s="32"/>
      <c r="M138" s="145" t="s">
        <v>1</v>
      </c>
      <c r="N138" s="146" t="s">
        <v>38</v>
      </c>
      <c r="P138" s="147">
        <f>O138*H138</f>
        <v>0</v>
      </c>
      <c r="Q138" s="147">
        <v>0</v>
      </c>
      <c r="R138" s="147">
        <f>Q138*H138</f>
        <v>0</v>
      </c>
      <c r="S138" s="147">
        <v>0</v>
      </c>
      <c r="T138" s="148">
        <f>S138*H138</f>
        <v>0</v>
      </c>
      <c r="AR138" s="149" t="s">
        <v>247</v>
      </c>
      <c r="AT138" s="149" t="s">
        <v>243</v>
      </c>
      <c r="AU138" s="149" t="s">
        <v>81</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4786</v>
      </c>
    </row>
    <row r="139" spans="2:47" s="1" customFormat="1" ht="39">
      <c r="B139" s="32"/>
      <c r="D139" s="151" t="s">
        <v>248</v>
      </c>
      <c r="F139" s="152" t="s">
        <v>4785</v>
      </c>
      <c r="I139" s="153"/>
      <c r="L139" s="32"/>
      <c r="M139" s="154"/>
      <c r="T139" s="56"/>
      <c r="AT139" s="17" t="s">
        <v>248</v>
      </c>
      <c r="AU139" s="17" t="s">
        <v>81</v>
      </c>
    </row>
    <row r="140" spans="2:65" s="1" customFormat="1" ht="24.2" customHeight="1">
      <c r="B140" s="32"/>
      <c r="C140" s="137" t="s">
        <v>283</v>
      </c>
      <c r="D140" s="137" t="s">
        <v>243</v>
      </c>
      <c r="E140" s="138" t="s">
        <v>4787</v>
      </c>
      <c r="F140" s="139" t="s">
        <v>4788</v>
      </c>
      <c r="G140" s="140" t="s">
        <v>267</v>
      </c>
      <c r="H140" s="141">
        <v>4258</v>
      </c>
      <c r="I140" s="142"/>
      <c r="J140" s="143">
        <f>ROUND(I140*H140,2)</f>
        <v>0</v>
      </c>
      <c r="K140" s="144"/>
      <c r="L140" s="32"/>
      <c r="M140" s="145" t="s">
        <v>1</v>
      </c>
      <c r="N140" s="146" t="s">
        <v>38</v>
      </c>
      <c r="P140" s="147">
        <f>O140*H140</f>
        <v>0</v>
      </c>
      <c r="Q140" s="147">
        <v>0</v>
      </c>
      <c r="R140" s="147">
        <f>Q140*H140</f>
        <v>0</v>
      </c>
      <c r="S140" s="147">
        <v>0</v>
      </c>
      <c r="T140" s="148">
        <f>S140*H140</f>
        <v>0</v>
      </c>
      <c r="AR140" s="149" t="s">
        <v>247</v>
      </c>
      <c r="AT140" s="149" t="s">
        <v>243</v>
      </c>
      <c r="AU140" s="149" t="s">
        <v>81</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4789</v>
      </c>
    </row>
    <row r="141" spans="2:47" s="1" customFormat="1" ht="58.5">
      <c r="B141" s="32"/>
      <c r="D141" s="151" t="s">
        <v>248</v>
      </c>
      <c r="F141" s="152" t="s">
        <v>4790</v>
      </c>
      <c r="I141" s="153"/>
      <c r="L141" s="32"/>
      <c r="M141" s="154"/>
      <c r="T141" s="56"/>
      <c r="AT141" s="17" t="s">
        <v>248</v>
      </c>
      <c r="AU141" s="17" t="s">
        <v>81</v>
      </c>
    </row>
    <row r="142" spans="2:51" s="12" customFormat="1" ht="11.25">
      <c r="B142" s="170"/>
      <c r="D142" s="151" t="s">
        <v>1584</v>
      </c>
      <c r="E142" s="171" t="s">
        <v>1</v>
      </c>
      <c r="F142" s="172" t="s">
        <v>4791</v>
      </c>
      <c r="H142" s="173">
        <v>4258</v>
      </c>
      <c r="I142" s="174"/>
      <c r="L142" s="170"/>
      <c r="M142" s="175"/>
      <c r="T142" s="176"/>
      <c r="AT142" s="171" t="s">
        <v>1584</v>
      </c>
      <c r="AU142" s="171" t="s">
        <v>81</v>
      </c>
      <c r="AV142" s="12" t="s">
        <v>83</v>
      </c>
      <c r="AW142" s="12" t="s">
        <v>30</v>
      </c>
      <c r="AX142" s="12" t="s">
        <v>81</v>
      </c>
      <c r="AY142" s="171" t="s">
        <v>241</v>
      </c>
    </row>
    <row r="143" spans="2:65" s="1" customFormat="1" ht="16.5" customHeight="1">
      <c r="B143" s="32"/>
      <c r="C143" s="137" t="s">
        <v>268</v>
      </c>
      <c r="D143" s="137" t="s">
        <v>243</v>
      </c>
      <c r="E143" s="138" t="s">
        <v>2842</v>
      </c>
      <c r="F143" s="139" t="s">
        <v>4792</v>
      </c>
      <c r="G143" s="140" t="s">
        <v>2220</v>
      </c>
      <c r="H143" s="141">
        <v>1</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81</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4793</v>
      </c>
    </row>
    <row r="144" spans="2:47" s="1" customFormat="1" ht="19.5">
      <c r="B144" s="32"/>
      <c r="D144" s="151" t="s">
        <v>248</v>
      </c>
      <c r="F144" s="152" t="s">
        <v>4794</v>
      </c>
      <c r="I144" s="153"/>
      <c r="L144" s="32"/>
      <c r="M144" s="154"/>
      <c r="T144" s="56"/>
      <c r="AT144" s="17" t="s">
        <v>248</v>
      </c>
      <c r="AU144" s="17" t="s">
        <v>81</v>
      </c>
    </row>
    <row r="145" spans="2:65" s="1" customFormat="1" ht="21.75" customHeight="1">
      <c r="B145" s="32"/>
      <c r="C145" s="137" t="s">
        <v>290</v>
      </c>
      <c r="D145" s="137" t="s">
        <v>243</v>
      </c>
      <c r="E145" s="138" t="s">
        <v>728</v>
      </c>
      <c r="F145" s="139" t="s">
        <v>4795</v>
      </c>
      <c r="G145" s="140" t="s">
        <v>2220</v>
      </c>
      <c r="H145" s="141">
        <v>1</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81</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4796</v>
      </c>
    </row>
    <row r="146" spans="2:47" s="1" customFormat="1" ht="19.5">
      <c r="B146" s="32"/>
      <c r="D146" s="151" t="s">
        <v>248</v>
      </c>
      <c r="F146" s="152" t="s">
        <v>4794</v>
      </c>
      <c r="I146" s="153"/>
      <c r="L146" s="32"/>
      <c r="M146" s="167"/>
      <c r="N146" s="168"/>
      <c r="O146" s="168"/>
      <c r="P146" s="168"/>
      <c r="Q146" s="168"/>
      <c r="R146" s="168"/>
      <c r="S146" s="168"/>
      <c r="T146" s="169"/>
      <c r="AT146" s="17" t="s">
        <v>248</v>
      </c>
      <c r="AU146" s="17" t="s">
        <v>81</v>
      </c>
    </row>
    <row r="147" spans="2:12" s="1" customFormat="1" ht="6.95" customHeight="1">
      <c r="B147" s="44"/>
      <c r="C147" s="45"/>
      <c r="D147" s="45"/>
      <c r="E147" s="45"/>
      <c r="F147" s="45"/>
      <c r="G147" s="45"/>
      <c r="H147" s="45"/>
      <c r="I147" s="45"/>
      <c r="J147" s="45"/>
      <c r="K147" s="45"/>
      <c r="L147" s="32"/>
    </row>
  </sheetData>
  <sheetProtection algorithmName="SHA-512" hashValue="56z72crGq4Ei3H9yUtMIbqFOEvV4LhHnp+tXkDAJAkTnw8/ATBcUgV1g7HJ9+Ywuo4HcTTzJgR4mQmgOYudQ/A==" saltValue="d4RpXbrvTHiJWqIxfFoGaEWKiV6Py1g6JUKGggZwcNugX2P4qnYmWwLXP+dDc2CydGsWrXKBYhWVLlvMof7c+A==" spinCount="100000" sheet="1" objects="1" scenarios="1" formatColumns="0" formatRows="0" autoFilter="0"/>
  <autoFilter ref="C116:K146"/>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BM175"/>
  <sheetViews>
    <sheetView showGridLines="0" tabSelected="1" workbookViewId="0" topLeftCell="A90">
      <selection activeCell="I159" sqref="I15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204</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4797</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21</v>
      </c>
      <c r="I15" s="27" t="s">
        <v>26</v>
      </c>
      <c r="J15" s="25" t="s">
        <v>1</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
        <v>1</v>
      </c>
      <c r="L20" s="32"/>
    </row>
    <row r="21" spans="2:12" s="1" customFormat="1" ht="18" customHeight="1">
      <c r="B21" s="32"/>
      <c r="E21" s="25" t="s">
        <v>21</v>
      </c>
      <c r="I21" s="27" t="s">
        <v>26</v>
      </c>
      <c r="J21" s="25" t="s">
        <v>1</v>
      </c>
      <c r="L21" s="32"/>
    </row>
    <row r="22" spans="2:12" s="1" customFormat="1" ht="6.95" customHeight="1">
      <c r="B22" s="32"/>
      <c r="L22" s="32"/>
    </row>
    <row r="23" spans="2:12" s="1" customFormat="1" ht="12" customHeight="1">
      <c r="B23" s="32"/>
      <c r="D23" s="27" t="s">
        <v>31</v>
      </c>
      <c r="I23" s="27" t="s">
        <v>25</v>
      </c>
      <c r="J23" s="25" t="s">
        <v>1</v>
      </c>
      <c r="L23" s="32"/>
    </row>
    <row r="24" spans="2:12" s="1" customFormat="1" ht="18" customHeight="1">
      <c r="B24" s="32"/>
      <c r="E24" s="25" t="s">
        <v>21</v>
      </c>
      <c r="I24" s="27" t="s">
        <v>26</v>
      </c>
      <c r="J24" s="25" t="s">
        <v>1</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ROUND(J118,2)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ROUND((SUM(BE118:BE174)),2)</f>
        <v>0</v>
      </c>
      <c r="I33" s="96">
        <v>0.21</v>
      </c>
      <c r="J33" s="86">
        <f>ROUND(((SUM(BE118:BE174))*I33),2)</f>
        <v>0</v>
      </c>
      <c r="L33" s="32"/>
    </row>
    <row r="34" spans="2:12" s="1" customFormat="1" ht="14.45" customHeight="1">
      <c r="B34" s="32"/>
      <c r="E34" s="27" t="s">
        <v>39</v>
      </c>
      <c r="F34" s="86">
        <f>ROUND((SUM(BF118:BF174)),2)</f>
        <v>0</v>
      </c>
      <c r="I34" s="96">
        <v>0.15</v>
      </c>
      <c r="J34" s="86">
        <f>ROUND(((SUM(BF118:BF174))*I34),2)</f>
        <v>0</v>
      </c>
      <c r="L34" s="32"/>
    </row>
    <row r="35" spans="2:12" s="1" customFormat="1" ht="14.45" customHeight="1" hidden="1">
      <c r="B35" s="32"/>
      <c r="E35" s="27" t="s">
        <v>40</v>
      </c>
      <c r="F35" s="86">
        <f>ROUND((SUM(BG118:BG174)),2)</f>
        <v>0</v>
      </c>
      <c r="I35" s="96">
        <v>0.21</v>
      </c>
      <c r="J35" s="86">
        <f>0</f>
        <v>0</v>
      </c>
      <c r="L35" s="32"/>
    </row>
    <row r="36" spans="2:12" s="1" customFormat="1" ht="14.45" customHeight="1" hidden="1">
      <c r="B36" s="32"/>
      <c r="E36" s="27" t="s">
        <v>41</v>
      </c>
      <c r="F36" s="86">
        <f>ROUND((SUM(BH118:BH174)),2)</f>
        <v>0</v>
      </c>
      <c r="I36" s="96">
        <v>0.15</v>
      </c>
      <c r="J36" s="86">
        <f>0</f>
        <v>0</v>
      </c>
      <c r="L36" s="32"/>
    </row>
    <row r="37" spans="2:12" s="1" customFormat="1" ht="14.45" customHeight="1" hidden="1">
      <c r="B37" s="32"/>
      <c r="E37" s="27" t="s">
        <v>42</v>
      </c>
      <c r="F37" s="86">
        <f>ROUND((SUM(BI118:BI174)),2)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SO 99-99 - Liberec - Mníšek u L. Materiál objednatele</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J118</f>
        <v>0</v>
      </c>
      <c r="L96" s="32"/>
      <c r="AU96" s="17" t="s">
        <v>212</v>
      </c>
    </row>
    <row r="97" spans="2:12" s="8" customFormat="1" ht="24.95" customHeight="1">
      <c r="B97" s="108"/>
      <c r="D97" s="109" t="s">
        <v>2036</v>
      </c>
      <c r="E97" s="110"/>
      <c r="F97" s="110"/>
      <c r="G97" s="110"/>
      <c r="H97" s="110"/>
      <c r="I97" s="110"/>
      <c r="J97" s="111">
        <f>J119</f>
        <v>0</v>
      </c>
      <c r="L97" s="108"/>
    </row>
    <row r="98" spans="2:12" s="9" customFormat="1" ht="19.9" customHeight="1">
      <c r="B98" s="112"/>
      <c r="D98" s="113" t="s">
        <v>219</v>
      </c>
      <c r="E98" s="114"/>
      <c r="F98" s="114"/>
      <c r="G98" s="114"/>
      <c r="H98" s="114"/>
      <c r="I98" s="114"/>
      <c r="J98" s="115">
        <f>J120</f>
        <v>0</v>
      </c>
      <c r="L98" s="112"/>
    </row>
    <row r="99" spans="2:12" s="1" customFormat="1" ht="21.75" customHeight="1">
      <c r="B99" s="32"/>
      <c r="L99" s="32"/>
    </row>
    <row r="100" spans="2:12" s="1" customFormat="1" ht="6.95" customHeight="1">
      <c r="B100" s="44"/>
      <c r="C100" s="45"/>
      <c r="D100" s="45"/>
      <c r="E100" s="45"/>
      <c r="F100" s="45"/>
      <c r="G100" s="45"/>
      <c r="H100" s="45"/>
      <c r="I100" s="45"/>
      <c r="J100" s="45"/>
      <c r="K100" s="45"/>
      <c r="L100" s="32"/>
    </row>
    <row r="104" spans="2:12" s="1" customFormat="1" ht="6.95" customHeight="1">
      <c r="B104" s="46"/>
      <c r="C104" s="47"/>
      <c r="D104" s="47"/>
      <c r="E104" s="47"/>
      <c r="F104" s="47"/>
      <c r="G104" s="47"/>
      <c r="H104" s="47"/>
      <c r="I104" s="47"/>
      <c r="J104" s="47"/>
      <c r="K104" s="47"/>
      <c r="L104" s="32"/>
    </row>
    <row r="105" spans="2:12" s="1" customFormat="1" ht="24.95" customHeight="1">
      <c r="B105" s="32"/>
      <c r="C105" s="21" t="s">
        <v>226</v>
      </c>
      <c r="L105" s="32"/>
    </row>
    <row r="106" spans="2:12" s="1" customFormat="1" ht="6.95" customHeight="1">
      <c r="B106" s="32"/>
      <c r="L106" s="32"/>
    </row>
    <row r="107" spans="2:12" s="1" customFormat="1" ht="12" customHeight="1">
      <c r="B107" s="32"/>
      <c r="C107" s="27" t="s">
        <v>16</v>
      </c>
      <c r="L107" s="32"/>
    </row>
    <row r="108" spans="2:12" s="1" customFormat="1" ht="16.5" customHeight="1">
      <c r="B108" s="32"/>
      <c r="E108" s="245" t="str">
        <f>E7</f>
        <v>Oprava trati v úseku Krásná Studánka – Mníšek u Liberce</v>
      </c>
      <c r="F108" s="246"/>
      <c r="G108" s="246"/>
      <c r="H108" s="246"/>
      <c r="L108" s="32"/>
    </row>
    <row r="109" spans="2:12" s="1" customFormat="1" ht="12" customHeight="1">
      <c r="B109" s="32"/>
      <c r="C109" s="27" t="s">
        <v>206</v>
      </c>
      <c r="L109" s="32"/>
    </row>
    <row r="110" spans="2:12" s="1" customFormat="1" ht="16.5" customHeight="1">
      <c r="B110" s="32"/>
      <c r="E110" s="241" t="str">
        <f>E9</f>
        <v>SO 99-99 - Liberec - Mníšek u L. Materiál objednatele</v>
      </c>
      <c r="F110" s="247"/>
      <c r="G110" s="247"/>
      <c r="H110" s="247"/>
      <c r="L110" s="32"/>
    </row>
    <row r="111" spans="2:12" s="1" customFormat="1" ht="6.95" customHeight="1">
      <c r="B111" s="32"/>
      <c r="L111" s="32"/>
    </row>
    <row r="112" spans="2:12" s="1" customFormat="1" ht="12" customHeight="1">
      <c r="B112" s="32"/>
      <c r="C112" s="27" t="s">
        <v>20</v>
      </c>
      <c r="F112" s="25" t="str">
        <f>F12</f>
        <v xml:space="preserve"> </v>
      </c>
      <c r="I112" s="27" t="s">
        <v>22</v>
      </c>
      <c r="J112" s="52" t="str">
        <f>IF(J12="","",J12)</f>
        <v>30. 6. 2023</v>
      </c>
      <c r="L112" s="32"/>
    </row>
    <row r="113" spans="2:12" s="1" customFormat="1" ht="6.95" customHeight="1">
      <c r="B113" s="32"/>
      <c r="L113" s="32"/>
    </row>
    <row r="114" spans="2:12" s="1" customFormat="1" ht="15.2" customHeight="1">
      <c r="B114" s="32"/>
      <c r="C114" s="27" t="s">
        <v>24</v>
      </c>
      <c r="F114" s="25" t="str">
        <f>E15</f>
        <v xml:space="preserve"> </v>
      </c>
      <c r="I114" s="27" t="s">
        <v>29</v>
      </c>
      <c r="J114" s="30" t="str">
        <f>E21</f>
        <v xml:space="preserve"> </v>
      </c>
      <c r="L114" s="32"/>
    </row>
    <row r="115" spans="2:12" s="1" customFormat="1" ht="15.2" customHeight="1">
      <c r="B115" s="32"/>
      <c r="C115" s="27" t="s">
        <v>27</v>
      </c>
      <c r="F115" s="25" t="str">
        <f>IF(E18="","",E18)</f>
        <v>Vyplň údaj</v>
      </c>
      <c r="I115" s="27" t="s">
        <v>31</v>
      </c>
      <c r="J115" s="30" t="str">
        <f>E24</f>
        <v xml:space="preserve"> </v>
      </c>
      <c r="L115" s="32"/>
    </row>
    <row r="116" spans="2:12" s="1" customFormat="1" ht="10.35" customHeight="1">
      <c r="B116" s="32"/>
      <c r="L116" s="32"/>
    </row>
    <row r="117" spans="2:20" s="10" customFormat="1" ht="29.25" customHeight="1">
      <c r="B117" s="116"/>
      <c r="C117" s="117" t="s">
        <v>227</v>
      </c>
      <c r="D117" s="118" t="s">
        <v>58</v>
      </c>
      <c r="E117" s="118" t="s">
        <v>54</v>
      </c>
      <c r="F117" s="118" t="s">
        <v>55</v>
      </c>
      <c r="G117" s="118" t="s">
        <v>228</v>
      </c>
      <c r="H117" s="118" t="s">
        <v>229</v>
      </c>
      <c r="I117" s="118" t="s">
        <v>230</v>
      </c>
      <c r="J117" s="119" t="s">
        <v>210</v>
      </c>
      <c r="K117" s="120" t="s">
        <v>231</v>
      </c>
      <c r="L117" s="116"/>
      <c r="M117" s="59" t="s">
        <v>1</v>
      </c>
      <c r="N117" s="60" t="s">
        <v>37</v>
      </c>
      <c r="O117" s="60" t="s">
        <v>232</v>
      </c>
      <c r="P117" s="60" t="s">
        <v>233</v>
      </c>
      <c r="Q117" s="60" t="s">
        <v>234</v>
      </c>
      <c r="R117" s="60" t="s">
        <v>235</v>
      </c>
      <c r="S117" s="60" t="s">
        <v>236</v>
      </c>
      <c r="T117" s="61" t="s">
        <v>237</v>
      </c>
    </row>
    <row r="118" spans="2:63" s="1" customFormat="1" ht="22.9" customHeight="1">
      <c r="B118" s="32"/>
      <c r="C118" s="64" t="s">
        <v>238</v>
      </c>
      <c r="J118" s="121">
        <f>BK118</f>
        <v>0</v>
      </c>
      <c r="L118" s="32"/>
      <c r="M118" s="62"/>
      <c r="N118" s="53"/>
      <c r="O118" s="53"/>
      <c r="P118" s="122">
        <f>P119</f>
        <v>0</v>
      </c>
      <c r="Q118" s="53"/>
      <c r="R118" s="122">
        <f>R119</f>
        <v>1610.0615</v>
      </c>
      <c r="S118" s="53"/>
      <c r="T118" s="123">
        <f>T119</f>
        <v>0</v>
      </c>
      <c r="AT118" s="17" t="s">
        <v>72</v>
      </c>
      <c r="AU118" s="17" t="s">
        <v>212</v>
      </c>
      <c r="BK118" s="124">
        <f>BK119</f>
        <v>0</v>
      </c>
    </row>
    <row r="119" spans="2:63" s="11" customFormat="1" ht="25.9" customHeight="1">
      <c r="B119" s="125"/>
      <c r="D119" s="126" t="s">
        <v>72</v>
      </c>
      <c r="E119" s="127" t="s">
        <v>239</v>
      </c>
      <c r="F119" s="127" t="s">
        <v>2037</v>
      </c>
      <c r="I119" s="128"/>
      <c r="J119" s="129">
        <f>BK119</f>
        <v>0</v>
      </c>
      <c r="L119" s="125"/>
      <c r="M119" s="130"/>
      <c r="P119" s="131">
        <f>P120</f>
        <v>0</v>
      </c>
      <c r="R119" s="131">
        <f>R120</f>
        <v>1610.0615</v>
      </c>
      <c r="T119" s="132">
        <f>T120</f>
        <v>0</v>
      </c>
      <c r="AR119" s="126" t="s">
        <v>81</v>
      </c>
      <c r="AT119" s="133" t="s">
        <v>72</v>
      </c>
      <c r="AU119" s="133" t="s">
        <v>73</v>
      </c>
      <c r="AY119" s="126" t="s">
        <v>241</v>
      </c>
      <c r="BK119" s="134">
        <f>BK120</f>
        <v>0</v>
      </c>
    </row>
    <row r="120" spans="2:63" s="11" customFormat="1" ht="22.9" customHeight="1">
      <c r="B120" s="125"/>
      <c r="D120" s="126" t="s">
        <v>72</v>
      </c>
      <c r="E120" s="135" t="s">
        <v>259</v>
      </c>
      <c r="F120" s="135" t="s">
        <v>527</v>
      </c>
      <c r="I120" s="128"/>
      <c r="J120" s="136">
        <f>BK120</f>
        <v>0</v>
      </c>
      <c r="L120" s="125"/>
      <c r="M120" s="130"/>
      <c r="P120" s="131">
        <f>SUM(P121:P174)</f>
        <v>0</v>
      </c>
      <c r="R120" s="131">
        <f>SUM(R121:R174)</f>
        <v>1610.0615</v>
      </c>
      <c r="T120" s="132">
        <f>SUM(T121:T174)</f>
        <v>0</v>
      </c>
      <c r="AR120" s="126" t="s">
        <v>81</v>
      </c>
      <c r="AT120" s="133" t="s">
        <v>72</v>
      </c>
      <c r="AU120" s="133" t="s">
        <v>81</v>
      </c>
      <c r="AY120" s="126" t="s">
        <v>241</v>
      </c>
      <c r="BK120" s="134">
        <f>SUM(BK121:BK174)</f>
        <v>0</v>
      </c>
    </row>
    <row r="121" spans="2:65" s="1" customFormat="1" ht="24.2" customHeight="1">
      <c r="B121" s="32"/>
      <c r="C121" s="155" t="s">
        <v>81</v>
      </c>
      <c r="D121" s="155" t="s">
        <v>260</v>
      </c>
      <c r="E121" s="156" t="s">
        <v>2070</v>
      </c>
      <c r="F121" s="157" t="s">
        <v>2071</v>
      </c>
      <c r="G121" s="158" t="s">
        <v>263</v>
      </c>
      <c r="H121" s="159">
        <v>4599</v>
      </c>
      <c r="I121" s="160">
        <v>0</v>
      </c>
      <c r="J121" s="161">
        <f>ROUND(I121*H121,2)</f>
        <v>0</v>
      </c>
      <c r="K121" s="162"/>
      <c r="L121" s="163"/>
      <c r="M121" s="164" t="s">
        <v>1</v>
      </c>
      <c r="N121" s="165" t="s">
        <v>38</v>
      </c>
      <c r="P121" s="147">
        <f>O121*H121</f>
        <v>0</v>
      </c>
      <c r="Q121" s="147">
        <v>0.327</v>
      </c>
      <c r="R121" s="147">
        <f>Q121*H121</f>
        <v>1503.873</v>
      </c>
      <c r="S121" s="147">
        <v>0</v>
      </c>
      <c r="T121" s="148">
        <f>S121*H121</f>
        <v>0</v>
      </c>
      <c r="AR121" s="149" t="s">
        <v>258</v>
      </c>
      <c r="AT121" s="149" t="s">
        <v>260</v>
      </c>
      <c r="AU121" s="149" t="s">
        <v>83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4798</v>
      </c>
    </row>
    <row r="122" spans="2:47" s="1" customFormat="1" ht="11.25">
      <c r="B122" s="32"/>
      <c r="D122" s="151" t="s">
        <v>248</v>
      </c>
      <c r="F122" s="152" t="s">
        <v>2071</v>
      </c>
      <c r="I122" s="153"/>
      <c r="L122" s="32"/>
      <c r="M122" s="154"/>
      <c r="T122" s="56"/>
      <c r="AT122" s="17" t="s">
        <v>248</v>
      </c>
      <c r="AU122" s="17" t="s">
        <v>83</v>
      </c>
    </row>
    <row r="123" spans="2:51" s="13" customFormat="1" ht="33.75">
      <c r="B123" s="177"/>
      <c r="D123" s="151" t="s">
        <v>1584</v>
      </c>
      <c r="E123" s="178" t="s">
        <v>1</v>
      </c>
      <c r="F123" s="179" t="s">
        <v>4799</v>
      </c>
      <c r="H123" s="178" t="s">
        <v>1</v>
      </c>
      <c r="I123" s="180"/>
      <c r="L123" s="177"/>
      <c r="M123" s="181"/>
      <c r="T123" s="182"/>
      <c r="AT123" s="178" t="s">
        <v>1584</v>
      </c>
      <c r="AU123" s="178" t="s">
        <v>83</v>
      </c>
      <c r="AV123" s="13" t="s">
        <v>81</v>
      </c>
      <c r="AW123" s="13" t="s">
        <v>30</v>
      </c>
      <c r="AX123" s="13" t="s">
        <v>73</v>
      </c>
      <c r="AY123" s="178" t="s">
        <v>241</v>
      </c>
    </row>
    <row r="124" spans="2:51" s="13" customFormat="1" ht="11.25">
      <c r="B124" s="177"/>
      <c r="D124" s="151" t="s">
        <v>1584</v>
      </c>
      <c r="E124" s="178" t="s">
        <v>1</v>
      </c>
      <c r="F124" s="179" t="s">
        <v>2099</v>
      </c>
      <c r="H124" s="178" t="s">
        <v>1</v>
      </c>
      <c r="I124" s="180"/>
      <c r="L124" s="177"/>
      <c r="M124" s="181"/>
      <c r="T124" s="182"/>
      <c r="AT124" s="178" t="s">
        <v>1584</v>
      </c>
      <c r="AU124" s="178" t="s">
        <v>83</v>
      </c>
      <c r="AV124" s="13" t="s">
        <v>81</v>
      </c>
      <c r="AW124" s="13" t="s">
        <v>30</v>
      </c>
      <c r="AX124" s="13" t="s">
        <v>73</v>
      </c>
      <c r="AY124" s="178" t="s">
        <v>241</v>
      </c>
    </row>
    <row r="125" spans="2:51" s="13" customFormat="1" ht="11.25">
      <c r="B125" s="177"/>
      <c r="D125" s="151" t="s">
        <v>1584</v>
      </c>
      <c r="E125" s="178" t="s">
        <v>1</v>
      </c>
      <c r="F125" s="179" t="s">
        <v>4800</v>
      </c>
      <c r="H125" s="178" t="s">
        <v>1</v>
      </c>
      <c r="I125" s="180"/>
      <c r="L125" s="177"/>
      <c r="M125" s="181"/>
      <c r="T125" s="182"/>
      <c r="AT125" s="178" t="s">
        <v>1584</v>
      </c>
      <c r="AU125" s="178" t="s">
        <v>83</v>
      </c>
      <c r="AV125" s="13" t="s">
        <v>81</v>
      </c>
      <c r="AW125" s="13" t="s">
        <v>30</v>
      </c>
      <c r="AX125" s="13" t="s">
        <v>73</v>
      </c>
      <c r="AY125" s="178" t="s">
        <v>241</v>
      </c>
    </row>
    <row r="126" spans="2:51" s="12" customFormat="1" ht="11.25">
      <c r="B126" s="170"/>
      <c r="D126" s="151" t="s">
        <v>1584</v>
      </c>
      <c r="E126" s="171" t="s">
        <v>1</v>
      </c>
      <c r="F126" s="172" t="s">
        <v>2069</v>
      </c>
      <c r="H126" s="173">
        <v>2731</v>
      </c>
      <c r="I126" s="174"/>
      <c r="L126" s="170"/>
      <c r="M126" s="175"/>
      <c r="T126" s="176"/>
      <c r="AT126" s="171" t="s">
        <v>1584</v>
      </c>
      <c r="AU126" s="171" t="s">
        <v>83</v>
      </c>
      <c r="AV126" s="12" t="s">
        <v>83</v>
      </c>
      <c r="AW126" s="12" t="s">
        <v>30</v>
      </c>
      <c r="AX126" s="12" t="s">
        <v>73</v>
      </c>
      <c r="AY126" s="171" t="s">
        <v>241</v>
      </c>
    </row>
    <row r="127" spans="2:51" s="13" customFormat="1" ht="22.5">
      <c r="B127" s="177"/>
      <c r="D127" s="151" t="s">
        <v>1584</v>
      </c>
      <c r="E127" s="178" t="s">
        <v>1</v>
      </c>
      <c r="F127" s="179" t="s">
        <v>4801</v>
      </c>
      <c r="H127" s="178" t="s">
        <v>1</v>
      </c>
      <c r="I127" s="180"/>
      <c r="L127" s="177"/>
      <c r="M127" s="181"/>
      <c r="T127" s="182"/>
      <c r="AT127" s="178" t="s">
        <v>1584</v>
      </c>
      <c r="AU127" s="178" t="s">
        <v>83</v>
      </c>
      <c r="AV127" s="13" t="s">
        <v>81</v>
      </c>
      <c r="AW127" s="13" t="s">
        <v>30</v>
      </c>
      <c r="AX127" s="13" t="s">
        <v>73</v>
      </c>
      <c r="AY127" s="178" t="s">
        <v>241</v>
      </c>
    </row>
    <row r="128" spans="2:51" s="12" customFormat="1" ht="11.25">
      <c r="B128" s="170"/>
      <c r="D128" s="151" t="s">
        <v>1584</v>
      </c>
      <c r="E128" s="171" t="s">
        <v>1</v>
      </c>
      <c r="F128" s="172" t="s">
        <v>579</v>
      </c>
      <c r="H128" s="173">
        <v>93</v>
      </c>
      <c r="I128" s="174"/>
      <c r="L128" s="170"/>
      <c r="M128" s="175"/>
      <c r="T128" s="176"/>
      <c r="AT128" s="171" t="s">
        <v>1584</v>
      </c>
      <c r="AU128" s="171" t="s">
        <v>83</v>
      </c>
      <c r="AV128" s="12" t="s">
        <v>83</v>
      </c>
      <c r="AW128" s="12" t="s">
        <v>30</v>
      </c>
      <c r="AX128" s="12" t="s">
        <v>73</v>
      </c>
      <c r="AY128" s="171" t="s">
        <v>241</v>
      </c>
    </row>
    <row r="129" spans="2:51" s="13" customFormat="1" ht="22.5">
      <c r="B129" s="177"/>
      <c r="D129" s="151" t="s">
        <v>1584</v>
      </c>
      <c r="E129" s="178" t="s">
        <v>1</v>
      </c>
      <c r="F129" s="179" t="s">
        <v>4802</v>
      </c>
      <c r="H129" s="178" t="s">
        <v>1</v>
      </c>
      <c r="I129" s="180"/>
      <c r="L129" s="177"/>
      <c r="M129" s="181"/>
      <c r="T129" s="182"/>
      <c r="AT129" s="178" t="s">
        <v>1584</v>
      </c>
      <c r="AU129" s="178" t="s">
        <v>83</v>
      </c>
      <c r="AV129" s="13" t="s">
        <v>81</v>
      </c>
      <c r="AW129" s="13" t="s">
        <v>30</v>
      </c>
      <c r="AX129" s="13" t="s">
        <v>73</v>
      </c>
      <c r="AY129" s="178" t="s">
        <v>241</v>
      </c>
    </row>
    <row r="130" spans="2:51" s="12" customFormat="1" ht="11.25">
      <c r="B130" s="170"/>
      <c r="D130" s="151" t="s">
        <v>1584</v>
      </c>
      <c r="E130" s="171" t="s">
        <v>1</v>
      </c>
      <c r="F130" s="172" t="s">
        <v>2513</v>
      </c>
      <c r="H130" s="173">
        <v>1775</v>
      </c>
      <c r="I130" s="174"/>
      <c r="L130" s="170"/>
      <c r="M130" s="175"/>
      <c r="T130" s="176"/>
      <c r="AT130" s="171" t="s">
        <v>1584</v>
      </c>
      <c r="AU130" s="171" t="s">
        <v>83</v>
      </c>
      <c r="AV130" s="12" t="s">
        <v>83</v>
      </c>
      <c r="AW130" s="12" t="s">
        <v>30</v>
      </c>
      <c r="AX130" s="12" t="s">
        <v>73</v>
      </c>
      <c r="AY130" s="171" t="s">
        <v>241</v>
      </c>
    </row>
    <row r="131" spans="2:51" s="14" customFormat="1" ht="11.25">
      <c r="B131" s="186"/>
      <c r="D131" s="151" t="s">
        <v>1584</v>
      </c>
      <c r="E131" s="187" t="s">
        <v>1</v>
      </c>
      <c r="F131" s="188" t="s">
        <v>2061</v>
      </c>
      <c r="H131" s="189">
        <v>4599</v>
      </c>
      <c r="I131" s="190"/>
      <c r="L131" s="186"/>
      <c r="M131" s="191"/>
      <c r="T131" s="192"/>
      <c r="AT131" s="187" t="s">
        <v>1584</v>
      </c>
      <c r="AU131" s="187" t="s">
        <v>83</v>
      </c>
      <c r="AV131" s="14" t="s">
        <v>247</v>
      </c>
      <c r="AW131" s="14" t="s">
        <v>30</v>
      </c>
      <c r="AX131" s="14" t="s">
        <v>81</v>
      </c>
      <c r="AY131" s="187" t="s">
        <v>241</v>
      </c>
    </row>
    <row r="132" spans="2:65" s="1" customFormat="1" ht="16.5" customHeight="1">
      <c r="B132" s="32"/>
      <c r="C132" s="155" t="s">
        <v>251</v>
      </c>
      <c r="D132" s="155" t="s">
        <v>260</v>
      </c>
      <c r="E132" s="156" t="s">
        <v>2506</v>
      </c>
      <c r="F132" s="157" t="s">
        <v>2507</v>
      </c>
      <c r="G132" s="158" t="s">
        <v>267</v>
      </c>
      <c r="H132" s="159">
        <v>69.2</v>
      </c>
      <c r="I132" s="160">
        <v>0</v>
      </c>
      <c r="J132" s="161">
        <f>ROUND(I132*H132,2)</f>
        <v>0</v>
      </c>
      <c r="K132" s="162"/>
      <c r="L132" s="163"/>
      <c r="M132" s="164" t="s">
        <v>1</v>
      </c>
      <c r="N132" s="165" t="s">
        <v>38</v>
      </c>
      <c r="P132" s="147">
        <f>O132*H132</f>
        <v>0</v>
      </c>
      <c r="Q132" s="147">
        <v>0</v>
      </c>
      <c r="R132" s="147">
        <f>Q132*H132</f>
        <v>0</v>
      </c>
      <c r="S132" s="147">
        <v>0</v>
      </c>
      <c r="T132" s="148">
        <f>S132*H132</f>
        <v>0</v>
      </c>
      <c r="AR132" s="149" t="s">
        <v>258</v>
      </c>
      <c r="AT132" s="149" t="s">
        <v>260</v>
      </c>
      <c r="AU132" s="149" t="s">
        <v>83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4803</v>
      </c>
    </row>
    <row r="133" spans="2:47" s="1" customFormat="1" ht="11.25">
      <c r="B133" s="32"/>
      <c r="D133" s="151" t="s">
        <v>248</v>
      </c>
      <c r="F133" s="152" t="s">
        <v>2507</v>
      </c>
      <c r="I133" s="153"/>
      <c r="L133" s="32"/>
      <c r="M133" s="154"/>
      <c r="T133" s="56"/>
      <c r="AT133" s="17" t="s">
        <v>248</v>
      </c>
      <c r="AU133" s="17" t="s">
        <v>83</v>
      </c>
    </row>
    <row r="134" spans="2:51" s="13" customFormat="1" ht="22.5">
      <c r="B134" s="177"/>
      <c r="D134" s="151" t="s">
        <v>1584</v>
      </c>
      <c r="E134" s="178" t="s">
        <v>1</v>
      </c>
      <c r="F134" s="179" t="s">
        <v>4804</v>
      </c>
      <c r="H134" s="178" t="s">
        <v>1</v>
      </c>
      <c r="I134" s="180"/>
      <c r="L134" s="177"/>
      <c r="M134" s="181"/>
      <c r="T134" s="182"/>
      <c r="AT134" s="178" t="s">
        <v>1584</v>
      </c>
      <c r="AU134" s="178" t="s">
        <v>83</v>
      </c>
      <c r="AV134" s="13" t="s">
        <v>81</v>
      </c>
      <c r="AW134" s="13" t="s">
        <v>30</v>
      </c>
      <c r="AX134" s="13" t="s">
        <v>73</v>
      </c>
      <c r="AY134" s="178" t="s">
        <v>241</v>
      </c>
    </row>
    <row r="135" spans="2:51" s="12" customFormat="1" ht="11.25">
      <c r="B135" s="170"/>
      <c r="D135" s="151" t="s">
        <v>1584</v>
      </c>
      <c r="E135" s="171" t="s">
        <v>1</v>
      </c>
      <c r="F135" s="172" t="s">
        <v>4805</v>
      </c>
      <c r="H135" s="173">
        <v>69.2</v>
      </c>
      <c r="I135" s="174"/>
      <c r="L135" s="170"/>
      <c r="M135" s="175"/>
      <c r="T135" s="176"/>
      <c r="AT135" s="171" t="s">
        <v>1584</v>
      </c>
      <c r="AU135" s="171" t="s">
        <v>83</v>
      </c>
      <c r="AV135" s="12" t="s">
        <v>83</v>
      </c>
      <c r="AW135" s="12" t="s">
        <v>30</v>
      </c>
      <c r="AX135" s="12" t="s">
        <v>81</v>
      </c>
      <c r="AY135" s="171" t="s">
        <v>241</v>
      </c>
    </row>
    <row r="136" spans="2:65" s="1" customFormat="1" ht="21.75" customHeight="1">
      <c r="B136" s="32"/>
      <c r="C136" s="155" t="s">
        <v>247</v>
      </c>
      <c r="D136" s="155" t="s">
        <v>260</v>
      </c>
      <c r="E136" s="156" t="s">
        <v>2471</v>
      </c>
      <c r="F136" s="157" t="s">
        <v>2472</v>
      </c>
      <c r="G136" s="158" t="s">
        <v>263</v>
      </c>
      <c r="H136" s="159">
        <v>692</v>
      </c>
      <c r="I136" s="160">
        <v>0</v>
      </c>
      <c r="J136" s="161">
        <f>ROUND(I136*H136,2)</f>
        <v>0</v>
      </c>
      <c r="K136" s="162"/>
      <c r="L136" s="163"/>
      <c r="M136" s="164" t="s">
        <v>1</v>
      </c>
      <c r="N136" s="165" t="s">
        <v>38</v>
      </c>
      <c r="P136" s="147">
        <f>O136*H136</f>
        <v>0</v>
      </c>
      <c r="Q136" s="147">
        <v>0</v>
      </c>
      <c r="R136" s="147">
        <f>Q136*H136</f>
        <v>0</v>
      </c>
      <c r="S136" s="147">
        <v>0</v>
      </c>
      <c r="T136" s="148">
        <f>S136*H136</f>
        <v>0</v>
      </c>
      <c r="AR136" s="149" t="s">
        <v>258</v>
      </c>
      <c r="AT136" s="149" t="s">
        <v>260</v>
      </c>
      <c r="AU136" s="149" t="s">
        <v>83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4806</v>
      </c>
    </row>
    <row r="137" spans="2:47" s="1" customFormat="1" ht="11.25">
      <c r="B137" s="32"/>
      <c r="D137" s="151" t="s">
        <v>248</v>
      </c>
      <c r="F137" s="152" t="s">
        <v>2472</v>
      </c>
      <c r="I137" s="153"/>
      <c r="L137" s="32"/>
      <c r="M137" s="154"/>
      <c r="T137" s="56"/>
      <c r="AT137" s="17" t="s">
        <v>248</v>
      </c>
      <c r="AU137" s="17" t="s">
        <v>83</v>
      </c>
    </row>
    <row r="138" spans="2:51" s="13" customFormat="1" ht="11.25">
      <c r="B138" s="177"/>
      <c r="D138" s="151" t="s">
        <v>1584</v>
      </c>
      <c r="E138" s="178" t="s">
        <v>1</v>
      </c>
      <c r="F138" s="179" t="s">
        <v>2073</v>
      </c>
      <c r="H138" s="178" t="s">
        <v>1</v>
      </c>
      <c r="I138" s="180"/>
      <c r="L138" s="177"/>
      <c r="M138" s="181"/>
      <c r="T138" s="182"/>
      <c r="AT138" s="178" t="s">
        <v>1584</v>
      </c>
      <c r="AU138" s="178" t="s">
        <v>83</v>
      </c>
      <c r="AV138" s="13" t="s">
        <v>81</v>
      </c>
      <c r="AW138" s="13" t="s">
        <v>30</v>
      </c>
      <c r="AX138" s="13" t="s">
        <v>73</v>
      </c>
      <c r="AY138" s="178" t="s">
        <v>241</v>
      </c>
    </row>
    <row r="139" spans="2:51" s="13" customFormat="1" ht="11.25">
      <c r="B139" s="177"/>
      <c r="D139" s="151" t="s">
        <v>1584</v>
      </c>
      <c r="E139" s="178" t="s">
        <v>1</v>
      </c>
      <c r="F139" s="179" t="s">
        <v>4807</v>
      </c>
      <c r="H139" s="178" t="s">
        <v>1</v>
      </c>
      <c r="I139" s="180"/>
      <c r="L139" s="177"/>
      <c r="M139" s="181"/>
      <c r="T139" s="182"/>
      <c r="AT139" s="178" t="s">
        <v>1584</v>
      </c>
      <c r="AU139" s="178" t="s">
        <v>83</v>
      </c>
      <c r="AV139" s="13" t="s">
        <v>81</v>
      </c>
      <c r="AW139" s="13" t="s">
        <v>30</v>
      </c>
      <c r="AX139" s="13" t="s">
        <v>73</v>
      </c>
      <c r="AY139" s="178" t="s">
        <v>241</v>
      </c>
    </row>
    <row r="140" spans="2:51" s="12" customFormat="1" ht="11.25">
      <c r="B140" s="170"/>
      <c r="D140" s="151" t="s">
        <v>1584</v>
      </c>
      <c r="E140" s="171" t="s">
        <v>1</v>
      </c>
      <c r="F140" s="172" t="s">
        <v>2474</v>
      </c>
      <c r="H140" s="173">
        <v>633</v>
      </c>
      <c r="I140" s="174"/>
      <c r="L140" s="170"/>
      <c r="M140" s="175"/>
      <c r="T140" s="176"/>
      <c r="AT140" s="171" t="s">
        <v>1584</v>
      </c>
      <c r="AU140" s="171" t="s">
        <v>83</v>
      </c>
      <c r="AV140" s="12" t="s">
        <v>83</v>
      </c>
      <c r="AW140" s="12" t="s">
        <v>30</v>
      </c>
      <c r="AX140" s="12" t="s">
        <v>73</v>
      </c>
      <c r="AY140" s="171" t="s">
        <v>241</v>
      </c>
    </row>
    <row r="141" spans="2:51" s="13" customFormat="1" ht="11.25">
      <c r="B141" s="177"/>
      <c r="D141" s="151" t="s">
        <v>1584</v>
      </c>
      <c r="E141" s="178" t="s">
        <v>1</v>
      </c>
      <c r="F141" s="179" t="s">
        <v>4808</v>
      </c>
      <c r="H141" s="178" t="s">
        <v>1</v>
      </c>
      <c r="I141" s="180"/>
      <c r="L141" s="177"/>
      <c r="M141" s="181"/>
      <c r="T141" s="182"/>
      <c r="AT141" s="178" t="s">
        <v>1584</v>
      </c>
      <c r="AU141" s="178" t="s">
        <v>83</v>
      </c>
      <c r="AV141" s="13" t="s">
        <v>81</v>
      </c>
      <c r="AW141" s="13" t="s">
        <v>30</v>
      </c>
      <c r="AX141" s="13" t="s">
        <v>73</v>
      </c>
      <c r="AY141" s="178" t="s">
        <v>241</v>
      </c>
    </row>
    <row r="142" spans="2:51" s="13" customFormat="1" ht="22.5">
      <c r="B142" s="177"/>
      <c r="D142" s="151" t="s">
        <v>1584</v>
      </c>
      <c r="E142" s="178" t="s">
        <v>1</v>
      </c>
      <c r="F142" s="179" t="s">
        <v>4809</v>
      </c>
      <c r="H142" s="178" t="s">
        <v>1</v>
      </c>
      <c r="I142" s="180"/>
      <c r="L142" s="177"/>
      <c r="M142" s="181"/>
      <c r="T142" s="182"/>
      <c r="AT142" s="178" t="s">
        <v>1584</v>
      </c>
      <c r="AU142" s="178" t="s">
        <v>83</v>
      </c>
      <c r="AV142" s="13" t="s">
        <v>81</v>
      </c>
      <c r="AW142" s="13" t="s">
        <v>30</v>
      </c>
      <c r="AX142" s="13" t="s">
        <v>73</v>
      </c>
      <c r="AY142" s="178" t="s">
        <v>241</v>
      </c>
    </row>
    <row r="143" spans="2:51" s="12" customFormat="1" ht="11.25">
      <c r="B143" s="170"/>
      <c r="D143" s="151" t="s">
        <v>1584</v>
      </c>
      <c r="E143" s="171" t="s">
        <v>1</v>
      </c>
      <c r="F143" s="172" t="s">
        <v>447</v>
      </c>
      <c r="H143" s="173">
        <v>59</v>
      </c>
      <c r="I143" s="174"/>
      <c r="L143" s="170"/>
      <c r="M143" s="175"/>
      <c r="T143" s="176"/>
      <c r="AT143" s="171" t="s">
        <v>1584</v>
      </c>
      <c r="AU143" s="171" t="s">
        <v>83</v>
      </c>
      <c r="AV143" s="12" t="s">
        <v>83</v>
      </c>
      <c r="AW143" s="12" t="s">
        <v>30</v>
      </c>
      <c r="AX143" s="12" t="s">
        <v>73</v>
      </c>
      <c r="AY143" s="171" t="s">
        <v>241</v>
      </c>
    </row>
    <row r="144" spans="2:51" s="14" customFormat="1" ht="11.25">
      <c r="B144" s="186"/>
      <c r="D144" s="151" t="s">
        <v>1584</v>
      </c>
      <c r="E144" s="187" t="s">
        <v>1</v>
      </c>
      <c r="F144" s="188" t="s">
        <v>2061</v>
      </c>
      <c r="H144" s="189">
        <v>692</v>
      </c>
      <c r="I144" s="190"/>
      <c r="L144" s="186"/>
      <c r="M144" s="191"/>
      <c r="T144" s="192"/>
      <c r="AT144" s="187" t="s">
        <v>1584</v>
      </c>
      <c r="AU144" s="187" t="s">
        <v>83</v>
      </c>
      <c r="AV144" s="14" t="s">
        <v>247</v>
      </c>
      <c r="AW144" s="14" t="s">
        <v>30</v>
      </c>
      <c r="AX144" s="14" t="s">
        <v>81</v>
      </c>
      <c r="AY144" s="187" t="s">
        <v>241</v>
      </c>
    </row>
    <row r="145" spans="2:65" s="1" customFormat="1" ht="16.5" customHeight="1">
      <c r="B145" s="32"/>
      <c r="C145" s="155" t="s">
        <v>259</v>
      </c>
      <c r="D145" s="155" t="s">
        <v>260</v>
      </c>
      <c r="E145" s="156" t="s">
        <v>2475</v>
      </c>
      <c r="F145" s="157" t="s">
        <v>2476</v>
      </c>
      <c r="G145" s="158" t="s">
        <v>267</v>
      </c>
      <c r="H145" s="159">
        <v>813.57</v>
      </c>
      <c r="I145" s="160">
        <v>0</v>
      </c>
      <c r="J145" s="161">
        <f>ROUND(I145*H145,2)</f>
        <v>0</v>
      </c>
      <c r="K145" s="162"/>
      <c r="L145" s="163"/>
      <c r="M145" s="164" t="s">
        <v>1</v>
      </c>
      <c r="N145" s="165" t="s">
        <v>38</v>
      </c>
      <c r="P145" s="147">
        <f>O145*H145</f>
        <v>0</v>
      </c>
      <c r="Q145" s="147">
        <v>0</v>
      </c>
      <c r="R145" s="147">
        <f>Q145*H145</f>
        <v>0</v>
      </c>
      <c r="S145" s="147">
        <v>0</v>
      </c>
      <c r="T145" s="148">
        <f>S145*H145</f>
        <v>0</v>
      </c>
      <c r="AR145" s="149" t="s">
        <v>258</v>
      </c>
      <c r="AT145" s="149" t="s">
        <v>260</v>
      </c>
      <c r="AU145" s="149" t="s">
        <v>83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4810</v>
      </c>
    </row>
    <row r="146" spans="2:47" s="1" customFormat="1" ht="11.25">
      <c r="B146" s="32"/>
      <c r="D146" s="151" t="s">
        <v>248</v>
      </c>
      <c r="F146" s="152" t="s">
        <v>2476</v>
      </c>
      <c r="I146" s="153"/>
      <c r="L146" s="32"/>
      <c r="M146" s="154"/>
      <c r="T146" s="56"/>
      <c r="AT146" s="17" t="s">
        <v>248</v>
      </c>
      <c r="AU146" s="17" t="s">
        <v>83</v>
      </c>
    </row>
    <row r="147" spans="2:51" s="13" customFormat="1" ht="11.25">
      <c r="B147" s="177"/>
      <c r="D147" s="151" t="s">
        <v>1584</v>
      </c>
      <c r="E147" s="178" t="s">
        <v>1</v>
      </c>
      <c r="F147" s="179" t="s">
        <v>2073</v>
      </c>
      <c r="H147" s="178" t="s">
        <v>1</v>
      </c>
      <c r="I147" s="180"/>
      <c r="L147" s="177"/>
      <c r="M147" s="181"/>
      <c r="T147" s="182"/>
      <c r="AT147" s="178" t="s">
        <v>1584</v>
      </c>
      <c r="AU147" s="178" t="s">
        <v>83</v>
      </c>
      <c r="AV147" s="13" t="s">
        <v>81</v>
      </c>
      <c r="AW147" s="13" t="s">
        <v>30</v>
      </c>
      <c r="AX147" s="13" t="s">
        <v>73</v>
      </c>
      <c r="AY147" s="178" t="s">
        <v>241</v>
      </c>
    </row>
    <row r="148" spans="2:51" s="13" customFormat="1" ht="11.25">
      <c r="B148" s="177"/>
      <c r="D148" s="151" t="s">
        <v>1584</v>
      </c>
      <c r="E148" s="178" t="s">
        <v>1</v>
      </c>
      <c r="F148" s="179" t="s">
        <v>4811</v>
      </c>
      <c r="H148" s="178" t="s">
        <v>1</v>
      </c>
      <c r="I148" s="180"/>
      <c r="L148" s="177"/>
      <c r="M148" s="181"/>
      <c r="T148" s="182"/>
      <c r="AT148" s="178" t="s">
        <v>1584</v>
      </c>
      <c r="AU148" s="178" t="s">
        <v>83</v>
      </c>
      <c r="AV148" s="13" t="s">
        <v>81</v>
      </c>
      <c r="AW148" s="13" t="s">
        <v>30</v>
      </c>
      <c r="AX148" s="13" t="s">
        <v>73</v>
      </c>
      <c r="AY148" s="178" t="s">
        <v>241</v>
      </c>
    </row>
    <row r="149" spans="2:51" s="12" customFormat="1" ht="11.25">
      <c r="B149" s="170"/>
      <c r="D149" s="151" t="s">
        <v>1584</v>
      </c>
      <c r="E149" s="171" t="s">
        <v>1</v>
      </c>
      <c r="F149" s="172" t="s">
        <v>2478</v>
      </c>
      <c r="H149" s="173">
        <v>853.57</v>
      </c>
      <c r="I149" s="174"/>
      <c r="L149" s="170"/>
      <c r="M149" s="175"/>
      <c r="T149" s="176"/>
      <c r="AT149" s="171" t="s">
        <v>1584</v>
      </c>
      <c r="AU149" s="171" t="s">
        <v>83</v>
      </c>
      <c r="AV149" s="12" t="s">
        <v>83</v>
      </c>
      <c r="AW149" s="12" t="s">
        <v>30</v>
      </c>
      <c r="AX149" s="12" t="s">
        <v>73</v>
      </c>
      <c r="AY149" s="171" t="s">
        <v>241</v>
      </c>
    </row>
    <row r="150" spans="2:51" s="13" customFormat="1" ht="22.5">
      <c r="B150" s="177"/>
      <c r="D150" s="151" t="s">
        <v>1584</v>
      </c>
      <c r="E150" s="178" t="s">
        <v>1</v>
      </c>
      <c r="F150" s="179" t="s">
        <v>4812</v>
      </c>
      <c r="H150" s="178" t="s">
        <v>1</v>
      </c>
      <c r="I150" s="180"/>
      <c r="L150" s="177"/>
      <c r="M150" s="181"/>
      <c r="T150" s="182"/>
      <c r="AT150" s="178" t="s">
        <v>1584</v>
      </c>
      <c r="AU150" s="178" t="s">
        <v>83</v>
      </c>
      <c r="AV150" s="13" t="s">
        <v>81</v>
      </c>
      <c r="AW150" s="13" t="s">
        <v>30</v>
      </c>
      <c r="AX150" s="13" t="s">
        <v>73</v>
      </c>
      <c r="AY150" s="178" t="s">
        <v>241</v>
      </c>
    </row>
    <row r="151" spans="2:51" s="12" customFormat="1" ht="11.25">
      <c r="B151" s="170"/>
      <c r="D151" s="151" t="s">
        <v>1584</v>
      </c>
      <c r="E151" s="171" t="s">
        <v>1</v>
      </c>
      <c r="F151" s="172" t="s">
        <v>2480</v>
      </c>
      <c r="H151" s="173">
        <v>-40</v>
      </c>
      <c r="I151" s="174"/>
      <c r="L151" s="170"/>
      <c r="M151" s="175"/>
      <c r="T151" s="176"/>
      <c r="AT151" s="171" t="s">
        <v>1584</v>
      </c>
      <c r="AU151" s="171" t="s">
        <v>83</v>
      </c>
      <c r="AV151" s="12" t="s">
        <v>83</v>
      </c>
      <c r="AW151" s="12" t="s">
        <v>30</v>
      </c>
      <c r="AX151" s="12" t="s">
        <v>73</v>
      </c>
      <c r="AY151" s="171" t="s">
        <v>241</v>
      </c>
    </row>
    <row r="152" spans="2:51" s="14" customFormat="1" ht="11.25">
      <c r="B152" s="186"/>
      <c r="D152" s="151" t="s">
        <v>1584</v>
      </c>
      <c r="E152" s="187" t="s">
        <v>1</v>
      </c>
      <c r="F152" s="188" t="s">
        <v>2061</v>
      </c>
      <c r="H152" s="189">
        <v>813.57</v>
      </c>
      <c r="I152" s="190"/>
      <c r="L152" s="186"/>
      <c r="M152" s="191"/>
      <c r="T152" s="192"/>
      <c r="AT152" s="187" t="s">
        <v>1584</v>
      </c>
      <c r="AU152" s="187" t="s">
        <v>83</v>
      </c>
      <c r="AV152" s="14" t="s">
        <v>247</v>
      </c>
      <c r="AW152" s="14" t="s">
        <v>30</v>
      </c>
      <c r="AX152" s="14" t="s">
        <v>81</v>
      </c>
      <c r="AY152" s="187" t="s">
        <v>241</v>
      </c>
    </row>
    <row r="153" spans="2:65" s="1" customFormat="1" ht="16.5" customHeight="1">
      <c r="B153" s="32"/>
      <c r="C153" s="155" t="s">
        <v>254</v>
      </c>
      <c r="D153" s="155" t="s">
        <v>260</v>
      </c>
      <c r="E153" s="156" t="s">
        <v>2506</v>
      </c>
      <c r="F153" s="157" t="s">
        <v>2507</v>
      </c>
      <c r="G153" s="158" t="s">
        <v>267</v>
      </c>
      <c r="H153" s="159">
        <v>80</v>
      </c>
      <c r="I153" s="160">
        <v>0</v>
      </c>
      <c r="J153" s="161">
        <f>ROUND(I153*H153,2)</f>
        <v>0</v>
      </c>
      <c r="K153" s="162"/>
      <c r="L153" s="163"/>
      <c r="M153" s="164" t="s">
        <v>1</v>
      </c>
      <c r="N153" s="165" t="s">
        <v>38</v>
      </c>
      <c r="P153" s="147">
        <f>O153*H153</f>
        <v>0</v>
      </c>
      <c r="Q153" s="147">
        <v>0</v>
      </c>
      <c r="R153" s="147">
        <f>Q153*H153</f>
        <v>0</v>
      </c>
      <c r="S153" s="147">
        <v>0</v>
      </c>
      <c r="T153" s="148">
        <f>S153*H153</f>
        <v>0</v>
      </c>
      <c r="AR153" s="149" t="s">
        <v>258</v>
      </c>
      <c r="AT153" s="149" t="s">
        <v>260</v>
      </c>
      <c r="AU153" s="149" t="s">
        <v>83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4813</v>
      </c>
    </row>
    <row r="154" spans="2:47" s="1" customFormat="1" ht="11.25">
      <c r="B154" s="32"/>
      <c r="D154" s="151" t="s">
        <v>248</v>
      </c>
      <c r="F154" s="152" t="s">
        <v>2507</v>
      </c>
      <c r="I154" s="153"/>
      <c r="L154" s="32"/>
      <c r="M154" s="154"/>
      <c r="T154" s="56"/>
      <c r="AT154" s="17" t="s">
        <v>248</v>
      </c>
      <c r="AU154" s="17" t="s">
        <v>83</v>
      </c>
    </row>
    <row r="155" spans="2:51" s="13" customFormat="1" ht="11.25">
      <c r="B155" s="177"/>
      <c r="D155" s="151" t="s">
        <v>1584</v>
      </c>
      <c r="E155" s="178" t="s">
        <v>1</v>
      </c>
      <c r="F155" s="179" t="s">
        <v>4814</v>
      </c>
      <c r="H155" s="178" t="s">
        <v>1</v>
      </c>
      <c r="I155" s="180"/>
      <c r="L155" s="177"/>
      <c r="M155" s="181"/>
      <c r="T155" s="182"/>
      <c r="AT155" s="178" t="s">
        <v>1584</v>
      </c>
      <c r="AU155" s="178" t="s">
        <v>83</v>
      </c>
      <c r="AV155" s="13" t="s">
        <v>81</v>
      </c>
      <c r="AW155" s="13" t="s">
        <v>30</v>
      </c>
      <c r="AX155" s="13" t="s">
        <v>73</v>
      </c>
      <c r="AY155" s="178" t="s">
        <v>241</v>
      </c>
    </row>
    <row r="156" spans="2:51" s="13" customFormat="1" ht="11.25">
      <c r="B156" s="177"/>
      <c r="D156" s="151" t="s">
        <v>1584</v>
      </c>
      <c r="E156" s="178" t="s">
        <v>1</v>
      </c>
      <c r="F156" s="179" t="s">
        <v>4815</v>
      </c>
      <c r="H156" s="178" t="s">
        <v>1</v>
      </c>
      <c r="I156" s="180"/>
      <c r="L156" s="177"/>
      <c r="M156" s="181"/>
      <c r="T156" s="182"/>
      <c r="AT156" s="178" t="s">
        <v>1584</v>
      </c>
      <c r="AU156" s="178" t="s">
        <v>83</v>
      </c>
      <c r="AV156" s="13" t="s">
        <v>81</v>
      </c>
      <c r="AW156" s="13" t="s">
        <v>30</v>
      </c>
      <c r="AX156" s="13" t="s">
        <v>73</v>
      </c>
      <c r="AY156" s="178" t="s">
        <v>241</v>
      </c>
    </row>
    <row r="157" spans="2:51" s="12" customFormat="1" ht="11.25">
      <c r="B157" s="170"/>
      <c r="D157" s="151" t="s">
        <v>1584</v>
      </c>
      <c r="E157" s="171" t="s">
        <v>1</v>
      </c>
      <c r="F157" s="172" t="s">
        <v>2510</v>
      </c>
      <c r="H157" s="173">
        <v>80</v>
      </c>
      <c r="I157" s="174"/>
      <c r="L157" s="170"/>
      <c r="M157" s="175"/>
      <c r="T157" s="176"/>
      <c r="AT157" s="171" t="s">
        <v>1584</v>
      </c>
      <c r="AU157" s="171" t="s">
        <v>83</v>
      </c>
      <c r="AV157" s="12" t="s">
        <v>83</v>
      </c>
      <c r="AW157" s="12" t="s">
        <v>30</v>
      </c>
      <c r="AX157" s="12" t="s">
        <v>81</v>
      </c>
      <c r="AY157" s="171" t="s">
        <v>241</v>
      </c>
    </row>
    <row r="158" spans="2:65" s="1" customFormat="1" ht="16.5" customHeight="1">
      <c r="B158" s="32"/>
      <c r="C158" s="155" t="s">
        <v>83</v>
      </c>
      <c r="D158" s="155" t="s">
        <v>260</v>
      </c>
      <c r="E158" s="156" t="s">
        <v>2084</v>
      </c>
      <c r="F158" s="157" t="s">
        <v>2085</v>
      </c>
      <c r="G158" s="158" t="s">
        <v>263</v>
      </c>
      <c r="H158" s="159">
        <v>86</v>
      </c>
      <c r="I158" s="160">
        <v>0</v>
      </c>
      <c r="J158" s="161">
        <f>ROUND(I158*H158,2)</f>
        <v>0</v>
      </c>
      <c r="K158" s="162"/>
      <c r="L158" s="163"/>
      <c r="M158" s="164" t="s">
        <v>1</v>
      </c>
      <c r="N158" s="165" t="s">
        <v>38</v>
      </c>
      <c r="P158" s="147">
        <f>O158*H158</f>
        <v>0</v>
      </c>
      <c r="Q158" s="147">
        <v>1.23475</v>
      </c>
      <c r="R158" s="147">
        <f>Q158*H158</f>
        <v>106.1885</v>
      </c>
      <c r="S158" s="147">
        <v>0</v>
      </c>
      <c r="T158" s="148">
        <f>S158*H158</f>
        <v>0</v>
      </c>
      <c r="AR158" s="149" t="s">
        <v>258</v>
      </c>
      <c r="AT158" s="149" t="s">
        <v>260</v>
      </c>
      <c r="AU158" s="149" t="s">
        <v>83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4816</v>
      </c>
    </row>
    <row r="159" spans="2:47" s="1" customFormat="1" ht="11.25">
      <c r="B159" s="32"/>
      <c r="D159" s="151" t="s">
        <v>248</v>
      </c>
      <c r="F159" s="152" t="s">
        <v>2087</v>
      </c>
      <c r="I159" s="153"/>
      <c r="L159" s="32"/>
      <c r="M159" s="154"/>
      <c r="T159" s="56"/>
      <c r="AT159" s="17" t="s">
        <v>248</v>
      </c>
      <c r="AU159" s="17" t="s">
        <v>83</v>
      </c>
    </row>
    <row r="160" spans="2:51" s="13" customFormat="1" ht="22.5">
      <c r="B160" s="177"/>
      <c r="D160" s="151" t="s">
        <v>1584</v>
      </c>
      <c r="E160" s="178" t="s">
        <v>1</v>
      </c>
      <c r="F160" s="179" t="s">
        <v>4817</v>
      </c>
      <c r="H160" s="178" t="s">
        <v>1</v>
      </c>
      <c r="I160" s="180"/>
      <c r="L160" s="177"/>
      <c r="M160" s="181"/>
      <c r="T160" s="182"/>
      <c r="AT160" s="178" t="s">
        <v>1584</v>
      </c>
      <c r="AU160" s="178" t="s">
        <v>83</v>
      </c>
      <c r="AV160" s="13" t="s">
        <v>81</v>
      </c>
      <c r="AW160" s="13" t="s">
        <v>30</v>
      </c>
      <c r="AX160" s="13" t="s">
        <v>73</v>
      </c>
      <c r="AY160" s="178" t="s">
        <v>241</v>
      </c>
    </row>
    <row r="161" spans="2:51" s="13" customFormat="1" ht="11.25">
      <c r="B161" s="177"/>
      <c r="D161" s="151" t="s">
        <v>1584</v>
      </c>
      <c r="E161" s="178" t="s">
        <v>1</v>
      </c>
      <c r="F161" s="179" t="s">
        <v>2088</v>
      </c>
      <c r="H161" s="178" t="s">
        <v>1</v>
      </c>
      <c r="I161" s="180"/>
      <c r="L161" s="177"/>
      <c r="M161" s="181"/>
      <c r="T161" s="182"/>
      <c r="AT161" s="178" t="s">
        <v>1584</v>
      </c>
      <c r="AU161" s="178" t="s">
        <v>83</v>
      </c>
      <c r="AV161" s="13" t="s">
        <v>81</v>
      </c>
      <c r="AW161" s="13" t="s">
        <v>30</v>
      </c>
      <c r="AX161" s="13" t="s">
        <v>73</v>
      </c>
      <c r="AY161" s="178" t="s">
        <v>241</v>
      </c>
    </row>
    <row r="162" spans="2:51" s="12" customFormat="1" ht="11.25">
      <c r="B162" s="170"/>
      <c r="D162" s="151" t="s">
        <v>1584</v>
      </c>
      <c r="E162" s="171" t="s">
        <v>1</v>
      </c>
      <c r="F162" s="172" t="s">
        <v>83</v>
      </c>
      <c r="H162" s="173">
        <v>2</v>
      </c>
      <c r="I162" s="174"/>
      <c r="L162" s="170"/>
      <c r="M162" s="175"/>
      <c r="T162" s="176"/>
      <c r="AT162" s="171" t="s">
        <v>1584</v>
      </c>
      <c r="AU162" s="171" t="s">
        <v>83</v>
      </c>
      <c r="AV162" s="12" t="s">
        <v>83</v>
      </c>
      <c r="AW162" s="12" t="s">
        <v>30</v>
      </c>
      <c r="AX162" s="12" t="s">
        <v>73</v>
      </c>
      <c r="AY162" s="171" t="s">
        <v>241</v>
      </c>
    </row>
    <row r="163" spans="2:51" s="13" customFormat="1" ht="33.75">
      <c r="B163" s="177"/>
      <c r="D163" s="151" t="s">
        <v>1584</v>
      </c>
      <c r="E163" s="178" t="s">
        <v>1</v>
      </c>
      <c r="F163" s="179" t="s">
        <v>4818</v>
      </c>
      <c r="H163" s="178" t="s">
        <v>1</v>
      </c>
      <c r="I163" s="180"/>
      <c r="L163" s="177"/>
      <c r="M163" s="181"/>
      <c r="T163" s="182"/>
      <c r="AT163" s="178" t="s">
        <v>1584</v>
      </c>
      <c r="AU163" s="178" t="s">
        <v>83</v>
      </c>
      <c r="AV163" s="13" t="s">
        <v>81</v>
      </c>
      <c r="AW163" s="13" t="s">
        <v>30</v>
      </c>
      <c r="AX163" s="13" t="s">
        <v>73</v>
      </c>
      <c r="AY163" s="178" t="s">
        <v>241</v>
      </c>
    </row>
    <row r="164" spans="2:51" s="13" customFormat="1" ht="11.25">
      <c r="B164" s="177"/>
      <c r="D164" s="151" t="s">
        <v>1584</v>
      </c>
      <c r="E164" s="178" t="s">
        <v>1</v>
      </c>
      <c r="F164" s="179" t="s">
        <v>2103</v>
      </c>
      <c r="H164" s="178" t="s">
        <v>1</v>
      </c>
      <c r="I164" s="180"/>
      <c r="L164" s="177"/>
      <c r="M164" s="181"/>
      <c r="T164" s="182"/>
      <c r="AT164" s="178" t="s">
        <v>1584</v>
      </c>
      <c r="AU164" s="178" t="s">
        <v>83</v>
      </c>
      <c r="AV164" s="13" t="s">
        <v>81</v>
      </c>
      <c r="AW164" s="13" t="s">
        <v>30</v>
      </c>
      <c r="AX164" s="13" t="s">
        <v>73</v>
      </c>
      <c r="AY164" s="178" t="s">
        <v>241</v>
      </c>
    </row>
    <row r="165" spans="2:51" s="12" customFormat="1" ht="11.25">
      <c r="B165" s="170"/>
      <c r="D165" s="151" t="s">
        <v>1584</v>
      </c>
      <c r="E165" s="171" t="s">
        <v>1</v>
      </c>
      <c r="F165" s="172" t="s">
        <v>2104</v>
      </c>
      <c r="H165" s="173">
        <v>49.2</v>
      </c>
      <c r="I165" s="174"/>
      <c r="L165" s="170"/>
      <c r="M165" s="175"/>
      <c r="T165" s="176"/>
      <c r="AT165" s="171" t="s">
        <v>1584</v>
      </c>
      <c r="AU165" s="171" t="s">
        <v>83</v>
      </c>
      <c r="AV165" s="12" t="s">
        <v>83</v>
      </c>
      <c r="AW165" s="12" t="s">
        <v>30</v>
      </c>
      <c r="AX165" s="12" t="s">
        <v>73</v>
      </c>
      <c r="AY165" s="171" t="s">
        <v>241</v>
      </c>
    </row>
    <row r="166" spans="2:51" s="13" customFormat="1" ht="22.5">
      <c r="B166" s="177"/>
      <c r="D166" s="151" t="s">
        <v>1584</v>
      </c>
      <c r="E166" s="178" t="s">
        <v>1</v>
      </c>
      <c r="F166" s="179" t="s">
        <v>4819</v>
      </c>
      <c r="H166" s="178" t="s">
        <v>1</v>
      </c>
      <c r="I166" s="180"/>
      <c r="L166" s="177"/>
      <c r="M166" s="181"/>
      <c r="T166" s="182"/>
      <c r="AT166" s="178" t="s">
        <v>1584</v>
      </c>
      <c r="AU166" s="178" t="s">
        <v>83</v>
      </c>
      <c r="AV166" s="13" t="s">
        <v>81</v>
      </c>
      <c r="AW166" s="13" t="s">
        <v>30</v>
      </c>
      <c r="AX166" s="13" t="s">
        <v>73</v>
      </c>
      <c r="AY166" s="178" t="s">
        <v>241</v>
      </c>
    </row>
    <row r="167" spans="2:51" s="12" customFormat="1" ht="11.25">
      <c r="B167" s="170"/>
      <c r="D167" s="151" t="s">
        <v>1584</v>
      </c>
      <c r="E167" s="171" t="s">
        <v>1</v>
      </c>
      <c r="F167" s="172" t="s">
        <v>2497</v>
      </c>
      <c r="H167" s="173">
        <v>31.367</v>
      </c>
      <c r="I167" s="174"/>
      <c r="L167" s="170"/>
      <c r="M167" s="175"/>
      <c r="T167" s="176"/>
      <c r="AT167" s="171" t="s">
        <v>1584</v>
      </c>
      <c r="AU167" s="171" t="s">
        <v>83</v>
      </c>
      <c r="AV167" s="12" t="s">
        <v>83</v>
      </c>
      <c r="AW167" s="12" t="s">
        <v>30</v>
      </c>
      <c r="AX167" s="12" t="s">
        <v>73</v>
      </c>
      <c r="AY167" s="171" t="s">
        <v>241</v>
      </c>
    </row>
    <row r="168" spans="2:51" s="13" customFormat="1" ht="22.5">
      <c r="B168" s="177"/>
      <c r="D168" s="151" t="s">
        <v>1584</v>
      </c>
      <c r="E168" s="178" t="s">
        <v>1</v>
      </c>
      <c r="F168" s="179" t="s">
        <v>4820</v>
      </c>
      <c r="H168" s="178" t="s">
        <v>1</v>
      </c>
      <c r="I168" s="180"/>
      <c r="L168" s="177"/>
      <c r="M168" s="181"/>
      <c r="T168" s="182"/>
      <c r="AT168" s="178" t="s">
        <v>1584</v>
      </c>
      <c r="AU168" s="178" t="s">
        <v>83</v>
      </c>
      <c r="AV168" s="13" t="s">
        <v>81</v>
      </c>
      <c r="AW168" s="13" t="s">
        <v>30</v>
      </c>
      <c r="AX168" s="13" t="s">
        <v>73</v>
      </c>
      <c r="AY168" s="178" t="s">
        <v>241</v>
      </c>
    </row>
    <row r="169" spans="2:51" s="12" customFormat="1" ht="11.25">
      <c r="B169" s="170"/>
      <c r="D169" s="151" t="s">
        <v>1584</v>
      </c>
      <c r="E169" s="171" t="s">
        <v>1</v>
      </c>
      <c r="F169" s="172" t="s">
        <v>2498</v>
      </c>
      <c r="H169" s="173">
        <v>1.333</v>
      </c>
      <c r="I169" s="174"/>
      <c r="L169" s="170"/>
      <c r="M169" s="175"/>
      <c r="T169" s="176"/>
      <c r="AT169" s="171" t="s">
        <v>1584</v>
      </c>
      <c r="AU169" s="171" t="s">
        <v>83</v>
      </c>
      <c r="AV169" s="12" t="s">
        <v>83</v>
      </c>
      <c r="AW169" s="12" t="s">
        <v>30</v>
      </c>
      <c r="AX169" s="12" t="s">
        <v>73</v>
      </c>
      <c r="AY169" s="171" t="s">
        <v>241</v>
      </c>
    </row>
    <row r="170" spans="2:51" s="13" customFormat="1" ht="22.5">
      <c r="B170" s="177"/>
      <c r="D170" s="151" t="s">
        <v>1584</v>
      </c>
      <c r="E170" s="178" t="s">
        <v>1</v>
      </c>
      <c r="F170" s="179" t="s">
        <v>4821</v>
      </c>
      <c r="H170" s="178" t="s">
        <v>1</v>
      </c>
      <c r="I170" s="180"/>
      <c r="L170" s="177"/>
      <c r="M170" s="181"/>
      <c r="T170" s="182"/>
      <c r="AT170" s="178" t="s">
        <v>1584</v>
      </c>
      <c r="AU170" s="178" t="s">
        <v>83</v>
      </c>
      <c r="AV170" s="13" t="s">
        <v>81</v>
      </c>
      <c r="AW170" s="13" t="s">
        <v>30</v>
      </c>
      <c r="AX170" s="13" t="s">
        <v>73</v>
      </c>
      <c r="AY170" s="178" t="s">
        <v>241</v>
      </c>
    </row>
    <row r="171" spans="2:51" s="12" customFormat="1" ht="11.25">
      <c r="B171" s="170"/>
      <c r="D171" s="151" t="s">
        <v>1584</v>
      </c>
      <c r="E171" s="171" t="s">
        <v>1</v>
      </c>
      <c r="F171" s="172" t="s">
        <v>2523</v>
      </c>
      <c r="H171" s="173">
        <v>1.4</v>
      </c>
      <c r="I171" s="174"/>
      <c r="L171" s="170"/>
      <c r="M171" s="175"/>
      <c r="T171" s="176"/>
      <c r="AT171" s="171" t="s">
        <v>1584</v>
      </c>
      <c r="AU171" s="171" t="s">
        <v>83</v>
      </c>
      <c r="AV171" s="12" t="s">
        <v>83</v>
      </c>
      <c r="AW171" s="12" t="s">
        <v>30</v>
      </c>
      <c r="AX171" s="12" t="s">
        <v>73</v>
      </c>
      <c r="AY171" s="171" t="s">
        <v>241</v>
      </c>
    </row>
    <row r="172" spans="2:51" s="13" customFormat="1" ht="22.5">
      <c r="B172" s="177"/>
      <c r="D172" s="151" t="s">
        <v>1584</v>
      </c>
      <c r="E172" s="178" t="s">
        <v>1</v>
      </c>
      <c r="F172" s="179" t="s">
        <v>4822</v>
      </c>
      <c r="H172" s="178" t="s">
        <v>1</v>
      </c>
      <c r="I172" s="180"/>
      <c r="L172" s="177"/>
      <c r="M172" s="181"/>
      <c r="T172" s="182"/>
      <c r="AT172" s="178" t="s">
        <v>1584</v>
      </c>
      <c r="AU172" s="178" t="s">
        <v>83</v>
      </c>
      <c r="AV172" s="13" t="s">
        <v>81</v>
      </c>
      <c r="AW172" s="13" t="s">
        <v>30</v>
      </c>
      <c r="AX172" s="13" t="s">
        <v>73</v>
      </c>
      <c r="AY172" s="178" t="s">
        <v>241</v>
      </c>
    </row>
    <row r="173" spans="2:51" s="12" customFormat="1" ht="11.25">
      <c r="B173" s="170"/>
      <c r="D173" s="151" t="s">
        <v>1584</v>
      </c>
      <c r="E173" s="171" t="s">
        <v>1</v>
      </c>
      <c r="F173" s="172" t="s">
        <v>2577</v>
      </c>
      <c r="H173" s="173">
        <v>0.7</v>
      </c>
      <c r="I173" s="174"/>
      <c r="L173" s="170"/>
      <c r="M173" s="175"/>
      <c r="T173" s="176"/>
      <c r="AT173" s="171" t="s">
        <v>1584</v>
      </c>
      <c r="AU173" s="171" t="s">
        <v>83</v>
      </c>
      <c r="AV173" s="12" t="s">
        <v>83</v>
      </c>
      <c r="AW173" s="12" t="s">
        <v>30</v>
      </c>
      <c r="AX173" s="12" t="s">
        <v>73</v>
      </c>
      <c r="AY173" s="171" t="s">
        <v>241</v>
      </c>
    </row>
    <row r="174" spans="2:51" s="14" customFormat="1" ht="11.25">
      <c r="B174" s="186"/>
      <c r="D174" s="151" t="s">
        <v>1584</v>
      </c>
      <c r="E174" s="187" t="s">
        <v>1</v>
      </c>
      <c r="F174" s="188" t="s">
        <v>2061</v>
      </c>
      <c r="H174" s="189">
        <v>86</v>
      </c>
      <c r="I174" s="190"/>
      <c r="L174" s="186"/>
      <c r="M174" s="193"/>
      <c r="N174" s="194"/>
      <c r="O174" s="194"/>
      <c r="P174" s="194"/>
      <c r="Q174" s="194"/>
      <c r="R174" s="194"/>
      <c r="S174" s="194"/>
      <c r="T174" s="195"/>
      <c r="AT174" s="187" t="s">
        <v>1584</v>
      </c>
      <c r="AU174" s="187" t="s">
        <v>83</v>
      </c>
      <c r="AV174" s="14" t="s">
        <v>247</v>
      </c>
      <c r="AW174" s="14" t="s">
        <v>30</v>
      </c>
      <c r="AX174" s="14" t="s">
        <v>81</v>
      </c>
      <c r="AY174" s="187" t="s">
        <v>241</v>
      </c>
    </row>
    <row r="175" spans="2:12" s="1" customFormat="1" ht="6.95" customHeight="1">
      <c r="B175" s="44"/>
      <c r="C175" s="45"/>
      <c r="D175" s="45"/>
      <c r="E175" s="45"/>
      <c r="F175" s="45"/>
      <c r="G175" s="45"/>
      <c r="H175" s="45"/>
      <c r="I175" s="45"/>
      <c r="J175" s="45"/>
      <c r="K175" s="45"/>
      <c r="L175" s="32"/>
    </row>
  </sheetData>
  <sheetProtection algorithmName="SHA-512" hashValue="ShJ7Ckqeh404VSLjxO0oKPOfS0cTlQ4qYsOD60Pg85Mmn2QqDhy+KH0/7rG0VumLGQ6esVoEEZTz1XeUkE0caA==" saltValue="gWl5MeE7AqkoX1iTcilvMcGymwLeoaZYsV18kG6bbwfZdo2KUh2gYMeDgNWS1OFW5KibQ28OpWhkGcrhTb8glQ==" spinCount="100000" sheet="1" objects="1" scenarios="1" formatColumns="0" formatRows="0" autoFilter="0"/>
  <autoFilter ref="C117:K174"/>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92</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1543</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ROUND((SUM(BE116:BE156)),2)</f>
        <v>0</v>
      </c>
      <c r="I33" s="96">
        <v>0.21</v>
      </c>
      <c r="J33" s="86">
        <f>ROUND(((SUM(BE116:BE156))*I33),2)</f>
        <v>0</v>
      </c>
      <c r="L33" s="32"/>
    </row>
    <row r="34" spans="2:12" s="1" customFormat="1" ht="14.45" customHeight="1">
      <c r="B34" s="32"/>
      <c r="E34" s="27" t="s">
        <v>39</v>
      </c>
      <c r="F34" s="86">
        <f>ROUND((SUM(BF116:BF156)),2)</f>
        <v>0</v>
      </c>
      <c r="I34" s="96">
        <v>0.15</v>
      </c>
      <c r="J34" s="86">
        <f>ROUND(((SUM(BF116:BF156))*I34),2)</f>
        <v>0</v>
      </c>
      <c r="L34" s="32"/>
    </row>
    <row r="35" spans="2:12" s="1" customFormat="1" ht="14.45" customHeight="1" hidden="1">
      <c r="B35" s="32"/>
      <c r="E35" s="27" t="s">
        <v>40</v>
      </c>
      <c r="F35" s="86">
        <f>ROUND((SUM(BG116:BG156)),2)</f>
        <v>0</v>
      </c>
      <c r="I35" s="96">
        <v>0.21</v>
      </c>
      <c r="J35" s="86">
        <f>0</f>
        <v>0</v>
      </c>
      <c r="L35" s="32"/>
    </row>
    <row r="36" spans="2:12" s="1" customFormat="1" ht="14.45" customHeight="1" hidden="1">
      <c r="B36" s="32"/>
      <c r="E36" s="27" t="s">
        <v>41</v>
      </c>
      <c r="F36" s="86">
        <f>ROUND((SUM(BH116:BH156)),2)</f>
        <v>0</v>
      </c>
      <c r="I36" s="96">
        <v>0.15</v>
      </c>
      <c r="J36" s="86">
        <f>0</f>
        <v>0</v>
      </c>
      <c r="L36" s="32"/>
    </row>
    <row r="37" spans="2:12" s="1" customFormat="1" ht="14.45" customHeight="1" hidden="1">
      <c r="B37" s="32"/>
      <c r="E37" s="27" t="s">
        <v>42</v>
      </c>
      <c r="F37" s="86">
        <f>ROUND((SUM(BI116:BI156)),2)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02-02_DDTS - PS 02-02</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02-02_DDTS - PS 02-02</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SUM(P117:P156)</f>
        <v>0</v>
      </c>
      <c r="Q116" s="53"/>
      <c r="R116" s="122">
        <f>SUM(R117:R156)</f>
        <v>0</v>
      </c>
      <c r="S116" s="53"/>
      <c r="T116" s="123">
        <f>SUM(T117:T156)</f>
        <v>0</v>
      </c>
      <c r="AT116" s="17" t="s">
        <v>72</v>
      </c>
      <c r="AU116" s="17" t="s">
        <v>212</v>
      </c>
      <c r="BK116" s="124">
        <f>SUM(BK117:BK156)</f>
        <v>0</v>
      </c>
    </row>
    <row r="117" spans="2:65" s="1" customFormat="1" ht="44.25" customHeight="1">
      <c r="B117" s="32"/>
      <c r="C117" s="137" t="s">
        <v>81</v>
      </c>
      <c r="D117" s="137" t="s">
        <v>243</v>
      </c>
      <c r="E117" s="138" t="s">
        <v>1544</v>
      </c>
      <c r="F117" s="139" t="s">
        <v>1545</v>
      </c>
      <c r="G117" s="140" t="s">
        <v>263</v>
      </c>
      <c r="H117" s="141">
        <v>1</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29.25">
      <c r="B118" s="32"/>
      <c r="D118" s="151" t="s">
        <v>248</v>
      </c>
      <c r="F118" s="152" t="s">
        <v>1545</v>
      </c>
      <c r="I118" s="153"/>
      <c r="L118" s="32"/>
      <c r="M118" s="154"/>
      <c r="T118" s="56"/>
      <c r="AT118" s="17" t="s">
        <v>248</v>
      </c>
      <c r="AU118" s="17" t="s">
        <v>73</v>
      </c>
    </row>
    <row r="119" spans="2:65" s="1" customFormat="1" ht="33" customHeight="1">
      <c r="B119" s="32"/>
      <c r="C119" s="137" t="s">
        <v>83</v>
      </c>
      <c r="D119" s="137" t="s">
        <v>243</v>
      </c>
      <c r="E119" s="138" t="s">
        <v>1546</v>
      </c>
      <c r="F119" s="139" t="s">
        <v>1547</v>
      </c>
      <c r="G119" s="140" t="s">
        <v>263</v>
      </c>
      <c r="H119" s="141">
        <v>2</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9.5">
      <c r="B120" s="32"/>
      <c r="D120" s="151" t="s">
        <v>248</v>
      </c>
      <c r="F120" s="152" t="s">
        <v>1547</v>
      </c>
      <c r="I120" s="153"/>
      <c r="L120" s="32"/>
      <c r="M120" s="154"/>
      <c r="T120" s="56"/>
      <c r="AT120" s="17" t="s">
        <v>248</v>
      </c>
      <c r="AU120" s="17" t="s">
        <v>73</v>
      </c>
    </row>
    <row r="121" spans="2:65" s="1" customFormat="1" ht="24.2" customHeight="1">
      <c r="B121" s="32"/>
      <c r="C121" s="137" t="s">
        <v>251</v>
      </c>
      <c r="D121" s="137" t="s">
        <v>243</v>
      </c>
      <c r="E121" s="138" t="s">
        <v>1517</v>
      </c>
      <c r="F121" s="139" t="s">
        <v>1518</v>
      </c>
      <c r="G121" s="140" t="s">
        <v>263</v>
      </c>
      <c r="H121" s="141">
        <v>8</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9.5">
      <c r="B122" s="32"/>
      <c r="D122" s="151" t="s">
        <v>248</v>
      </c>
      <c r="F122" s="152" t="s">
        <v>1518</v>
      </c>
      <c r="I122" s="153"/>
      <c r="L122" s="32"/>
      <c r="M122" s="154"/>
      <c r="T122" s="56"/>
      <c r="AT122" s="17" t="s">
        <v>248</v>
      </c>
      <c r="AU122" s="17" t="s">
        <v>73</v>
      </c>
    </row>
    <row r="123" spans="2:65" s="1" customFormat="1" ht="37.9" customHeight="1">
      <c r="B123" s="32"/>
      <c r="C123" s="137" t="s">
        <v>247</v>
      </c>
      <c r="D123" s="137" t="s">
        <v>243</v>
      </c>
      <c r="E123" s="138" t="s">
        <v>1548</v>
      </c>
      <c r="F123" s="139" t="s">
        <v>1549</v>
      </c>
      <c r="G123" s="140" t="s">
        <v>263</v>
      </c>
      <c r="H123" s="141">
        <v>1</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9.5">
      <c r="B124" s="32"/>
      <c r="D124" s="151" t="s">
        <v>248</v>
      </c>
      <c r="F124" s="152" t="s">
        <v>1549</v>
      </c>
      <c r="I124" s="153"/>
      <c r="L124" s="32"/>
      <c r="M124" s="154"/>
      <c r="T124" s="56"/>
      <c r="AT124" s="17" t="s">
        <v>248</v>
      </c>
      <c r="AU124" s="17" t="s">
        <v>73</v>
      </c>
    </row>
    <row r="125" spans="2:65" s="1" customFormat="1" ht="37.9" customHeight="1">
      <c r="B125" s="32"/>
      <c r="C125" s="137" t="s">
        <v>259</v>
      </c>
      <c r="D125" s="137" t="s">
        <v>243</v>
      </c>
      <c r="E125" s="138" t="s">
        <v>1550</v>
      </c>
      <c r="F125" s="139" t="s">
        <v>1551</v>
      </c>
      <c r="G125" s="140" t="s">
        <v>263</v>
      </c>
      <c r="H125" s="141">
        <v>1</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9.5">
      <c r="B126" s="32"/>
      <c r="D126" s="151" t="s">
        <v>248</v>
      </c>
      <c r="F126" s="152" t="s">
        <v>1551</v>
      </c>
      <c r="I126" s="153"/>
      <c r="L126" s="32"/>
      <c r="M126" s="154"/>
      <c r="T126" s="56"/>
      <c r="AT126" s="17" t="s">
        <v>248</v>
      </c>
      <c r="AU126" s="17" t="s">
        <v>73</v>
      </c>
    </row>
    <row r="127" spans="2:65" s="1" customFormat="1" ht="37.9" customHeight="1">
      <c r="B127" s="32"/>
      <c r="C127" s="137" t="s">
        <v>254</v>
      </c>
      <c r="D127" s="137" t="s">
        <v>243</v>
      </c>
      <c r="E127" s="138" t="s">
        <v>1519</v>
      </c>
      <c r="F127" s="139" t="s">
        <v>1520</v>
      </c>
      <c r="G127" s="140" t="s">
        <v>263</v>
      </c>
      <c r="H127" s="141">
        <v>1</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9.5">
      <c r="B128" s="32"/>
      <c r="D128" s="151" t="s">
        <v>248</v>
      </c>
      <c r="F128" s="152" t="s">
        <v>1520</v>
      </c>
      <c r="I128" s="153"/>
      <c r="L128" s="32"/>
      <c r="M128" s="154"/>
      <c r="T128" s="56"/>
      <c r="AT128" s="17" t="s">
        <v>248</v>
      </c>
      <c r="AU128" s="17" t="s">
        <v>73</v>
      </c>
    </row>
    <row r="129" spans="2:65" s="1" customFormat="1" ht="37.9" customHeight="1">
      <c r="B129" s="32"/>
      <c r="C129" s="137" t="s">
        <v>269</v>
      </c>
      <c r="D129" s="137" t="s">
        <v>243</v>
      </c>
      <c r="E129" s="138" t="s">
        <v>1521</v>
      </c>
      <c r="F129" s="139" t="s">
        <v>1522</v>
      </c>
      <c r="G129" s="140" t="s">
        <v>263</v>
      </c>
      <c r="H129" s="141">
        <v>1</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1522</v>
      </c>
      <c r="I130" s="153"/>
      <c r="L130" s="32"/>
      <c r="M130" s="154"/>
      <c r="T130" s="56"/>
      <c r="AT130" s="17" t="s">
        <v>248</v>
      </c>
      <c r="AU130" s="17" t="s">
        <v>73</v>
      </c>
    </row>
    <row r="131" spans="2:65" s="1" customFormat="1" ht="37.9" customHeight="1">
      <c r="B131" s="32"/>
      <c r="C131" s="137" t="s">
        <v>258</v>
      </c>
      <c r="D131" s="137" t="s">
        <v>243</v>
      </c>
      <c r="E131" s="138" t="s">
        <v>1523</v>
      </c>
      <c r="F131" s="139" t="s">
        <v>1524</v>
      </c>
      <c r="G131" s="140" t="s">
        <v>263</v>
      </c>
      <c r="H131" s="141">
        <v>1</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1524</v>
      </c>
      <c r="I132" s="153"/>
      <c r="L132" s="32"/>
      <c r="M132" s="154"/>
      <c r="T132" s="56"/>
      <c r="AT132" s="17" t="s">
        <v>248</v>
      </c>
      <c r="AU132" s="17" t="s">
        <v>73</v>
      </c>
    </row>
    <row r="133" spans="2:65" s="1" customFormat="1" ht="37.9" customHeight="1">
      <c r="B133" s="32"/>
      <c r="C133" s="137" t="s">
        <v>276</v>
      </c>
      <c r="D133" s="137" t="s">
        <v>243</v>
      </c>
      <c r="E133" s="138" t="s">
        <v>1552</v>
      </c>
      <c r="F133" s="139" t="s">
        <v>1553</v>
      </c>
      <c r="G133" s="140" t="s">
        <v>263</v>
      </c>
      <c r="H133" s="141">
        <v>1</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9.5">
      <c r="B134" s="32"/>
      <c r="D134" s="151" t="s">
        <v>248</v>
      </c>
      <c r="F134" s="152" t="s">
        <v>1553</v>
      </c>
      <c r="I134" s="153"/>
      <c r="L134" s="32"/>
      <c r="M134" s="154"/>
      <c r="T134" s="56"/>
      <c r="AT134" s="17" t="s">
        <v>248</v>
      </c>
      <c r="AU134" s="17" t="s">
        <v>73</v>
      </c>
    </row>
    <row r="135" spans="2:65" s="1" customFormat="1" ht="24.2" customHeight="1">
      <c r="B135" s="32"/>
      <c r="C135" s="137" t="s">
        <v>264</v>
      </c>
      <c r="D135" s="137" t="s">
        <v>243</v>
      </c>
      <c r="E135" s="138" t="s">
        <v>1554</v>
      </c>
      <c r="F135" s="139" t="s">
        <v>1555</v>
      </c>
      <c r="G135" s="140" t="s">
        <v>263</v>
      </c>
      <c r="H135" s="141">
        <v>1</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9.5">
      <c r="B136" s="32"/>
      <c r="D136" s="151" t="s">
        <v>248</v>
      </c>
      <c r="F136" s="152" t="s">
        <v>1555</v>
      </c>
      <c r="I136" s="153"/>
      <c r="L136" s="32"/>
      <c r="M136" s="154"/>
      <c r="T136" s="56"/>
      <c r="AT136" s="17" t="s">
        <v>248</v>
      </c>
      <c r="AU136" s="17" t="s">
        <v>73</v>
      </c>
    </row>
    <row r="137" spans="2:65" s="1" customFormat="1" ht="24.2" customHeight="1">
      <c r="B137" s="32"/>
      <c r="C137" s="137" t="s">
        <v>283</v>
      </c>
      <c r="D137" s="137" t="s">
        <v>243</v>
      </c>
      <c r="E137" s="138" t="s">
        <v>1556</v>
      </c>
      <c r="F137" s="139" t="s">
        <v>1557</v>
      </c>
      <c r="G137" s="140" t="s">
        <v>263</v>
      </c>
      <c r="H137" s="141">
        <v>1</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9.5">
      <c r="B138" s="32"/>
      <c r="D138" s="151" t="s">
        <v>248</v>
      </c>
      <c r="F138" s="152" t="s">
        <v>1557</v>
      </c>
      <c r="I138" s="153"/>
      <c r="L138" s="32"/>
      <c r="M138" s="154"/>
      <c r="T138" s="56"/>
      <c r="AT138" s="17" t="s">
        <v>248</v>
      </c>
      <c r="AU138" s="17" t="s">
        <v>73</v>
      </c>
    </row>
    <row r="139" spans="2:65" s="1" customFormat="1" ht="49.15" customHeight="1">
      <c r="B139" s="32"/>
      <c r="C139" s="137" t="s">
        <v>268</v>
      </c>
      <c r="D139" s="137" t="s">
        <v>243</v>
      </c>
      <c r="E139" s="138" t="s">
        <v>1525</v>
      </c>
      <c r="F139" s="139" t="s">
        <v>1526</v>
      </c>
      <c r="G139" s="140" t="s">
        <v>263</v>
      </c>
      <c r="H139" s="141">
        <v>2</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29.25">
      <c r="B140" s="32"/>
      <c r="D140" s="151" t="s">
        <v>248</v>
      </c>
      <c r="F140" s="152" t="s">
        <v>1526</v>
      </c>
      <c r="I140" s="153"/>
      <c r="L140" s="32"/>
      <c r="M140" s="154"/>
      <c r="T140" s="56"/>
      <c r="AT140" s="17" t="s">
        <v>248</v>
      </c>
      <c r="AU140" s="17" t="s">
        <v>73</v>
      </c>
    </row>
    <row r="141" spans="2:65" s="1" customFormat="1" ht="44.25" customHeight="1">
      <c r="B141" s="32"/>
      <c r="C141" s="137" t="s">
        <v>290</v>
      </c>
      <c r="D141" s="137" t="s">
        <v>243</v>
      </c>
      <c r="E141" s="138" t="s">
        <v>1527</v>
      </c>
      <c r="F141" s="139" t="s">
        <v>1528</v>
      </c>
      <c r="G141" s="140" t="s">
        <v>263</v>
      </c>
      <c r="H141" s="141">
        <v>2</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29.25">
      <c r="B142" s="32"/>
      <c r="D142" s="151" t="s">
        <v>248</v>
      </c>
      <c r="F142" s="152" t="s">
        <v>1528</v>
      </c>
      <c r="I142" s="153"/>
      <c r="L142" s="32"/>
      <c r="M142" s="154"/>
      <c r="T142" s="56"/>
      <c r="AT142" s="17" t="s">
        <v>248</v>
      </c>
      <c r="AU142" s="17" t="s">
        <v>73</v>
      </c>
    </row>
    <row r="143" spans="2:65" s="1" customFormat="1" ht="55.5" customHeight="1">
      <c r="B143" s="32"/>
      <c r="C143" s="137" t="s">
        <v>272</v>
      </c>
      <c r="D143" s="137" t="s">
        <v>243</v>
      </c>
      <c r="E143" s="138" t="s">
        <v>1529</v>
      </c>
      <c r="F143" s="139" t="s">
        <v>1530</v>
      </c>
      <c r="G143" s="140" t="s">
        <v>263</v>
      </c>
      <c r="H143" s="141">
        <v>2</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29.25">
      <c r="B144" s="32"/>
      <c r="D144" s="151" t="s">
        <v>248</v>
      </c>
      <c r="F144" s="152" t="s">
        <v>1530</v>
      </c>
      <c r="I144" s="153"/>
      <c r="L144" s="32"/>
      <c r="M144" s="154"/>
      <c r="T144" s="56"/>
      <c r="AT144" s="17" t="s">
        <v>248</v>
      </c>
      <c r="AU144" s="17" t="s">
        <v>73</v>
      </c>
    </row>
    <row r="145" spans="2:65" s="1" customFormat="1" ht="55.5" customHeight="1">
      <c r="B145" s="32"/>
      <c r="C145" s="137" t="s">
        <v>8</v>
      </c>
      <c r="D145" s="137" t="s">
        <v>243</v>
      </c>
      <c r="E145" s="138" t="s">
        <v>1531</v>
      </c>
      <c r="F145" s="139" t="s">
        <v>1532</v>
      </c>
      <c r="G145" s="140" t="s">
        <v>263</v>
      </c>
      <c r="H145" s="141">
        <v>2</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29.25">
      <c r="B146" s="32"/>
      <c r="D146" s="151" t="s">
        <v>248</v>
      </c>
      <c r="F146" s="152" t="s">
        <v>1532</v>
      </c>
      <c r="I146" s="153"/>
      <c r="L146" s="32"/>
      <c r="M146" s="154"/>
      <c r="T146" s="56"/>
      <c r="AT146" s="17" t="s">
        <v>248</v>
      </c>
      <c r="AU146" s="17" t="s">
        <v>73</v>
      </c>
    </row>
    <row r="147" spans="2:65" s="1" customFormat="1" ht="49.15" customHeight="1">
      <c r="B147" s="32"/>
      <c r="C147" s="137" t="s">
        <v>275</v>
      </c>
      <c r="D147" s="137" t="s">
        <v>243</v>
      </c>
      <c r="E147" s="138" t="s">
        <v>1533</v>
      </c>
      <c r="F147" s="139" t="s">
        <v>1534</v>
      </c>
      <c r="G147" s="140" t="s">
        <v>263</v>
      </c>
      <c r="H147" s="141">
        <v>8</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29.25">
      <c r="B148" s="32"/>
      <c r="D148" s="151" t="s">
        <v>248</v>
      </c>
      <c r="F148" s="152" t="s">
        <v>1534</v>
      </c>
      <c r="I148" s="153"/>
      <c r="L148" s="32"/>
      <c r="M148" s="154"/>
      <c r="T148" s="56"/>
      <c r="AT148" s="17" t="s">
        <v>248</v>
      </c>
      <c r="AU148" s="17" t="s">
        <v>73</v>
      </c>
    </row>
    <row r="149" spans="2:65" s="1" customFormat="1" ht="37.9" customHeight="1">
      <c r="B149" s="32"/>
      <c r="C149" s="137" t="s">
        <v>303</v>
      </c>
      <c r="D149" s="137" t="s">
        <v>243</v>
      </c>
      <c r="E149" s="138" t="s">
        <v>1535</v>
      </c>
      <c r="F149" s="139" t="s">
        <v>1536</v>
      </c>
      <c r="G149" s="140" t="s">
        <v>263</v>
      </c>
      <c r="H149" s="141">
        <v>8</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9.5">
      <c r="B150" s="32"/>
      <c r="D150" s="151" t="s">
        <v>248</v>
      </c>
      <c r="F150" s="152" t="s">
        <v>1536</v>
      </c>
      <c r="I150" s="153"/>
      <c r="L150" s="32"/>
      <c r="M150" s="154"/>
      <c r="T150" s="56"/>
      <c r="AT150" s="17" t="s">
        <v>248</v>
      </c>
      <c r="AU150" s="17" t="s">
        <v>73</v>
      </c>
    </row>
    <row r="151" spans="2:65" s="1" customFormat="1" ht="24.2" customHeight="1">
      <c r="B151" s="32"/>
      <c r="C151" s="137" t="s">
        <v>279</v>
      </c>
      <c r="D151" s="137" t="s">
        <v>243</v>
      </c>
      <c r="E151" s="138" t="s">
        <v>1537</v>
      </c>
      <c r="F151" s="139" t="s">
        <v>1538</v>
      </c>
      <c r="G151" s="140" t="s">
        <v>263</v>
      </c>
      <c r="H151" s="141">
        <v>1</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9.5">
      <c r="B152" s="32"/>
      <c r="D152" s="151" t="s">
        <v>248</v>
      </c>
      <c r="F152" s="152" t="s">
        <v>1538</v>
      </c>
      <c r="I152" s="153"/>
      <c r="L152" s="32"/>
      <c r="M152" s="154"/>
      <c r="T152" s="56"/>
      <c r="AT152" s="17" t="s">
        <v>248</v>
      </c>
      <c r="AU152" s="17" t="s">
        <v>73</v>
      </c>
    </row>
    <row r="153" spans="2:65" s="1" customFormat="1" ht="24.2" customHeight="1">
      <c r="B153" s="32"/>
      <c r="C153" s="137" t="s">
        <v>310</v>
      </c>
      <c r="D153" s="137" t="s">
        <v>243</v>
      </c>
      <c r="E153" s="138" t="s">
        <v>1539</v>
      </c>
      <c r="F153" s="139" t="s">
        <v>1540</v>
      </c>
      <c r="G153" s="140" t="s">
        <v>263</v>
      </c>
      <c r="H153" s="141">
        <v>1</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1.25">
      <c r="B154" s="32"/>
      <c r="D154" s="151" t="s">
        <v>248</v>
      </c>
      <c r="F154" s="152" t="s">
        <v>1540</v>
      </c>
      <c r="I154" s="153"/>
      <c r="L154" s="32"/>
      <c r="M154" s="154"/>
      <c r="T154" s="56"/>
      <c r="AT154" s="17" t="s">
        <v>248</v>
      </c>
      <c r="AU154" s="17" t="s">
        <v>73</v>
      </c>
    </row>
    <row r="155" spans="2:65" s="1" customFormat="1" ht="24.2" customHeight="1">
      <c r="B155" s="32"/>
      <c r="C155" s="137" t="s">
        <v>282</v>
      </c>
      <c r="D155" s="137" t="s">
        <v>243</v>
      </c>
      <c r="E155" s="138" t="s">
        <v>1541</v>
      </c>
      <c r="F155" s="139" t="s">
        <v>1542</v>
      </c>
      <c r="G155" s="140" t="s">
        <v>263</v>
      </c>
      <c r="H155" s="141">
        <v>1</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9.5">
      <c r="B156" s="32"/>
      <c r="D156" s="151" t="s">
        <v>248</v>
      </c>
      <c r="F156" s="152" t="s">
        <v>1542</v>
      </c>
      <c r="I156" s="153"/>
      <c r="L156" s="32"/>
      <c r="M156" s="167"/>
      <c r="N156" s="168"/>
      <c r="O156" s="168"/>
      <c r="P156" s="168"/>
      <c r="Q156" s="168"/>
      <c r="R156" s="168"/>
      <c r="S156" s="168"/>
      <c r="T156" s="169"/>
      <c r="AT156" s="17" t="s">
        <v>248</v>
      </c>
      <c r="AU156" s="17" t="s">
        <v>73</v>
      </c>
    </row>
    <row r="157" spans="2:12" s="1" customFormat="1" ht="6.95" customHeight="1">
      <c r="B157" s="44"/>
      <c r="C157" s="45"/>
      <c r="D157" s="45"/>
      <c r="E157" s="45"/>
      <c r="F157" s="45"/>
      <c r="G157" s="45"/>
      <c r="H157" s="45"/>
      <c r="I157" s="45"/>
      <c r="J157" s="45"/>
      <c r="K157" s="45"/>
      <c r="L157" s="32"/>
    </row>
  </sheetData>
  <sheetProtection algorithmName="SHA-512" hashValue="jRlL8aluQjxsEQZjU32NT2+kgIdYhSwtQr6Kgnr58+TuE9gAL4ecZHDxySVeSQje78xGXelXDAsQ4PqmrQ8/eg==" saltValue="XVhLVhgkvqvtPgKR7KGW7Ez4rq9j9omh8FxPkIzXke5Nj1bxPqt4fT15TmCoyEcJ5hpgk8SBAvMyJLNfNmNrkA==" spinCount="100000" sheet="1" objects="1" scenarios="1" formatColumns="0" formatRows="0" autoFilter="0"/>
  <autoFilter ref="C115:K156"/>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4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95</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1558</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ROUND((SUM(BE116:BE142)),2)</f>
        <v>0</v>
      </c>
      <c r="I33" s="96">
        <v>0.21</v>
      </c>
      <c r="J33" s="86">
        <f>ROUND(((SUM(BE116:BE142))*I33),2)</f>
        <v>0</v>
      </c>
      <c r="L33" s="32"/>
    </row>
    <row r="34" spans="2:12" s="1" customFormat="1" ht="14.45" customHeight="1">
      <c r="B34" s="32"/>
      <c r="E34" s="27" t="s">
        <v>39</v>
      </c>
      <c r="F34" s="86">
        <f>ROUND((SUM(BF116:BF142)),2)</f>
        <v>0</v>
      </c>
      <c r="I34" s="96">
        <v>0.15</v>
      </c>
      <c r="J34" s="86">
        <f>ROUND(((SUM(BF116:BF142))*I34),2)</f>
        <v>0</v>
      </c>
      <c r="L34" s="32"/>
    </row>
    <row r="35" spans="2:12" s="1" customFormat="1" ht="14.45" customHeight="1" hidden="1">
      <c r="B35" s="32"/>
      <c r="E35" s="27" t="s">
        <v>40</v>
      </c>
      <c r="F35" s="86">
        <f>ROUND((SUM(BG116:BG142)),2)</f>
        <v>0</v>
      </c>
      <c r="I35" s="96">
        <v>0.21</v>
      </c>
      <c r="J35" s="86">
        <f>0</f>
        <v>0</v>
      </c>
      <c r="L35" s="32"/>
    </row>
    <row r="36" spans="2:12" s="1" customFormat="1" ht="14.45" customHeight="1" hidden="1">
      <c r="B36" s="32"/>
      <c r="E36" s="27" t="s">
        <v>41</v>
      </c>
      <c r="F36" s="86">
        <f>ROUND((SUM(BH116:BH142)),2)</f>
        <v>0</v>
      </c>
      <c r="I36" s="96">
        <v>0.15</v>
      </c>
      <c r="J36" s="86">
        <f>0</f>
        <v>0</v>
      </c>
      <c r="L36" s="32"/>
    </row>
    <row r="37" spans="2:12" s="1" customFormat="1" ht="14.45" customHeight="1" hidden="1">
      <c r="B37" s="32"/>
      <c r="E37" s="27" t="s">
        <v>42</v>
      </c>
      <c r="F37" s="86">
        <f>ROUND((SUM(BI116:BI142)),2)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02-11_MK - PS 02-11</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02-11_MK - PS 02-11</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SUM(P117:P142)</f>
        <v>0</v>
      </c>
      <c r="Q116" s="53"/>
      <c r="R116" s="122">
        <f>SUM(R117:R142)</f>
        <v>0</v>
      </c>
      <c r="S116" s="53"/>
      <c r="T116" s="123">
        <f>SUM(T117:T142)</f>
        <v>0</v>
      </c>
      <c r="AT116" s="17" t="s">
        <v>72</v>
      </c>
      <c r="AU116" s="17" t="s">
        <v>212</v>
      </c>
      <c r="BK116" s="124">
        <f>SUM(BK117:BK142)</f>
        <v>0</v>
      </c>
    </row>
    <row r="117" spans="2:65" s="1" customFormat="1" ht="24.2" customHeight="1">
      <c r="B117" s="32"/>
      <c r="C117" s="137" t="s">
        <v>81</v>
      </c>
      <c r="D117" s="137" t="s">
        <v>243</v>
      </c>
      <c r="E117" s="138" t="s">
        <v>1559</v>
      </c>
      <c r="F117" s="139" t="s">
        <v>1560</v>
      </c>
      <c r="G117" s="140" t="s">
        <v>257</v>
      </c>
      <c r="H117" s="141">
        <v>2.86</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1.25">
      <c r="B118" s="32"/>
      <c r="D118" s="151" t="s">
        <v>248</v>
      </c>
      <c r="F118" s="152" t="s">
        <v>1560</v>
      </c>
      <c r="I118" s="153"/>
      <c r="L118" s="32"/>
      <c r="M118" s="154"/>
      <c r="T118" s="56"/>
      <c r="AT118" s="17" t="s">
        <v>248</v>
      </c>
      <c r="AU118" s="17" t="s">
        <v>73</v>
      </c>
    </row>
    <row r="119" spans="2:65" s="1" customFormat="1" ht="24.2" customHeight="1">
      <c r="B119" s="32"/>
      <c r="C119" s="137" t="s">
        <v>83</v>
      </c>
      <c r="D119" s="137" t="s">
        <v>243</v>
      </c>
      <c r="E119" s="138" t="s">
        <v>1561</v>
      </c>
      <c r="F119" s="139" t="s">
        <v>1562</v>
      </c>
      <c r="G119" s="140" t="s">
        <v>257</v>
      </c>
      <c r="H119" s="141">
        <v>1.43</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1.25">
      <c r="B120" s="32"/>
      <c r="D120" s="151" t="s">
        <v>248</v>
      </c>
      <c r="F120" s="152" t="s">
        <v>1562</v>
      </c>
      <c r="I120" s="153"/>
      <c r="L120" s="32"/>
      <c r="M120" s="154"/>
      <c r="T120" s="56"/>
      <c r="AT120" s="17" t="s">
        <v>248</v>
      </c>
      <c r="AU120" s="17" t="s">
        <v>73</v>
      </c>
    </row>
    <row r="121" spans="2:65" s="1" customFormat="1" ht="24.2" customHeight="1">
      <c r="B121" s="32"/>
      <c r="C121" s="137" t="s">
        <v>251</v>
      </c>
      <c r="D121" s="137" t="s">
        <v>243</v>
      </c>
      <c r="E121" s="138" t="s">
        <v>1563</v>
      </c>
      <c r="F121" s="139" t="s">
        <v>1564</v>
      </c>
      <c r="G121" s="140" t="s">
        <v>246</v>
      </c>
      <c r="H121" s="141">
        <v>1.287</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1.25">
      <c r="B122" s="32"/>
      <c r="D122" s="151" t="s">
        <v>248</v>
      </c>
      <c r="F122" s="152" t="s">
        <v>1564</v>
      </c>
      <c r="I122" s="153"/>
      <c r="L122" s="32"/>
      <c r="M122" s="154"/>
      <c r="T122" s="56"/>
      <c r="AT122" s="17" t="s">
        <v>248</v>
      </c>
      <c r="AU122" s="17" t="s">
        <v>73</v>
      </c>
    </row>
    <row r="123" spans="2:65" s="1" customFormat="1" ht="24.2" customHeight="1">
      <c r="B123" s="32"/>
      <c r="C123" s="137" t="s">
        <v>247</v>
      </c>
      <c r="D123" s="137" t="s">
        <v>243</v>
      </c>
      <c r="E123" s="138" t="s">
        <v>528</v>
      </c>
      <c r="F123" s="139" t="s">
        <v>529</v>
      </c>
      <c r="G123" s="140" t="s">
        <v>246</v>
      </c>
      <c r="H123" s="141">
        <v>1.673</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9.5">
      <c r="B124" s="32"/>
      <c r="D124" s="151" t="s">
        <v>248</v>
      </c>
      <c r="F124" s="152" t="s">
        <v>529</v>
      </c>
      <c r="I124" s="153"/>
      <c r="L124" s="32"/>
      <c r="M124" s="154"/>
      <c r="T124" s="56"/>
      <c r="AT124" s="17" t="s">
        <v>248</v>
      </c>
      <c r="AU124" s="17" t="s">
        <v>73</v>
      </c>
    </row>
    <row r="125" spans="2:65" s="1" customFormat="1" ht="24.2" customHeight="1">
      <c r="B125" s="32"/>
      <c r="C125" s="137" t="s">
        <v>259</v>
      </c>
      <c r="D125" s="137" t="s">
        <v>243</v>
      </c>
      <c r="E125" s="138" t="s">
        <v>1565</v>
      </c>
      <c r="F125" s="139" t="s">
        <v>1566</v>
      </c>
      <c r="G125" s="140" t="s">
        <v>246</v>
      </c>
      <c r="H125" s="141">
        <v>0.386</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1.25">
      <c r="B126" s="32"/>
      <c r="D126" s="151" t="s">
        <v>248</v>
      </c>
      <c r="F126" s="152" t="s">
        <v>1566</v>
      </c>
      <c r="I126" s="153"/>
      <c r="L126" s="32"/>
      <c r="M126" s="154"/>
      <c r="T126" s="56"/>
      <c r="AT126" s="17" t="s">
        <v>248</v>
      </c>
      <c r="AU126" s="17" t="s">
        <v>73</v>
      </c>
    </row>
    <row r="127" spans="2:65" s="1" customFormat="1" ht="21.75" customHeight="1">
      <c r="B127" s="32"/>
      <c r="C127" s="137" t="s">
        <v>254</v>
      </c>
      <c r="D127" s="137" t="s">
        <v>243</v>
      </c>
      <c r="E127" s="138" t="s">
        <v>1567</v>
      </c>
      <c r="F127" s="139" t="s">
        <v>1568</v>
      </c>
      <c r="G127" s="140" t="s">
        <v>246</v>
      </c>
      <c r="H127" s="141">
        <v>0.515</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1.25">
      <c r="B128" s="32"/>
      <c r="D128" s="151" t="s">
        <v>248</v>
      </c>
      <c r="F128" s="152" t="s">
        <v>1568</v>
      </c>
      <c r="I128" s="153"/>
      <c r="L128" s="32"/>
      <c r="M128" s="154"/>
      <c r="T128" s="56"/>
      <c r="AT128" s="17" t="s">
        <v>248</v>
      </c>
      <c r="AU128" s="17" t="s">
        <v>73</v>
      </c>
    </row>
    <row r="129" spans="2:65" s="1" customFormat="1" ht="37.9" customHeight="1">
      <c r="B129" s="32"/>
      <c r="C129" s="137" t="s">
        <v>269</v>
      </c>
      <c r="D129" s="137" t="s">
        <v>243</v>
      </c>
      <c r="E129" s="138" t="s">
        <v>1569</v>
      </c>
      <c r="F129" s="139" t="s">
        <v>1570</v>
      </c>
      <c r="G129" s="140" t="s">
        <v>263</v>
      </c>
      <c r="H129" s="141">
        <v>1</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1570</v>
      </c>
      <c r="I130" s="153"/>
      <c r="L130" s="32"/>
      <c r="M130" s="154"/>
      <c r="T130" s="56"/>
      <c r="AT130" s="17" t="s">
        <v>248</v>
      </c>
      <c r="AU130" s="17" t="s">
        <v>73</v>
      </c>
    </row>
    <row r="131" spans="2:65" s="1" customFormat="1" ht="37.9" customHeight="1">
      <c r="B131" s="32"/>
      <c r="C131" s="137" t="s">
        <v>258</v>
      </c>
      <c r="D131" s="137" t="s">
        <v>243</v>
      </c>
      <c r="E131" s="138" t="s">
        <v>1571</v>
      </c>
      <c r="F131" s="139" t="s">
        <v>1572</v>
      </c>
      <c r="G131" s="140" t="s">
        <v>263</v>
      </c>
      <c r="H131" s="141">
        <v>1</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1572</v>
      </c>
      <c r="I132" s="153"/>
      <c r="L132" s="32"/>
      <c r="M132" s="154"/>
      <c r="T132" s="56"/>
      <c r="AT132" s="17" t="s">
        <v>248</v>
      </c>
      <c r="AU132" s="17" t="s">
        <v>73</v>
      </c>
    </row>
    <row r="133" spans="2:65" s="1" customFormat="1" ht="24.2" customHeight="1">
      <c r="B133" s="32"/>
      <c r="C133" s="137" t="s">
        <v>276</v>
      </c>
      <c r="D133" s="137" t="s">
        <v>243</v>
      </c>
      <c r="E133" s="138" t="s">
        <v>1573</v>
      </c>
      <c r="F133" s="139" t="s">
        <v>1574</v>
      </c>
      <c r="G133" s="140" t="s">
        <v>263</v>
      </c>
      <c r="H133" s="141">
        <v>1</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1.25">
      <c r="B134" s="32"/>
      <c r="D134" s="151" t="s">
        <v>248</v>
      </c>
      <c r="F134" s="152" t="s">
        <v>1574</v>
      </c>
      <c r="I134" s="153"/>
      <c r="L134" s="32"/>
      <c r="M134" s="154"/>
      <c r="T134" s="56"/>
      <c r="AT134" s="17" t="s">
        <v>248</v>
      </c>
      <c r="AU134" s="17" t="s">
        <v>73</v>
      </c>
    </row>
    <row r="135" spans="2:65" s="1" customFormat="1" ht="16.5" customHeight="1">
      <c r="B135" s="32"/>
      <c r="C135" s="137" t="s">
        <v>264</v>
      </c>
      <c r="D135" s="137" t="s">
        <v>243</v>
      </c>
      <c r="E135" s="138" t="s">
        <v>1575</v>
      </c>
      <c r="F135" s="139" t="s">
        <v>1576</v>
      </c>
      <c r="G135" s="140" t="s">
        <v>263</v>
      </c>
      <c r="H135" s="141">
        <v>1</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1.25">
      <c r="B136" s="32"/>
      <c r="D136" s="151" t="s">
        <v>248</v>
      </c>
      <c r="F136" s="152" t="s">
        <v>1576</v>
      </c>
      <c r="I136" s="153"/>
      <c r="L136" s="32"/>
      <c r="M136" s="154"/>
      <c r="T136" s="56"/>
      <c r="AT136" s="17" t="s">
        <v>248</v>
      </c>
      <c r="AU136" s="17" t="s">
        <v>73</v>
      </c>
    </row>
    <row r="137" spans="2:65" s="1" customFormat="1" ht="33" customHeight="1">
      <c r="B137" s="32"/>
      <c r="C137" s="137" t="s">
        <v>283</v>
      </c>
      <c r="D137" s="137" t="s">
        <v>243</v>
      </c>
      <c r="E137" s="138" t="s">
        <v>1577</v>
      </c>
      <c r="F137" s="139" t="s">
        <v>1578</v>
      </c>
      <c r="G137" s="140" t="s">
        <v>263</v>
      </c>
      <c r="H137" s="141">
        <v>1</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9.5">
      <c r="B138" s="32"/>
      <c r="D138" s="151" t="s">
        <v>248</v>
      </c>
      <c r="F138" s="152" t="s">
        <v>1578</v>
      </c>
      <c r="I138" s="153"/>
      <c r="L138" s="32"/>
      <c r="M138" s="154"/>
      <c r="T138" s="56"/>
      <c r="AT138" s="17" t="s">
        <v>248</v>
      </c>
      <c r="AU138" s="17" t="s">
        <v>73</v>
      </c>
    </row>
    <row r="139" spans="2:65" s="1" customFormat="1" ht="24.2" customHeight="1">
      <c r="B139" s="32"/>
      <c r="C139" s="137" t="s">
        <v>268</v>
      </c>
      <c r="D139" s="137" t="s">
        <v>243</v>
      </c>
      <c r="E139" s="138" t="s">
        <v>1579</v>
      </c>
      <c r="F139" s="139" t="s">
        <v>1580</v>
      </c>
      <c r="G139" s="140" t="s">
        <v>263</v>
      </c>
      <c r="H139" s="141">
        <v>1</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9.5">
      <c r="B140" s="32"/>
      <c r="D140" s="151" t="s">
        <v>248</v>
      </c>
      <c r="F140" s="152" t="s">
        <v>1580</v>
      </c>
      <c r="I140" s="153"/>
      <c r="L140" s="32"/>
      <c r="M140" s="154"/>
      <c r="T140" s="56"/>
      <c r="AT140" s="17" t="s">
        <v>248</v>
      </c>
      <c r="AU140" s="17" t="s">
        <v>73</v>
      </c>
    </row>
    <row r="141" spans="2:65" s="1" customFormat="1" ht="16.5" customHeight="1">
      <c r="B141" s="32"/>
      <c r="C141" s="137" t="s">
        <v>290</v>
      </c>
      <c r="D141" s="137" t="s">
        <v>243</v>
      </c>
      <c r="E141" s="138" t="s">
        <v>1581</v>
      </c>
      <c r="F141" s="139" t="s">
        <v>1582</v>
      </c>
      <c r="G141" s="140" t="s">
        <v>263</v>
      </c>
      <c r="H141" s="141">
        <v>1</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1.25">
      <c r="B142" s="32"/>
      <c r="D142" s="151" t="s">
        <v>248</v>
      </c>
      <c r="F142" s="152" t="s">
        <v>1582</v>
      </c>
      <c r="I142" s="153"/>
      <c r="L142" s="32"/>
      <c r="M142" s="167"/>
      <c r="N142" s="168"/>
      <c r="O142" s="168"/>
      <c r="P142" s="168"/>
      <c r="Q142" s="168"/>
      <c r="R142" s="168"/>
      <c r="S142" s="168"/>
      <c r="T142" s="169"/>
      <c r="AT142" s="17" t="s">
        <v>248</v>
      </c>
      <c r="AU142" s="17" t="s">
        <v>73</v>
      </c>
    </row>
    <row r="143" spans="2:12" s="1" customFormat="1" ht="6.95" customHeight="1">
      <c r="B143" s="44"/>
      <c r="C143" s="45"/>
      <c r="D143" s="45"/>
      <c r="E143" s="45"/>
      <c r="F143" s="45"/>
      <c r="G143" s="45"/>
      <c r="H143" s="45"/>
      <c r="I143" s="45"/>
      <c r="J143" s="45"/>
      <c r="K143" s="45"/>
      <c r="L143" s="32"/>
    </row>
  </sheetData>
  <sheetProtection algorithmName="SHA-512" hashValue="llZPVyktgKFFI6SO3Cx8YDWEJqtrE4TquiYz7BAx0MOEhQdyRgcf+JwArJkr8HafSRTJT3ziiPpGGT0q7P6biw==" saltValue="joEDocM/RZyqJkTyE/7MlDz20+2DbfK7+GCrI6sF/vOnqzcnRbAbbpRo9f87vjdI8GvQLyKSVaxoYKOek3aFfA==" spinCount="100000" sheet="1" objects="1" scenarios="1" formatColumns="0" formatRows="0" autoFilter="0"/>
  <autoFilter ref="C115:K142"/>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5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98</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1583</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ROUND((SUM(BE116:BE255)),2)</f>
        <v>0</v>
      </c>
      <c r="I33" s="96">
        <v>0.21</v>
      </c>
      <c r="J33" s="86">
        <f>ROUND(((SUM(BE116:BE255))*I33),2)</f>
        <v>0</v>
      </c>
      <c r="L33" s="32"/>
    </row>
    <row r="34" spans="2:12" s="1" customFormat="1" ht="14.45" customHeight="1">
      <c r="B34" s="32"/>
      <c r="E34" s="27" t="s">
        <v>39</v>
      </c>
      <c r="F34" s="86">
        <f>ROUND((SUM(BF116:BF255)),2)</f>
        <v>0</v>
      </c>
      <c r="I34" s="96">
        <v>0.15</v>
      </c>
      <c r="J34" s="86">
        <f>ROUND(((SUM(BF116:BF255))*I34),2)</f>
        <v>0</v>
      </c>
      <c r="L34" s="32"/>
    </row>
    <row r="35" spans="2:12" s="1" customFormat="1" ht="14.45" customHeight="1" hidden="1">
      <c r="B35" s="32"/>
      <c r="E35" s="27" t="s">
        <v>40</v>
      </c>
      <c r="F35" s="86">
        <f>ROUND((SUM(BG116:BG255)),2)</f>
        <v>0</v>
      </c>
      <c r="I35" s="96">
        <v>0.21</v>
      </c>
      <c r="J35" s="86">
        <f>0</f>
        <v>0</v>
      </c>
      <c r="L35" s="32"/>
    </row>
    <row r="36" spans="2:12" s="1" customFormat="1" ht="14.45" customHeight="1" hidden="1">
      <c r="B36" s="32"/>
      <c r="E36" s="27" t="s">
        <v>41</v>
      </c>
      <c r="F36" s="86">
        <f>ROUND((SUM(BH116:BH255)),2)</f>
        <v>0</v>
      </c>
      <c r="I36" s="96">
        <v>0.15</v>
      </c>
      <c r="J36" s="86">
        <f>0</f>
        <v>0</v>
      </c>
      <c r="L36" s="32"/>
    </row>
    <row r="37" spans="2:12" s="1" customFormat="1" ht="14.45" customHeight="1" hidden="1">
      <c r="B37" s="32"/>
      <c r="E37" s="27" t="s">
        <v>42</v>
      </c>
      <c r="F37" s="86">
        <f>ROUND((SUM(BI116:BI255)),2)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02-12_MK - PS 02-12</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02-12_MK - PS 02-12</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SUM(P117:P255)</f>
        <v>0</v>
      </c>
      <c r="Q116" s="53"/>
      <c r="R116" s="122">
        <f>SUM(R117:R255)</f>
        <v>0</v>
      </c>
      <c r="S116" s="53"/>
      <c r="T116" s="123">
        <f>SUM(T117:T255)</f>
        <v>0</v>
      </c>
      <c r="AT116" s="17" t="s">
        <v>72</v>
      </c>
      <c r="AU116" s="17" t="s">
        <v>212</v>
      </c>
      <c r="BK116" s="124">
        <f>SUM(BK117:BK255)</f>
        <v>0</v>
      </c>
    </row>
    <row r="117" spans="2:65" s="1" customFormat="1" ht="24.2" customHeight="1">
      <c r="B117" s="32"/>
      <c r="C117" s="137" t="s">
        <v>81</v>
      </c>
      <c r="D117" s="137" t="s">
        <v>243</v>
      </c>
      <c r="E117" s="138" t="s">
        <v>1563</v>
      </c>
      <c r="F117" s="139" t="s">
        <v>1564</v>
      </c>
      <c r="G117" s="140" t="s">
        <v>246</v>
      </c>
      <c r="H117" s="141">
        <v>5.361</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1.25">
      <c r="B118" s="32"/>
      <c r="D118" s="151" t="s">
        <v>248</v>
      </c>
      <c r="F118" s="152" t="s">
        <v>1564</v>
      </c>
      <c r="I118" s="153"/>
      <c r="L118" s="32"/>
      <c r="M118" s="154"/>
      <c r="T118" s="56"/>
      <c r="AT118" s="17" t="s">
        <v>248</v>
      </c>
      <c r="AU118" s="17" t="s">
        <v>73</v>
      </c>
    </row>
    <row r="119" spans="2:51" s="12" customFormat="1" ht="11.25">
      <c r="B119" s="170"/>
      <c r="D119" s="151" t="s">
        <v>1584</v>
      </c>
      <c r="E119" s="171" t="s">
        <v>1</v>
      </c>
      <c r="F119" s="172" t="s">
        <v>1585</v>
      </c>
      <c r="H119" s="173">
        <v>5.361</v>
      </c>
      <c r="I119" s="174"/>
      <c r="L119" s="170"/>
      <c r="M119" s="175"/>
      <c r="T119" s="176"/>
      <c r="AT119" s="171" t="s">
        <v>1584</v>
      </c>
      <c r="AU119" s="171" t="s">
        <v>73</v>
      </c>
      <c r="AV119" s="12" t="s">
        <v>83</v>
      </c>
      <c r="AW119" s="12" t="s">
        <v>30</v>
      </c>
      <c r="AX119" s="12" t="s">
        <v>81</v>
      </c>
      <c r="AY119" s="171" t="s">
        <v>241</v>
      </c>
    </row>
    <row r="120" spans="2:65" s="1" customFormat="1" ht="24.2" customHeight="1">
      <c r="B120" s="32"/>
      <c r="C120" s="137" t="s">
        <v>83</v>
      </c>
      <c r="D120" s="137" t="s">
        <v>243</v>
      </c>
      <c r="E120" s="138" t="s">
        <v>528</v>
      </c>
      <c r="F120" s="139" t="s">
        <v>529</v>
      </c>
      <c r="G120" s="140" t="s">
        <v>246</v>
      </c>
      <c r="H120" s="141">
        <v>9.385</v>
      </c>
      <c r="I120" s="142"/>
      <c r="J120" s="143">
        <f>ROUND(I120*H120,2)</f>
        <v>0</v>
      </c>
      <c r="K120" s="144"/>
      <c r="L120" s="32"/>
      <c r="M120" s="145" t="s">
        <v>1</v>
      </c>
      <c r="N120" s="146" t="s">
        <v>38</v>
      </c>
      <c r="P120" s="147">
        <f>O120*H120</f>
        <v>0</v>
      </c>
      <c r="Q120" s="147">
        <v>0</v>
      </c>
      <c r="R120" s="147">
        <f>Q120*H120</f>
        <v>0</v>
      </c>
      <c r="S120" s="147">
        <v>0</v>
      </c>
      <c r="T120" s="148">
        <f>S120*H120</f>
        <v>0</v>
      </c>
      <c r="AR120" s="149" t="s">
        <v>247</v>
      </c>
      <c r="AT120" s="149" t="s">
        <v>243</v>
      </c>
      <c r="AU120" s="149" t="s">
        <v>73</v>
      </c>
      <c r="AY120" s="17" t="s">
        <v>241</v>
      </c>
      <c r="BE120" s="150">
        <f>IF(N120="základní",J120,0)</f>
        <v>0</v>
      </c>
      <c r="BF120" s="150">
        <f>IF(N120="snížená",J120,0)</f>
        <v>0</v>
      </c>
      <c r="BG120" s="150">
        <f>IF(N120="zákl. přenesená",J120,0)</f>
        <v>0</v>
      </c>
      <c r="BH120" s="150">
        <f>IF(N120="sníž. přenesená",J120,0)</f>
        <v>0</v>
      </c>
      <c r="BI120" s="150">
        <f>IF(N120="nulová",J120,0)</f>
        <v>0</v>
      </c>
      <c r="BJ120" s="17" t="s">
        <v>81</v>
      </c>
      <c r="BK120" s="150">
        <f>ROUND(I120*H120,2)</f>
        <v>0</v>
      </c>
      <c r="BL120" s="17" t="s">
        <v>247</v>
      </c>
      <c r="BM120" s="149" t="s">
        <v>247</v>
      </c>
    </row>
    <row r="121" spans="2:47" s="1" customFormat="1" ht="19.5">
      <c r="B121" s="32"/>
      <c r="D121" s="151" t="s">
        <v>248</v>
      </c>
      <c r="F121" s="152" t="s">
        <v>529</v>
      </c>
      <c r="I121" s="153"/>
      <c r="L121" s="32"/>
      <c r="M121" s="154"/>
      <c r="T121" s="56"/>
      <c r="AT121" s="17" t="s">
        <v>248</v>
      </c>
      <c r="AU121" s="17" t="s">
        <v>73</v>
      </c>
    </row>
    <row r="122" spans="2:65" s="1" customFormat="1" ht="24.2" customHeight="1">
      <c r="B122" s="32"/>
      <c r="C122" s="137" t="s">
        <v>251</v>
      </c>
      <c r="D122" s="137" t="s">
        <v>243</v>
      </c>
      <c r="E122" s="138" t="s">
        <v>1565</v>
      </c>
      <c r="F122" s="139" t="s">
        <v>1566</v>
      </c>
      <c r="G122" s="140" t="s">
        <v>246</v>
      </c>
      <c r="H122" s="141">
        <v>4.024</v>
      </c>
      <c r="I122" s="142"/>
      <c r="J122" s="143">
        <f>ROUND(I122*H122,2)</f>
        <v>0</v>
      </c>
      <c r="K122" s="144"/>
      <c r="L122" s="32"/>
      <c r="M122" s="145" t="s">
        <v>1</v>
      </c>
      <c r="N122" s="146" t="s">
        <v>38</v>
      </c>
      <c r="P122" s="147">
        <f>O122*H122</f>
        <v>0</v>
      </c>
      <c r="Q122" s="147">
        <v>0</v>
      </c>
      <c r="R122" s="147">
        <f>Q122*H122</f>
        <v>0</v>
      </c>
      <c r="S122" s="147">
        <v>0</v>
      </c>
      <c r="T122" s="148">
        <f>S122*H122</f>
        <v>0</v>
      </c>
      <c r="AR122" s="149" t="s">
        <v>247</v>
      </c>
      <c r="AT122" s="149" t="s">
        <v>243</v>
      </c>
      <c r="AU122" s="149" t="s">
        <v>73</v>
      </c>
      <c r="AY122" s="17" t="s">
        <v>241</v>
      </c>
      <c r="BE122" s="150">
        <f>IF(N122="základní",J122,0)</f>
        <v>0</v>
      </c>
      <c r="BF122" s="150">
        <f>IF(N122="snížená",J122,0)</f>
        <v>0</v>
      </c>
      <c r="BG122" s="150">
        <f>IF(N122="zákl. přenesená",J122,0)</f>
        <v>0</v>
      </c>
      <c r="BH122" s="150">
        <f>IF(N122="sníž. přenesená",J122,0)</f>
        <v>0</v>
      </c>
      <c r="BI122" s="150">
        <f>IF(N122="nulová",J122,0)</f>
        <v>0</v>
      </c>
      <c r="BJ122" s="17" t="s">
        <v>81</v>
      </c>
      <c r="BK122" s="150">
        <f>ROUND(I122*H122,2)</f>
        <v>0</v>
      </c>
      <c r="BL122" s="17" t="s">
        <v>247</v>
      </c>
      <c r="BM122" s="149" t="s">
        <v>254</v>
      </c>
    </row>
    <row r="123" spans="2:47" s="1" customFormat="1" ht="11.25">
      <c r="B123" s="32"/>
      <c r="D123" s="151" t="s">
        <v>248</v>
      </c>
      <c r="F123" s="152" t="s">
        <v>1566</v>
      </c>
      <c r="I123" s="153"/>
      <c r="L123" s="32"/>
      <c r="M123" s="154"/>
      <c r="T123" s="56"/>
      <c r="AT123" s="17" t="s">
        <v>248</v>
      </c>
      <c r="AU123" s="17" t="s">
        <v>73</v>
      </c>
    </row>
    <row r="124" spans="2:65" s="1" customFormat="1" ht="21.75" customHeight="1">
      <c r="B124" s="32"/>
      <c r="C124" s="137" t="s">
        <v>247</v>
      </c>
      <c r="D124" s="137" t="s">
        <v>243</v>
      </c>
      <c r="E124" s="138" t="s">
        <v>1567</v>
      </c>
      <c r="F124" s="139" t="s">
        <v>1568</v>
      </c>
      <c r="G124" s="140" t="s">
        <v>246</v>
      </c>
      <c r="H124" s="141">
        <v>0.591</v>
      </c>
      <c r="I124" s="142"/>
      <c r="J124" s="143">
        <f>ROUND(I124*H124,2)</f>
        <v>0</v>
      </c>
      <c r="K124" s="144"/>
      <c r="L124" s="32"/>
      <c r="M124" s="145" t="s">
        <v>1</v>
      </c>
      <c r="N124" s="146" t="s">
        <v>38</v>
      </c>
      <c r="P124" s="147">
        <f>O124*H124</f>
        <v>0</v>
      </c>
      <c r="Q124" s="147">
        <v>0</v>
      </c>
      <c r="R124" s="147">
        <f>Q124*H124</f>
        <v>0</v>
      </c>
      <c r="S124" s="147">
        <v>0</v>
      </c>
      <c r="T124" s="148">
        <f>S124*H124</f>
        <v>0</v>
      </c>
      <c r="AR124" s="149" t="s">
        <v>247</v>
      </c>
      <c r="AT124" s="149" t="s">
        <v>243</v>
      </c>
      <c r="AU124" s="149" t="s">
        <v>73</v>
      </c>
      <c r="AY124" s="17" t="s">
        <v>241</v>
      </c>
      <c r="BE124" s="150">
        <f>IF(N124="základní",J124,0)</f>
        <v>0</v>
      </c>
      <c r="BF124" s="150">
        <f>IF(N124="snížená",J124,0)</f>
        <v>0</v>
      </c>
      <c r="BG124" s="150">
        <f>IF(N124="zákl. přenesená",J124,0)</f>
        <v>0</v>
      </c>
      <c r="BH124" s="150">
        <f>IF(N124="sníž. přenesená",J124,0)</f>
        <v>0</v>
      </c>
      <c r="BI124" s="150">
        <f>IF(N124="nulová",J124,0)</f>
        <v>0</v>
      </c>
      <c r="BJ124" s="17" t="s">
        <v>81</v>
      </c>
      <c r="BK124" s="150">
        <f>ROUND(I124*H124,2)</f>
        <v>0</v>
      </c>
      <c r="BL124" s="17" t="s">
        <v>247</v>
      </c>
      <c r="BM124" s="149" t="s">
        <v>258</v>
      </c>
    </row>
    <row r="125" spans="2:47" s="1" customFormat="1" ht="11.25">
      <c r="B125" s="32"/>
      <c r="D125" s="151" t="s">
        <v>248</v>
      </c>
      <c r="F125" s="152" t="s">
        <v>1568</v>
      </c>
      <c r="I125" s="153"/>
      <c r="L125" s="32"/>
      <c r="M125" s="154"/>
      <c r="T125" s="56"/>
      <c r="AT125" s="17" t="s">
        <v>248</v>
      </c>
      <c r="AU125" s="17" t="s">
        <v>73</v>
      </c>
    </row>
    <row r="126" spans="2:65" s="1" customFormat="1" ht="24.2" customHeight="1">
      <c r="B126" s="32"/>
      <c r="C126" s="137" t="s">
        <v>259</v>
      </c>
      <c r="D126" s="137" t="s">
        <v>243</v>
      </c>
      <c r="E126" s="138" t="s">
        <v>1586</v>
      </c>
      <c r="F126" s="139" t="s">
        <v>1587</v>
      </c>
      <c r="G126" s="140" t="s">
        <v>246</v>
      </c>
      <c r="H126" s="141">
        <v>2.125</v>
      </c>
      <c r="I126" s="142"/>
      <c r="J126" s="143">
        <f>ROUND(I126*H126,2)</f>
        <v>0</v>
      </c>
      <c r="K126" s="144"/>
      <c r="L126" s="32"/>
      <c r="M126" s="145" t="s">
        <v>1</v>
      </c>
      <c r="N126" s="146" t="s">
        <v>38</v>
      </c>
      <c r="P126" s="147">
        <f>O126*H126</f>
        <v>0</v>
      </c>
      <c r="Q126" s="147">
        <v>0</v>
      </c>
      <c r="R126" s="147">
        <f>Q126*H126</f>
        <v>0</v>
      </c>
      <c r="S126" s="147">
        <v>0</v>
      </c>
      <c r="T126" s="148">
        <f>S126*H126</f>
        <v>0</v>
      </c>
      <c r="AR126" s="149" t="s">
        <v>247</v>
      </c>
      <c r="AT126" s="149" t="s">
        <v>243</v>
      </c>
      <c r="AU126" s="149" t="s">
        <v>73</v>
      </c>
      <c r="AY126" s="17" t="s">
        <v>241</v>
      </c>
      <c r="BE126" s="150">
        <f>IF(N126="základní",J126,0)</f>
        <v>0</v>
      </c>
      <c r="BF126" s="150">
        <f>IF(N126="snížená",J126,0)</f>
        <v>0</v>
      </c>
      <c r="BG126" s="150">
        <f>IF(N126="zákl. přenesená",J126,0)</f>
        <v>0</v>
      </c>
      <c r="BH126" s="150">
        <f>IF(N126="sníž. přenesená",J126,0)</f>
        <v>0</v>
      </c>
      <c r="BI126" s="150">
        <f>IF(N126="nulová",J126,0)</f>
        <v>0</v>
      </c>
      <c r="BJ126" s="17" t="s">
        <v>81</v>
      </c>
      <c r="BK126" s="150">
        <f>ROUND(I126*H126,2)</f>
        <v>0</v>
      </c>
      <c r="BL126" s="17" t="s">
        <v>247</v>
      </c>
      <c r="BM126" s="149" t="s">
        <v>264</v>
      </c>
    </row>
    <row r="127" spans="2:47" s="1" customFormat="1" ht="19.5">
      <c r="B127" s="32"/>
      <c r="D127" s="151" t="s">
        <v>248</v>
      </c>
      <c r="F127" s="152" t="s">
        <v>1587</v>
      </c>
      <c r="I127" s="153"/>
      <c r="L127" s="32"/>
      <c r="M127" s="154"/>
      <c r="T127" s="56"/>
      <c r="AT127" s="17" t="s">
        <v>248</v>
      </c>
      <c r="AU127" s="17" t="s">
        <v>73</v>
      </c>
    </row>
    <row r="128" spans="2:65" s="1" customFormat="1" ht="37.9" customHeight="1">
      <c r="B128" s="32"/>
      <c r="C128" s="137" t="s">
        <v>254</v>
      </c>
      <c r="D128" s="137" t="s">
        <v>243</v>
      </c>
      <c r="E128" s="138" t="s">
        <v>1569</v>
      </c>
      <c r="F128" s="139" t="s">
        <v>1570</v>
      </c>
      <c r="G128" s="140" t="s">
        <v>263</v>
      </c>
      <c r="H128" s="141">
        <v>4</v>
      </c>
      <c r="I128" s="142"/>
      <c r="J128" s="143">
        <f>ROUND(I128*H128,2)</f>
        <v>0</v>
      </c>
      <c r="K128" s="144"/>
      <c r="L128" s="32"/>
      <c r="M128" s="145" t="s">
        <v>1</v>
      </c>
      <c r="N128" s="146" t="s">
        <v>38</v>
      </c>
      <c r="P128" s="147">
        <f>O128*H128</f>
        <v>0</v>
      </c>
      <c r="Q128" s="147">
        <v>0</v>
      </c>
      <c r="R128" s="147">
        <f>Q128*H128</f>
        <v>0</v>
      </c>
      <c r="S128" s="147">
        <v>0</v>
      </c>
      <c r="T128" s="148">
        <f>S128*H128</f>
        <v>0</v>
      </c>
      <c r="AR128" s="149" t="s">
        <v>247</v>
      </c>
      <c r="AT128" s="149" t="s">
        <v>243</v>
      </c>
      <c r="AU128" s="149" t="s">
        <v>73</v>
      </c>
      <c r="AY128" s="17" t="s">
        <v>241</v>
      </c>
      <c r="BE128" s="150">
        <f>IF(N128="základní",J128,0)</f>
        <v>0</v>
      </c>
      <c r="BF128" s="150">
        <f>IF(N128="snížená",J128,0)</f>
        <v>0</v>
      </c>
      <c r="BG128" s="150">
        <f>IF(N128="zákl. přenesená",J128,0)</f>
        <v>0</v>
      </c>
      <c r="BH128" s="150">
        <f>IF(N128="sníž. přenesená",J128,0)</f>
        <v>0</v>
      </c>
      <c r="BI128" s="150">
        <f>IF(N128="nulová",J128,0)</f>
        <v>0</v>
      </c>
      <c r="BJ128" s="17" t="s">
        <v>81</v>
      </c>
      <c r="BK128" s="150">
        <f>ROUND(I128*H128,2)</f>
        <v>0</v>
      </c>
      <c r="BL128" s="17" t="s">
        <v>247</v>
      </c>
      <c r="BM128" s="149" t="s">
        <v>268</v>
      </c>
    </row>
    <row r="129" spans="2:47" s="1" customFormat="1" ht="19.5">
      <c r="B129" s="32"/>
      <c r="D129" s="151" t="s">
        <v>248</v>
      </c>
      <c r="F129" s="152" t="s">
        <v>1570</v>
      </c>
      <c r="I129" s="153"/>
      <c r="L129" s="32"/>
      <c r="M129" s="154"/>
      <c r="T129" s="56"/>
      <c r="AT129" s="17" t="s">
        <v>248</v>
      </c>
      <c r="AU129" s="17" t="s">
        <v>73</v>
      </c>
    </row>
    <row r="130" spans="2:65" s="1" customFormat="1" ht="37.9" customHeight="1">
      <c r="B130" s="32"/>
      <c r="C130" s="137" t="s">
        <v>269</v>
      </c>
      <c r="D130" s="137" t="s">
        <v>243</v>
      </c>
      <c r="E130" s="138" t="s">
        <v>1571</v>
      </c>
      <c r="F130" s="139" t="s">
        <v>1572</v>
      </c>
      <c r="G130" s="140" t="s">
        <v>263</v>
      </c>
      <c r="H130" s="141">
        <v>4</v>
      </c>
      <c r="I130" s="142"/>
      <c r="J130" s="143">
        <f>ROUND(I130*H130,2)</f>
        <v>0</v>
      </c>
      <c r="K130" s="144"/>
      <c r="L130" s="32"/>
      <c r="M130" s="145" t="s">
        <v>1</v>
      </c>
      <c r="N130" s="146" t="s">
        <v>38</v>
      </c>
      <c r="P130" s="147">
        <f>O130*H130</f>
        <v>0</v>
      </c>
      <c r="Q130" s="147">
        <v>0</v>
      </c>
      <c r="R130" s="147">
        <f>Q130*H130</f>
        <v>0</v>
      </c>
      <c r="S130" s="147">
        <v>0</v>
      </c>
      <c r="T130" s="148">
        <f>S130*H130</f>
        <v>0</v>
      </c>
      <c r="AR130" s="149" t="s">
        <v>247</v>
      </c>
      <c r="AT130" s="149" t="s">
        <v>243</v>
      </c>
      <c r="AU130" s="149" t="s">
        <v>73</v>
      </c>
      <c r="AY130" s="17" t="s">
        <v>241</v>
      </c>
      <c r="BE130" s="150">
        <f>IF(N130="základní",J130,0)</f>
        <v>0</v>
      </c>
      <c r="BF130" s="150">
        <f>IF(N130="snížená",J130,0)</f>
        <v>0</v>
      </c>
      <c r="BG130" s="150">
        <f>IF(N130="zákl. přenesená",J130,0)</f>
        <v>0</v>
      </c>
      <c r="BH130" s="150">
        <f>IF(N130="sníž. přenesená",J130,0)</f>
        <v>0</v>
      </c>
      <c r="BI130" s="150">
        <f>IF(N130="nulová",J130,0)</f>
        <v>0</v>
      </c>
      <c r="BJ130" s="17" t="s">
        <v>81</v>
      </c>
      <c r="BK130" s="150">
        <f>ROUND(I130*H130,2)</f>
        <v>0</v>
      </c>
      <c r="BL130" s="17" t="s">
        <v>247</v>
      </c>
      <c r="BM130" s="149" t="s">
        <v>272</v>
      </c>
    </row>
    <row r="131" spans="2:47" s="1" customFormat="1" ht="19.5">
      <c r="B131" s="32"/>
      <c r="D131" s="151" t="s">
        <v>248</v>
      </c>
      <c r="F131" s="152" t="s">
        <v>1572</v>
      </c>
      <c r="I131" s="153"/>
      <c r="L131" s="32"/>
      <c r="M131" s="154"/>
      <c r="T131" s="56"/>
      <c r="AT131" s="17" t="s">
        <v>248</v>
      </c>
      <c r="AU131" s="17" t="s">
        <v>73</v>
      </c>
    </row>
    <row r="132" spans="2:65" s="1" customFormat="1" ht="24.2" customHeight="1">
      <c r="B132" s="32"/>
      <c r="C132" s="137" t="s">
        <v>258</v>
      </c>
      <c r="D132" s="137" t="s">
        <v>243</v>
      </c>
      <c r="E132" s="138" t="s">
        <v>1588</v>
      </c>
      <c r="F132" s="139" t="s">
        <v>1589</v>
      </c>
      <c r="G132" s="140" t="s">
        <v>267</v>
      </c>
      <c r="H132" s="141">
        <v>60</v>
      </c>
      <c r="I132" s="142"/>
      <c r="J132" s="143">
        <f>ROUND(I132*H132,2)</f>
        <v>0</v>
      </c>
      <c r="K132" s="144"/>
      <c r="L132" s="32"/>
      <c r="M132" s="145" t="s">
        <v>1</v>
      </c>
      <c r="N132" s="146" t="s">
        <v>38</v>
      </c>
      <c r="P132" s="147">
        <f>O132*H132</f>
        <v>0</v>
      </c>
      <c r="Q132" s="147">
        <v>0</v>
      </c>
      <c r="R132" s="147">
        <f>Q132*H132</f>
        <v>0</v>
      </c>
      <c r="S132" s="147">
        <v>0</v>
      </c>
      <c r="T132" s="148">
        <f>S132*H132</f>
        <v>0</v>
      </c>
      <c r="AR132" s="149" t="s">
        <v>247</v>
      </c>
      <c r="AT132" s="149" t="s">
        <v>243</v>
      </c>
      <c r="AU132" s="149" t="s">
        <v>73</v>
      </c>
      <c r="AY132" s="17" t="s">
        <v>241</v>
      </c>
      <c r="BE132" s="150">
        <f>IF(N132="základní",J132,0)</f>
        <v>0</v>
      </c>
      <c r="BF132" s="150">
        <f>IF(N132="snížená",J132,0)</f>
        <v>0</v>
      </c>
      <c r="BG132" s="150">
        <f>IF(N132="zákl. přenesená",J132,0)</f>
        <v>0</v>
      </c>
      <c r="BH132" s="150">
        <f>IF(N132="sníž. přenesená",J132,0)</f>
        <v>0</v>
      </c>
      <c r="BI132" s="150">
        <f>IF(N132="nulová",J132,0)</f>
        <v>0</v>
      </c>
      <c r="BJ132" s="17" t="s">
        <v>81</v>
      </c>
      <c r="BK132" s="150">
        <f>ROUND(I132*H132,2)</f>
        <v>0</v>
      </c>
      <c r="BL132" s="17" t="s">
        <v>247</v>
      </c>
      <c r="BM132" s="149" t="s">
        <v>275</v>
      </c>
    </row>
    <row r="133" spans="2:47" s="1" customFormat="1" ht="19.5">
      <c r="B133" s="32"/>
      <c r="D133" s="151" t="s">
        <v>248</v>
      </c>
      <c r="F133" s="152" t="s">
        <v>1589</v>
      </c>
      <c r="I133" s="153"/>
      <c r="L133" s="32"/>
      <c r="M133" s="154"/>
      <c r="T133" s="56"/>
      <c r="AT133" s="17" t="s">
        <v>248</v>
      </c>
      <c r="AU133" s="17" t="s">
        <v>73</v>
      </c>
    </row>
    <row r="134" spans="2:65" s="1" customFormat="1" ht="33" customHeight="1">
      <c r="B134" s="32"/>
      <c r="C134" s="137" t="s">
        <v>276</v>
      </c>
      <c r="D134" s="137" t="s">
        <v>243</v>
      </c>
      <c r="E134" s="138" t="s">
        <v>1590</v>
      </c>
      <c r="F134" s="139" t="s">
        <v>1591</v>
      </c>
      <c r="G134" s="140" t="s">
        <v>267</v>
      </c>
      <c r="H134" s="141">
        <v>460</v>
      </c>
      <c r="I134" s="142"/>
      <c r="J134" s="143">
        <f>ROUND(I134*H134,2)</f>
        <v>0</v>
      </c>
      <c r="K134" s="144"/>
      <c r="L134" s="32"/>
      <c r="M134" s="145" t="s">
        <v>1</v>
      </c>
      <c r="N134" s="146" t="s">
        <v>38</v>
      </c>
      <c r="P134" s="147">
        <f>O134*H134</f>
        <v>0</v>
      </c>
      <c r="Q134" s="147">
        <v>0</v>
      </c>
      <c r="R134" s="147">
        <f>Q134*H134</f>
        <v>0</v>
      </c>
      <c r="S134" s="147">
        <v>0</v>
      </c>
      <c r="T134" s="148">
        <f>S134*H134</f>
        <v>0</v>
      </c>
      <c r="AR134" s="149" t="s">
        <v>247</v>
      </c>
      <c r="AT134" s="149" t="s">
        <v>243</v>
      </c>
      <c r="AU134" s="149" t="s">
        <v>73</v>
      </c>
      <c r="AY134" s="17" t="s">
        <v>241</v>
      </c>
      <c r="BE134" s="150">
        <f>IF(N134="základní",J134,0)</f>
        <v>0</v>
      </c>
      <c r="BF134" s="150">
        <f>IF(N134="snížená",J134,0)</f>
        <v>0</v>
      </c>
      <c r="BG134" s="150">
        <f>IF(N134="zákl. přenesená",J134,0)</f>
        <v>0</v>
      </c>
      <c r="BH134" s="150">
        <f>IF(N134="sníž. přenesená",J134,0)</f>
        <v>0</v>
      </c>
      <c r="BI134" s="150">
        <f>IF(N134="nulová",J134,0)</f>
        <v>0</v>
      </c>
      <c r="BJ134" s="17" t="s">
        <v>81</v>
      </c>
      <c r="BK134" s="150">
        <f>ROUND(I134*H134,2)</f>
        <v>0</v>
      </c>
      <c r="BL134" s="17" t="s">
        <v>247</v>
      </c>
      <c r="BM134" s="149" t="s">
        <v>279</v>
      </c>
    </row>
    <row r="135" spans="2:47" s="1" customFormat="1" ht="19.5">
      <c r="B135" s="32"/>
      <c r="D135" s="151" t="s">
        <v>248</v>
      </c>
      <c r="F135" s="152" t="s">
        <v>1591</v>
      </c>
      <c r="I135" s="153"/>
      <c r="L135" s="32"/>
      <c r="M135" s="154"/>
      <c r="T135" s="56"/>
      <c r="AT135" s="17" t="s">
        <v>248</v>
      </c>
      <c r="AU135" s="17" t="s">
        <v>73</v>
      </c>
    </row>
    <row r="136" spans="2:65" s="1" customFormat="1" ht="16.5" customHeight="1">
      <c r="B136" s="32"/>
      <c r="C136" s="137" t="s">
        <v>264</v>
      </c>
      <c r="D136" s="137" t="s">
        <v>243</v>
      </c>
      <c r="E136" s="138" t="s">
        <v>1592</v>
      </c>
      <c r="F136" s="139" t="s">
        <v>1593</v>
      </c>
      <c r="G136" s="140" t="s">
        <v>267</v>
      </c>
      <c r="H136" s="141">
        <v>520</v>
      </c>
      <c r="I136" s="142"/>
      <c r="J136" s="143">
        <f>ROUND(I136*H136,2)</f>
        <v>0</v>
      </c>
      <c r="K136" s="144"/>
      <c r="L136" s="32"/>
      <c r="M136" s="145" t="s">
        <v>1</v>
      </c>
      <c r="N136" s="146" t="s">
        <v>38</v>
      </c>
      <c r="P136" s="147">
        <f>O136*H136</f>
        <v>0</v>
      </c>
      <c r="Q136" s="147">
        <v>0</v>
      </c>
      <c r="R136" s="147">
        <f>Q136*H136</f>
        <v>0</v>
      </c>
      <c r="S136" s="147">
        <v>0</v>
      </c>
      <c r="T136" s="148">
        <f>S136*H136</f>
        <v>0</v>
      </c>
      <c r="AR136" s="149" t="s">
        <v>247</v>
      </c>
      <c r="AT136" s="149" t="s">
        <v>243</v>
      </c>
      <c r="AU136" s="149" t="s">
        <v>73</v>
      </c>
      <c r="AY136" s="17" t="s">
        <v>241</v>
      </c>
      <c r="BE136" s="150">
        <f>IF(N136="základní",J136,0)</f>
        <v>0</v>
      </c>
      <c r="BF136" s="150">
        <f>IF(N136="snížená",J136,0)</f>
        <v>0</v>
      </c>
      <c r="BG136" s="150">
        <f>IF(N136="zákl. přenesená",J136,0)</f>
        <v>0</v>
      </c>
      <c r="BH136" s="150">
        <f>IF(N136="sníž. přenesená",J136,0)</f>
        <v>0</v>
      </c>
      <c r="BI136" s="150">
        <f>IF(N136="nulová",J136,0)</f>
        <v>0</v>
      </c>
      <c r="BJ136" s="17" t="s">
        <v>81</v>
      </c>
      <c r="BK136" s="150">
        <f>ROUND(I136*H136,2)</f>
        <v>0</v>
      </c>
      <c r="BL136" s="17" t="s">
        <v>247</v>
      </c>
      <c r="BM136" s="149" t="s">
        <v>282</v>
      </c>
    </row>
    <row r="137" spans="2:47" s="1" customFormat="1" ht="11.25">
      <c r="B137" s="32"/>
      <c r="D137" s="151" t="s">
        <v>248</v>
      </c>
      <c r="F137" s="152" t="s">
        <v>1593</v>
      </c>
      <c r="I137" s="153"/>
      <c r="L137" s="32"/>
      <c r="M137" s="154"/>
      <c r="T137" s="56"/>
      <c r="AT137" s="17" t="s">
        <v>248</v>
      </c>
      <c r="AU137" s="17" t="s">
        <v>73</v>
      </c>
    </row>
    <row r="138" spans="2:65" s="1" customFormat="1" ht="37.9" customHeight="1">
      <c r="B138" s="32"/>
      <c r="C138" s="137" t="s">
        <v>283</v>
      </c>
      <c r="D138" s="137" t="s">
        <v>243</v>
      </c>
      <c r="E138" s="138" t="s">
        <v>1195</v>
      </c>
      <c r="F138" s="139" t="s">
        <v>1196</v>
      </c>
      <c r="G138" s="140" t="s">
        <v>263</v>
      </c>
      <c r="H138" s="141">
        <v>7</v>
      </c>
      <c r="I138" s="142"/>
      <c r="J138" s="143">
        <f>ROUND(I138*H138,2)</f>
        <v>0</v>
      </c>
      <c r="K138" s="144"/>
      <c r="L138" s="32"/>
      <c r="M138" s="145" t="s">
        <v>1</v>
      </c>
      <c r="N138" s="146" t="s">
        <v>38</v>
      </c>
      <c r="P138" s="147">
        <f>O138*H138</f>
        <v>0</v>
      </c>
      <c r="Q138" s="147">
        <v>0</v>
      </c>
      <c r="R138" s="147">
        <f>Q138*H138</f>
        <v>0</v>
      </c>
      <c r="S138" s="147">
        <v>0</v>
      </c>
      <c r="T138" s="148">
        <f>S138*H138</f>
        <v>0</v>
      </c>
      <c r="AR138" s="149" t="s">
        <v>247</v>
      </c>
      <c r="AT138" s="149" t="s">
        <v>243</v>
      </c>
      <c r="AU138" s="149" t="s">
        <v>73</v>
      </c>
      <c r="AY138" s="17" t="s">
        <v>241</v>
      </c>
      <c r="BE138" s="150">
        <f>IF(N138="základní",J138,0)</f>
        <v>0</v>
      </c>
      <c r="BF138" s="150">
        <f>IF(N138="snížená",J138,0)</f>
        <v>0</v>
      </c>
      <c r="BG138" s="150">
        <f>IF(N138="zákl. přenesená",J138,0)</f>
        <v>0</v>
      </c>
      <c r="BH138" s="150">
        <f>IF(N138="sníž. přenesená",J138,0)</f>
        <v>0</v>
      </c>
      <c r="BI138" s="150">
        <f>IF(N138="nulová",J138,0)</f>
        <v>0</v>
      </c>
      <c r="BJ138" s="17" t="s">
        <v>81</v>
      </c>
      <c r="BK138" s="150">
        <f>ROUND(I138*H138,2)</f>
        <v>0</v>
      </c>
      <c r="BL138" s="17" t="s">
        <v>247</v>
      </c>
      <c r="BM138" s="149" t="s">
        <v>286</v>
      </c>
    </row>
    <row r="139" spans="2:47" s="1" customFormat="1" ht="19.5">
      <c r="B139" s="32"/>
      <c r="D139" s="151" t="s">
        <v>248</v>
      </c>
      <c r="F139" s="152" t="s">
        <v>1196</v>
      </c>
      <c r="I139" s="153"/>
      <c r="L139" s="32"/>
      <c r="M139" s="154"/>
      <c r="T139" s="56"/>
      <c r="AT139" s="17" t="s">
        <v>248</v>
      </c>
      <c r="AU139" s="17" t="s">
        <v>73</v>
      </c>
    </row>
    <row r="140" spans="2:65" s="1" customFormat="1" ht="16.5" customHeight="1">
      <c r="B140" s="32"/>
      <c r="C140" s="137" t="s">
        <v>268</v>
      </c>
      <c r="D140" s="137" t="s">
        <v>243</v>
      </c>
      <c r="E140" s="138" t="s">
        <v>1594</v>
      </c>
      <c r="F140" s="139" t="s">
        <v>1595</v>
      </c>
      <c r="G140" s="140" t="s">
        <v>263</v>
      </c>
      <c r="H140" s="141">
        <v>3</v>
      </c>
      <c r="I140" s="142"/>
      <c r="J140" s="143">
        <f>ROUND(I140*H140,2)</f>
        <v>0</v>
      </c>
      <c r="K140" s="144"/>
      <c r="L140" s="32"/>
      <c r="M140" s="145" t="s">
        <v>1</v>
      </c>
      <c r="N140" s="146" t="s">
        <v>38</v>
      </c>
      <c r="P140" s="147">
        <f>O140*H140</f>
        <v>0</v>
      </c>
      <c r="Q140" s="147">
        <v>0</v>
      </c>
      <c r="R140" s="147">
        <f>Q140*H140</f>
        <v>0</v>
      </c>
      <c r="S140" s="147">
        <v>0</v>
      </c>
      <c r="T140" s="148">
        <f>S140*H140</f>
        <v>0</v>
      </c>
      <c r="AR140" s="149" t="s">
        <v>247</v>
      </c>
      <c r="AT140" s="149" t="s">
        <v>243</v>
      </c>
      <c r="AU140" s="149" t="s">
        <v>73</v>
      </c>
      <c r="AY140" s="17" t="s">
        <v>241</v>
      </c>
      <c r="BE140" s="150">
        <f>IF(N140="základní",J140,0)</f>
        <v>0</v>
      </c>
      <c r="BF140" s="150">
        <f>IF(N140="snížená",J140,0)</f>
        <v>0</v>
      </c>
      <c r="BG140" s="150">
        <f>IF(N140="zákl. přenesená",J140,0)</f>
        <v>0</v>
      </c>
      <c r="BH140" s="150">
        <f>IF(N140="sníž. přenesená",J140,0)</f>
        <v>0</v>
      </c>
      <c r="BI140" s="150">
        <f>IF(N140="nulová",J140,0)</f>
        <v>0</v>
      </c>
      <c r="BJ140" s="17" t="s">
        <v>81</v>
      </c>
      <c r="BK140" s="150">
        <f>ROUND(I140*H140,2)</f>
        <v>0</v>
      </c>
      <c r="BL140" s="17" t="s">
        <v>247</v>
      </c>
      <c r="BM140" s="149" t="s">
        <v>289</v>
      </c>
    </row>
    <row r="141" spans="2:47" s="1" customFormat="1" ht="11.25">
      <c r="B141" s="32"/>
      <c r="D141" s="151" t="s">
        <v>248</v>
      </c>
      <c r="F141" s="152" t="s">
        <v>1595</v>
      </c>
      <c r="I141" s="153"/>
      <c r="L141" s="32"/>
      <c r="M141" s="154"/>
      <c r="T141" s="56"/>
      <c r="AT141" s="17" t="s">
        <v>248</v>
      </c>
      <c r="AU141" s="17" t="s">
        <v>73</v>
      </c>
    </row>
    <row r="142" spans="2:65" s="1" customFormat="1" ht="21.75" customHeight="1">
      <c r="B142" s="32"/>
      <c r="C142" s="137" t="s">
        <v>290</v>
      </c>
      <c r="D142" s="137" t="s">
        <v>243</v>
      </c>
      <c r="E142" s="138" t="s">
        <v>1596</v>
      </c>
      <c r="F142" s="139" t="s">
        <v>1597</v>
      </c>
      <c r="G142" s="140" t="s">
        <v>263</v>
      </c>
      <c r="H142" s="141">
        <v>1</v>
      </c>
      <c r="I142" s="142"/>
      <c r="J142" s="143">
        <f>ROUND(I142*H142,2)</f>
        <v>0</v>
      </c>
      <c r="K142" s="144"/>
      <c r="L142" s="32"/>
      <c r="M142" s="145" t="s">
        <v>1</v>
      </c>
      <c r="N142" s="146" t="s">
        <v>38</v>
      </c>
      <c r="P142" s="147">
        <f>O142*H142</f>
        <v>0</v>
      </c>
      <c r="Q142" s="147">
        <v>0</v>
      </c>
      <c r="R142" s="147">
        <f>Q142*H142</f>
        <v>0</v>
      </c>
      <c r="S142" s="147">
        <v>0</v>
      </c>
      <c r="T142" s="148">
        <f>S142*H142</f>
        <v>0</v>
      </c>
      <c r="AR142" s="149" t="s">
        <v>247</v>
      </c>
      <c r="AT142" s="149" t="s">
        <v>243</v>
      </c>
      <c r="AU142" s="149" t="s">
        <v>73</v>
      </c>
      <c r="AY142" s="17" t="s">
        <v>241</v>
      </c>
      <c r="BE142" s="150">
        <f>IF(N142="základní",J142,0)</f>
        <v>0</v>
      </c>
      <c r="BF142" s="150">
        <f>IF(N142="snížená",J142,0)</f>
        <v>0</v>
      </c>
      <c r="BG142" s="150">
        <f>IF(N142="zákl. přenesená",J142,0)</f>
        <v>0</v>
      </c>
      <c r="BH142" s="150">
        <f>IF(N142="sníž. přenesená",J142,0)</f>
        <v>0</v>
      </c>
      <c r="BI142" s="150">
        <f>IF(N142="nulová",J142,0)</f>
        <v>0</v>
      </c>
      <c r="BJ142" s="17" t="s">
        <v>81</v>
      </c>
      <c r="BK142" s="150">
        <f>ROUND(I142*H142,2)</f>
        <v>0</v>
      </c>
      <c r="BL142" s="17" t="s">
        <v>247</v>
      </c>
      <c r="BM142" s="149" t="s">
        <v>293</v>
      </c>
    </row>
    <row r="143" spans="2:47" s="1" customFormat="1" ht="11.25">
      <c r="B143" s="32"/>
      <c r="D143" s="151" t="s">
        <v>248</v>
      </c>
      <c r="F143" s="152" t="s">
        <v>1597</v>
      </c>
      <c r="I143" s="153"/>
      <c r="L143" s="32"/>
      <c r="M143" s="154"/>
      <c r="T143" s="56"/>
      <c r="AT143" s="17" t="s">
        <v>248</v>
      </c>
      <c r="AU143" s="17" t="s">
        <v>73</v>
      </c>
    </row>
    <row r="144" spans="2:65" s="1" customFormat="1" ht="24.2" customHeight="1">
      <c r="B144" s="32"/>
      <c r="C144" s="137" t="s">
        <v>272</v>
      </c>
      <c r="D144" s="137" t="s">
        <v>243</v>
      </c>
      <c r="E144" s="138" t="s">
        <v>1598</v>
      </c>
      <c r="F144" s="139" t="s">
        <v>1599</v>
      </c>
      <c r="G144" s="140" t="s">
        <v>267</v>
      </c>
      <c r="H144" s="141">
        <v>740</v>
      </c>
      <c r="I144" s="142"/>
      <c r="J144" s="143">
        <f>ROUND(I144*H144,2)</f>
        <v>0</v>
      </c>
      <c r="K144" s="144"/>
      <c r="L144" s="32"/>
      <c r="M144" s="145" t="s">
        <v>1</v>
      </c>
      <c r="N144" s="146" t="s">
        <v>38</v>
      </c>
      <c r="P144" s="147">
        <f>O144*H144</f>
        <v>0</v>
      </c>
      <c r="Q144" s="147">
        <v>0</v>
      </c>
      <c r="R144" s="147">
        <f>Q144*H144</f>
        <v>0</v>
      </c>
      <c r="S144" s="147">
        <v>0</v>
      </c>
      <c r="T144" s="148">
        <f>S144*H144</f>
        <v>0</v>
      </c>
      <c r="AR144" s="149" t="s">
        <v>247</v>
      </c>
      <c r="AT144" s="149" t="s">
        <v>243</v>
      </c>
      <c r="AU144" s="149" t="s">
        <v>73</v>
      </c>
      <c r="AY144" s="17" t="s">
        <v>241</v>
      </c>
      <c r="BE144" s="150">
        <f>IF(N144="základní",J144,0)</f>
        <v>0</v>
      </c>
      <c r="BF144" s="150">
        <f>IF(N144="snížená",J144,0)</f>
        <v>0</v>
      </c>
      <c r="BG144" s="150">
        <f>IF(N144="zákl. přenesená",J144,0)</f>
        <v>0</v>
      </c>
      <c r="BH144" s="150">
        <f>IF(N144="sníž. přenesená",J144,0)</f>
        <v>0</v>
      </c>
      <c r="BI144" s="150">
        <f>IF(N144="nulová",J144,0)</f>
        <v>0</v>
      </c>
      <c r="BJ144" s="17" t="s">
        <v>81</v>
      </c>
      <c r="BK144" s="150">
        <f>ROUND(I144*H144,2)</f>
        <v>0</v>
      </c>
      <c r="BL144" s="17" t="s">
        <v>247</v>
      </c>
      <c r="BM144" s="149" t="s">
        <v>296</v>
      </c>
    </row>
    <row r="145" spans="2:47" s="1" customFormat="1" ht="19.5">
      <c r="B145" s="32"/>
      <c r="D145" s="151" t="s">
        <v>248</v>
      </c>
      <c r="F145" s="152" t="s">
        <v>1599</v>
      </c>
      <c r="I145" s="153"/>
      <c r="L145" s="32"/>
      <c r="M145" s="154"/>
      <c r="T145" s="56"/>
      <c r="AT145" s="17" t="s">
        <v>248</v>
      </c>
      <c r="AU145" s="17" t="s">
        <v>73</v>
      </c>
    </row>
    <row r="146" spans="2:65" s="1" customFormat="1" ht="33" customHeight="1">
      <c r="B146" s="32"/>
      <c r="C146" s="137" t="s">
        <v>8</v>
      </c>
      <c r="D146" s="137" t="s">
        <v>243</v>
      </c>
      <c r="E146" s="138" t="s">
        <v>265</v>
      </c>
      <c r="F146" s="139" t="s">
        <v>266</v>
      </c>
      <c r="G146" s="140" t="s">
        <v>267</v>
      </c>
      <c r="H146" s="141">
        <v>150</v>
      </c>
      <c r="I146" s="142"/>
      <c r="J146" s="143">
        <f>ROUND(I146*H146,2)</f>
        <v>0</v>
      </c>
      <c r="K146" s="144"/>
      <c r="L146" s="32"/>
      <c r="M146" s="145" t="s">
        <v>1</v>
      </c>
      <c r="N146" s="146" t="s">
        <v>38</v>
      </c>
      <c r="P146" s="147">
        <f>O146*H146</f>
        <v>0</v>
      </c>
      <c r="Q146" s="147">
        <v>0</v>
      </c>
      <c r="R146" s="147">
        <f>Q146*H146</f>
        <v>0</v>
      </c>
      <c r="S146" s="147">
        <v>0</v>
      </c>
      <c r="T146" s="148">
        <f>S146*H146</f>
        <v>0</v>
      </c>
      <c r="AR146" s="149" t="s">
        <v>247</v>
      </c>
      <c r="AT146" s="149" t="s">
        <v>243</v>
      </c>
      <c r="AU146" s="149" t="s">
        <v>73</v>
      </c>
      <c r="AY146" s="17" t="s">
        <v>241</v>
      </c>
      <c r="BE146" s="150">
        <f>IF(N146="základní",J146,0)</f>
        <v>0</v>
      </c>
      <c r="BF146" s="150">
        <f>IF(N146="snížená",J146,0)</f>
        <v>0</v>
      </c>
      <c r="BG146" s="150">
        <f>IF(N146="zákl. přenesená",J146,0)</f>
        <v>0</v>
      </c>
      <c r="BH146" s="150">
        <f>IF(N146="sníž. přenesená",J146,0)</f>
        <v>0</v>
      </c>
      <c r="BI146" s="150">
        <f>IF(N146="nulová",J146,0)</f>
        <v>0</v>
      </c>
      <c r="BJ146" s="17" t="s">
        <v>81</v>
      </c>
      <c r="BK146" s="150">
        <f>ROUND(I146*H146,2)</f>
        <v>0</v>
      </c>
      <c r="BL146" s="17" t="s">
        <v>247</v>
      </c>
      <c r="BM146" s="149" t="s">
        <v>299</v>
      </c>
    </row>
    <row r="147" spans="2:47" s="1" customFormat="1" ht="19.5">
      <c r="B147" s="32"/>
      <c r="D147" s="151" t="s">
        <v>248</v>
      </c>
      <c r="F147" s="152" t="s">
        <v>266</v>
      </c>
      <c r="I147" s="153"/>
      <c r="L147" s="32"/>
      <c r="M147" s="154"/>
      <c r="T147" s="56"/>
      <c r="AT147" s="17" t="s">
        <v>248</v>
      </c>
      <c r="AU147" s="17" t="s">
        <v>73</v>
      </c>
    </row>
    <row r="148" spans="2:65" s="1" customFormat="1" ht="37.9" customHeight="1">
      <c r="B148" s="32"/>
      <c r="C148" s="137" t="s">
        <v>275</v>
      </c>
      <c r="D148" s="137" t="s">
        <v>243</v>
      </c>
      <c r="E148" s="138" t="s">
        <v>1600</v>
      </c>
      <c r="F148" s="139" t="s">
        <v>1601</v>
      </c>
      <c r="G148" s="140" t="s">
        <v>267</v>
      </c>
      <c r="H148" s="141">
        <v>755</v>
      </c>
      <c r="I148" s="142"/>
      <c r="J148" s="143">
        <f>ROUND(I148*H148,2)</f>
        <v>0</v>
      </c>
      <c r="K148" s="144"/>
      <c r="L148" s="32"/>
      <c r="M148" s="145" t="s">
        <v>1</v>
      </c>
      <c r="N148" s="146" t="s">
        <v>38</v>
      </c>
      <c r="P148" s="147">
        <f>O148*H148</f>
        <v>0</v>
      </c>
      <c r="Q148" s="147">
        <v>0</v>
      </c>
      <c r="R148" s="147">
        <f>Q148*H148</f>
        <v>0</v>
      </c>
      <c r="S148" s="147">
        <v>0</v>
      </c>
      <c r="T148" s="148">
        <f>S148*H148</f>
        <v>0</v>
      </c>
      <c r="AR148" s="149" t="s">
        <v>247</v>
      </c>
      <c r="AT148" s="149" t="s">
        <v>243</v>
      </c>
      <c r="AU148" s="149" t="s">
        <v>73</v>
      </c>
      <c r="AY148" s="17" t="s">
        <v>241</v>
      </c>
      <c r="BE148" s="150">
        <f>IF(N148="základní",J148,0)</f>
        <v>0</v>
      </c>
      <c r="BF148" s="150">
        <f>IF(N148="snížená",J148,0)</f>
        <v>0</v>
      </c>
      <c r="BG148" s="150">
        <f>IF(N148="zákl. přenesená",J148,0)</f>
        <v>0</v>
      </c>
      <c r="BH148" s="150">
        <f>IF(N148="sníž. přenesená",J148,0)</f>
        <v>0</v>
      </c>
      <c r="BI148" s="150">
        <f>IF(N148="nulová",J148,0)</f>
        <v>0</v>
      </c>
      <c r="BJ148" s="17" t="s">
        <v>81</v>
      </c>
      <c r="BK148" s="150">
        <f>ROUND(I148*H148,2)</f>
        <v>0</v>
      </c>
      <c r="BL148" s="17" t="s">
        <v>247</v>
      </c>
      <c r="BM148" s="149" t="s">
        <v>302</v>
      </c>
    </row>
    <row r="149" spans="2:47" s="1" customFormat="1" ht="19.5">
      <c r="B149" s="32"/>
      <c r="D149" s="151" t="s">
        <v>248</v>
      </c>
      <c r="F149" s="152" t="s">
        <v>1601</v>
      </c>
      <c r="I149" s="153"/>
      <c r="L149" s="32"/>
      <c r="M149" s="154"/>
      <c r="T149" s="56"/>
      <c r="AT149" s="17" t="s">
        <v>248</v>
      </c>
      <c r="AU149" s="17" t="s">
        <v>73</v>
      </c>
    </row>
    <row r="150" spans="2:65" s="1" customFormat="1" ht="24.2" customHeight="1">
      <c r="B150" s="32"/>
      <c r="C150" s="137" t="s">
        <v>303</v>
      </c>
      <c r="D150" s="137" t="s">
        <v>243</v>
      </c>
      <c r="E150" s="138" t="s">
        <v>1602</v>
      </c>
      <c r="F150" s="139" t="s">
        <v>1603</v>
      </c>
      <c r="G150" s="140" t="s">
        <v>267</v>
      </c>
      <c r="H150" s="141">
        <v>60</v>
      </c>
      <c r="I150" s="142"/>
      <c r="J150" s="143">
        <f>ROUND(I150*H150,2)</f>
        <v>0</v>
      </c>
      <c r="K150" s="144"/>
      <c r="L150" s="32"/>
      <c r="M150" s="145" t="s">
        <v>1</v>
      </c>
      <c r="N150" s="146" t="s">
        <v>38</v>
      </c>
      <c r="P150" s="147">
        <f>O150*H150</f>
        <v>0</v>
      </c>
      <c r="Q150" s="147">
        <v>0</v>
      </c>
      <c r="R150" s="147">
        <f>Q150*H150</f>
        <v>0</v>
      </c>
      <c r="S150" s="147">
        <v>0</v>
      </c>
      <c r="T150" s="148">
        <f>S150*H150</f>
        <v>0</v>
      </c>
      <c r="AR150" s="149" t="s">
        <v>247</v>
      </c>
      <c r="AT150" s="149" t="s">
        <v>243</v>
      </c>
      <c r="AU150" s="149" t="s">
        <v>73</v>
      </c>
      <c r="AY150" s="17" t="s">
        <v>241</v>
      </c>
      <c r="BE150" s="150">
        <f>IF(N150="základní",J150,0)</f>
        <v>0</v>
      </c>
      <c r="BF150" s="150">
        <f>IF(N150="snížená",J150,0)</f>
        <v>0</v>
      </c>
      <c r="BG150" s="150">
        <f>IF(N150="zákl. přenesená",J150,0)</f>
        <v>0</v>
      </c>
      <c r="BH150" s="150">
        <f>IF(N150="sníž. přenesená",J150,0)</f>
        <v>0</v>
      </c>
      <c r="BI150" s="150">
        <f>IF(N150="nulová",J150,0)</f>
        <v>0</v>
      </c>
      <c r="BJ150" s="17" t="s">
        <v>81</v>
      </c>
      <c r="BK150" s="150">
        <f>ROUND(I150*H150,2)</f>
        <v>0</v>
      </c>
      <c r="BL150" s="17" t="s">
        <v>247</v>
      </c>
      <c r="BM150" s="149" t="s">
        <v>306</v>
      </c>
    </row>
    <row r="151" spans="2:47" s="1" customFormat="1" ht="11.25">
      <c r="B151" s="32"/>
      <c r="D151" s="151" t="s">
        <v>248</v>
      </c>
      <c r="F151" s="152" t="s">
        <v>1603</v>
      </c>
      <c r="I151" s="153"/>
      <c r="L151" s="32"/>
      <c r="M151" s="154"/>
      <c r="T151" s="56"/>
      <c r="AT151" s="17" t="s">
        <v>248</v>
      </c>
      <c r="AU151" s="17" t="s">
        <v>73</v>
      </c>
    </row>
    <row r="152" spans="2:65" s="1" customFormat="1" ht="24.2" customHeight="1">
      <c r="B152" s="32"/>
      <c r="C152" s="137" t="s">
        <v>279</v>
      </c>
      <c r="D152" s="137" t="s">
        <v>243</v>
      </c>
      <c r="E152" s="138" t="s">
        <v>1604</v>
      </c>
      <c r="F152" s="139" t="s">
        <v>1605</v>
      </c>
      <c r="G152" s="140" t="s">
        <v>267</v>
      </c>
      <c r="H152" s="141">
        <v>135</v>
      </c>
      <c r="I152" s="142"/>
      <c r="J152" s="143">
        <f>ROUND(I152*H152,2)</f>
        <v>0</v>
      </c>
      <c r="K152" s="144"/>
      <c r="L152" s="32"/>
      <c r="M152" s="145" t="s">
        <v>1</v>
      </c>
      <c r="N152" s="146" t="s">
        <v>38</v>
      </c>
      <c r="P152" s="147">
        <f>O152*H152</f>
        <v>0</v>
      </c>
      <c r="Q152" s="147">
        <v>0</v>
      </c>
      <c r="R152" s="147">
        <f>Q152*H152</f>
        <v>0</v>
      </c>
      <c r="S152" s="147">
        <v>0</v>
      </c>
      <c r="T152" s="148">
        <f>S152*H152</f>
        <v>0</v>
      </c>
      <c r="AR152" s="149" t="s">
        <v>247</v>
      </c>
      <c r="AT152" s="149" t="s">
        <v>243</v>
      </c>
      <c r="AU152" s="149" t="s">
        <v>73</v>
      </c>
      <c r="AY152" s="17" t="s">
        <v>241</v>
      </c>
      <c r="BE152" s="150">
        <f>IF(N152="základní",J152,0)</f>
        <v>0</v>
      </c>
      <c r="BF152" s="150">
        <f>IF(N152="snížená",J152,0)</f>
        <v>0</v>
      </c>
      <c r="BG152" s="150">
        <f>IF(N152="zákl. přenesená",J152,0)</f>
        <v>0</v>
      </c>
      <c r="BH152" s="150">
        <f>IF(N152="sníž. přenesená",J152,0)</f>
        <v>0</v>
      </c>
      <c r="BI152" s="150">
        <f>IF(N152="nulová",J152,0)</f>
        <v>0</v>
      </c>
      <c r="BJ152" s="17" t="s">
        <v>81</v>
      </c>
      <c r="BK152" s="150">
        <f>ROUND(I152*H152,2)</f>
        <v>0</v>
      </c>
      <c r="BL152" s="17" t="s">
        <v>247</v>
      </c>
      <c r="BM152" s="149" t="s">
        <v>309</v>
      </c>
    </row>
    <row r="153" spans="2:47" s="1" customFormat="1" ht="19.5">
      <c r="B153" s="32"/>
      <c r="D153" s="151" t="s">
        <v>248</v>
      </c>
      <c r="F153" s="152" t="s">
        <v>1605</v>
      </c>
      <c r="I153" s="153"/>
      <c r="L153" s="32"/>
      <c r="M153" s="154"/>
      <c r="T153" s="56"/>
      <c r="AT153" s="17" t="s">
        <v>248</v>
      </c>
      <c r="AU153" s="17" t="s">
        <v>73</v>
      </c>
    </row>
    <row r="154" spans="2:65" s="1" customFormat="1" ht="37.9" customHeight="1">
      <c r="B154" s="32"/>
      <c r="C154" s="137" t="s">
        <v>310</v>
      </c>
      <c r="D154" s="137" t="s">
        <v>243</v>
      </c>
      <c r="E154" s="138" t="s">
        <v>654</v>
      </c>
      <c r="F154" s="139" t="s">
        <v>655</v>
      </c>
      <c r="G154" s="140" t="s">
        <v>267</v>
      </c>
      <c r="H154" s="141">
        <v>150</v>
      </c>
      <c r="I154" s="142"/>
      <c r="J154" s="143">
        <f>ROUND(I154*H154,2)</f>
        <v>0</v>
      </c>
      <c r="K154" s="144"/>
      <c r="L154" s="32"/>
      <c r="M154" s="145" t="s">
        <v>1</v>
      </c>
      <c r="N154" s="146" t="s">
        <v>38</v>
      </c>
      <c r="P154" s="147">
        <f>O154*H154</f>
        <v>0</v>
      </c>
      <c r="Q154" s="147">
        <v>0</v>
      </c>
      <c r="R154" s="147">
        <f>Q154*H154</f>
        <v>0</v>
      </c>
      <c r="S154" s="147">
        <v>0</v>
      </c>
      <c r="T154" s="148">
        <f>S154*H154</f>
        <v>0</v>
      </c>
      <c r="AR154" s="149" t="s">
        <v>247</v>
      </c>
      <c r="AT154" s="149" t="s">
        <v>243</v>
      </c>
      <c r="AU154" s="149" t="s">
        <v>73</v>
      </c>
      <c r="AY154" s="17" t="s">
        <v>241</v>
      </c>
      <c r="BE154" s="150">
        <f>IF(N154="základní",J154,0)</f>
        <v>0</v>
      </c>
      <c r="BF154" s="150">
        <f>IF(N154="snížená",J154,0)</f>
        <v>0</v>
      </c>
      <c r="BG154" s="150">
        <f>IF(N154="zákl. přenesená",J154,0)</f>
        <v>0</v>
      </c>
      <c r="BH154" s="150">
        <f>IF(N154="sníž. přenesená",J154,0)</f>
        <v>0</v>
      </c>
      <c r="BI154" s="150">
        <f>IF(N154="nulová",J154,0)</f>
        <v>0</v>
      </c>
      <c r="BJ154" s="17" t="s">
        <v>81</v>
      </c>
      <c r="BK154" s="150">
        <f>ROUND(I154*H154,2)</f>
        <v>0</v>
      </c>
      <c r="BL154" s="17" t="s">
        <v>247</v>
      </c>
      <c r="BM154" s="149" t="s">
        <v>313</v>
      </c>
    </row>
    <row r="155" spans="2:47" s="1" customFormat="1" ht="19.5">
      <c r="B155" s="32"/>
      <c r="D155" s="151" t="s">
        <v>248</v>
      </c>
      <c r="F155" s="152" t="s">
        <v>655</v>
      </c>
      <c r="I155" s="153"/>
      <c r="L155" s="32"/>
      <c r="M155" s="154"/>
      <c r="T155" s="56"/>
      <c r="AT155" s="17" t="s">
        <v>248</v>
      </c>
      <c r="AU155" s="17" t="s">
        <v>73</v>
      </c>
    </row>
    <row r="156" spans="2:65" s="1" customFormat="1" ht="16.5" customHeight="1">
      <c r="B156" s="32"/>
      <c r="C156" s="137" t="s">
        <v>282</v>
      </c>
      <c r="D156" s="137" t="s">
        <v>243</v>
      </c>
      <c r="E156" s="138" t="s">
        <v>1272</v>
      </c>
      <c r="F156" s="139" t="s">
        <v>1273</v>
      </c>
      <c r="G156" s="140" t="s">
        <v>267</v>
      </c>
      <c r="H156" s="141">
        <v>8</v>
      </c>
      <c r="I156" s="142"/>
      <c r="J156" s="143">
        <f>ROUND(I156*H156,2)</f>
        <v>0</v>
      </c>
      <c r="K156" s="144"/>
      <c r="L156" s="32"/>
      <c r="M156" s="145" t="s">
        <v>1</v>
      </c>
      <c r="N156" s="146" t="s">
        <v>38</v>
      </c>
      <c r="P156" s="147">
        <f>O156*H156</f>
        <v>0</v>
      </c>
      <c r="Q156" s="147">
        <v>0</v>
      </c>
      <c r="R156" s="147">
        <f>Q156*H156</f>
        <v>0</v>
      </c>
      <c r="S156" s="147">
        <v>0</v>
      </c>
      <c r="T156" s="148">
        <f>S156*H156</f>
        <v>0</v>
      </c>
      <c r="AR156" s="149" t="s">
        <v>247</v>
      </c>
      <c r="AT156" s="149" t="s">
        <v>243</v>
      </c>
      <c r="AU156" s="149" t="s">
        <v>73</v>
      </c>
      <c r="AY156" s="17" t="s">
        <v>241</v>
      </c>
      <c r="BE156" s="150">
        <f>IF(N156="základní",J156,0)</f>
        <v>0</v>
      </c>
      <c r="BF156" s="150">
        <f>IF(N156="snížená",J156,0)</f>
        <v>0</v>
      </c>
      <c r="BG156" s="150">
        <f>IF(N156="zákl. přenesená",J156,0)</f>
        <v>0</v>
      </c>
      <c r="BH156" s="150">
        <f>IF(N156="sníž. přenesená",J156,0)</f>
        <v>0</v>
      </c>
      <c r="BI156" s="150">
        <f>IF(N156="nulová",J156,0)</f>
        <v>0</v>
      </c>
      <c r="BJ156" s="17" t="s">
        <v>81</v>
      </c>
      <c r="BK156" s="150">
        <f>ROUND(I156*H156,2)</f>
        <v>0</v>
      </c>
      <c r="BL156" s="17" t="s">
        <v>247</v>
      </c>
      <c r="BM156" s="149" t="s">
        <v>316</v>
      </c>
    </row>
    <row r="157" spans="2:47" s="1" customFormat="1" ht="11.25">
      <c r="B157" s="32"/>
      <c r="D157" s="151" t="s">
        <v>248</v>
      </c>
      <c r="F157" s="152" t="s">
        <v>1273</v>
      </c>
      <c r="I157" s="153"/>
      <c r="L157" s="32"/>
      <c r="M157" s="154"/>
      <c r="T157" s="56"/>
      <c r="AT157" s="17" t="s">
        <v>248</v>
      </c>
      <c r="AU157" s="17" t="s">
        <v>73</v>
      </c>
    </row>
    <row r="158" spans="2:65" s="1" customFormat="1" ht="33" customHeight="1">
      <c r="B158" s="32"/>
      <c r="C158" s="137" t="s">
        <v>7</v>
      </c>
      <c r="D158" s="137" t="s">
        <v>243</v>
      </c>
      <c r="E158" s="138" t="s">
        <v>668</v>
      </c>
      <c r="F158" s="139" t="s">
        <v>669</v>
      </c>
      <c r="G158" s="140" t="s">
        <v>263</v>
      </c>
      <c r="H158" s="141">
        <v>1</v>
      </c>
      <c r="I158" s="142"/>
      <c r="J158" s="143">
        <f>ROUND(I158*H158,2)</f>
        <v>0</v>
      </c>
      <c r="K158" s="144"/>
      <c r="L158" s="32"/>
      <c r="M158" s="145" t="s">
        <v>1</v>
      </c>
      <c r="N158" s="146" t="s">
        <v>38</v>
      </c>
      <c r="P158" s="147">
        <f>O158*H158</f>
        <v>0</v>
      </c>
      <c r="Q158" s="147">
        <v>0</v>
      </c>
      <c r="R158" s="147">
        <f>Q158*H158</f>
        <v>0</v>
      </c>
      <c r="S158" s="147">
        <v>0</v>
      </c>
      <c r="T158" s="148">
        <f>S158*H158</f>
        <v>0</v>
      </c>
      <c r="AR158" s="149" t="s">
        <v>247</v>
      </c>
      <c r="AT158" s="149" t="s">
        <v>243</v>
      </c>
      <c r="AU158" s="149" t="s">
        <v>73</v>
      </c>
      <c r="AY158" s="17" t="s">
        <v>241</v>
      </c>
      <c r="BE158" s="150">
        <f>IF(N158="základní",J158,0)</f>
        <v>0</v>
      </c>
      <c r="BF158" s="150">
        <f>IF(N158="snížená",J158,0)</f>
        <v>0</v>
      </c>
      <c r="BG158" s="150">
        <f>IF(N158="zákl. přenesená",J158,0)</f>
        <v>0</v>
      </c>
      <c r="BH158" s="150">
        <f>IF(N158="sníž. přenesená",J158,0)</f>
        <v>0</v>
      </c>
      <c r="BI158" s="150">
        <f>IF(N158="nulová",J158,0)</f>
        <v>0</v>
      </c>
      <c r="BJ158" s="17" t="s">
        <v>81</v>
      </c>
      <c r="BK158" s="150">
        <f>ROUND(I158*H158,2)</f>
        <v>0</v>
      </c>
      <c r="BL158" s="17" t="s">
        <v>247</v>
      </c>
      <c r="BM158" s="149" t="s">
        <v>319</v>
      </c>
    </row>
    <row r="159" spans="2:47" s="1" customFormat="1" ht="19.5">
      <c r="B159" s="32"/>
      <c r="D159" s="151" t="s">
        <v>248</v>
      </c>
      <c r="F159" s="152" t="s">
        <v>669</v>
      </c>
      <c r="I159" s="153"/>
      <c r="L159" s="32"/>
      <c r="M159" s="154"/>
      <c r="T159" s="56"/>
      <c r="AT159" s="17" t="s">
        <v>248</v>
      </c>
      <c r="AU159" s="17" t="s">
        <v>73</v>
      </c>
    </row>
    <row r="160" spans="2:65" s="1" customFormat="1" ht="37.9" customHeight="1">
      <c r="B160" s="32"/>
      <c r="C160" s="137" t="s">
        <v>286</v>
      </c>
      <c r="D160" s="137" t="s">
        <v>243</v>
      </c>
      <c r="E160" s="138" t="s">
        <v>1606</v>
      </c>
      <c r="F160" s="139" t="s">
        <v>1607</v>
      </c>
      <c r="G160" s="140" t="s">
        <v>263</v>
      </c>
      <c r="H160" s="141">
        <v>2</v>
      </c>
      <c r="I160" s="142"/>
      <c r="J160" s="143">
        <f>ROUND(I160*H160,2)</f>
        <v>0</v>
      </c>
      <c r="K160" s="144"/>
      <c r="L160" s="32"/>
      <c r="M160" s="145" t="s">
        <v>1</v>
      </c>
      <c r="N160" s="146" t="s">
        <v>38</v>
      </c>
      <c r="P160" s="147">
        <f>O160*H160</f>
        <v>0</v>
      </c>
      <c r="Q160" s="147">
        <v>0</v>
      </c>
      <c r="R160" s="147">
        <f>Q160*H160</f>
        <v>0</v>
      </c>
      <c r="S160" s="147">
        <v>0</v>
      </c>
      <c r="T160" s="148">
        <f>S160*H160</f>
        <v>0</v>
      </c>
      <c r="AR160" s="149" t="s">
        <v>247</v>
      </c>
      <c r="AT160" s="149" t="s">
        <v>243</v>
      </c>
      <c r="AU160" s="149" t="s">
        <v>73</v>
      </c>
      <c r="AY160" s="17" t="s">
        <v>241</v>
      </c>
      <c r="BE160" s="150">
        <f>IF(N160="základní",J160,0)</f>
        <v>0</v>
      </c>
      <c r="BF160" s="150">
        <f>IF(N160="snížená",J160,0)</f>
        <v>0</v>
      </c>
      <c r="BG160" s="150">
        <f>IF(N160="zákl. přenesená",J160,0)</f>
        <v>0</v>
      </c>
      <c r="BH160" s="150">
        <f>IF(N160="sníž. přenesená",J160,0)</f>
        <v>0</v>
      </c>
      <c r="BI160" s="150">
        <f>IF(N160="nulová",J160,0)</f>
        <v>0</v>
      </c>
      <c r="BJ160" s="17" t="s">
        <v>81</v>
      </c>
      <c r="BK160" s="150">
        <f>ROUND(I160*H160,2)</f>
        <v>0</v>
      </c>
      <c r="BL160" s="17" t="s">
        <v>247</v>
      </c>
      <c r="BM160" s="149" t="s">
        <v>322</v>
      </c>
    </row>
    <row r="161" spans="2:47" s="1" customFormat="1" ht="19.5">
      <c r="B161" s="32"/>
      <c r="D161" s="151" t="s">
        <v>248</v>
      </c>
      <c r="F161" s="152" t="s">
        <v>1607</v>
      </c>
      <c r="I161" s="153"/>
      <c r="L161" s="32"/>
      <c r="M161" s="154"/>
      <c r="T161" s="56"/>
      <c r="AT161" s="17" t="s">
        <v>248</v>
      </c>
      <c r="AU161" s="17" t="s">
        <v>73</v>
      </c>
    </row>
    <row r="162" spans="2:65" s="1" customFormat="1" ht="16.5" customHeight="1">
      <c r="B162" s="32"/>
      <c r="C162" s="137" t="s">
        <v>323</v>
      </c>
      <c r="D162" s="137" t="s">
        <v>243</v>
      </c>
      <c r="E162" s="138" t="s">
        <v>1608</v>
      </c>
      <c r="F162" s="139" t="s">
        <v>1609</v>
      </c>
      <c r="G162" s="140" t="s">
        <v>263</v>
      </c>
      <c r="H162" s="141">
        <v>2</v>
      </c>
      <c r="I162" s="142"/>
      <c r="J162" s="143">
        <f>ROUND(I162*H162,2)</f>
        <v>0</v>
      </c>
      <c r="K162" s="144"/>
      <c r="L162" s="32"/>
      <c r="M162" s="145" t="s">
        <v>1</v>
      </c>
      <c r="N162" s="146" t="s">
        <v>38</v>
      </c>
      <c r="P162" s="147">
        <f>O162*H162</f>
        <v>0</v>
      </c>
      <c r="Q162" s="147">
        <v>0</v>
      </c>
      <c r="R162" s="147">
        <f>Q162*H162</f>
        <v>0</v>
      </c>
      <c r="S162" s="147">
        <v>0</v>
      </c>
      <c r="T162" s="148">
        <f>S162*H162</f>
        <v>0</v>
      </c>
      <c r="AR162" s="149" t="s">
        <v>247</v>
      </c>
      <c r="AT162" s="149" t="s">
        <v>243</v>
      </c>
      <c r="AU162" s="149" t="s">
        <v>73</v>
      </c>
      <c r="AY162" s="17" t="s">
        <v>241</v>
      </c>
      <c r="BE162" s="150">
        <f>IF(N162="základní",J162,0)</f>
        <v>0</v>
      </c>
      <c r="BF162" s="150">
        <f>IF(N162="snížená",J162,0)</f>
        <v>0</v>
      </c>
      <c r="BG162" s="150">
        <f>IF(N162="zákl. přenesená",J162,0)</f>
        <v>0</v>
      </c>
      <c r="BH162" s="150">
        <f>IF(N162="sníž. přenesená",J162,0)</f>
        <v>0</v>
      </c>
      <c r="BI162" s="150">
        <f>IF(N162="nulová",J162,0)</f>
        <v>0</v>
      </c>
      <c r="BJ162" s="17" t="s">
        <v>81</v>
      </c>
      <c r="BK162" s="150">
        <f>ROUND(I162*H162,2)</f>
        <v>0</v>
      </c>
      <c r="BL162" s="17" t="s">
        <v>247</v>
      </c>
      <c r="BM162" s="149" t="s">
        <v>326</v>
      </c>
    </row>
    <row r="163" spans="2:47" s="1" customFormat="1" ht="11.25">
      <c r="B163" s="32"/>
      <c r="D163" s="151" t="s">
        <v>248</v>
      </c>
      <c r="F163" s="152" t="s">
        <v>1609</v>
      </c>
      <c r="I163" s="153"/>
      <c r="L163" s="32"/>
      <c r="M163" s="154"/>
      <c r="T163" s="56"/>
      <c r="AT163" s="17" t="s">
        <v>248</v>
      </c>
      <c r="AU163" s="17" t="s">
        <v>73</v>
      </c>
    </row>
    <row r="164" spans="2:65" s="1" customFormat="1" ht="21.75" customHeight="1">
      <c r="B164" s="32"/>
      <c r="C164" s="137" t="s">
        <v>289</v>
      </c>
      <c r="D164" s="137" t="s">
        <v>243</v>
      </c>
      <c r="E164" s="138" t="s">
        <v>1610</v>
      </c>
      <c r="F164" s="139" t="s">
        <v>1611</v>
      </c>
      <c r="G164" s="140" t="s">
        <v>263</v>
      </c>
      <c r="H164" s="141">
        <v>2</v>
      </c>
      <c r="I164" s="142"/>
      <c r="J164" s="143">
        <f>ROUND(I164*H164,2)</f>
        <v>0</v>
      </c>
      <c r="K164" s="144"/>
      <c r="L164" s="32"/>
      <c r="M164" s="145" t="s">
        <v>1</v>
      </c>
      <c r="N164" s="146" t="s">
        <v>38</v>
      </c>
      <c r="P164" s="147">
        <f>O164*H164</f>
        <v>0</v>
      </c>
      <c r="Q164" s="147">
        <v>0</v>
      </c>
      <c r="R164" s="147">
        <f>Q164*H164</f>
        <v>0</v>
      </c>
      <c r="S164" s="147">
        <v>0</v>
      </c>
      <c r="T164" s="148">
        <f>S164*H164</f>
        <v>0</v>
      </c>
      <c r="AR164" s="149" t="s">
        <v>247</v>
      </c>
      <c r="AT164" s="149" t="s">
        <v>243</v>
      </c>
      <c r="AU164" s="149" t="s">
        <v>73</v>
      </c>
      <c r="AY164" s="17" t="s">
        <v>241</v>
      </c>
      <c r="BE164" s="150">
        <f>IF(N164="základní",J164,0)</f>
        <v>0</v>
      </c>
      <c r="BF164" s="150">
        <f>IF(N164="snížená",J164,0)</f>
        <v>0</v>
      </c>
      <c r="BG164" s="150">
        <f>IF(N164="zákl. přenesená",J164,0)</f>
        <v>0</v>
      </c>
      <c r="BH164" s="150">
        <f>IF(N164="sníž. přenesená",J164,0)</f>
        <v>0</v>
      </c>
      <c r="BI164" s="150">
        <f>IF(N164="nulová",J164,0)</f>
        <v>0</v>
      </c>
      <c r="BJ164" s="17" t="s">
        <v>81</v>
      </c>
      <c r="BK164" s="150">
        <f>ROUND(I164*H164,2)</f>
        <v>0</v>
      </c>
      <c r="BL164" s="17" t="s">
        <v>247</v>
      </c>
      <c r="BM164" s="149" t="s">
        <v>329</v>
      </c>
    </row>
    <row r="165" spans="2:47" s="1" customFormat="1" ht="11.25">
      <c r="B165" s="32"/>
      <c r="D165" s="151" t="s">
        <v>248</v>
      </c>
      <c r="F165" s="152" t="s">
        <v>1611</v>
      </c>
      <c r="I165" s="153"/>
      <c r="L165" s="32"/>
      <c r="M165" s="154"/>
      <c r="T165" s="56"/>
      <c r="AT165" s="17" t="s">
        <v>248</v>
      </c>
      <c r="AU165" s="17" t="s">
        <v>73</v>
      </c>
    </row>
    <row r="166" spans="2:65" s="1" customFormat="1" ht="37.9" customHeight="1">
      <c r="B166" s="32"/>
      <c r="C166" s="137" t="s">
        <v>330</v>
      </c>
      <c r="D166" s="137" t="s">
        <v>243</v>
      </c>
      <c r="E166" s="138" t="s">
        <v>793</v>
      </c>
      <c r="F166" s="139" t="s">
        <v>794</v>
      </c>
      <c r="G166" s="140" t="s">
        <v>267</v>
      </c>
      <c r="H166" s="141">
        <v>60</v>
      </c>
      <c r="I166" s="142"/>
      <c r="J166" s="143">
        <f>ROUND(I166*H166,2)</f>
        <v>0</v>
      </c>
      <c r="K166" s="144"/>
      <c r="L166" s="32"/>
      <c r="M166" s="145" t="s">
        <v>1</v>
      </c>
      <c r="N166" s="146" t="s">
        <v>38</v>
      </c>
      <c r="P166" s="147">
        <f>O166*H166</f>
        <v>0</v>
      </c>
      <c r="Q166" s="147">
        <v>0</v>
      </c>
      <c r="R166" s="147">
        <f>Q166*H166</f>
        <v>0</v>
      </c>
      <c r="S166" s="147">
        <v>0</v>
      </c>
      <c r="T166" s="148">
        <f>S166*H166</f>
        <v>0</v>
      </c>
      <c r="AR166" s="149" t="s">
        <v>247</v>
      </c>
      <c r="AT166" s="149" t="s">
        <v>243</v>
      </c>
      <c r="AU166" s="149" t="s">
        <v>73</v>
      </c>
      <c r="AY166" s="17" t="s">
        <v>241</v>
      </c>
      <c r="BE166" s="150">
        <f>IF(N166="základní",J166,0)</f>
        <v>0</v>
      </c>
      <c r="BF166" s="150">
        <f>IF(N166="snížená",J166,0)</f>
        <v>0</v>
      </c>
      <c r="BG166" s="150">
        <f>IF(N166="zákl. přenesená",J166,0)</f>
        <v>0</v>
      </c>
      <c r="BH166" s="150">
        <f>IF(N166="sníž. přenesená",J166,0)</f>
        <v>0</v>
      </c>
      <c r="BI166" s="150">
        <f>IF(N166="nulová",J166,0)</f>
        <v>0</v>
      </c>
      <c r="BJ166" s="17" t="s">
        <v>81</v>
      </c>
      <c r="BK166" s="150">
        <f>ROUND(I166*H166,2)</f>
        <v>0</v>
      </c>
      <c r="BL166" s="17" t="s">
        <v>247</v>
      </c>
      <c r="BM166" s="149" t="s">
        <v>333</v>
      </c>
    </row>
    <row r="167" spans="2:47" s="1" customFormat="1" ht="19.5">
      <c r="B167" s="32"/>
      <c r="D167" s="151" t="s">
        <v>248</v>
      </c>
      <c r="F167" s="152" t="s">
        <v>794</v>
      </c>
      <c r="I167" s="153"/>
      <c r="L167" s="32"/>
      <c r="M167" s="154"/>
      <c r="T167" s="56"/>
      <c r="AT167" s="17" t="s">
        <v>248</v>
      </c>
      <c r="AU167" s="17" t="s">
        <v>73</v>
      </c>
    </row>
    <row r="168" spans="2:65" s="1" customFormat="1" ht="49.15" customHeight="1">
      <c r="B168" s="32"/>
      <c r="C168" s="137" t="s">
        <v>293</v>
      </c>
      <c r="D168" s="137" t="s">
        <v>243</v>
      </c>
      <c r="E168" s="138" t="s">
        <v>1612</v>
      </c>
      <c r="F168" s="139" t="s">
        <v>1613</v>
      </c>
      <c r="G168" s="140" t="s">
        <v>263</v>
      </c>
      <c r="H168" s="141">
        <v>1</v>
      </c>
      <c r="I168" s="142"/>
      <c r="J168" s="143">
        <f>ROUND(I168*H168,2)</f>
        <v>0</v>
      </c>
      <c r="K168" s="144"/>
      <c r="L168" s="32"/>
      <c r="M168" s="145" t="s">
        <v>1</v>
      </c>
      <c r="N168" s="146" t="s">
        <v>38</v>
      </c>
      <c r="P168" s="147">
        <f>O168*H168</f>
        <v>0</v>
      </c>
      <c r="Q168" s="147">
        <v>0</v>
      </c>
      <c r="R168" s="147">
        <f>Q168*H168</f>
        <v>0</v>
      </c>
      <c r="S168" s="147">
        <v>0</v>
      </c>
      <c r="T168" s="148">
        <f>S168*H168</f>
        <v>0</v>
      </c>
      <c r="AR168" s="149" t="s">
        <v>247</v>
      </c>
      <c r="AT168" s="149" t="s">
        <v>243</v>
      </c>
      <c r="AU168" s="149" t="s">
        <v>73</v>
      </c>
      <c r="AY168" s="17" t="s">
        <v>241</v>
      </c>
      <c r="BE168" s="150">
        <f>IF(N168="základní",J168,0)</f>
        <v>0</v>
      </c>
      <c r="BF168" s="150">
        <f>IF(N168="snížená",J168,0)</f>
        <v>0</v>
      </c>
      <c r="BG168" s="150">
        <f>IF(N168="zákl. přenesená",J168,0)</f>
        <v>0</v>
      </c>
      <c r="BH168" s="150">
        <f>IF(N168="sníž. přenesená",J168,0)</f>
        <v>0</v>
      </c>
      <c r="BI168" s="150">
        <f>IF(N168="nulová",J168,0)</f>
        <v>0</v>
      </c>
      <c r="BJ168" s="17" t="s">
        <v>81</v>
      </c>
      <c r="BK168" s="150">
        <f>ROUND(I168*H168,2)</f>
        <v>0</v>
      </c>
      <c r="BL168" s="17" t="s">
        <v>247</v>
      </c>
      <c r="BM168" s="149" t="s">
        <v>336</v>
      </c>
    </row>
    <row r="169" spans="2:47" s="1" customFormat="1" ht="29.25">
      <c r="B169" s="32"/>
      <c r="D169" s="151" t="s">
        <v>248</v>
      </c>
      <c r="F169" s="152" t="s">
        <v>1613</v>
      </c>
      <c r="I169" s="153"/>
      <c r="L169" s="32"/>
      <c r="M169" s="154"/>
      <c r="T169" s="56"/>
      <c r="AT169" s="17" t="s">
        <v>248</v>
      </c>
      <c r="AU169" s="17" t="s">
        <v>73</v>
      </c>
    </row>
    <row r="170" spans="2:65" s="1" customFormat="1" ht="37.9" customHeight="1">
      <c r="B170" s="32"/>
      <c r="C170" s="137" t="s">
        <v>337</v>
      </c>
      <c r="D170" s="137" t="s">
        <v>243</v>
      </c>
      <c r="E170" s="138" t="s">
        <v>1614</v>
      </c>
      <c r="F170" s="139" t="s">
        <v>1615</v>
      </c>
      <c r="G170" s="140" t="s">
        <v>263</v>
      </c>
      <c r="H170" s="141">
        <v>1</v>
      </c>
      <c r="I170" s="142"/>
      <c r="J170" s="143">
        <f>ROUND(I170*H170,2)</f>
        <v>0</v>
      </c>
      <c r="K170" s="144"/>
      <c r="L170" s="32"/>
      <c r="M170" s="145" t="s">
        <v>1</v>
      </c>
      <c r="N170" s="146" t="s">
        <v>38</v>
      </c>
      <c r="P170" s="147">
        <f>O170*H170</f>
        <v>0</v>
      </c>
      <c r="Q170" s="147">
        <v>0</v>
      </c>
      <c r="R170" s="147">
        <f>Q170*H170</f>
        <v>0</v>
      </c>
      <c r="S170" s="147">
        <v>0</v>
      </c>
      <c r="T170" s="148">
        <f>S170*H170</f>
        <v>0</v>
      </c>
      <c r="AR170" s="149" t="s">
        <v>247</v>
      </c>
      <c r="AT170" s="149" t="s">
        <v>243</v>
      </c>
      <c r="AU170" s="149" t="s">
        <v>73</v>
      </c>
      <c r="AY170" s="17" t="s">
        <v>241</v>
      </c>
      <c r="BE170" s="150">
        <f>IF(N170="základní",J170,0)</f>
        <v>0</v>
      </c>
      <c r="BF170" s="150">
        <f>IF(N170="snížená",J170,0)</f>
        <v>0</v>
      </c>
      <c r="BG170" s="150">
        <f>IF(N170="zákl. přenesená",J170,0)</f>
        <v>0</v>
      </c>
      <c r="BH170" s="150">
        <f>IF(N170="sníž. přenesená",J170,0)</f>
        <v>0</v>
      </c>
      <c r="BI170" s="150">
        <f>IF(N170="nulová",J170,0)</f>
        <v>0</v>
      </c>
      <c r="BJ170" s="17" t="s">
        <v>81</v>
      </c>
      <c r="BK170" s="150">
        <f>ROUND(I170*H170,2)</f>
        <v>0</v>
      </c>
      <c r="BL170" s="17" t="s">
        <v>247</v>
      </c>
      <c r="BM170" s="149" t="s">
        <v>340</v>
      </c>
    </row>
    <row r="171" spans="2:47" s="1" customFormat="1" ht="19.5">
      <c r="B171" s="32"/>
      <c r="D171" s="151" t="s">
        <v>248</v>
      </c>
      <c r="F171" s="152" t="s">
        <v>1615</v>
      </c>
      <c r="I171" s="153"/>
      <c r="L171" s="32"/>
      <c r="M171" s="154"/>
      <c r="T171" s="56"/>
      <c r="AT171" s="17" t="s">
        <v>248</v>
      </c>
      <c r="AU171" s="17" t="s">
        <v>73</v>
      </c>
    </row>
    <row r="172" spans="2:65" s="1" customFormat="1" ht="33" customHeight="1">
      <c r="B172" s="32"/>
      <c r="C172" s="137" t="s">
        <v>296</v>
      </c>
      <c r="D172" s="137" t="s">
        <v>243</v>
      </c>
      <c r="E172" s="138" t="s">
        <v>1616</v>
      </c>
      <c r="F172" s="139" t="s">
        <v>1617</v>
      </c>
      <c r="G172" s="140" t="s">
        <v>263</v>
      </c>
      <c r="H172" s="141">
        <v>2</v>
      </c>
      <c r="I172" s="142"/>
      <c r="J172" s="143">
        <f>ROUND(I172*H172,2)</f>
        <v>0</v>
      </c>
      <c r="K172" s="144"/>
      <c r="L172" s="32"/>
      <c r="M172" s="145" t="s">
        <v>1</v>
      </c>
      <c r="N172" s="146" t="s">
        <v>38</v>
      </c>
      <c r="P172" s="147">
        <f>O172*H172</f>
        <v>0</v>
      </c>
      <c r="Q172" s="147">
        <v>0</v>
      </c>
      <c r="R172" s="147">
        <f>Q172*H172</f>
        <v>0</v>
      </c>
      <c r="S172" s="147">
        <v>0</v>
      </c>
      <c r="T172" s="148">
        <f>S172*H172</f>
        <v>0</v>
      </c>
      <c r="AR172" s="149" t="s">
        <v>247</v>
      </c>
      <c r="AT172" s="149" t="s">
        <v>243</v>
      </c>
      <c r="AU172" s="149" t="s">
        <v>73</v>
      </c>
      <c r="AY172" s="17" t="s">
        <v>241</v>
      </c>
      <c r="BE172" s="150">
        <f>IF(N172="základní",J172,0)</f>
        <v>0</v>
      </c>
      <c r="BF172" s="150">
        <f>IF(N172="snížená",J172,0)</f>
        <v>0</v>
      </c>
      <c r="BG172" s="150">
        <f>IF(N172="zákl. přenesená",J172,0)</f>
        <v>0</v>
      </c>
      <c r="BH172" s="150">
        <f>IF(N172="sníž. přenesená",J172,0)</f>
        <v>0</v>
      </c>
      <c r="BI172" s="150">
        <f>IF(N172="nulová",J172,0)</f>
        <v>0</v>
      </c>
      <c r="BJ172" s="17" t="s">
        <v>81</v>
      </c>
      <c r="BK172" s="150">
        <f>ROUND(I172*H172,2)</f>
        <v>0</v>
      </c>
      <c r="BL172" s="17" t="s">
        <v>247</v>
      </c>
      <c r="BM172" s="149" t="s">
        <v>343</v>
      </c>
    </row>
    <row r="173" spans="2:47" s="1" customFormat="1" ht="19.5">
      <c r="B173" s="32"/>
      <c r="D173" s="151" t="s">
        <v>248</v>
      </c>
      <c r="F173" s="152" t="s">
        <v>1617</v>
      </c>
      <c r="I173" s="153"/>
      <c r="L173" s="32"/>
      <c r="M173" s="154"/>
      <c r="T173" s="56"/>
      <c r="AT173" s="17" t="s">
        <v>248</v>
      </c>
      <c r="AU173" s="17" t="s">
        <v>73</v>
      </c>
    </row>
    <row r="174" spans="2:65" s="1" customFormat="1" ht="33" customHeight="1">
      <c r="B174" s="32"/>
      <c r="C174" s="137" t="s">
        <v>344</v>
      </c>
      <c r="D174" s="137" t="s">
        <v>243</v>
      </c>
      <c r="E174" s="138" t="s">
        <v>1618</v>
      </c>
      <c r="F174" s="139" t="s">
        <v>1619</v>
      </c>
      <c r="G174" s="140" t="s">
        <v>263</v>
      </c>
      <c r="H174" s="141">
        <v>2</v>
      </c>
      <c r="I174" s="142"/>
      <c r="J174" s="143">
        <f>ROUND(I174*H174,2)</f>
        <v>0</v>
      </c>
      <c r="K174" s="144"/>
      <c r="L174" s="32"/>
      <c r="M174" s="145" t="s">
        <v>1</v>
      </c>
      <c r="N174" s="146" t="s">
        <v>38</v>
      </c>
      <c r="P174" s="147">
        <f>O174*H174</f>
        <v>0</v>
      </c>
      <c r="Q174" s="147">
        <v>0</v>
      </c>
      <c r="R174" s="147">
        <f>Q174*H174</f>
        <v>0</v>
      </c>
      <c r="S174" s="147">
        <v>0</v>
      </c>
      <c r="T174" s="148">
        <f>S174*H174</f>
        <v>0</v>
      </c>
      <c r="AR174" s="149" t="s">
        <v>247</v>
      </c>
      <c r="AT174" s="149" t="s">
        <v>243</v>
      </c>
      <c r="AU174" s="149" t="s">
        <v>73</v>
      </c>
      <c r="AY174" s="17" t="s">
        <v>241</v>
      </c>
      <c r="BE174" s="150">
        <f>IF(N174="základní",J174,0)</f>
        <v>0</v>
      </c>
      <c r="BF174" s="150">
        <f>IF(N174="snížená",J174,0)</f>
        <v>0</v>
      </c>
      <c r="BG174" s="150">
        <f>IF(N174="zákl. přenesená",J174,0)</f>
        <v>0</v>
      </c>
      <c r="BH174" s="150">
        <f>IF(N174="sníž. přenesená",J174,0)</f>
        <v>0</v>
      </c>
      <c r="BI174" s="150">
        <f>IF(N174="nulová",J174,0)</f>
        <v>0</v>
      </c>
      <c r="BJ174" s="17" t="s">
        <v>81</v>
      </c>
      <c r="BK174" s="150">
        <f>ROUND(I174*H174,2)</f>
        <v>0</v>
      </c>
      <c r="BL174" s="17" t="s">
        <v>247</v>
      </c>
      <c r="BM174" s="149" t="s">
        <v>347</v>
      </c>
    </row>
    <row r="175" spans="2:47" s="1" customFormat="1" ht="19.5">
      <c r="B175" s="32"/>
      <c r="D175" s="151" t="s">
        <v>248</v>
      </c>
      <c r="F175" s="152" t="s">
        <v>1619</v>
      </c>
      <c r="I175" s="153"/>
      <c r="L175" s="32"/>
      <c r="M175" s="154"/>
      <c r="T175" s="56"/>
      <c r="AT175" s="17" t="s">
        <v>248</v>
      </c>
      <c r="AU175" s="17" t="s">
        <v>73</v>
      </c>
    </row>
    <row r="176" spans="2:65" s="1" customFormat="1" ht="37.9" customHeight="1">
      <c r="B176" s="32"/>
      <c r="C176" s="137" t="s">
        <v>299</v>
      </c>
      <c r="D176" s="137" t="s">
        <v>243</v>
      </c>
      <c r="E176" s="138" t="s">
        <v>1620</v>
      </c>
      <c r="F176" s="139" t="s">
        <v>1621</v>
      </c>
      <c r="G176" s="140" t="s">
        <v>263</v>
      </c>
      <c r="H176" s="141">
        <v>2</v>
      </c>
      <c r="I176" s="142"/>
      <c r="J176" s="143">
        <f>ROUND(I176*H176,2)</f>
        <v>0</v>
      </c>
      <c r="K176" s="144"/>
      <c r="L176" s="32"/>
      <c r="M176" s="145" t="s">
        <v>1</v>
      </c>
      <c r="N176" s="146" t="s">
        <v>38</v>
      </c>
      <c r="P176" s="147">
        <f>O176*H176</f>
        <v>0</v>
      </c>
      <c r="Q176" s="147">
        <v>0</v>
      </c>
      <c r="R176" s="147">
        <f>Q176*H176</f>
        <v>0</v>
      </c>
      <c r="S176" s="147">
        <v>0</v>
      </c>
      <c r="T176" s="148">
        <f>S176*H176</f>
        <v>0</v>
      </c>
      <c r="AR176" s="149" t="s">
        <v>247</v>
      </c>
      <c r="AT176" s="149" t="s">
        <v>243</v>
      </c>
      <c r="AU176" s="149" t="s">
        <v>73</v>
      </c>
      <c r="AY176" s="17" t="s">
        <v>241</v>
      </c>
      <c r="BE176" s="150">
        <f>IF(N176="základní",J176,0)</f>
        <v>0</v>
      </c>
      <c r="BF176" s="150">
        <f>IF(N176="snížená",J176,0)</f>
        <v>0</v>
      </c>
      <c r="BG176" s="150">
        <f>IF(N176="zákl. přenesená",J176,0)</f>
        <v>0</v>
      </c>
      <c r="BH176" s="150">
        <f>IF(N176="sníž. přenesená",J176,0)</f>
        <v>0</v>
      </c>
      <c r="BI176" s="150">
        <f>IF(N176="nulová",J176,0)</f>
        <v>0</v>
      </c>
      <c r="BJ176" s="17" t="s">
        <v>81</v>
      </c>
      <c r="BK176" s="150">
        <f>ROUND(I176*H176,2)</f>
        <v>0</v>
      </c>
      <c r="BL176" s="17" t="s">
        <v>247</v>
      </c>
      <c r="BM176" s="149" t="s">
        <v>350</v>
      </c>
    </row>
    <row r="177" spans="2:47" s="1" customFormat="1" ht="19.5">
      <c r="B177" s="32"/>
      <c r="D177" s="151" t="s">
        <v>248</v>
      </c>
      <c r="F177" s="152" t="s">
        <v>1621</v>
      </c>
      <c r="I177" s="153"/>
      <c r="L177" s="32"/>
      <c r="M177" s="154"/>
      <c r="T177" s="56"/>
      <c r="AT177" s="17" t="s">
        <v>248</v>
      </c>
      <c r="AU177" s="17" t="s">
        <v>73</v>
      </c>
    </row>
    <row r="178" spans="2:65" s="1" customFormat="1" ht="33" customHeight="1">
      <c r="B178" s="32"/>
      <c r="C178" s="137" t="s">
        <v>351</v>
      </c>
      <c r="D178" s="137" t="s">
        <v>243</v>
      </c>
      <c r="E178" s="138" t="s">
        <v>1622</v>
      </c>
      <c r="F178" s="139" t="s">
        <v>1623</v>
      </c>
      <c r="G178" s="140" t="s">
        <v>263</v>
      </c>
      <c r="H178" s="141">
        <v>24</v>
      </c>
      <c r="I178" s="142"/>
      <c r="J178" s="143">
        <f>ROUND(I178*H178,2)</f>
        <v>0</v>
      </c>
      <c r="K178" s="144"/>
      <c r="L178" s="32"/>
      <c r="M178" s="145" t="s">
        <v>1</v>
      </c>
      <c r="N178" s="146" t="s">
        <v>38</v>
      </c>
      <c r="P178" s="147">
        <f>O178*H178</f>
        <v>0</v>
      </c>
      <c r="Q178" s="147">
        <v>0</v>
      </c>
      <c r="R178" s="147">
        <f>Q178*H178</f>
        <v>0</v>
      </c>
      <c r="S178" s="147">
        <v>0</v>
      </c>
      <c r="T178" s="148">
        <f>S178*H178</f>
        <v>0</v>
      </c>
      <c r="AR178" s="149" t="s">
        <v>247</v>
      </c>
      <c r="AT178" s="149" t="s">
        <v>243</v>
      </c>
      <c r="AU178" s="149" t="s">
        <v>73</v>
      </c>
      <c r="AY178" s="17" t="s">
        <v>241</v>
      </c>
      <c r="BE178" s="150">
        <f>IF(N178="základní",J178,0)</f>
        <v>0</v>
      </c>
      <c r="BF178" s="150">
        <f>IF(N178="snížená",J178,0)</f>
        <v>0</v>
      </c>
      <c r="BG178" s="150">
        <f>IF(N178="zákl. přenesená",J178,0)</f>
        <v>0</v>
      </c>
      <c r="BH178" s="150">
        <f>IF(N178="sníž. přenesená",J178,0)</f>
        <v>0</v>
      </c>
      <c r="BI178" s="150">
        <f>IF(N178="nulová",J178,0)</f>
        <v>0</v>
      </c>
      <c r="BJ178" s="17" t="s">
        <v>81</v>
      </c>
      <c r="BK178" s="150">
        <f>ROUND(I178*H178,2)</f>
        <v>0</v>
      </c>
      <c r="BL178" s="17" t="s">
        <v>247</v>
      </c>
      <c r="BM178" s="149" t="s">
        <v>354</v>
      </c>
    </row>
    <row r="179" spans="2:47" s="1" customFormat="1" ht="19.5">
      <c r="B179" s="32"/>
      <c r="D179" s="151" t="s">
        <v>248</v>
      </c>
      <c r="F179" s="152" t="s">
        <v>1623</v>
      </c>
      <c r="I179" s="153"/>
      <c r="L179" s="32"/>
      <c r="M179" s="154"/>
      <c r="T179" s="56"/>
      <c r="AT179" s="17" t="s">
        <v>248</v>
      </c>
      <c r="AU179" s="17" t="s">
        <v>73</v>
      </c>
    </row>
    <row r="180" spans="2:65" s="1" customFormat="1" ht="37.9" customHeight="1">
      <c r="B180" s="32"/>
      <c r="C180" s="137" t="s">
        <v>302</v>
      </c>
      <c r="D180" s="137" t="s">
        <v>243</v>
      </c>
      <c r="E180" s="138" t="s">
        <v>1624</v>
      </c>
      <c r="F180" s="139" t="s">
        <v>1625</v>
      </c>
      <c r="G180" s="140" t="s">
        <v>267</v>
      </c>
      <c r="H180" s="141">
        <v>360</v>
      </c>
      <c r="I180" s="142"/>
      <c r="J180" s="143">
        <f>ROUND(I180*H180,2)</f>
        <v>0</v>
      </c>
      <c r="K180" s="144"/>
      <c r="L180" s="32"/>
      <c r="M180" s="145" t="s">
        <v>1</v>
      </c>
      <c r="N180" s="146" t="s">
        <v>38</v>
      </c>
      <c r="P180" s="147">
        <f>O180*H180</f>
        <v>0</v>
      </c>
      <c r="Q180" s="147">
        <v>0</v>
      </c>
      <c r="R180" s="147">
        <f>Q180*H180</f>
        <v>0</v>
      </c>
      <c r="S180" s="147">
        <v>0</v>
      </c>
      <c r="T180" s="148">
        <f>S180*H180</f>
        <v>0</v>
      </c>
      <c r="AR180" s="149" t="s">
        <v>247</v>
      </c>
      <c r="AT180" s="149" t="s">
        <v>243</v>
      </c>
      <c r="AU180" s="149" t="s">
        <v>73</v>
      </c>
      <c r="AY180" s="17" t="s">
        <v>241</v>
      </c>
      <c r="BE180" s="150">
        <f>IF(N180="základní",J180,0)</f>
        <v>0</v>
      </c>
      <c r="BF180" s="150">
        <f>IF(N180="snížená",J180,0)</f>
        <v>0</v>
      </c>
      <c r="BG180" s="150">
        <f>IF(N180="zákl. přenesená",J180,0)</f>
        <v>0</v>
      </c>
      <c r="BH180" s="150">
        <f>IF(N180="sníž. přenesená",J180,0)</f>
        <v>0</v>
      </c>
      <c r="BI180" s="150">
        <f>IF(N180="nulová",J180,0)</f>
        <v>0</v>
      </c>
      <c r="BJ180" s="17" t="s">
        <v>81</v>
      </c>
      <c r="BK180" s="150">
        <f>ROUND(I180*H180,2)</f>
        <v>0</v>
      </c>
      <c r="BL180" s="17" t="s">
        <v>247</v>
      </c>
      <c r="BM180" s="149" t="s">
        <v>357</v>
      </c>
    </row>
    <row r="181" spans="2:47" s="1" customFormat="1" ht="29.25">
      <c r="B181" s="32"/>
      <c r="D181" s="151" t="s">
        <v>248</v>
      </c>
      <c r="F181" s="152" t="s">
        <v>1625</v>
      </c>
      <c r="I181" s="153"/>
      <c r="L181" s="32"/>
      <c r="M181" s="154"/>
      <c r="T181" s="56"/>
      <c r="AT181" s="17" t="s">
        <v>248</v>
      </c>
      <c r="AU181" s="17" t="s">
        <v>73</v>
      </c>
    </row>
    <row r="182" spans="2:65" s="1" customFormat="1" ht="24.2" customHeight="1">
      <c r="B182" s="32"/>
      <c r="C182" s="137" t="s">
        <v>358</v>
      </c>
      <c r="D182" s="137" t="s">
        <v>243</v>
      </c>
      <c r="E182" s="138" t="s">
        <v>1626</v>
      </c>
      <c r="F182" s="139" t="s">
        <v>1627</v>
      </c>
      <c r="G182" s="140" t="s">
        <v>263</v>
      </c>
      <c r="H182" s="141">
        <v>1</v>
      </c>
      <c r="I182" s="142"/>
      <c r="J182" s="143">
        <f>ROUND(I182*H182,2)</f>
        <v>0</v>
      </c>
      <c r="K182" s="144"/>
      <c r="L182" s="32"/>
      <c r="M182" s="145" t="s">
        <v>1</v>
      </c>
      <c r="N182" s="146" t="s">
        <v>38</v>
      </c>
      <c r="P182" s="147">
        <f>O182*H182</f>
        <v>0</v>
      </c>
      <c r="Q182" s="147">
        <v>0</v>
      </c>
      <c r="R182" s="147">
        <f>Q182*H182</f>
        <v>0</v>
      </c>
      <c r="S182" s="147">
        <v>0</v>
      </c>
      <c r="T182" s="148">
        <f>S182*H182</f>
        <v>0</v>
      </c>
      <c r="AR182" s="149" t="s">
        <v>247</v>
      </c>
      <c r="AT182" s="149" t="s">
        <v>243</v>
      </c>
      <c r="AU182" s="149" t="s">
        <v>73</v>
      </c>
      <c r="AY182" s="17" t="s">
        <v>241</v>
      </c>
      <c r="BE182" s="150">
        <f>IF(N182="základní",J182,0)</f>
        <v>0</v>
      </c>
      <c r="BF182" s="150">
        <f>IF(N182="snížená",J182,0)</f>
        <v>0</v>
      </c>
      <c r="BG182" s="150">
        <f>IF(N182="zákl. přenesená",J182,0)</f>
        <v>0</v>
      </c>
      <c r="BH182" s="150">
        <f>IF(N182="sníž. přenesená",J182,0)</f>
        <v>0</v>
      </c>
      <c r="BI182" s="150">
        <f>IF(N182="nulová",J182,0)</f>
        <v>0</v>
      </c>
      <c r="BJ182" s="17" t="s">
        <v>81</v>
      </c>
      <c r="BK182" s="150">
        <f>ROUND(I182*H182,2)</f>
        <v>0</v>
      </c>
      <c r="BL182" s="17" t="s">
        <v>247</v>
      </c>
      <c r="BM182" s="149" t="s">
        <v>361</v>
      </c>
    </row>
    <row r="183" spans="2:47" s="1" customFormat="1" ht="19.5">
      <c r="B183" s="32"/>
      <c r="D183" s="151" t="s">
        <v>248</v>
      </c>
      <c r="F183" s="152" t="s">
        <v>1627</v>
      </c>
      <c r="I183" s="153"/>
      <c r="L183" s="32"/>
      <c r="M183" s="154"/>
      <c r="T183" s="56"/>
      <c r="AT183" s="17" t="s">
        <v>248</v>
      </c>
      <c r="AU183" s="17" t="s">
        <v>73</v>
      </c>
    </row>
    <row r="184" spans="2:65" s="1" customFormat="1" ht="24.2" customHeight="1">
      <c r="B184" s="32"/>
      <c r="C184" s="137" t="s">
        <v>306</v>
      </c>
      <c r="D184" s="137" t="s">
        <v>243</v>
      </c>
      <c r="E184" s="138" t="s">
        <v>1628</v>
      </c>
      <c r="F184" s="139" t="s">
        <v>1629</v>
      </c>
      <c r="G184" s="140" t="s">
        <v>263</v>
      </c>
      <c r="H184" s="141">
        <v>2</v>
      </c>
      <c r="I184" s="142"/>
      <c r="J184" s="143">
        <f>ROUND(I184*H184,2)</f>
        <v>0</v>
      </c>
      <c r="K184" s="144"/>
      <c r="L184" s="32"/>
      <c r="M184" s="145" t="s">
        <v>1</v>
      </c>
      <c r="N184" s="146" t="s">
        <v>38</v>
      </c>
      <c r="P184" s="147">
        <f>O184*H184</f>
        <v>0</v>
      </c>
      <c r="Q184" s="147">
        <v>0</v>
      </c>
      <c r="R184" s="147">
        <f>Q184*H184</f>
        <v>0</v>
      </c>
      <c r="S184" s="147">
        <v>0</v>
      </c>
      <c r="T184" s="148">
        <f>S184*H184</f>
        <v>0</v>
      </c>
      <c r="AR184" s="149" t="s">
        <v>247</v>
      </c>
      <c r="AT184" s="149" t="s">
        <v>243</v>
      </c>
      <c r="AU184" s="149" t="s">
        <v>73</v>
      </c>
      <c r="AY184" s="17" t="s">
        <v>241</v>
      </c>
      <c r="BE184" s="150">
        <f>IF(N184="základní",J184,0)</f>
        <v>0</v>
      </c>
      <c r="BF184" s="150">
        <f>IF(N184="snížená",J184,0)</f>
        <v>0</v>
      </c>
      <c r="BG184" s="150">
        <f>IF(N184="zákl. přenesená",J184,0)</f>
        <v>0</v>
      </c>
      <c r="BH184" s="150">
        <f>IF(N184="sníž. přenesená",J184,0)</f>
        <v>0</v>
      </c>
      <c r="BI184" s="150">
        <f>IF(N184="nulová",J184,0)</f>
        <v>0</v>
      </c>
      <c r="BJ184" s="17" t="s">
        <v>81</v>
      </c>
      <c r="BK184" s="150">
        <f>ROUND(I184*H184,2)</f>
        <v>0</v>
      </c>
      <c r="BL184" s="17" t="s">
        <v>247</v>
      </c>
      <c r="BM184" s="149" t="s">
        <v>364</v>
      </c>
    </row>
    <row r="185" spans="2:47" s="1" customFormat="1" ht="19.5">
      <c r="B185" s="32"/>
      <c r="D185" s="151" t="s">
        <v>248</v>
      </c>
      <c r="F185" s="152" t="s">
        <v>1629</v>
      </c>
      <c r="I185" s="153"/>
      <c r="L185" s="32"/>
      <c r="M185" s="154"/>
      <c r="T185" s="56"/>
      <c r="AT185" s="17" t="s">
        <v>248</v>
      </c>
      <c r="AU185" s="17" t="s">
        <v>73</v>
      </c>
    </row>
    <row r="186" spans="2:65" s="1" customFormat="1" ht="33" customHeight="1">
      <c r="B186" s="32"/>
      <c r="C186" s="137" t="s">
        <v>365</v>
      </c>
      <c r="D186" s="137" t="s">
        <v>243</v>
      </c>
      <c r="E186" s="138" t="s">
        <v>1630</v>
      </c>
      <c r="F186" s="139" t="s">
        <v>1631</v>
      </c>
      <c r="G186" s="140" t="s">
        <v>263</v>
      </c>
      <c r="H186" s="141">
        <v>1</v>
      </c>
      <c r="I186" s="142"/>
      <c r="J186" s="143">
        <f>ROUND(I186*H186,2)</f>
        <v>0</v>
      </c>
      <c r="K186" s="144"/>
      <c r="L186" s="32"/>
      <c r="M186" s="145" t="s">
        <v>1</v>
      </c>
      <c r="N186" s="146" t="s">
        <v>38</v>
      </c>
      <c r="P186" s="147">
        <f>O186*H186</f>
        <v>0</v>
      </c>
      <c r="Q186" s="147">
        <v>0</v>
      </c>
      <c r="R186" s="147">
        <f>Q186*H186</f>
        <v>0</v>
      </c>
      <c r="S186" s="147">
        <v>0</v>
      </c>
      <c r="T186" s="148">
        <f>S186*H186</f>
        <v>0</v>
      </c>
      <c r="AR186" s="149" t="s">
        <v>247</v>
      </c>
      <c r="AT186" s="149" t="s">
        <v>243</v>
      </c>
      <c r="AU186" s="149" t="s">
        <v>73</v>
      </c>
      <c r="AY186" s="17" t="s">
        <v>241</v>
      </c>
      <c r="BE186" s="150">
        <f>IF(N186="základní",J186,0)</f>
        <v>0</v>
      </c>
      <c r="BF186" s="150">
        <f>IF(N186="snížená",J186,0)</f>
        <v>0</v>
      </c>
      <c r="BG186" s="150">
        <f>IF(N186="zákl. přenesená",J186,0)</f>
        <v>0</v>
      </c>
      <c r="BH186" s="150">
        <f>IF(N186="sníž. přenesená",J186,0)</f>
        <v>0</v>
      </c>
      <c r="BI186" s="150">
        <f>IF(N186="nulová",J186,0)</f>
        <v>0</v>
      </c>
      <c r="BJ186" s="17" t="s">
        <v>81</v>
      </c>
      <c r="BK186" s="150">
        <f>ROUND(I186*H186,2)</f>
        <v>0</v>
      </c>
      <c r="BL186" s="17" t="s">
        <v>247</v>
      </c>
      <c r="BM186" s="149" t="s">
        <v>368</v>
      </c>
    </row>
    <row r="187" spans="2:47" s="1" customFormat="1" ht="19.5">
      <c r="B187" s="32"/>
      <c r="D187" s="151" t="s">
        <v>248</v>
      </c>
      <c r="F187" s="152" t="s">
        <v>1631</v>
      </c>
      <c r="I187" s="153"/>
      <c r="L187" s="32"/>
      <c r="M187" s="154"/>
      <c r="T187" s="56"/>
      <c r="AT187" s="17" t="s">
        <v>248</v>
      </c>
      <c r="AU187" s="17" t="s">
        <v>73</v>
      </c>
    </row>
    <row r="188" spans="2:65" s="1" customFormat="1" ht="24.2" customHeight="1">
      <c r="B188" s="32"/>
      <c r="C188" s="137" t="s">
        <v>309</v>
      </c>
      <c r="D188" s="137" t="s">
        <v>243</v>
      </c>
      <c r="E188" s="138" t="s">
        <v>1632</v>
      </c>
      <c r="F188" s="139" t="s">
        <v>1633</v>
      </c>
      <c r="G188" s="140" t="s">
        <v>263</v>
      </c>
      <c r="H188" s="141">
        <v>2</v>
      </c>
      <c r="I188" s="142"/>
      <c r="J188" s="143">
        <f>ROUND(I188*H188,2)</f>
        <v>0</v>
      </c>
      <c r="K188" s="144"/>
      <c r="L188" s="32"/>
      <c r="M188" s="145" t="s">
        <v>1</v>
      </c>
      <c r="N188" s="146" t="s">
        <v>38</v>
      </c>
      <c r="P188" s="147">
        <f>O188*H188</f>
        <v>0</v>
      </c>
      <c r="Q188" s="147">
        <v>0</v>
      </c>
      <c r="R188" s="147">
        <f>Q188*H188</f>
        <v>0</v>
      </c>
      <c r="S188" s="147">
        <v>0</v>
      </c>
      <c r="T188" s="148">
        <f>S188*H188</f>
        <v>0</v>
      </c>
      <c r="AR188" s="149" t="s">
        <v>247</v>
      </c>
      <c r="AT188" s="149" t="s">
        <v>243</v>
      </c>
      <c r="AU188" s="149" t="s">
        <v>73</v>
      </c>
      <c r="AY188" s="17" t="s">
        <v>241</v>
      </c>
      <c r="BE188" s="150">
        <f>IF(N188="základní",J188,0)</f>
        <v>0</v>
      </c>
      <c r="BF188" s="150">
        <f>IF(N188="snížená",J188,0)</f>
        <v>0</v>
      </c>
      <c r="BG188" s="150">
        <f>IF(N188="zákl. přenesená",J188,0)</f>
        <v>0</v>
      </c>
      <c r="BH188" s="150">
        <f>IF(N188="sníž. přenesená",J188,0)</f>
        <v>0</v>
      </c>
      <c r="BI188" s="150">
        <f>IF(N188="nulová",J188,0)</f>
        <v>0</v>
      </c>
      <c r="BJ188" s="17" t="s">
        <v>81</v>
      </c>
      <c r="BK188" s="150">
        <f>ROUND(I188*H188,2)</f>
        <v>0</v>
      </c>
      <c r="BL188" s="17" t="s">
        <v>247</v>
      </c>
      <c r="BM188" s="149" t="s">
        <v>371</v>
      </c>
    </row>
    <row r="189" spans="2:47" s="1" customFormat="1" ht="19.5">
      <c r="B189" s="32"/>
      <c r="D189" s="151" t="s">
        <v>248</v>
      </c>
      <c r="F189" s="152" t="s">
        <v>1633</v>
      </c>
      <c r="I189" s="153"/>
      <c r="L189" s="32"/>
      <c r="M189" s="154"/>
      <c r="T189" s="56"/>
      <c r="AT189" s="17" t="s">
        <v>248</v>
      </c>
      <c r="AU189" s="17" t="s">
        <v>73</v>
      </c>
    </row>
    <row r="190" spans="2:65" s="1" customFormat="1" ht="16.5" customHeight="1">
      <c r="B190" s="32"/>
      <c r="C190" s="137" t="s">
        <v>372</v>
      </c>
      <c r="D190" s="137" t="s">
        <v>243</v>
      </c>
      <c r="E190" s="138" t="s">
        <v>1634</v>
      </c>
      <c r="F190" s="139" t="s">
        <v>1635</v>
      </c>
      <c r="G190" s="140" t="s">
        <v>263</v>
      </c>
      <c r="H190" s="141">
        <v>5</v>
      </c>
      <c r="I190" s="142"/>
      <c r="J190" s="143">
        <f>ROUND(I190*H190,2)</f>
        <v>0</v>
      </c>
      <c r="K190" s="144"/>
      <c r="L190" s="32"/>
      <c r="M190" s="145" t="s">
        <v>1</v>
      </c>
      <c r="N190" s="146" t="s">
        <v>38</v>
      </c>
      <c r="P190" s="147">
        <f>O190*H190</f>
        <v>0</v>
      </c>
      <c r="Q190" s="147">
        <v>0</v>
      </c>
      <c r="R190" s="147">
        <f>Q190*H190</f>
        <v>0</v>
      </c>
      <c r="S190" s="147">
        <v>0</v>
      </c>
      <c r="T190" s="148">
        <f>S190*H190</f>
        <v>0</v>
      </c>
      <c r="AR190" s="149" t="s">
        <v>247</v>
      </c>
      <c r="AT190" s="149" t="s">
        <v>243</v>
      </c>
      <c r="AU190" s="149" t="s">
        <v>73</v>
      </c>
      <c r="AY190" s="17" t="s">
        <v>241</v>
      </c>
      <c r="BE190" s="150">
        <f>IF(N190="základní",J190,0)</f>
        <v>0</v>
      </c>
      <c r="BF190" s="150">
        <f>IF(N190="snížená",J190,0)</f>
        <v>0</v>
      </c>
      <c r="BG190" s="150">
        <f>IF(N190="zákl. přenesená",J190,0)</f>
        <v>0</v>
      </c>
      <c r="BH190" s="150">
        <f>IF(N190="sníž. přenesená",J190,0)</f>
        <v>0</v>
      </c>
      <c r="BI190" s="150">
        <f>IF(N190="nulová",J190,0)</f>
        <v>0</v>
      </c>
      <c r="BJ190" s="17" t="s">
        <v>81</v>
      </c>
      <c r="BK190" s="150">
        <f>ROUND(I190*H190,2)</f>
        <v>0</v>
      </c>
      <c r="BL190" s="17" t="s">
        <v>247</v>
      </c>
      <c r="BM190" s="149" t="s">
        <v>375</v>
      </c>
    </row>
    <row r="191" spans="2:47" s="1" customFormat="1" ht="11.25">
      <c r="B191" s="32"/>
      <c r="D191" s="151" t="s">
        <v>248</v>
      </c>
      <c r="F191" s="152" t="s">
        <v>1635</v>
      </c>
      <c r="I191" s="153"/>
      <c r="L191" s="32"/>
      <c r="M191" s="154"/>
      <c r="T191" s="56"/>
      <c r="AT191" s="17" t="s">
        <v>248</v>
      </c>
      <c r="AU191" s="17" t="s">
        <v>73</v>
      </c>
    </row>
    <row r="192" spans="2:65" s="1" customFormat="1" ht="24.2" customHeight="1">
      <c r="B192" s="32"/>
      <c r="C192" s="137" t="s">
        <v>313</v>
      </c>
      <c r="D192" s="137" t="s">
        <v>243</v>
      </c>
      <c r="E192" s="138" t="s">
        <v>1636</v>
      </c>
      <c r="F192" s="139" t="s">
        <v>1637</v>
      </c>
      <c r="G192" s="140" t="s">
        <v>263</v>
      </c>
      <c r="H192" s="141">
        <v>5</v>
      </c>
      <c r="I192" s="142"/>
      <c r="J192" s="143">
        <f>ROUND(I192*H192,2)</f>
        <v>0</v>
      </c>
      <c r="K192" s="144"/>
      <c r="L192" s="32"/>
      <c r="M192" s="145" t="s">
        <v>1</v>
      </c>
      <c r="N192" s="146" t="s">
        <v>38</v>
      </c>
      <c r="P192" s="147">
        <f>O192*H192</f>
        <v>0</v>
      </c>
      <c r="Q192" s="147">
        <v>0</v>
      </c>
      <c r="R192" s="147">
        <f>Q192*H192</f>
        <v>0</v>
      </c>
      <c r="S192" s="147">
        <v>0</v>
      </c>
      <c r="T192" s="148">
        <f>S192*H192</f>
        <v>0</v>
      </c>
      <c r="AR192" s="149" t="s">
        <v>247</v>
      </c>
      <c r="AT192" s="149" t="s">
        <v>243</v>
      </c>
      <c r="AU192" s="149" t="s">
        <v>73</v>
      </c>
      <c r="AY192" s="17" t="s">
        <v>241</v>
      </c>
      <c r="BE192" s="150">
        <f>IF(N192="základní",J192,0)</f>
        <v>0</v>
      </c>
      <c r="BF192" s="150">
        <f>IF(N192="snížená",J192,0)</f>
        <v>0</v>
      </c>
      <c r="BG192" s="150">
        <f>IF(N192="zákl. přenesená",J192,0)</f>
        <v>0</v>
      </c>
      <c r="BH192" s="150">
        <f>IF(N192="sníž. přenesená",J192,0)</f>
        <v>0</v>
      </c>
      <c r="BI192" s="150">
        <f>IF(N192="nulová",J192,0)</f>
        <v>0</v>
      </c>
      <c r="BJ192" s="17" t="s">
        <v>81</v>
      </c>
      <c r="BK192" s="150">
        <f>ROUND(I192*H192,2)</f>
        <v>0</v>
      </c>
      <c r="BL192" s="17" t="s">
        <v>247</v>
      </c>
      <c r="BM192" s="149" t="s">
        <v>378</v>
      </c>
    </row>
    <row r="193" spans="2:47" s="1" customFormat="1" ht="19.5">
      <c r="B193" s="32"/>
      <c r="D193" s="151" t="s">
        <v>248</v>
      </c>
      <c r="F193" s="152" t="s">
        <v>1637</v>
      </c>
      <c r="I193" s="153"/>
      <c r="L193" s="32"/>
      <c r="M193" s="154"/>
      <c r="T193" s="56"/>
      <c r="AT193" s="17" t="s">
        <v>248</v>
      </c>
      <c r="AU193" s="17" t="s">
        <v>73</v>
      </c>
    </row>
    <row r="194" spans="2:65" s="1" customFormat="1" ht="24.2" customHeight="1">
      <c r="B194" s="32"/>
      <c r="C194" s="137" t="s">
        <v>379</v>
      </c>
      <c r="D194" s="137" t="s">
        <v>243</v>
      </c>
      <c r="E194" s="138" t="s">
        <v>1638</v>
      </c>
      <c r="F194" s="139" t="s">
        <v>1639</v>
      </c>
      <c r="G194" s="140" t="s">
        <v>263</v>
      </c>
      <c r="H194" s="141">
        <v>1</v>
      </c>
      <c r="I194" s="142"/>
      <c r="J194" s="143">
        <f>ROUND(I194*H194,2)</f>
        <v>0</v>
      </c>
      <c r="K194" s="144"/>
      <c r="L194" s="32"/>
      <c r="M194" s="145" t="s">
        <v>1</v>
      </c>
      <c r="N194" s="146" t="s">
        <v>38</v>
      </c>
      <c r="P194" s="147">
        <f>O194*H194</f>
        <v>0</v>
      </c>
      <c r="Q194" s="147">
        <v>0</v>
      </c>
      <c r="R194" s="147">
        <f>Q194*H194</f>
        <v>0</v>
      </c>
      <c r="S194" s="147">
        <v>0</v>
      </c>
      <c r="T194" s="148">
        <f>S194*H194</f>
        <v>0</v>
      </c>
      <c r="AR194" s="149" t="s">
        <v>247</v>
      </c>
      <c r="AT194" s="149" t="s">
        <v>243</v>
      </c>
      <c r="AU194" s="149" t="s">
        <v>73</v>
      </c>
      <c r="AY194" s="17" t="s">
        <v>241</v>
      </c>
      <c r="BE194" s="150">
        <f>IF(N194="základní",J194,0)</f>
        <v>0</v>
      </c>
      <c r="BF194" s="150">
        <f>IF(N194="snížená",J194,0)</f>
        <v>0</v>
      </c>
      <c r="BG194" s="150">
        <f>IF(N194="zákl. přenesená",J194,0)</f>
        <v>0</v>
      </c>
      <c r="BH194" s="150">
        <f>IF(N194="sníž. přenesená",J194,0)</f>
        <v>0</v>
      </c>
      <c r="BI194" s="150">
        <f>IF(N194="nulová",J194,0)</f>
        <v>0</v>
      </c>
      <c r="BJ194" s="17" t="s">
        <v>81</v>
      </c>
      <c r="BK194" s="150">
        <f>ROUND(I194*H194,2)</f>
        <v>0</v>
      </c>
      <c r="BL194" s="17" t="s">
        <v>247</v>
      </c>
      <c r="BM194" s="149" t="s">
        <v>382</v>
      </c>
    </row>
    <row r="195" spans="2:47" s="1" customFormat="1" ht="19.5">
      <c r="B195" s="32"/>
      <c r="D195" s="151" t="s">
        <v>248</v>
      </c>
      <c r="F195" s="152" t="s">
        <v>1639</v>
      </c>
      <c r="I195" s="153"/>
      <c r="L195" s="32"/>
      <c r="M195" s="154"/>
      <c r="T195" s="56"/>
      <c r="AT195" s="17" t="s">
        <v>248</v>
      </c>
      <c r="AU195" s="17" t="s">
        <v>73</v>
      </c>
    </row>
    <row r="196" spans="2:65" s="1" customFormat="1" ht="33" customHeight="1">
      <c r="B196" s="32"/>
      <c r="C196" s="137" t="s">
        <v>316</v>
      </c>
      <c r="D196" s="137" t="s">
        <v>243</v>
      </c>
      <c r="E196" s="138" t="s">
        <v>1640</v>
      </c>
      <c r="F196" s="139" t="s">
        <v>1641</v>
      </c>
      <c r="G196" s="140" t="s">
        <v>267</v>
      </c>
      <c r="H196" s="141">
        <v>135</v>
      </c>
      <c r="I196" s="142"/>
      <c r="J196" s="143">
        <f>ROUND(I196*H196,2)</f>
        <v>0</v>
      </c>
      <c r="K196" s="144"/>
      <c r="L196" s="32"/>
      <c r="M196" s="145" t="s">
        <v>1</v>
      </c>
      <c r="N196" s="146" t="s">
        <v>38</v>
      </c>
      <c r="P196" s="147">
        <f>O196*H196</f>
        <v>0</v>
      </c>
      <c r="Q196" s="147">
        <v>0</v>
      </c>
      <c r="R196" s="147">
        <f>Q196*H196</f>
        <v>0</v>
      </c>
      <c r="S196" s="147">
        <v>0</v>
      </c>
      <c r="T196" s="148">
        <f>S196*H196</f>
        <v>0</v>
      </c>
      <c r="AR196" s="149" t="s">
        <v>247</v>
      </c>
      <c r="AT196" s="149" t="s">
        <v>243</v>
      </c>
      <c r="AU196" s="149" t="s">
        <v>73</v>
      </c>
      <c r="AY196" s="17" t="s">
        <v>241</v>
      </c>
      <c r="BE196" s="150">
        <f>IF(N196="základní",J196,0)</f>
        <v>0</v>
      </c>
      <c r="BF196" s="150">
        <f>IF(N196="snížená",J196,0)</f>
        <v>0</v>
      </c>
      <c r="BG196" s="150">
        <f>IF(N196="zákl. přenesená",J196,0)</f>
        <v>0</v>
      </c>
      <c r="BH196" s="150">
        <f>IF(N196="sníž. přenesená",J196,0)</f>
        <v>0</v>
      </c>
      <c r="BI196" s="150">
        <f>IF(N196="nulová",J196,0)</f>
        <v>0</v>
      </c>
      <c r="BJ196" s="17" t="s">
        <v>81</v>
      </c>
      <c r="BK196" s="150">
        <f>ROUND(I196*H196,2)</f>
        <v>0</v>
      </c>
      <c r="BL196" s="17" t="s">
        <v>247</v>
      </c>
      <c r="BM196" s="149" t="s">
        <v>385</v>
      </c>
    </row>
    <row r="197" spans="2:47" s="1" customFormat="1" ht="19.5">
      <c r="B197" s="32"/>
      <c r="D197" s="151" t="s">
        <v>248</v>
      </c>
      <c r="F197" s="152" t="s">
        <v>1641</v>
      </c>
      <c r="I197" s="153"/>
      <c r="L197" s="32"/>
      <c r="M197" s="154"/>
      <c r="T197" s="56"/>
      <c r="AT197" s="17" t="s">
        <v>248</v>
      </c>
      <c r="AU197" s="17" t="s">
        <v>73</v>
      </c>
    </row>
    <row r="198" spans="2:65" s="1" customFormat="1" ht="33" customHeight="1">
      <c r="B198" s="32"/>
      <c r="C198" s="137" t="s">
        <v>386</v>
      </c>
      <c r="D198" s="137" t="s">
        <v>243</v>
      </c>
      <c r="E198" s="138" t="s">
        <v>1642</v>
      </c>
      <c r="F198" s="139" t="s">
        <v>1643</v>
      </c>
      <c r="G198" s="140" t="s">
        <v>267</v>
      </c>
      <c r="H198" s="141">
        <v>315</v>
      </c>
      <c r="I198" s="142"/>
      <c r="J198" s="143">
        <f>ROUND(I198*H198,2)</f>
        <v>0</v>
      </c>
      <c r="K198" s="144"/>
      <c r="L198" s="32"/>
      <c r="M198" s="145" t="s">
        <v>1</v>
      </c>
      <c r="N198" s="146" t="s">
        <v>38</v>
      </c>
      <c r="P198" s="147">
        <f>O198*H198</f>
        <v>0</v>
      </c>
      <c r="Q198" s="147">
        <v>0</v>
      </c>
      <c r="R198" s="147">
        <f>Q198*H198</f>
        <v>0</v>
      </c>
      <c r="S198" s="147">
        <v>0</v>
      </c>
      <c r="T198" s="148">
        <f>S198*H198</f>
        <v>0</v>
      </c>
      <c r="AR198" s="149" t="s">
        <v>247</v>
      </c>
      <c r="AT198" s="149" t="s">
        <v>243</v>
      </c>
      <c r="AU198" s="149" t="s">
        <v>73</v>
      </c>
      <c r="AY198" s="17" t="s">
        <v>241</v>
      </c>
      <c r="BE198" s="150">
        <f>IF(N198="základní",J198,0)</f>
        <v>0</v>
      </c>
      <c r="BF198" s="150">
        <f>IF(N198="snížená",J198,0)</f>
        <v>0</v>
      </c>
      <c r="BG198" s="150">
        <f>IF(N198="zákl. přenesená",J198,0)</f>
        <v>0</v>
      </c>
      <c r="BH198" s="150">
        <f>IF(N198="sníž. přenesená",J198,0)</f>
        <v>0</v>
      </c>
      <c r="BI198" s="150">
        <f>IF(N198="nulová",J198,0)</f>
        <v>0</v>
      </c>
      <c r="BJ198" s="17" t="s">
        <v>81</v>
      </c>
      <c r="BK198" s="150">
        <f>ROUND(I198*H198,2)</f>
        <v>0</v>
      </c>
      <c r="BL198" s="17" t="s">
        <v>247</v>
      </c>
      <c r="BM198" s="149" t="s">
        <v>389</v>
      </c>
    </row>
    <row r="199" spans="2:47" s="1" customFormat="1" ht="19.5">
      <c r="B199" s="32"/>
      <c r="D199" s="151" t="s">
        <v>248</v>
      </c>
      <c r="F199" s="152" t="s">
        <v>1643</v>
      </c>
      <c r="I199" s="153"/>
      <c r="L199" s="32"/>
      <c r="M199" s="154"/>
      <c r="T199" s="56"/>
      <c r="AT199" s="17" t="s">
        <v>248</v>
      </c>
      <c r="AU199" s="17" t="s">
        <v>73</v>
      </c>
    </row>
    <row r="200" spans="2:65" s="1" customFormat="1" ht="24.2" customHeight="1">
      <c r="B200" s="32"/>
      <c r="C200" s="137" t="s">
        <v>319</v>
      </c>
      <c r="D200" s="137" t="s">
        <v>243</v>
      </c>
      <c r="E200" s="138" t="s">
        <v>1644</v>
      </c>
      <c r="F200" s="139" t="s">
        <v>1645</v>
      </c>
      <c r="G200" s="140" t="s">
        <v>267</v>
      </c>
      <c r="H200" s="141">
        <v>220</v>
      </c>
      <c r="I200" s="142"/>
      <c r="J200" s="143">
        <f>ROUND(I200*H200,2)</f>
        <v>0</v>
      </c>
      <c r="K200" s="144"/>
      <c r="L200" s="32"/>
      <c r="M200" s="145" t="s">
        <v>1</v>
      </c>
      <c r="N200" s="146" t="s">
        <v>38</v>
      </c>
      <c r="P200" s="147">
        <f>O200*H200</f>
        <v>0</v>
      </c>
      <c r="Q200" s="147">
        <v>0</v>
      </c>
      <c r="R200" s="147">
        <f>Q200*H200</f>
        <v>0</v>
      </c>
      <c r="S200" s="147">
        <v>0</v>
      </c>
      <c r="T200" s="148">
        <f>S200*H200</f>
        <v>0</v>
      </c>
      <c r="AR200" s="149" t="s">
        <v>247</v>
      </c>
      <c r="AT200" s="149" t="s">
        <v>243</v>
      </c>
      <c r="AU200" s="149" t="s">
        <v>73</v>
      </c>
      <c r="AY200" s="17" t="s">
        <v>241</v>
      </c>
      <c r="BE200" s="150">
        <f>IF(N200="základní",J200,0)</f>
        <v>0</v>
      </c>
      <c r="BF200" s="150">
        <f>IF(N200="snížená",J200,0)</f>
        <v>0</v>
      </c>
      <c r="BG200" s="150">
        <f>IF(N200="zákl. přenesená",J200,0)</f>
        <v>0</v>
      </c>
      <c r="BH200" s="150">
        <f>IF(N200="sníž. přenesená",J200,0)</f>
        <v>0</v>
      </c>
      <c r="BI200" s="150">
        <f>IF(N200="nulová",J200,0)</f>
        <v>0</v>
      </c>
      <c r="BJ200" s="17" t="s">
        <v>81</v>
      </c>
      <c r="BK200" s="150">
        <f>ROUND(I200*H200,2)</f>
        <v>0</v>
      </c>
      <c r="BL200" s="17" t="s">
        <v>247</v>
      </c>
      <c r="BM200" s="149" t="s">
        <v>390</v>
      </c>
    </row>
    <row r="201" spans="2:47" s="1" customFormat="1" ht="19.5">
      <c r="B201" s="32"/>
      <c r="D201" s="151" t="s">
        <v>248</v>
      </c>
      <c r="F201" s="152" t="s">
        <v>1645</v>
      </c>
      <c r="I201" s="153"/>
      <c r="L201" s="32"/>
      <c r="M201" s="154"/>
      <c r="T201" s="56"/>
      <c r="AT201" s="17" t="s">
        <v>248</v>
      </c>
      <c r="AU201" s="17" t="s">
        <v>73</v>
      </c>
    </row>
    <row r="202" spans="2:65" s="1" customFormat="1" ht="24.2" customHeight="1">
      <c r="B202" s="32"/>
      <c r="C202" s="137" t="s">
        <v>391</v>
      </c>
      <c r="D202" s="137" t="s">
        <v>243</v>
      </c>
      <c r="E202" s="138" t="s">
        <v>1646</v>
      </c>
      <c r="F202" s="139" t="s">
        <v>1647</v>
      </c>
      <c r="G202" s="140" t="s">
        <v>267</v>
      </c>
      <c r="H202" s="141">
        <v>360</v>
      </c>
      <c r="I202" s="142"/>
      <c r="J202" s="143">
        <f>ROUND(I202*H202,2)</f>
        <v>0</v>
      </c>
      <c r="K202" s="144"/>
      <c r="L202" s="32"/>
      <c r="M202" s="145" t="s">
        <v>1</v>
      </c>
      <c r="N202" s="146" t="s">
        <v>38</v>
      </c>
      <c r="P202" s="147">
        <f>O202*H202</f>
        <v>0</v>
      </c>
      <c r="Q202" s="147">
        <v>0</v>
      </c>
      <c r="R202" s="147">
        <f>Q202*H202</f>
        <v>0</v>
      </c>
      <c r="S202" s="147">
        <v>0</v>
      </c>
      <c r="T202" s="148">
        <f>S202*H202</f>
        <v>0</v>
      </c>
      <c r="AR202" s="149" t="s">
        <v>247</v>
      </c>
      <c r="AT202" s="149" t="s">
        <v>243</v>
      </c>
      <c r="AU202" s="149" t="s">
        <v>73</v>
      </c>
      <c r="AY202" s="17" t="s">
        <v>241</v>
      </c>
      <c r="BE202" s="150">
        <f>IF(N202="základní",J202,0)</f>
        <v>0</v>
      </c>
      <c r="BF202" s="150">
        <f>IF(N202="snížená",J202,0)</f>
        <v>0</v>
      </c>
      <c r="BG202" s="150">
        <f>IF(N202="zákl. přenesená",J202,0)</f>
        <v>0</v>
      </c>
      <c r="BH202" s="150">
        <f>IF(N202="sníž. přenesená",J202,0)</f>
        <v>0</v>
      </c>
      <c r="BI202" s="150">
        <f>IF(N202="nulová",J202,0)</f>
        <v>0</v>
      </c>
      <c r="BJ202" s="17" t="s">
        <v>81</v>
      </c>
      <c r="BK202" s="150">
        <f>ROUND(I202*H202,2)</f>
        <v>0</v>
      </c>
      <c r="BL202" s="17" t="s">
        <v>247</v>
      </c>
      <c r="BM202" s="149" t="s">
        <v>392</v>
      </c>
    </row>
    <row r="203" spans="2:47" s="1" customFormat="1" ht="19.5">
      <c r="B203" s="32"/>
      <c r="D203" s="151" t="s">
        <v>248</v>
      </c>
      <c r="F203" s="152" t="s">
        <v>1647</v>
      </c>
      <c r="I203" s="153"/>
      <c r="L203" s="32"/>
      <c r="M203" s="154"/>
      <c r="T203" s="56"/>
      <c r="AT203" s="17" t="s">
        <v>248</v>
      </c>
      <c r="AU203" s="17" t="s">
        <v>73</v>
      </c>
    </row>
    <row r="204" spans="2:65" s="1" customFormat="1" ht="33" customHeight="1">
      <c r="B204" s="32"/>
      <c r="C204" s="137" t="s">
        <v>322</v>
      </c>
      <c r="D204" s="137" t="s">
        <v>243</v>
      </c>
      <c r="E204" s="138" t="s">
        <v>1648</v>
      </c>
      <c r="F204" s="139" t="s">
        <v>1649</v>
      </c>
      <c r="G204" s="140" t="s">
        <v>263</v>
      </c>
      <c r="H204" s="141">
        <v>16</v>
      </c>
      <c r="I204" s="142"/>
      <c r="J204" s="143">
        <f>ROUND(I204*H204,2)</f>
        <v>0</v>
      </c>
      <c r="K204" s="144"/>
      <c r="L204" s="32"/>
      <c r="M204" s="145" t="s">
        <v>1</v>
      </c>
      <c r="N204" s="146" t="s">
        <v>38</v>
      </c>
      <c r="P204" s="147">
        <f>O204*H204</f>
        <v>0</v>
      </c>
      <c r="Q204" s="147">
        <v>0</v>
      </c>
      <c r="R204" s="147">
        <f>Q204*H204</f>
        <v>0</v>
      </c>
      <c r="S204" s="147">
        <v>0</v>
      </c>
      <c r="T204" s="148">
        <f>S204*H204</f>
        <v>0</v>
      </c>
      <c r="AR204" s="149" t="s">
        <v>247</v>
      </c>
      <c r="AT204" s="149" t="s">
        <v>243</v>
      </c>
      <c r="AU204" s="149" t="s">
        <v>73</v>
      </c>
      <c r="AY204" s="17" t="s">
        <v>241</v>
      </c>
      <c r="BE204" s="150">
        <f>IF(N204="základní",J204,0)</f>
        <v>0</v>
      </c>
      <c r="BF204" s="150">
        <f>IF(N204="snížená",J204,0)</f>
        <v>0</v>
      </c>
      <c r="BG204" s="150">
        <f>IF(N204="zákl. přenesená",J204,0)</f>
        <v>0</v>
      </c>
      <c r="BH204" s="150">
        <f>IF(N204="sníž. přenesená",J204,0)</f>
        <v>0</v>
      </c>
      <c r="BI204" s="150">
        <f>IF(N204="nulová",J204,0)</f>
        <v>0</v>
      </c>
      <c r="BJ204" s="17" t="s">
        <v>81</v>
      </c>
      <c r="BK204" s="150">
        <f>ROUND(I204*H204,2)</f>
        <v>0</v>
      </c>
      <c r="BL204" s="17" t="s">
        <v>247</v>
      </c>
      <c r="BM204" s="149" t="s">
        <v>395</v>
      </c>
    </row>
    <row r="205" spans="2:47" s="1" customFormat="1" ht="19.5">
      <c r="B205" s="32"/>
      <c r="D205" s="151" t="s">
        <v>248</v>
      </c>
      <c r="F205" s="152" t="s">
        <v>1649</v>
      </c>
      <c r="I205" s="153"/>
      <c r="L205" s="32"/>
      <c r="M205" s="154"/>
      <c r="T205" s="56"/>
      <c r="AT205" s="17" t="s">
        <v>248</v>
      </c>
      <c r="AU205" s="17" t="s">
        <v>73</v>
      </c>
    </row>
    <row r="206" spans="2:65" s="1" customFormat="1" ht="24.2" customHeight="1">
      <c r="B206" s="32"/>
      <c r="C206" s="137" t="s">
        <v>396</v>
      </c>
      <c r="D206" s="137" t="s">
        <v>243</v>
      </c>
      <c r="E206" s="138" t="s">
        <v>1650</v>
      </c>
      <c r="F206" s="139" t="s">
        <v>1651</v>
      </c>
      <c r="G206" s="140" t="s">
        <v>263</v>
      </c>
      <c r="H206" s="141">
        <v>3</v>
      </c>
      <c r="I206" s="142"/>
      <c r="J206" s="143">
        <f>ROUND(I206*H206,2)</f>
        <v>0</v>
      </c>
      <c r="K206" s="144"/>
      <c r="L206" s="32"/>
      <c r="M206" s="145" t="s">
        <v>1</v>
      </c>
      <c r="N206" s="146" t="s">
        <v>38</v>
      </c>
      <c r="P206" s="147">
        <f>O206*H206</f>
        <v>0</v>
      </c>
      <c r="Q206" s="147">
        <v>0</v>
      </c>
      <c r="R206" s="147">
        <f>Q206*H206</f>
        <v>0</v>
      </c>
      <c r="S206" s="147">
        <v>0</v>
      </c>
      <c r="T206" s="148">
        <f>S206*H206</f>
        <v>0</v>
      </c>
      <c r="AR206" s="149" t="s">
        <v>247</v>
      </c>
      <c r="AT206" s="149" t="s">
        <v>243</v>
      </c>
      <c r="AU206" s="149" t="s">
        <v>73</v>
      </c>
      <c r="AY206" s="17" t="s">
        <v>241</v>
      </c>
      <c r="BE206" s="150">
        <f>IF(N206="základní",J206,0)</f>
        <v>0</v>
      </c>
      <c r="BF206" s="150">
        <f>IF(N206="snížená",J206,0)</f>
        <v>0</v>
      </c>
      <c r="BG206" s="150">
        <f>IF(N206="zákl. přenesená",J206,0)</f>
        <v>0</v>
      </c>
      <c r="BH206" s="150">
        <f>IF(N206="sníž. přenesená",J206,0)</f>
        <v>0</v>
      </c>
      <c r="BI206" s="150">
        <f>IF(N206="nulová",J206,0)</f>
        <v>0</v>
      </c>
      <c r="BJ206" s="17" t="s">
        <v>81</v>
      </c>
      <c r="BK206" s="150">
        <f>ROUND(I206*H206,2)</f>
        <v>0</v>
      </c>
      <c r="BL206" s="17" t="s">
        <v>247</v>
      </c>
      <c r="BM206" s="149" t="s">
        <v>398</v>
      </c>
    </row>
    <row r="207" spans="2:47" s="1" customFormat="1" ht="19.5">
      <c r="B207" s="32"/>
      <c r="D207" s="151" t="s">
        <v>248</v>
      </c>
      <c r="F207" s="152" t="s">
        <v>1651</v>
      </c>
      <c r="I207" s="153"/>
      <c r="L207" s="32"/>
      <c r="M207" s="154"/>
      <c r="T207" s="56"/>
      <c r="AT207" s="17" t="s">
        <v>248</v>
      </c>
      <c r="AU207" s="17" t="s">
        <v>73</v>
      </c>
    </row>
    <row r="208" spans="2:65" s="1" customFormat="1" ht="37.9" customHeight="1">
      <c r="B208" s="32"/>
      <c r="C208" s="137" t="s">
        <v>326</v>
      </c>
      <c r="D208" s="137" t="s">
        <v>243</v>
      </c>
      <c r="E208" s="138" t="s">
        <v>1652</v>
      </c>
      <c r="F208" s="139" t="s">
        <v>1653</v>
      </c>
      <c r="G208" s="140" t="s">
        <v>263</v>
      </c>
      <c r="H208" s="141">
        <v>1</v>
      </c>
      <c r="I208" s="142"/>
      <c r="J208" s="143">
        <f>ROUND(I208*H208,2)</f>
        <v>0</v>
      </c>
      <c r="K208" s="144"/>
      <c r="L208" s="32"/>
      <c r="M208" s="145" t="s">
        <v>1</v>
      </c>
      <c r="N208" s="146" t="s">
        <v>38</v>
      </c>
      <c r="P208" s="147">
        <f>O208*H208</f>
        <v>0</v>
      </c>
      <c r="Q208" s="147">
        <v>0</v>
      </c>
      <c r="R208" s="147">
        <f>Q208*H208</f>
        <v>0</v>
      </c>
      <c r="S208" s="147">
        <v>0</v>
      </c>
      <c r="T208" s="148">
        <f>S208*H208</f>
        <v>0</v>
      </c>
      <c r="AR208" s="149" t="s">
        <v>247</v>
      </c>
      <c r="AT208" s="149" t="s">
        <v>243</v>
      </c>
      <c r="AU208" s="149" t="s">
        <v>73</v>
      </c>
      <c r="AY208" s="17" t="s">
        <v>241</v>
      </c>
      <c r="BE208" s="150">
        <f>IF(N208="základní",J208,0)</f>
        <v>0</v>
      </c>
      <c r="BF208" s="150">
        <f>IF(N208="snížená",J208,0)</f>
        <v>0</v>
      </c>
      <c r="BG208" s="150">
        <f>IF(N208="zákl. přenesená",J208,0)</f>
        <v>0</v>
      </c>
      <c r="BH208" s="150">
        <f>IF(N208="sníž. přenesená",J208,0)</f>
        <v>0</v>
      </c>
      <c r="BI208" s="150">
        <f>IF(N208="nulová",J208,0)</f>
        <v>0</v>
      </c>
      <c r="BJ208" s="17" t="s">
        <v>81</v>
      </c>
      <c r="BK208" s="150">
        <f>ROUND(I208*H208,2)</f>
        <v>0</v>
      </c>
      <c r="BL208" s="17" t="s">
        <v>247</v>
      </c>
      <c r="BM208" s="149" t="s">
        <v>401</v>
      </c>
    </row>
    <row r="209" spans="2:47" s="1" customFormat="1" ht="19.5">
      <c r="B209" s="32"/>
      <c r="D209" s="151" t="s">
        <v>248</v>
      </c>
      <c r="F209" s="152" t="s">
        <v>1653</v>
      </c>
      <c r="I209" s="153"/>
      <c r="L209" s="32"/>
      <c r="M209" s="154"/>
      <c r="T209" s="56"/>
      <c r="AT209" s="17" t="s">
        <v>248</v>
      </c>
      <c r="AU209" s="17" t="s">
        <v>73</v>
      </c>
    </row>
    <row r="210" spans="2:65" s="1" customFormat="1" ht="21.75" customHeight="1">
      <c r="B210" s="32"/>
      <c r="C210" s="137" t="s">
        <v>402</v>
      </c>
      <c r="D210" s="137" t="s">
        <v>243</v>
      </c>
      <c r="E210" s="138" t="s">
        <v>1654</v>
      </c>
      <c r="F210" s="139" t="s">
        <v>1655</v>
      </c>
      <c r="G210" s="140" t="s">
        <v>267</v>
      </c>
      <c r="H210" s="141">
        <v>4</v>
      </c>
      <c r="I210" s="142"/>
      <c r="J210" s="143">
        <f>ROUND(I210*H210,2)</f>
        <v>0</v>
      </c>
      <c r="K210" s="144"/>
      <c r="L210" s="32"/>
      <c r="M210" s="145" t="s">
        <v>1</v>
      </c>
      <c r="N210" s="146" t="s">
        <v>38</v>
      </c>
      <c r="P210" s="147">
        <f>O210*H210</f>
        <v>0</v>
      </c>
      <c r="Q210" s="147">
        <v>0</v>
      </c>
      <c r="R210" s="147">
        <f>Q210*H210</f>
        <v>0</v>
      </c>
      <c r="S210" s="147">
        <v>0</v>
      </c>
      <c r="T210" s="148">
        <f>S210*H210</f>
        <v>0</v>
      </c>
      <c r="AR210" s="149" t="s">
        <v>247</v>
      </c>
      <c r="AT210" s="149" t="s">
        <v>243</v>
      </c>
      <c r="AU210" s="149" t="s">
        <v>73</v>
      </c>
      <c r="AY210" s="17" t="s">
        <v>241</v>
      </c>
      <c r="BE210" s="150">
        <f>IF(N210="základní",J210,0)</f>
        <v>0</v>
      </c>
      <c r="BF210" s="150">
        <f>IF(N210="snížená",J210,0)</f>
        <v>0</v>
      </c>
      <c r="BG210" s="150">
        <f>IF(N210="zákl. přenesená",J210,0)</f>
        <v>0</v>
      </c>
      <c r="BH210" s="150">
        <f>IF(N210="sníž. přenesená",J210,0)</f>
        <v>0</v>
      </c>
      <c r="BI210" s="150">
        <f>IF(N210="nulová",J210,0)</f>
        <v>0</v>
      </c>
      <c r="BJ210" s="17" t="s">
        <v>81</v>
      </c>
      <c r="BK210" s="150">
        <f>ROUND(I210*H210,2)</f>
        <v>0</v>
      </c>
      <c r="BL210" s="17" t="s">
        <v>247</v>
      </c>
      <c r="BM210" s="149" t="s">
        <v>405</v>
      </c>
    </row>
    <row r="211" spans="2:47" s="1" customFormat="1" ht="11.25">
      <c r="B211" s="32"/>
      <c r="D211" s="151" t="s">
        <v>248</v>
      </c>
      <c r="F211" s="152" t="s">
        <v>1655</v>
      </c>
      <c r="I211" s="153"/>
      <c r="L211" s="32"/>
      <c r="M211" s="154"/>
      <c r="T211" s="56"/>
      <c r="AT211" s="17" t="s">
        <v>248</v>
      </c>
      <c r="AU211" s="17" t="s">
        <v>73</v>
      </c>
    </row>
    <row r="212" spans="2:65" s="1" customFormat="1" ht="21.75" customHeight="1">
      <c r="B212" s="32"/>
      <c r="C212" s="137" t="s">
        <v>329</v>
      </c>
      <c r="D212" s="137" t="s">
        <v>243</v>
      </c>
      <c r="E212" s="138" t="s">
        <v>1656</v>
      </c>
      <c r="F212" s="139" t="s">
        <v>1657</v>
      </c>
      <c r="G212" s="140" t="s">
        <v>267</v>
      </c>
      <c r="H212" s="141">
        <v>245</v>
      </c>
      <c r="I212" s="142"/>
      <c r="J212" s="143">
        <f>ROUND(I212*H212,2)</f>
        <v>0</v>
      </c>
      <c r="K212" s="144"/>
      <c r="L212" s="32"/>
      <c r="M212" s="145" t="s">
        <v>1</v>
      </c>
      <c r="N212" s="146" t="s">
        <v>38</v>
      </c>
      <c r="P212" s="147">
        <f>O212*H212</f>
        <v>0</v>
      </c>
      <c r="Q212" s="147">
        <v>0</v>
      </c>
      <c r="R212" s="147">
        <f>Q212*H212</f>
        <v>0</v>
      </c>
      <c r="S212" s="147">
        <v>0</v>
      </c>
      <c r="T212" s="148">
        <f>S212*H212</f>
        <v>0</v>
      </c>
      <c r="AR212" s="149" t="s">
        <v>247</v>
      </c>
      <c r="AT212" s="149" t="s">
        <v>243</v>
      </c>
      <c r="AU212" s="149" t="s">
        <v>73</v>
      </c>
      <c r="AY212" s="17" t="s">
        <v>241</v>
      </c>
      <c r="BE212" s="150">
        <f>IF(N212="základní",J212,0)</f>
        <v>0</v>
      </c>
      <c r="BF212" s="150">
        <f>IF(N212="snížená",J212,0)</f>
        <v>0</v>
      </c>
      <c r="BG212" s="150">
        <f>IF(N212="zákl. přenesená",J212,0)</f>
        <v>0</v>
      </c>
      <c r="BH212" s="150">
        <f>IF(N212="sníž. přenesená",J212,0)</f>
        <v>0</v>
      </c>
      <c r="BI212" s="150">
        <f>IF(N212="nulová",J212,0)</f>
        <v>0</v>
      </c>
      <c r="BJ212" s="17" t="s">
        <v>81</v>
      </c>
      <c r="BK212" s="150">
        <f>ROUND(I212*H212,2)</f>
        <v>0</v>
      </c>
      <c r="BL212" s="17" t="s">
        <v>247</v>
      </c>
      <c r="BM212" s="149" t="s">
        <v>408</v>
      </c>
    </row>
    <row r="213" spans="2:47" s="1" customFormat="1" ht="11.25">
      <c r="B213" s="32"/>
      <c r="D213" s="151" t="s">
        <v>248</v>
      </c>
      <c r="F213" s="152" t="s">
        <v>1657</v>
      </c>
      <c r="I213" s="153"/>
      <c r="L213" s="32"/>
      <c r="M213" s="154"/>
      <c r="T213" s="56"/>
      <c r="AT213" s="17" t="s">
        <v>248</v>
      </c>
      <c r="AU213" s="17" t="s">
        <v>73</v>
      </c>
    </row>
    <row r="214" spans="2:65" s="1" customFormat="1" ht="21.75" customHeight="1">
      <c r="B214" s="32"/>
      <c r="C214" s="137" t="s">
        <v>409</v>
      </c>
      <c r="D214" s="137" t="s">
        <v>243</v>
      </c>
      <c r="E214" s="138" t="s">
        <v>1658</v>
      </c>
      <c r="F214" s="139" t="s">
        <v>1659</v>
      </c>
      <c r="G214" s="140" t="s">
        <v>267</v>
      </c>
      <c r="H214" s="141">
        <v>135</v>
      </c>
      <c r="I214" s="142"/>
      <c r="J214" s="143">
        <f>ROUND(I214*H214,2)</f>
        <v>0</v>
      </c>
      <c r="K214" s="144"/>
      <c r="L214" s="32"/>
      <c r="M214" s="145" t="s">
        <v>1</v>
      </c>
      <c r="N214" s="146" t="s">
        <v>38</v>
      </c>
      <c r="P214" s="147">
        <f>O214*H214</f>
        <v>0</v>
      </c>
      <c r="Q214" s="147">
        <v>0</v>
      </c>
      <c r="R214" s="147">
        <f>Q214*H214</f>
        <v>0</v>
      </c>
      <c r="S214" s="147">
        <v>0</v>
      </c>
      <c r="T214" s="148">
        <f>S214*H214</f>
        <v>0</v>
      </c>
      <c r="AR214" s="149" t="s">
        <v>247</v>
      </c>
      <c r="AT214" s="149" t="s">
        <v>243</v>
      </c>
      <c r="AU214" s="149" t="s">
        <v>73</v>
      </c>
      <c r="AY214" s="17" t="s">
        <v>241</v>
      </c>
      <c r="BE214" s="150">
        <f>IF(N214="základní",J214,0)</f>
        <v>0</v>
      </c>
      <c r="BF214" s="150">
        <f>IF(N214="snížená",J214,0)</f>
        <v>0</v>
      </c>
      <c r="BG214" s="150">
        <f>IF(N214="zákl. přenesená",J214,0)</f>
        <v>0</v>
      </c>
      <c r="BH214" s="150">
        <f>IF(N214="sníž. přenesená",J214,0)</f>
        <v>0</v>
      </c>
      <c r="BI214" s="150">
        <f>IF(N214="nulová",J214,0)</f>
        <v>0</v>
      </c>
      <c r="BJ214" s="17" t="s">
        <v>81</v>
      </c>
      <c r="BK214" s="150">
        <f>ROUND(I214*H214,2)</f>
        <v>0</v>
      </c>
      <c r="BL214" s="17" t="s">
        <v>247</v>
      </c>
      <c r="BM214" s="149" t="s">
        <v>412</v>
      </c>
    </row>
    <row r="215" spans="2:47" s="1" customFormat="1" ht="11.25">
      <c r="B215" s="32"/>
      <c r="D215" s="151" t="s">
        <v>248</v>
      </c>
      <c r="F215" s="152" t="s">
        <v>1659</v>
      </c>
      <c r="I215" s="153"/>
      <c r="L215" s="32"/>
      <c r="M215" s="154"/>
      <c r="T215" s="56"/>
      <c r="AT215" s="17" t="s">
        <v>248</v>
      </c>
      <c r="AU215" s="17" t="s">
        <v>73</v>
      </c>
    </row>
    <row r="216" spans="2:65" s="1" customFormat="1" ht="24.2" customHeight="1">
      <c r="B216" s="32"/>
      <c r="C216" s="137" t="s">
        <v>333</v>
      </c>
      <c r="D216" s="137" t="s">
        <v>243</v>
      </c>
      <c r="E216" s="138" t="s">
        <v>1660</v>
      </c>
      <c r="F216" s="139" t="s">
        <v>1661</v>
      </c>
      <c r="G216" s="140" t="s">
        <v>267</v>
      </c>
      <c r="H216" s="141">
        <v>15</v>
      </c>
      <c r="I216" s="142"/>
      <c r="J216" s="143">
        <f>ROUND(I216*H216,2)</f>
        <v>0</v>
      </c>
      <c r="K216" s="144"/>
      <c r="L216" s="32"/>
      <c r="M216" s="145" t="s">
        <v>1</v>
      </c>
      <c r="N216" s="146" t="s">
        <v>38</v>
      </c>
      <c r="P216" s="147">
        <f>O216*H216</f>
        <v>0</v>
      </c>
      <c r="Q216" s="147">
        <v>0</v>
      </c>
      <c r="R216" s="147">
        <f>Q216*H216</f>
        <v>0</v>
      </c>
      <c r="S216" s="147">
        <v>0</v>
      </c>
      <c r="T216" s="148">
        <f>S216*H216</f>
        <v>0</v>
      </c>
      <c r="AR216" s="149" t="s">
        <v>247</v>
      </c>
      <c r="AT216" s="149" t="s">
        <v>243</v>
      </c>
      <c r="AU216" s="149" t="s">
        <v>73</v>
      </c>
      <c r="AY216" s="17" t="s">
        <v>241</v>
      </c>
      <c r="BE216" s="150">
        <f>IF(N216="základní",J216,0)</f>
        <v>0</v>
      </c>
      <c r="BF216" s="150">
        <f>IF(N216="snížená",J216,0)</f>
        <v>0</v>
      </c>
      <c r="BG216" s="150">
        <f>IF(N216="zákl. přenesená",J216,0)</f>
        <v>0</v>
      </c>
      <c r="BH216" s="150">
        <f>IF(N216="sníž. přenesená",J216,0)</f>
        <v>0</v>
      </c>
      <c r="BI216" s="150">
        <f>IF(N216="nulová",J216,0)</f>
        <v>0</v>
      </c>
      <c r="BJ216" s="17" t="s">
        <v>81</v>
      </c>
      <c r="BK216" s="150">
        <f>ROUND(I216*H216,2)</f>
        <v>0</v>
      </c>
      <c r="BL216" s="17" t="s">
        <v>247</v>
      </c>
      <c r="BM216" s="149" t="s">
        <v>415</v>
      </c>
    </row>
    <row r="217" spans="2:47" s="1" customFormat="1" ht="19.5">
      <c r="B217" s="32"/>
      <c r="D217" s="151" t="s">
        <v>248</v>
      </c>
      <c r="F217" s="152" t="s">
        <v>1661</v>
      </c>
      <c r="I217" s="153"/>
      <c r="L217" s="32"/>
      <c r="M217" s="154"/>
      <c r="T217" s="56"/>
      <c r="AT217" s="17" t="s">
        <v>248</v>
      </c>
      <c r="AU217" s="17" t="s">
        <v>73</v>
      </c>
    </row>
    <row r="218" spans="2:65" s="1" customFormat="1" ht="24.2" customHeight="1">
      <c r="B218" s="32"/>
      <c r="C218" s="137" t="s">
        <v>416</v>
      </c>
      <c r="D218" s="137" t="s">
        <v>243</v>
      </c>
      <c r="E218" s="138" t="s">
        <v>1662</v>
      </c>
      <c r="F218" s="139" t="s">
        <v>1663</v>
      </c>
      <c r="G218" s="140" t="s">
        <v>263</v>
      </c>
      <c r="H218" s="141">
        <v>16</v>
      </c>
      <c r="I218" s="142"/>
      <c r="J218" s="143">
        <f>ROUND(I218*H218,2)</f>
        <v>0</v>
      </c>
      <c r="K218" s="144"/>
      <c r="L218" s="32"/>
      <c r="M218" s="145" t="s">
        <v>1</v>
      </c>
      <c r="N218" s="146" t="s">
        <v>38</v>
      </c>
      <c r="P218" s="147">
        <f>O218*H218</f>
        <v>0</v>
      </c>
      <c r="Q218" s="147">
        <v>0</v>
      </c>
      <c r="R218" s="147">
        <f>Q218*H218</f>
        <v>0</v>
      </c>
      <c r="S218" s="147">
        <v>0</v>
      </c>
      <c r="T218" s="148">
        <f>S218*H218</f>
        <v>0</v>
      </c>
      <c r="AR218" s="149" t="s">
        <v>247</v>
      </c>
      <c r="AT218" s="149" t="s">
        <v>243</v>
      </c>
      <c r="AU218" s="149" t="s">
        <v>73</v>
      </c>
      <c r="AY218" s="17" t="s">
        <v>241</v>
      </c>
      <c r="BE218" s="150">
        <f>IF(N218="základní",J218,0)</f>
        <v>0</v>
      </c>
      <c r="BF218" s="150">
        <f>IF(N218="snížená",J218,0)</f>
        <v>0</v>
      </c>
      <c r="BG218" s="150">
        <f>IF(N218="zákl. přenesená",J218,0)</f>
        <v>0</v>
      </c>
      <c r="BH218" s="150">
        <f>IF(N218="sníž. přenesená",J218,0)</f>
        <v>0</v>
      </c>
      <c r="BI218" s="150">
        <f>IF(N218="nulová",J218,0)</f>
        <v>0</v>
      </c>
      <c r="BJ218" s="17" t="s">
        <v>81</v>
      </c>
      <c r="BK218" s="150">
        <f>ROUND(I218*H218,2)</f>
        <v>0</v>
      </c>
      <c r="BL218" s="17" t="s">
        <v>247</v>
      </c>
      <c r="BM218" s="149" t="s">
        <v>419</v>
      </c>
    </row>
    <row r="219" spans="2:47" s="1" customFormat="1" ht="11.25">
      <c r="B219" s="32"/>
      <c r="D219" s="151" t="s">
        <v>248</v>
      </c>
      <c r="F219" s="152" t="s">
        <v>1663</v>
      </c>
      <c r="I219" s="153"/>
      <c r="L219" s="32"/>
      <c r="M219" s="154"/>
      <c r="T219" s="56"/>
      <c r="AT219" s="17" t="s">
        <v>248</v>
      </c>
      <c r="AU219" s="17" t="s">
        <v>73</v>
      </c>
    </row>
    <row r="220" spans="2:65" s="1" customFormat="1" ht="16.5" customHeight="1">
      <c r="B220" s="32"/>
      <c r="C220" s="137" t="s">
        <v>336</v>
      </c>
      <c r="D220" s="137" t="s">
        <v>243</v>
      </c>
      <c r="E220" s="138" t="s">
        <v>1581</v>
      </c>
      <c r="F220" s="139" t="s">
        <v>1664</v>
      </c>
      <c r="G220" s="140" t="s">
        <v>263</v>
      </c>
      <c r="H220" s="141">
        <v>3</v>
      </c>
      <c r="I220" s="142"/>
      <c r="J220" s="143">
        <f>ROUND(I220*H220,2)</f>
        <v>0</v>
      </c>
      <c r="K220" s="144"/>
      <c r="L220" s="32"/>
      <c r="M220" s="145" t="s">
        <v>1</v>
      </c>
      <c r="N220" s="146" t="s">
        <v>38</v>
      </c>
      <c r="P220" s="147">
        <f>O220*H220</f>
        <v>0</v>
      </c>
      <c r="Q220" s="147">
        <v>0</v>
      </c>
      <c r="R220" s="147">
        <f>Q220*H220</f>
        <v>0</v>
      </c>
      <c r="S220" s="147">
        <v>0</v>
      </c>
      <c r="T220" s="148">
        <f>S220*H220</f>
        <v>0</v>
      </c>
      <c r="AR220" s="149" t="s">
        <v>247</v>
      </c>
      <c r="AT220" s="149" t="s">
        <v>243</v>
      </c>
      <c r="AU220" s="149" t="s">
        <v>73</v>
      </c>
      <c r="AY220" s="17" t="s">
        <v>241</v>
      </c>
      <c r="BE220" s="150">
        <f>IF(N220="základní",J220,0)</f>
        <v>0</v>
      </c>
      <c r="BF220" s="150">
        <f>IF(N220="snížená",J220,0)</f>
        <v>0</v>
      </c>
      <c r="BG220" s="150">
        <f>IF(N220="zákl. přenesená",J220,0)</f>
        <v>0</v>
      </c>
      <c r="BH220" s="150">
        <f>IF(N220="sníž. přenesená",J220,0)</f>
        <v>0</v>
      </c>
      <c r="BI220" s="150">
        <f>IF(N220="nulová",J220,0)</f>
        <v>0</v>
      </c>
      <c r="BJ220" s="17" t="s">
        <v>81</v>
      </c>
      <c r="BK220" s="150">
        <f>ROUND(I220*H220,2)</f>
        <v>0</v>
      </c>
      <c r="BL220" s="17" t="s">
        <v>247</v>
      </c>
      <c r="BM220" s="149" t="s">
        <v>422</v>
      </c>
    </row>
    <row r="221" spans="2:47" s="1" customFormat="1" ht="11.25">
      <c r="B221" s="32"/>
      <c r="D221" s="151" t="s">
        <v>248</v>
      </c>
      <c r="F221" s="152" t="s">
        <v>1664</v>
      </c>
      <c r="I221" s="153"/>
      <c r="L221" s="32"/>
      <c r="M221" s="154"/>
      <c r="T221" s="56"/>
      <c r="AT221" s="17" t="s">
        <v>248</v>
      </c>
      <c r="AU221" s="17" t="s">
        <v>73</v>
      </c>
    </row>
    <row r="222" spans="2:65" s="1" customFormat="1" ht="16.5" customHeight="1">
      <c r="B222" s="32"/>
      <c r="C222" s="137" t="s">
        <v>423</v>
      </c>
      <c r="D222" s="137" t="s">
        <v>243</v>
      </c>
      <c r="E222" s="138" t="s">
        <v>739</v>
      </c>
      <c r="F222" s="139" t="s">
        <v>740</v>
      </c>
      <c r="G222" s="140" t="s">
        <v>263</v>
      </c>
      <c r="H222" s="141">
        <v>1</v>
      </c>
      <c r="I222" s="142"/>
      <c r="J222" s="143">
        <f>ROUND(I222*H222,2)</f>
        <v>0</v>
      </c>
      <c r="K222" s="144"/>
      <c r="L222" s="32"/>
      <c r="M222" s="145" t="s">
        <v>1</v>
      </c>
      <c r="N222" s="146" t="s">
        <v>38</v>
      </c>
      <c r="P222" s="147">
        <f>O222*H222</f>
        <v>0</v>
      </c>
      <c r="Q222" s="147">
        <v>0</v>
      </c>
      <c r="R222" s="147">
        <f>Q222*H222</f>
        <v>0</v>
      </c>
      <c r="S222" s="147">
        <v>0</v>
      </c>
      <c r="T222" s="148">
        <f>S222*H222</f>
        <v>0</v>
      </c>
      <c r="AR222" s="149" t="s">
        <v>247</v>
      </c>
      <c r="AT222" s="149" t="s">
        <v>243</v>
      </c>
      <c r="AU222" s="149" t="s">
        <v>73</v>
      </c>
      <c r="AY222" s="17" t="s">
        <v>241</v>
      </c>
      <c r="BE222" s="150">
        <f>IF(N222="základní",J222,0)</f>
        <v>0</v>
      </c>
      <c r="BF222" s="150">
        <f>IF(N222="snížená",J222,0)</f>
        <v>0</v>
      </c>
      <c r="BG222" s="150">
        <f>IF(N222="zákl. přenesená",J222,0)</f>
        <v>0</v>
      </c>
      <c r="BH222" s="150">
        <f>IF(N222="sníž. přenesená",J222,0)</f>
        <v>0</v>
      </c>
      <c r="BI222" s="150">
        <f>IF(N222="nulová",J222,0)</f>
        <v>0</v>
      </c>
      <c r="BJ222" s="17" t="s">
        <v>81</v>
      </c>
      <c r="BK222" s="150">
        <f>ROUND(I222*H222,2)</f>
        <v>0</v>
      </c>
      <c r="BL222" s="17" t="s">
        <v>247</v>
      </c>
      <c r="BM222" s="149" t="s">
        <v>427</v>
      </c>
    </row>
    <row r="223" spans="2:47" s="1" customFormat="1" ht="11.25">
      <c r="B223" s="32"/>
      <c r="D223" s="151" t="s">
        <v>248</v>
      </c>
      <c r="F223" s="152" t="s">
        <v>740</v>
      </c>
      <c r="I223" s="153"/>
      <c r="L223" s="32"/>
      <c r="M223" s="154"/>
      <c r="T223" s="56"/>
      <c r="AT223" s="17" t="s">
        <v>248</v>
      </c>
      <c r="AU223" s="17" t="s">
        <v>73</v>
      </c>
    </row>
    <row r="224" spans="2:65" s="1" customFormat="1" ht="16.5" customHeight="1">
      <c r="B224" s="32"/>
      <c r="C224" s="137" t="s">
        <v>340</v>
      </c>
      <c r="D224" s="137" t="s">
        <v>243</v>
      </c>
      <c r="E224" s="138" t="s">
        <v>1665</v>
      </c>
      <c r="F224" s="139" t="s">
        <v>1666</v>
      </c>
      <c r="G224" s="140" t="s">
        <v>267</v>
      </c>
      <c r="H224" s="141">
        <v>265</v>
      </c>
      <c r="I224" s="142"/>
      <c r="J224" s="143">
        <f>ROUND(I224*H224,2)</f>
        <v>0</v>
      </c>
      <c r="K224" s="144"/>
      <c r="L224" s="32"/>
      <c r="M224" s="145" t="s">
        <v>1</v>
      </c>
      <c r="N224" s="146" t="s">
        <v>38</v>
      </c>
      <c r="P224" s="147">
        <f>O224*H224</f>
        <v>0</v>
      </c>
      <c r="Q224" s="147">
        <v>0</v>
      </c>
      <c r="R224" s="147">
        <f>Q224*H224</f>
        <v>0</v>
      </c>
      <c r="S224" s="147">
        <v>0</v>
      </c>
      <c r="T224" s="148">
        <f>S224*H224</f>
        <v>0</v>
      </c>
      <c r="AR224" s="149" t="s">
        <v>247</v>
      </c>
      <c r="AT224" s="149" t="s">
        <v>243</v>
      </c>
      <c r="AU224" s="149" t="s">
        <v>73</v>
      </c>
      <c r="AY224" s="17" t="s">
        <v>241</v>
      </c>
      <c r="BE224" s="150">
        <f>IF(N224="základní",J224,0)</f>
        <v>0</v>
      </c>
      <c r="BF224" s="150">
        <f>IF(N224="snížená",J224,0)</f>
        <v>0</v>
      </c>
      <c r="BG224" s="150">
        <f>IF(N224="zákl. přenesená",J224,0)</f>
        <v>0</v>
      </c>
      <c r="BH224" s="150">
        <f>IF(N224="sníž. přenesená",J224,0)</f>
        <v>0</v>
      </c>
      <c r="BI224" s="150">
        <f>IF(N224="nulová",J224,0)</f>
        <v>0</v>
      </c>
      <c r="BJ224" s="17" t="s">
        <v>81</v>
      </c>
      <c r="BK224" s="150">
        <f>ROUND(I224*H224,2)</f>
        <v>0</v>
      </c>
      <c r="BL224" s="17" t="s">
        <v>247</v>
      </c>
      <c r="BM224" s="149" t="s">
        <v>430</v>
      </c>
    </row>
    <row r="225" spans="2:47" s="1" customFormat="1" ht="11.25">
      <c r="B225" s="32"/>
      <c r="D225" s="151" t="s">
        <v>248</v>
      </c>
      <c r="F225" s="152" t="s">
        <v>1666</v>
      </c>
      <c r="I225" s="153"/>
      <c r="L225" s="32"/>
      <c r="M225" s="154"/>
      <c r="T225" s="56"/>
      <c r="AT225" s="17" t="s">
        <v>248</v>
      </c>
      <c r="AU225" s="17" t="s">
        <v>73</v>
      </c>
    </row>
    <row r="226" spans="2:65" s="1" customFormat="1" ht="16.5" customHeight="1">
      <c r="B226" s="32"/>
      <c r="C226" s="137" t="s">
        <v>431</v>
      </c>
      <c r="D226" s="137" t="s">
        <v>243</v>
      </c>
      <c r="E226" s="138" t="s">
        <v>1667</v>
      </c>
      <c r="F226" s="139" t="s">
        <v>1668</v>
      </c>
      <c r="G226" s="140" t="s">
        <v>267</v>
      </c>
      <c r="H226" s="141">
        <v>80</v>
      </c>
      <c r="I226" s="142"/>
      <c r="J226" s="143">
        <f>ROUND(I226*H226,2)</f>
        <v>0</v>
      </c>
      <c r="K226" s="144"/>
      <c r="L226" s="32"/>
      <c r="M226" s="145" t="s">
        <v>1</v>
      </c>
      <c r="N226" s="146" t="s">
        <v>38</v>
      </c>
      <c r="P226" s="147">
        <f>O226*H226</f>
        <v>0</v>
      </c>
      <c r="Q226" s="147">
        <v>0</v>
      </c>
      <c r="R226" s="147">
        <f>Q226*H226</f>
        <v>0</v>
      </c>
      <c r="S226" s="147">
        <v>0</v>
      </c>
      <c r="T226" s="148">
        <f>S226*H226</f>
        <v>0</v>
      </c>
      <c r="AR226" s="149" t="s">
        <v>247</v>
      </c>
      <c r="AT226" s="149" t="s">
        <v>243</v>
      </c>
      <c r="AU226" s="149" t="s">
        <v>73</v>
      </c>
      <c r="AY226" s="17" t="s">
        <v>241</v>
      </c>
      <c r="BE226" s="150">
        <f>IF(N226="základní",J226,0)</f>
        <v>0</v>
      </c>
      <c r="BF226" s="150">
        <f>IF(N226="snížená",J226,0)</f>
        <v>0</v>
      </c>
      <c r="BG226" s="150">
        <f>IF(N226="zákl. přenesená",J226,0)</f>
        <v>0</v>
      </c>
      <c r="BH226" s="150">
        <f>IF(N226="sníž. přenesená",J226,0)</f>
        <v>0</v>
      </c>
      <c r="BI226" s="150">
        <f>IF(N226="nulová",J226,0)</f>
        <v>0</v>
      </c>
      <c r="BJ226" s="17" t="s">
        <v>81</v>
      </c>
      <c r="BK226" s="150">
        <f>ROUND(I226*H226,2)</f>
        <v>0</v>
      </c>
      <c r="BL226" s="17" t="s">
        <v>247</v>
      </c>
      <c r="BM226" s="149" t="s">
        <v>434</v>
      </c>
    </row>
    <row r="227" spans="2:47" s="1" customFormat="1" ht="11.25">
      <c r="B227" s="32"/>
      <c r="D227" s="151" t="s">
        <v>248</v>
      </c>
      <c r="F227" s="152" t="s">
        <v>1668</v>
      </c>
      <c r="I227" s="153"/>
      <c r="L227" s="32"/>
      <c r="M227" s="154"/>
      <c r="T227" s="56"/>
      <c r="AT227" s="17" t="s">
        <v>248</v>
      </c>
      <c r="AU227" s="17" t="s">
        <v>73</v>
      </c>
    </row>
    <row r="228" spans="2:65" s="1" customFormat="1" ht="16.5" customHeight="1">
      <c r="B228" s="32"/>
      <c r="C228" s="137" t="s">
        <v>343</v>
      </c>
      <c r="D228" s="137" t="s">
        <v>243</v>
      </c>
      <c r="E228" s="138" t="s">
        <v>1669</v>
      </c>
      <c r="F228" s="139" t="s">
        <v>1670</v>
      </c>
      <c r="G228" s="140" t="s">
        <v>267</v>
      </c>
      <c r="H228" s="141">
        <v>570</v>
      </c>
      <c r="I228" s="142"/>
      <c r="J228" s="143">
        <f>ROUND(I228*H228,2)</f>
        <v>0</v>
      </c>
      <c r="K228" s="144"/>
      <c r="L228" s="32"/>
      <c r="M228" s="145" t="s">
        <v>1</v>
      </c>
      <c r="N228" s="146" t="s">
        <v>38</v>
      </c>
      <c r="P228" s="147">
        <f>O228*H228</f>
        <v>0</v>
      </c>
      <c r="Q228" s="147">
        <v>0</v>
      </c>
      <c r="R228" s="147">
        <f>Q228*H228</f>
        <v>0</v>
      </c>
      <c r="S228" s="147">
        <v>0</v>
      </c>
      <c r="T228" s="148">
        <f>S228*H228</f>
        <v>0</v>
      </c>
      <c r="AR228" s="149" t="s">
        <v>247</v>
      </c>
      <c r="AT228" s="149" t="s">
        <v>243</v>
      </c>
      <c r="AU228" s="149" t="s">
        <v>73</v>
      </c>
      <c r="AY228" s="17" t="s">
        <v>241</v>
      </c>
      <c r="BE228" s="150">
        <f>IF(N228="základní",J228,0)</f>
        <v>0</v>
      </c>
      <c r="BF228" s="150">
        <f>IF(N228="snížená",J228,0)</f>
        <v>0</v>
      </c>
      <c r="BG228" s="150">
        <f>IF(N228="zákl. přenesená",J228,0)</f>
        <v>0</v>
      </c>
      <c r="BH228" s="150">
        <f>IF(N228="sníž. přenesená",J228,0)</f>
        <v>0</v>
      </c>
      <c r="BI228" s="150">
        <f>IF(N228="nulová",J228,0)</f>
        <v>0</v>
      </c>
      <c r="BJ228" s="17" t="s">
        <v>81</v>
      </c>
      <c r="BK228" s="150">
        <f>ROUND(I228*H228,2)</f>
        <v>0</v>
      </c>
      <c r="BL228" s="17" t="s">
        <v>247</v>
      </c>
      <c r="BM228" s="149" t="s">
        <v>437</v>
      </c>
    </row>
    <row r="229" spans="2:47" s="1" customFormat="1" ht="11.25">
      <c r="B229" s="32"/>
      <c r="D229" s="151" t="s">
        <v>248</v>
      </c>
      <c r="F229" s="152" t="s">
        <v>1670</v>
      </c>
      <c r="I229" s="153"/>
      <c r="L229" s="32"/>
      <c r="M229" s="154"/>
      <c r="T229" s="56"/>
      <c r="AT229" s="17" t="s">
        <v>248</v>
      </c>
      <c r="AU229" s="17" t="s">
        <v>73</v>
      </c>
    </row>
    <row r="230" spans="2:65" s="1" customFormat="1" ht="24.2" customHeight="1">
      <c r="B230" s="32"/>
      <c r="C230" s="137" t="s">
        <v>440</v>
      </c>
      <c r="D230" s="137" t="s">
        <v>243</v>
      </c>
      <c r="E230" s="138" t="s">
        <v>1671</v>
      </c>
      <c r="F230" s="139" t="s">
        <v>1672</v>
      </c>
      <c r="G230" s="140" t="s">
        <v>263</v>
      </c>
      <c r="H230" s="141">
        <v>2</v>
      </c>
      <c r="I230" s="142"/>
      <c r="J230" s="143">
        <f>ROUND(I230*H230,2)</f>
        <v>0</v>
      </c>
      <c r="K230" s="144"/>
      <c r="L230" s="32"/>
      <c r="M230" s="145" t="s">
        <v>1</v>
      </c>
      <c r="N230" s="146" t="s">
        <v>38</v>
      </c>
      <c r="P230" s="147">
        <f>O230*H230</f>
        <v>0</v>
      </c>
      <c r="Q230" s="147">
        <v>0</v>
      </c>
      <c r="R230" s="147">
        <f>Q230*H230</f>
        <v>0</v>
      </c>
      <c r="S230" s="147">
        <v>0</v>
      </c>
      <c r="T230" s="148">
        <f>S230*H230</f>
        <v>0</v>
      </c>
      <c r="AR230" s="149" t="s">
        <v>247</v>
      </c>
      <c r="AT230" s="149" t="s">
        <v>243</v>
      </c>
      <c r="AU230" s="149" t="s">
        <v>73</v>
      </c>
      <c r="AY230" s="17" t="s">
        <v>241</v>
      </c>
      <c r="BE230" s="150">
        <f>IF(N230="základní",J230,0)</f>
        <v>0</v>
      </c>
      <c r="BF230" s="150">
        <f>IF(N230="snížená",J230,0)</f>
        <v>0</v>
      </c>
      <c r="BG230" s="150">
        <f>IF(N230="zákl. přenesená",J230,0)</f>
        <v>0</v>
      </c>
      <c r="BH230" s="150">
        <f>IF(N230="sníž. přenesená",J230,0)</f>
        <v>0</v>
      </c>
      <c r="BI230" s="150">
        <f>IF(N230="nulová",J230,0)</f>
        <v>0</v>
      </c>
      <c r="BJ230" s="17" t="s">
        <v>81</v>
      </c>
      <c r="BK230" s="150">
        <f>ROUND(I230*H230,2)</f>
        <v>0</v>
      </c>
      <c r="BL230" s="17" t="s">
        <v>247</v>
      </c>
      <c r="BM230" s="149" t="s">
        <v>443</v>
      </c>
    </row>
    <row r="231" spans="2:47" s="1" customFormat="1" ht="19.5">
      <c r="B231" s="32"/>
      <c r="D231" s="151" t="s">
        <v>248</v>
      </c>
      <c r="F231" s="152" t="s">
        <v>1672</v>
      </c>
      <c r="I231" s="153"/>
      <c r="L231" s="32"/>
      <c r="M231" s="154"/>
      <c r="T231" s="56"/>
      <c r="AT231" s="17" t="s">
        <v>248</v>
      </c>
      <c r="AU231" s="17" t="s">
        <v>73</v>
      </c>
    </row>
    <row r="232" spans="2:65" s="1" customFormat="1" ht="24.2" customHeight="1">
      <c r="B232" s="32"/>
      <c r="C232" s="137" t="s">
        <v>347</v>
      </c>
      <c r="D232" s="137" t="s">
        <v>243</v>
      </c>
      <c r="E232" s="138" t="s">
        <v>1673</v>
      </c>
      <c r="F232" s="139" t="s">
        <v>1674</v>
      </c>
      <c r="G232" s="140" t="s">
        <v>263</v>
      </c>
      <c r="H232" s="141">
        <v>3</v>
      </c>
      <c r="I232" s="142"/>
      <c r="J232" s="143">
        <f>ROUND(I232*H232,2)</f>
        <v>0</v>
      </c>
      <c r="K232" s="144"/>
      <c r="L232" s="32"/>
      <c r="M232" s="145" t="s">
        <v>1</v>
      </c>
      <c r="N232" s="146" t="s">
        <v>38</v>
      </c>
      <c r="P232" s="147">
        <f>O232*H232</f>
        <v>0</v>
      </c>
      <c r="Q232" s="147">
        <v>0</v>
      </c>
      <c r="R232" s="147">
        <f>Q232*H232</f>
        <v>0</v>
      </c>
      <c r="S232" s="147">
        <v>0</v>
      </c>
      <c r="T232" s="148">
        <f>S232*H232</f>
        <v>0</v>
      </c>
      <c r="AR232" s="149" t="s">
        <v>247</v>
      </c>
      <c r="AT232" s="149" t="s">
        <v>243</v>
      </c>
      <c r="AU232" s="149" t="s">
        <v>73</v>
      </c>
      <c r="AY232" s="17" t="s">
        <v>241</v>
      </c>
      <c r="BE232" s="150">
        <f>IF(N232="základní",J232,0)</f>
        <v>0</v>
      </c>
      <c r="BF232" s="150">
        <f>IF(N232="snížená",J232,0)</f>
        <v>0</v>
      </c>
      <c r="BG232" s="150">
        <f>IF(N232="zákl. přenesená",J232,0)</f>
        <v>0</v>
      </c>
      <c r="BH232" s="150">
        <f>IF(N232="sníž. přenesená",J232,0)</f>
        <v>0</v>
      </c>
      <c r="BI232" s="150">
        <f>IF(N232="nulová",J232,0)</f>
        <v>0</v>
      </c>
      <c r="BJ232" s="17" t="s">
        <v>81</v>
      </c>
      <c r="BK232" s="150">
        <f>ROUND(I232*H232,2)</f>
        <v>0</v>
      </c>
      <c r="BL232" s="17" t="s">
        <v>247</v>
      </c>
      <c r="BM232" s="149" t="s">
        <v>446</v>
      </c>
    </row>
    <row r="233" spans="2:47" s="1" customFormat="1" ht="11.25">
      <c r="B233" s="32"/>
      <c r="D233" s="151" t="s">
        <v>248</v>
      </c>
      <c r="F233" s="152" t="s">
        <v>1674</v>
      </c>
      <c r="I233" s="153"/>
      <c r="L233" s="32"/>
      <c r="M233" s="154"/>
      <c r="T233" s="56"/>
      <c r="AT233" s="17" t="s">
        <v>248</v>
      </c>
      <c r="AU233" s="17" t="s">
        <v>73</v>
      </c>
    </row>
    <row r="234" spans="2:65" s="1" customFormat="1" ht="16.5" customHeight="1">
      <c r="B234" s="32"/>
      <c r="C234" s="137" t="s">
        <v>447</v>
      </c>
      <c r="D234" s="137" t="s">
        <v>243</v>
      </c>
      <c r="E234" s="138" t="s">
        <v>1675</v>
      </c>
      <c r="F234" s="139" t="s">
        <v>1676</v>
      </c>
      <c r="G234" s="140" t="s">
        <v>263</v>
      </c>
      <c r="H234" s="141">
        <v>1</v>
      </c>
      <c r="I234" s="142"/>
      <c r="J234" s="143">
        <f>ROUND(I234*H234,2)</f>
        <v>0</v>
      </c>
      <c r="K234" s="144"/>
      <c r="L234" s="32"/>
      <c r="M234" s="145" t="s">
        <v>1</v>
      </c>
      <c r="N234" s="146" t="s">
        <v>38</v>
      </c>
      <c r="P234" s="147">
        <f>O234*H234</f>
        <v>0</v>
      </c>
      <c r="Q234" s="147">
        <v>0</v>
      </c>
      <c r="R234" s="147">
        <f>Q234*H234</f>
        <v>0</v>
      </c>
      <c r="S234" s="147">
        <v>0</v>
      </c>
      <c r="T234" s="148">
        <f>S234*H234</f>
        <v>0</v>
      </c>
      <c r="AR234" s="149" t="s">
        <v>247</v>
      </c>
      <c r="AT234" s="149" t="s">
        <v>243</v>
      </c>
      <c r="AU234" s="149" t="s">
        <v>73</v>
      </c>
      <c r="AY234" s="17" t="s">
        <v>241</v>
      </c>
      <c r="BE234" s="150">
        <f>IF(N234="základní",J234,0)</f>
        <v>0</v>
      </c>
      <c r="BF234" s="150">
        <f>IF(N234="snížená",J234,0)</f>
        <v>0</v>
      </c>
      <c r="BG234" s="150">
        <f>IF(N234="zákl. přenesená",J234,0)</f>
        <v>0</v>
      </c>
      <c r="BH234" s="150">
        <f>IF(N234="sníž. přenesená",J234,0)</f>
        <v>0</v>
      </c>
      <c r="BI234" s="150">
        <f>IF(N234="nulová",J234,0)</f>
        <v>0</v>
      </c>
      <c r="BJ234" s="17" t="s">
        <v>81</v>
      </c>
      <c r="BK234" s="150">
        <f>ROUND(I234*H234,2)</f>
        <v>0</v>
      </c>
      <c r="BL234" s="17" t="s">
        <v>247</v>
      </c>
      <c r="BM234" s="149" t="s">
        <v>450</v>
      </c>
    </row>
    <row r="235" spans="2:47" s="1" customFormat="1" ht="11.25">
      <c r="B235" s="32"/>
      <c r="D235" s="151" t="s">
        <v>248</v>
      </c>
      <c r="F235" s="152" t="s">
        <v>1676</v>
      </c>
      <c r="I235" s="153"/>
      <c r="L235" s="32"/>
      <c r="M235" s="154"/>
      <c r="T235" s="56"/>
      <c r="AT235" s="17" t="s">
        <v>248</v>
      </c>
      <c r="AU235" s="17" t="s">
        <v>73</v>
      </c>
    </row>
    <row r="236" spans="2:65" s="1" customFormat="1" ht="16.5" customHeight="1">
      <c r="B236" s="32"/>
      <c r="C236" s="137" t="s">
        <v>350</v>
      </c>
      <c r="D236" s="137" t="s">
        <v>243</v>
      </c>
      <c r="E236" s="138" t="s">
        <v>1677</v>
      </c>
      <c r="F236" s="139" t="s">
        <v>1678</v>
      </c>
      <c r="G236" s="140" t="s">
        <v>263</v>
      </c>
      <c r="H236" s="141">
        <v>3</v>
      </c>
      <c r="I236" s="142"/>
      <c r="J236" s="143">
        <f>ROUND(I236*H236,2)</f>
        <v>0</v>
      </c>
      <c r="K236" s="144"/>
      <c r="L236" s="32"/>
      <c r="M236" s="145" t="s">
        <v>1</v>
      </c>
      <c r="N236" s="146" t="s">
        <v>38</v>
      </c>
      <c r="P236" s="147">
        <f>O236*H236</f>
        <v>0</v>
      </c>
      <c r="Q236" s="147">
        <v>0</v>
      </c>
      <c r="R236" s="147">
        <f>Q236*H236</f>
        <v>0</v>
      </c>
      <c r="S236" s="147">
        <v>0</v>
      </c>
      <c r="T236" s="148">
        <f>S236*H236</f>
        <v>0</v>
      </c>
      <c r="AR236" s="149" t="s">
        <v>247</v>
      </c>
      <c r="AT236" s="149" t="s">
        <v>243</v>
      </c>
      <c r="AU236" s="149" t="s">
        <v>73</v>
      </c>
      <c r="AY236" s="17" t="s">
        <v>241</v>
      </c>
      <c r="BE236" s="150">
        <f>IF(N236="základní",J236,0)</f>
        <v>0</v>
      </c>
      <c r="BF236" s="150">
        <f>IF(N236="snížená",J236,0)</f>
        <v>0</v>
      </c>
      <c r="BG236" s="150">
        <f>IF(N236="zákl. přenesená",J236,0)</f>
        <v>0</v>
      </c>
      <c r="BH236" s="150">
        <f>IF(N236="sníž. přenesená",J236,0)</f>
        <v>0</v>
      </c>
      <c r="BI236" s="150">
        <f>IF(N236="nulová",J236,0)</f>
        <v>0</v>
      </c>
      <c r="BJ236" s="17" t="s">
        <v>81</v>
      </c>
      <c r="BK236" s="150">
        <f>ROUND(I236*H236,2)</f>
        <v>0</v>
      </c>
      <c r="BL236" s="17" t="s">
        <v>247</v>
      </c>
      <c r="BM236" s="149" t="s">
        <v>453</v>
      </c>
    </row>
    <row r="237" spans="2:47" s="1" customFormat="1" ht="11.25">
      <c r="B237" s="32"/>
      <c r="D237" s="151" t="s">
        <v>248</v>
      </c>
      <c r="F237" s="152" t="s">
        <v>1678</v>
      </c>
      <c r="I237" s="153"/>
      <c r="L237" s="32"/>
      <c r="M237" s="154"/>
      <c r="T237" s="56"/>
      <c r="AT237" s="17" t="s">
        <v>248</v>
      </c>
      <c r="AU237" s="17" t="s">
        <v>73</v>
      </c>
    </row>
    <row r="238" spans="2:65" s="1" customFormat="1" ht="16.5" customHeight="1">
      <c r="B238" s="32"/>
      <c r="C238" s="137" t="s">
        <v>454</v>
      </c>
      <c r="D238" s="137" t="s">
        <v>243</v>
      </c>
      <c r="E238" s="138" t="s">
        <v>1679</v>
      </c>
      <c r="F238" s="139" t="s">
        <v>1680</v>
      </c>
      <c r="G238" s="140" t="s">
        <v>263</v>
      </c>
      <c r="H238" s="141">
        <v>3</v>
      </c>
      <c r="I238" s="142"/>
      <c r="J238" s="143">
        <f>ROUND(I238*H238,2)</f>
        <v>0</v>
      </c>
      <c r="K238" s="144"/>
      <c r="L238" s="32"/>
      <c r="M238" s="145" t="s">
        <v>1</v>
      </c>
      <c r="N238" s="146" t="s">
        <v>38</v>
      </c>
      <c r="P238" s="147">
        <f>O238*H238</f>
        <v>0</v>
      </c>
      <c r="Q238" s="147">
        <v>0</v>
      </c>
      <c r="R238" s="147">
        <f>Q238*H238</f>
        <v>0</v>
      </c>
      <c r="S238" s="147">
        <v>0</v>
      </c>
      <c r="T238" s="148">
        <f>S238*H238</f>
        <v>0</v>
      </c>
      <c r="AR238" s="149" t="s">
        <v>247</v>
      </c>
      <c r="AT238" s="149" t="s">
        <v>243</v>
      </c>
      <c r="AU238" s="149" t="s">
        <v>73</v>
      </c>
      <c r="AY238" s="17" t="s">
        <v>241</v>
      </c>
      <c r="BE238" s="150">
        <f>IF(N238="základní",J238,0)</f>
        <v>0</v>
      </c>
      <c r="BF238" s="150">
        <f>IF(N238="snížená",J238,0)</f>
        <v>0</v>
      </c>
      <c r="BG238" s="150">
        <f>IF(N238="zákl. přenesená",J238,0)</f>
        <v>0</v>
      </c>
      <c r="BH238" s="150">
        <f>IF(N238="sníž. přenesená",J238,0)</f>
        <v>0</v>
      </c>
      <c r="BI238" s="150">
        <f>IF(N238="nulová",J238,0)</f>
        <v>0</v>
      </c>
      <c r="BJ238" s="17" t="s">
        <v>81</v>
      </c>
      <c r="BK238" s="150">
        <f>ROUND(I238*H238,2)</f>
        <v>0</v>
      </c>
      <c r="BL238" s="17" t="s">
        <v>247</v>
      </c>
      <c r="BM238" s="149" t="s">
        <v>457</v>
      </c>
    </row>
    <row r="239" spans="2:47" s="1" customFormat="1" ht="11.25">
      <c r="B239" s="32"/>
      <c r="D239" s="151" t="s">
        <v>248</v>
      </c>
      <c r="F239" s="152" t="s">
        <v>1680</v>
      </c>
      <c r="I239" s="153"/>
      <c r="L239" s="32"/>
      <c r="M239" s="154"/>
      <c r="T239" s="56"/>
      <c r="AT239" s="17" t="s">
        <v>248</v>
      </c>
      <c r="AU239" s="17" t="s">
        <v>73</v>
      </c>
    </row>
    <row r="240" spans="2:65" s="1" customFormat="1" ht="16.5" customHeight="1">
      <c r="B240" s="32"/>
      <c r="C240" s="137" t="s">
        <v>354</v>
      </c>
      <c r="D240" s="137" t="s">
        <v>243</v>
      </c>
      <c r="E240" s="138" t="s">
        <v>1681</v>
      </c>
      <c r="F240" s="139" t="s">
        <v>1682</v>
      </c>
      <c r="G240" s="140" t="s">
        <v>263</v>
      </c>
      <c r="H240" s="141">
        <v>3</v>
      </c>
      <c r="I240" s="142"/>
      <c r="J240" s="143">
        <f>ROUND(I240*H240,2)</f>
        <v>0</v>
      </c>
      <c r="K240" s="144"/>
      <c r="L240" s="32"/>
      <c r="M240" s="145" t="s">
        <v>1</v>
      </c>
      <c r="N240" s="146" t="s">
        <v>38</v>
      </c>
      <c r="P240" s="147">
        <f>O240*H240</f>
        <v>0</v>
      </c>
      <c r="Q240" s="147">
        <v>0</v>
      </c>
      <c r="R240" s="147">
        <f>Q240*H240</f>
        <v>0</v>
      </c>
      <c r="S240" s="147">
        <v>0</v>
      </c>
      <c r="T240" s="148">
        <f>S240*H240</f>
        <v>0</v>
      </c>
      <c r="AR240" s="149" t="s">
        <v>247</v>
      </c>
      <c r="AT240" s="149" t="s">
        <v>243</v>
      </c>
      <c r="AU240" s="149" t="s">
        <v>73</v>
      </c>
      <c r="AY240" s="17" t="s">
        <v>241</v>
      </c>
      <c r="BE240" s="150">
        <f>IF(N240="základní",J240,0)</f>
        <v>0</v>
      </c>
      <c r="BF240" s="150">
        <f>IF(N240="snížená",J240,0)</f>
        <v>0</v>
      </c>
      <c r="BG240" s="150">
        <f>IF(N240="zákl. přenesená",J240,0)</f>
        <v>0</v>
      </c>
      <c r="BH240" s="150">
        <f>IF(N240="sníž. přenesená",J240,0)</f>
        <v>0</v>
      </c>
      <c r="BI240" s="150">
        <f>IF(N240="nulová",J240,0)</f>
        <v>0</v>
      </c>
      <c r="BJ240" s="17" t="s">
        <v>81</v>
      </c>
      <c r="BK240" s="150">
        <f>ROUND(I240*H240,2)</f>
        <v>0</v>
      </c>
      <c r="BL240" s="17" t="s">
        <v>247</v>
      </c>
      <c r="BM240" s="149" t="s">
        <v>460</v>
      </c>
    </row>
    <row r="241" spans="2:47" s="1" customFormat="1" ht="11.25">
      <c r="B241" s="32"/>
      <c r="D241" s="151" t="s">
        <v>248</v>
      </c>
      <c r="F241" s="152" t="s">
        <v>1682</v>
      </c>
      <c r="I241" s="153"/>
      <c r="L241" s="32"/>
      <c r="M241" s="154"/>
      <c r="T241" s="56"/>
      <c r="AT241" s="17" t="s">
        <v>248</v>
      </c>
      <c r="AU241" s="17" t="s">
        <v>73</v>
      </c>
    </row>
    <row r="242" spans="2:65" s="1" customFormat="1" ht="24.2" customHeight="1">
      <c r="B242" s="32"/>
      <c r="C242" s="137" t="s">
        <v>463</v>
      </c>
      <c r="D242" s="137" t="s">
        <v>243</v>
      </c>
      <c r="E242" s="138" t="s">
        <v>1683</v>
      </c>
      <c r="F242" s="139" t="s">
        <v>1684</v>
      </c>
      <c r="G242" s="140" t="s">
        <v>263</v>
      </c>
      <c r="H242" s="141">
        <v>3</v>
      </c>
      <c r="I242" s="142"/>
      <c r="J242" s="143">
        <f>ROUND(I242*H242,2)</f>
        <v>0</v>
      </c>
      <c r="K242" s="144"/>
      <c r="L242" s="32"/>
      <c r="M242" s="145" t="s">
        <v>1</v>
      </c>
      <c r="N242" s="146" t="s">
        <v>38</v>
      </c>
      <c r="P242" s="147">
        <f>O242*H242</f>
        <v>0</v>
      </c>
      <c r="Q242" s="147">
        <v>0</v>
      </c>
      <c r="R242" s="147">
        <f>Q242*H242</f>
        <v>0</v>
      </c>
      <c r="S242" s="147">
        <v>0</v>
      </c>
      <c r="T242" s="148">
        <f>S242*H242</f>
        <v>0</v>
      </c>
      <c r="AR242" s="149" t="s">
        <v>247</v>
      </c>
      <c r="AT242" s="149" t="s">
        <v>243</v>
      </c>
      <c r="AU242" s="149" t="s">
        <v>73</v>
      </c>
      <c r="AY242" s="17" t="s">
        <v>241</v>
      </c>
      <c r="BE242" s="150">
        <f>IF(N242="základní",J242,0)</f>
        <v>0</v>
      </c>
      <c r="BF242" s="150">
        <f>IF(N242="snížená",J242,0)</f>
        <v>0</v>
      </c>
      <c r="BG242" s="150">
        <f>IF(N242="zákl. přenesená",J242,0)</f>
        <v>0</v>
      </c>
      <c r="BH242" s="150">
        <f>IF(N242="sníž. přenesená",J242,0)</f>
        <v>0</v>
      </c>
      <c r="BI242" s="150">
        <f>IF(N242="nulová",J242,0)</f>
        <v>0</v>
      </c>
      <c r="BJ242" s="17" t="s">
        <v>81</v>
      </c>
      <c r="BK242" s="150">
        <f>ROUND(I242*H242,2)</f>
        <v>0</v>
      </c>
      <c r="BL242" s="17" t="s">
        <v>247</v>
      </c>
      <c r="BM242" s="149" t="s">
        <v>466</v>
      </c>
    </row>
    <row r="243" spans="2:47" s="1" customFormat="1" ht="19.5">
      <c r="B243" s="32"/>
      <c r="D243" s="151" t="s">
        <v>248</v>
      </c>
      <c r="F243" s="152" t="s">
        <v>1684</v>
      </c>
      <c r="I243" s="153"/>
      <c r="L243" s="32"/>
      <c r="M243" s="154"/>
      <c r="T243" s="56"/>
      <c r="AT243" s="17" t="s">
        <v>248</v>
      </c>
      <c r="AU243" s="17" t="s">
        <v>73</v>
      </c>
    </row>
    <row r="244" spans="2:65" s="1" customFormat="1" ht="33" customHeight="1">
      <c r="B244" s="32"/>
      <c r="C244" s="137" t="s">
        <v>357</v>
      </c>
      <c r="D244" s="137" t="s">
        <v>243</v>
      </c>
      <c r="E244" s="138" t="s">
        <v>1685</v>
      </c>
      <c r="F244" s="139" t="s">
        <v>1686</v>
      </c>
      <c r="G244" s="140" t="s">
        <v>263</v>
      </c>
      <c r="H244" s="141">
        <v>3</v>
      </c>
      <c r="I244" s="142"/>
      <c r="J244" s="143">
        <f>ROUND(I244*H244,2)</f>
        <v>0</v>
      </c>
      <c r="K244" s="144"/>
      <c r="L244" s="32"/>
      <c r="M244" s="145" t="s">
        <v>1</v>
      </c>
      <c r="N244" s="146" t="s">
        <v>38</v>
      </c>
      <c r="P244" s="147">
        <f>O244*H244</f>
        <v>0</v>
      </c>
      <c r="Q244" s="147">
        <v>0</v>
      </c>
      <c r="R244" s="147">
        <f>Q244*H244</f>
        <v>0</v>
      </c>
      <c r="S244" s="147">
        <v>0</v>
      </c>
      <c r="T244" s="148">
        <f>S244*H244</f>
        <v>0</v>
      </c>
      <c r="AR244" s="149" t="s">
        <v>247</v>
      </c>
      <c r="AT244" s="149" t="s">
        <v>243</v>
      </c>
      <c r="AU244" s="149" t="s">
        <v>73</v>
      </c>
      <c r="AY244" s="17" t="s">
        <v>241</v>
      </c>
      <c r="BE244" s="150">
        <f>IF(N244="základní",J244,0)</f>
        <v>0</v>
      </c>
      <c r="BF244" s="150">
        <f>IF(N244="snížená",J244,0)</f>
        <v>0</v>
      </c>
      <c r="BG244" s="150">
        <f>IF(N244="zákl. přenesená",J244,0)</f>
        <v>0</v>
      </c>
      <c r="BH244" s="150">
        <f>IF(N244="sníž. přenesená",J244,0)</f>
        <v>0</v>
      </c>
      <c r="BI244" s="150">
        <f>IF(N244="nulová",J244,0)</f>
        <v>0</v>
      </c>
      <c r="BJ244" s="17" t="s">
        <v>81</v>
      </c>
      <c r="BK244" s="150">
        <f>ROUND(I244*H244,2)</f>
        <v>0</v>
      </c>
      <c r="BL244" s="17" t="s">
        <v>247</v>
      </c>
      <c r="BM244" s="149" t="s">
        <v>469</v>
      </c>
    </row>
    <row r="245" spans="2:47" s="1" customFormat="1" ht="19.5">
      <c r="B245" s="32"/>
      <c r="D245" s="151" t="s">
        <v>248</v>
      </c>
      <c r="F245" s="152" t="s">
        <v>1686</v>
      </c>
      <c r="I245" s="153"/>
      <c r="L245" s="32"/>
      <c r="M245" s="154"/>
      <c r="T245" s="56"/>
      <c r="AT245" s="17" t="s">
        <v>248</v>
      </c>
      <c r="AU245" s="17" t="s">
        <v>73</v>
      </c>
    </row>
    <row r="246" spans="2:65" s="1" customFormat="1" ht="16.5" customHeight="1">
      <c r="B246" s="32"/>
      <c r="C246" s="137" t="s">
        <v>470</v>
      </c>
      <c r="D246" s="137" t="s">
        <v>243</v>
      </c>
      <c r="E246" s="138" t="s">
        <v>1687</v>
      </c>
      <c r="F246" s="139" t="s">
        <v>1688</v>
      </c>
      <c r="G246" s="140" t="s">
        <v>426</v>
      </c>
      <c r="H246" s="141">
        <v>18</v>
      </c>
      <c r="I246" s="142"/>
      <c r="J246" s="143">
        <f>ROUND(I246*H246,2)</f>
        <v>0</v>
      </c>
      <c r="K246" s="144"/>
      <c r="L246" s="32"/>
      <c r="M246" s="145" t="s">
        <v>1</v>
      </c>
      <c r="N246" s="146" t="s">
        <v>38</v>
      </c>
      <c r="P246" s="147">
        <f>O246*H246</f>
        <v>0</v>
      </c>
      <c r="Q246" s="147">
        <v>0</v>
      </c>
      <c r="R246" s="147">
        <f>Q246*H246</f>
        <v>0</v>
      </c>
      <c r="S246" s="147">
        <v>0</v>
      </c>
      <c r="T246" s="148">
        <f>S246*H246</f>
        <v>0</v>
      </c>
      <c r="AR246" s="149" t="s">
        <v>247</v>
      </c>
      <c r="AT246" s="149" t="s">
        <v>243</v>
      </c>
      <c r="AU246" s="149" t="s">
        <v>73</v>
      </c>
      <c r="AY246" s="17" t="s">
        <v>241</v>
      </c>
      <c r="BE246" s="150">
        <f>IF(N246="základní",J246,0)</f>
        <v>0</v>
      </c>
      <c r="BF246" s="150">
        <f>IF(N246="snížená",J246,0)</f>
        <v>0</v>
      </c>
      <c r="BG246" s="150">
        <f>IF(N246="zákl. přenesená",J246,0)</f>
        <v>0</v>
      </c>
      <c r="BH246" s="150">
        <f>IF(N246="sníž. přenesená",J246,0)</f>
        <v>0</v>
      </c>
      <c r="BI246" s="150">
        <f>IF(N246="nulová",J246,0)</f>
        <v>0</v>
      </c>
      <c r="BJ246" s="17" t="s">
        <v>81</v>
      </c>
      <c r="BK246" s="150">
        <f>ROUND(I246*H246,2)</f>
        <v>0</v>
      </c>
      <c r="BL246" s="17" t="s">
        <v>247</v>
      </c>
      <c r="BM246" s="149" t="s">
        <v>473</v>
      </c>
    </row>
    <row r="247" spans="2:47" s="1" customFormat="1" ht="11.25">
      <c r="B247" s="32"/>
      <c r="D247" s="151" t="s">
        <v>248</v>
      </c>
      <c r="F247" s="152" t="s">
        <v>1688</v>
      </c>
      <c r="I247" s="153"/>
      <c r="L247" s="32"/>
      <c r="M247" s="154"/>
      <c r="T247" s="56"/>
      <c r="AT247" s="17" t="s">
        <v>248</v>
      </c>
      <c r="AU247" s="17" t="s">
        <v>73</v>
      </c>
    </row>
    <row r="248" spans="2:65" s="1" customFormat="1" ht="37.9" customHeight="1">
      <c r="B248" s="32"/>
      <c r="C248" s="137" t="s">
        <v>361</v>
      </c>
      <c r="D248" s="137" t="s">
        <v>243</v>
      </c>
      <c r="E248" s="138" t="s">
        <v>1689</v>
      </c>
      <c r="F248" s="139" t="s">
        <v>1690</v>
      </c>
      <c r="G248" s="140" t="s">
        <v>263</v>
      </c>
      <c r="H248" s="141">
        <v>8</v>
      </c>
      <c r="I248" s="142"/>
      <c r="J248" s="143">
        <f>ROUND(I248*H248,2)</f>
        <v>0</v>
      </c>
      <c r="K248" s="144"/>
      <c r="L248" s="32"/>
      <c r="M248" s="145" t="s">
        <v>1</v>
      </c>
      <c r="N248" s="146" t="s">
        <v>38</v>
      </c>
      <c r="P248" s="147">
        <f>O248*H248</f>
        <v>0</v>
      </c>
      <c r="Q248" s="147">
        <v>0</v>
      </c>
      <c r="R248" s="147">
        <f>Q248*H248</f>
        <v>0</v>
      </c>
      <c r="S248" s="147">
        <v>0</v>
      </c>
      <c r="T248" s="148">
        <f>S248*H248</f>
        <v>0</v>
      </c>
      <c r="AR248" s="149" t="s">
        <v>247</v>
      </c>
      <c r="AT248" s="149" t="s">
        <v>243</v>
      </c>
      <c r="AU248" s="149" t="s">
        <v>73</v>
      </c>
      <c r="AY248" s="17" t="s">
        <v>241</v>
      </c>
      <c r="BE248" s="150">
        <f>IF(N248="základní",J248,0)</f>
        <v>0</v>
      </c>
      <c r="BF248" s="150">
        <f>IF(N248="snížená",J248,0)</f>
        <v>0</v>
      </c>
      <c r="BG248" s="150">
        <f>IF(N248="zákl. přenesená",J248,0)</f>
        <v>0</v>
      </c>
      <c r="BH248" s="150">
        <f>IF(N248="sníž. přenesená",J248,0)</f>
        <v>0</v>
      </c>
      <c r="BI248" s="150">
        <f>IF(N248="nulová",J248,0)</f>
        <v>0</v>
      </c>
      <c r="BJ248" s="17" t="s">
        <v>81</v>
      </c>
      <c r="BK248" s="150">
        <f>ROUND(I248*H248,2)</f>
        <v>0</v>
      </c>
      <c r="BL248" s="17" t="s">
        <v>247</v>
      </c>
      <c r="BM248" s="149" t="s">
        <v>476</v>
      </c>
    </row>
    <row r="249" spans="2:47" s="1" customFormat="1" ht="19.5">
      <c r="B249" s="32"/>
      <c r="D249" s="151" t="s">
        <v>248</v>
      </c>
      <c r="F249" s="152" t="s">
        <v>1690</v>
      </c>
      <c r="I249" s="153"/>
      <c r="L249" s="32"/>
      <c r="M249" s="154"/>
      <c r="T249" s="56"/>
      <c r="AT249" s="17" t="s">
        <v>248</v>
      </c>
      <c r="AU249" s="17" t="s">
        <v>73</v>
      </c>
    </row>
    <row r="250" spans="2:65" s="1" customFormat="1" ht="37.9" customHeight="1">
      <c r="B250" s="32"/>
      <c r="C250" s="137" t="s">
        <v>477</v>
      </c>
      <c r="D250" s="137" t="s">
        <v>243</v>
      </c>
      <c r="E250" s="138" t="s">
        <v>1691</v>
      </c>
      <c r="F250" s="139" t="s">
        <v>1692</v>
      </c>
      <c r="G250" s="140" t="s">
        <v>263</v>
      </c>
      <c r="H250" s="141">
        <v>8</v>
      </c>
      <c r="I250" s="142"/>
      <c r="J250" s="143">
        <f>ROUND(I250*H250,2)</f>
        <v>0</v>
      </c>
      <c r="K250" s="144"/>
      <c r="L250" s="32"/>
      <c r="M250" s="145" t="s">
        <v>1</v>
      </c>
      <c r="N250" s="146" t="s">
        <v>38</v>
      </c>
      <c r="P250" s="147">
        <f>O250*H250</f>
        <v>0</v>
      </c>
      <c r="Q250" s="147">
        <v>0</v>
      </c>
      <c r="R250" s="147">
        <f>Q250*H250</f>
        <v>0</v>
      </c>
      <c r="S250" s="147">
        <v>0</v>
      </c>
      <c r="T250" s="148">
        <f>S250*H250</f>
        <v>0</v>
      </c>
      <c r="AR250" s="149" t="s">
        <v>247</v>
      </c>
      <c r="AT250" s="149" t="s">
        <v>243</v>
      </c>
      <c r="AU250" s="149" t="s">
        <v>73</v>
      </c>
      <c r="AY250" s="17" t="s">
        <v>241</v>
      </c>
      <c r="BE250" s="150">
        <f>IF(N250="základní",J250,0)</f>
        <v>0</v>
      </c>
      <c r="BF250" s="150">
        <f>IF(N250="snížená",J250,0)</f>
        <v>0</v>
      </c>
      <c r="BG250" s="150">
        <f>IF(N250="zákl. přenesená",J250,0)</f>
        <v>0</v>
      </c>
      <c r="BH250" s="150">
        <f>IF(N250="sníž. přenesená",J250,0)</f>
        <v>0</v>
      </c>
      <c r="BI250" s="150">
        <f>IF(N250="nulová",J250,0)</f>
        <v>0</v>
      </c>
      <c r="BJ250" s="17" t="s">
        <v>81</v>
      </c>
      <c r="BK250" s="150">
        <f>ROUND(I250*H250,2)</f>
        <v>0</v>
      </c>
      <c r="BL250" s="17" t="s">
        <v>247</v>
      </c>
      <c r="BM250" s="149" t="s">
        <v>480</v>
      </c>
    </row>
    <row r="251" spans="2:47" s="1" customFormat="1" ht="19.5">
      <c r="B251" s="32"/>
      <c r="D251" s="151" t="s">
        <v>248</v>
      </c>
      <c r="F251" s="152" t="s">
        <v>1692</v>
      </c>
      <c r="I251" s="153"/>
      <c r="L251" s="32"/>
      <c r="M251" s="154"/>
      <c r="T251" s="56"/>
      <c r="AT251" s="17" t="s">
        <v>248</v>
      </c>
      <c r="AU251" s="17" t="s">
        <v>73</v>
      </c>
    </row>
    <row r="252" spans="2:65" s="1" customFormat="1" ht="21.75" customHeight="1">
      <c r="B252" s="32"/>
      <c r="C252" s="137" t="s">
        <v>364</v>
      </c>
      <c r="D252" s="137" t="s">
        <v>243</v>
      </c>
      <c r="E252" s="138" t="s">
        <v>1693</v>
      </c>
      <c r="F252" s="139" t="s">
        <v>1694</v>
      </c>
      <c r="G252" s="140" t="s">
        <v>263</v>
      </c>
      <c r="H252" s="141">
        <v>4</v>
      </c>
      <c r="I252" s="142"/>
      <c r="J252" s="143">
        <f>ROUND(I252*H252,2)</f>
        <v>0</v>
      </c>
      <c r="K252" s="144"/>
      <c r="L252" s="32"/>
      <c r="M252" s="145" t="s">
        <v>1</v>
      </c>
      <c r="N252" s="146" t="s">
        <v>38</v>
      </c>
      <c r="P252" s="147">
        <f>O252*H252</f>
        <v>0</v>
      </c>
      <c r="Q252" s="147">
        <v>0</v>
      </c>
      <c r="R252" s="147">
        <f>Q252*H252</f>
        <v>0</v>
      </c>
      <c r="S252" s="147">
        <v>0</v>
      </c>
      <c r="T252" s="148">
        <f>S252*H252</f>
        <v>0</v>
      </c>
      <c r="AR252" s="149" t="s">
        <v>247</v>
      </c>
      <c r="AT252" s="149" t="s">
        <v>243</v>
      </c>
      <c r="AU252" s="149" t="s">
        <v>73</v>
      </c>
      <c r="AY252" s="17" t="s">
        <v>241</v>
      </c>
      <c r="BE252" s="150">
        <f>IF(N252="základní",J252,0)</f>
        <v>0</v>
      </c>
      <c r="BF252" s="150">
        <f>IF(N252="snížená",J252,0)</f>
        <v>0</v>
      </c>
      <c r="BG252" s="150">
        <f>IF(N252="zákl. přenesená",J252,0)</f>
        <v>0</v>
      </c>
      <c r="BH252" s="150">
        <f>IF(N252="sníž. přenesená",J252,0)</f>
        <v>0</v>
      </c>
      <c r="BI252" s="150">
        <f>IF(N252="nulová",J252,0)</f>
        <v>0</v>
      </c>
      <c r="BJ252" s="17" t="s">
        <v>81</v>
      </c>
      <c r="BK252" s="150">
        <f>ROUND(I252*H252,2)</f>
        <v>0</v>
      </c>
      <c r="BL252" s="17" t="s">
        <v>247</v>
      </c>
      <c r="BM252" s="149" t="s">
        <v>483</v>
      </c>
    </row>
    <row r="253" spans="2:47" s="1" customFormat="1" ht="11.25">
      <c r="B253" s="32"/>
      <c r="D253" s="151" t="s">
        <v>248</v>
      </c>
      <c r="F253" s="152" t="s">
        <v>1694</v>
      </c>
      <c r="I253" s="153"/>
      <c r="L253" s="32"/>
      <c r="M253" s="154"/>
      <c r="T253" s="56"/>
      <c r="AT253" s="17" t="s">
        <v>248</v>
      </c>
      <c r="AU253" s="17" t="s">
        <v>73</v>
      </c>
    </row>
    <row r="254" spans="2:65" s="1" customFormat="1" ht="16.5" customHeight="1">
      <c r="B254" s="32"/>
      <c r="C254" s="137" t="s">
        <v>484</v>
      </c>
      <c r="D254" s="137" t="s">
        <v>243</v>
      </c>
      <c r="E254" s="138" t="s">
        <v>1695</v>
      </c>
      <c r="F254" s="139" t="s">
        <v>1696</v>
      </c>
      <c r="G254" s="140" t="s">
        <v>609</v>
      </c>
      <c r="H254" s="141">
        <v>0.22</v>
      </c>
      <c r="I254" s="142"/>
      <c r="J254" s="143">
        <f>ROUND(I254*H254,2)</f>
        <v>0</v>
      </c>
      <c r="K254" s="144"/>
      <c r="L254" s="32"/>
      <c r="M254" s="145" t="s">
        <v>1</v>
      </c>
      <c r="N254" s="146" t="s">
        <v>38</v>
      </c>
      <c r="P254" s="147">
        <f>O254*H254</f>
        <v>0</v>
      </c>
      <c r="Q254" s="147">
        <v>0</v>
      </c>
      <c r="R254" s="147">
        <f>Q254*H254</f>
        <v>0</v>
      </c>
      <c r="S254" s="147">
        <v>0</v>
      </c>
      <c r="T254" s="148">
        <f>S254*H254</f>
        <v>0</v>
      </c>
      <c r="AR254" s="149" t="s">
        <v>247</v>
      </c>
      <c r="AT254" s="149" t="s">
        <v>243</v>
      </c>
      <c r="AU254" s="149" t="s">
        <v>73</v>
      </c>
      <c r="AY254" s="17" t="s">
        <v>241</v>
      </c>
      <c r="BE254" s="150">
        <f>IF(N254="základní",J254,0)</f>
        <v>0</v>
      </c>
      <c r="BF254" s="150">
        <f>IF(N254="snížená",J254,0)</f>
        <v>0</v>
      </c>
      <c r="BG254" s="150">
        <f>IF(N254="zákl. přenesená",J254,0)</f>
        <v>0</v>
      </c>
      <c r="BH254" s="150">
        <f>IF(N254="sníž. přenesená",J254,0)</f>
        <v>0</v>
      </c>
      <c r="BI254" s="150">
        <f>IF(N254="nulová",J254,0)</f>
        <v>0</v>
      </c>
      <c r="BJ254" s="17" t="s">
        <v>81</v>
      </c>
      <c r="BK254" s="150">
        <f>ROUND(I254*H254,2)</f>
        <v>0</v>
      </c>
      <c r="BL254" s="17" t="s">
        <v>247</v>
      </c>
      <c r="BM254" s="149" t="s">
        <v>487</v>
      </c>
    </row>
    <row r="255" spans="2:47" s="1" customFormat="1" ht="11.25">
      <c r="B255" s="32"/>
      <c r="D255" s="151" t="s">
        <v>248</v>
      </c>
      <c r="F255" s="152" t="s">
        <v>1696</v>
      </c>
      <c r="I255" s="153"/>
      <c r="L255" s="32"/>
      <c r="M255" s="167"/>
      <c r="N255" s="168"/>
      <c r="O255" s="168"/>
      <c r="P255" s="168"/>
      <c r="Q255" s="168"/>
      <c r="R255" s="168"/>
      <c r="S255" s="168"/>
      <c r="T255" s="169"/>
      <c r="AT255" s="17" t="s">
        <v>248</v>
      </c>
      <c r="AU255" s="17" t="s">
        <v>73</v>
      </c>
    </row>
    <row r="256" spans="2:12" s="1" customFormat="1" ht="6.95" customHeight="1">
      <c r="B256" s="44"/>
      <c r="C256" s="45"/>
      <c r="D256" s="45"/>
      <c r="E256" s="45"/>
      <c r="F256" s="45"/>
      <c r="G256" s="45"/>
      <c r="H256" s="45"/>
      <c r="I256" s="45"/>
      <c r="J256" s="45"/>
      <c r="K256" s="45"/>
      <c r="L256" s="32"/>
    </row>
  </sheetData>
  <sheetProtection algorithmName="SHA-512" hashValue="5UjvRqFQ8ctt9YvQ3ByT3Amj06tLd2gKGHCt/Vyt1DAWoGXDxIZDZ8pLXXeOGXzVfnTuI7E03F34NV/uVIOC8w==" saltValue="ZGLiwGegKHb1XAPkSC0UniDB4dQjPjT347+q2iDaC3Fq8yHxrnHbO2+JCb6qG9hL1zKZ04V4dFlA8yg32kdNhg==" spinCount="100000" sheet="1" objects="1" scenarios="1" formatColumns="0" formatRows="0" autoFilter="0"/>
  <autoFilter ref="C115:K255"/>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6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101</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1697</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ROUND((SUM(BE116:BE168)),2)</f>
        <v>0</v>
      </c>
      <c r="I33" s="96">
        <v>0.21</v>
      </c>
      <c r="J33" s="86">
        <f>ROUND(((SUM(BE116:BE168))*I33),2)</f>
        <v>0</v>
      </c>
      <c r="L33" s="32"/>
    </row>
    <row r="34" spans="2:12" s="1" customFormat="1" ht="14.45" customHeight="1">
      <c r="B34" s="32"/>
      <c r="E34" s="27" t="s">
        <v>39</v>
      </c>
      <c r="F34" s="86">
        <f>ROUND((SUM(BF116:BF168)),2)</f>
        <v>0</v>
      </c>
      <c r="I34" s="96">
        <v>0.15</v>
      </c>
      <c r="J34" s="86">
        <f>ROUND(((SUM(BF116:BF168))*I34),2)</f>
        <v>0</v>
      </c>
      <c r="L34" s="32"/>
    </row>
    <row r="35" spans="2:12" s="1" customFormat="1" ht="14.45" customHeight="1" hidden="1">
      <c r="B35" s="32"/>
      <c r="E35" s="27" t="s">
        <v>40</v>
      </c>
      <c r="F35" s="86">
        <f>ROUND((SUM(BG116:BG168)),2)</f>
        <v>0</v>
      </c>
      <c r="I35" s="96">
        <v>0.21</v>
      </c>
      <c r="J35" s="86">
        <f>0</f>
        <v>0</v>
      </c>
      <c r="L35" s="32"/>
    </row>
    <row r="36" spans="2:12" s="1" customFormat="1" ht="14.45" customHeight="1" hidden="1">
      <c r="B36" s="32"/>
      <c r="E36" s="27" t="s">
        <v>41</v>
      </c>
      <c r="F36" s="86">
        <f>ROUND((SUM(BH116:BH168)),2)</f>
        <v>0</v>
      </c>
      <c r="I36" s="96">
        <v>0.15</v>
      </c>
      <c r="J36" s="86">
        <f>0</f>
        <v>0</v>
      </c>
      <c r="L36" s="32"/>
    </row>
    <row r="37" spans="2:12" s="1" customFormat="1" ht="14.45" customHeight="1" hidden="1">
      <c r="B37" s="32"/>
      <c r="E37" s="27" t="s">
        <v>42</v>
      </c>
      <c r="F37" s="86">
        <f>ROUND((SUM(BI116:BI168)),2)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02-31_Zapojovac - PS 02-31</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02-31_Zapojovac - PS 02-31</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SUM(P117:P168)</f>
        <v>0</v>
      </c>
      <c r="Q116" s="53"/>
      <c r="R116" s="122">
        <f>SUM(R117:R168)</f>
        <v>0</v>
      </c>
      <c r="S116" s="53"/>
      <c r="T116" s="123">
        <f>SUM(T117:T168)</f>
        <v>0</v>
      </c>
      <c r="AT116" s="17" t="s">
        <v>72</v>
      </c>
      <c r="AU116" s="17" t="s">
        <v>212</v>
      </c>
      <c r="BK116" s="124">
        <f>SUM(BK117:BK168)</f>
        <v>0</v>
      </c>
    </row>
    <row r="117" spans="2:65" s="1" customFormat="1" ht="37.9" customHeight="1">
      <c r="B117" s="32"/>
      <c r="C117" s="137" t="s">
        <v>81</v>
      </c>
      <c r="D117" s="137" t="s">
        <v>243</v>
      </c>
      <c r="E117" s="138" t="s">
        <v>1698</v>
      </c>
      <c r="F117" s="139" t="s">
        <v>1699</v>
      </c>
      <c r="G117" s="140" t="s">
        <v>267</v>
      </c>
      <c r="H117" s="141">
        <v>9</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9.5">
      <c r="B118" s="32"/>
      <c r="D118" s="151" t="s">
        <v>248</v>
      </c>
      <c r="F118" s="152" t="s">
        <v>1699</v>
      </c>
      <c r="I118" s="153"/>
      <c r="L118" s="32"/>
      <c r="M118" s="154"/>
      <c r="T118" s="56"/>
      <c r="AT118" s="17" t="s">
        <v>248</v>
      </c>
      <c r="AU118" s="17" t="s">
        <v>73</v>
      </c>
    </row>
    <row r="119" spans="2:65" s="1" customFormat="1" ht="24.2" customHeight="1">
      <c r="B119" s="32"/>
      <c r="C119" s="137" t="s">
        <v>83</v>
      </c>
      <c r="D119" s="137" t="s">
        <v>243</v>
      </c>
      <c r="E119" s="138" t="s">
        <v>1700</v>
      </c>
      <c r="F119" s="139" t="s">
        <v>1701</v>
      </c>
      <c r="G119" s="140" t="s">
        <v>263</v>
      </c>
      <c r="H119" s="141">
        <v>2</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9.5">
      <c r="B120" s="32"/>
      <c r="D120" s="151" t="s">
        <v>248</v>
      </c>
      <c r="F120" s="152" t="s">
        <v>1701</v>
      </c>
      <c r="I120" s="153"/>
      <c r="L120" s="32"/>
      <c r="M120" s="154"/>
      <c r="T120" s="56"/>
      <c r="AT120" s="17" t="s">
        <v>248</v>
      </c>
      <c r="AU120" s="17" t="s">
        <v>73</v>
      </c>
    </row>
    <row r="121" spans="2:65" s="1" customFormat="1" ht="24.2" customHeight="1">
      <c r="B121" s="32"/>
      <c r="C121" s="137" t="s">
        <v>251</v>
      </c>
      <c r="D121" s="137" t="s">
        <v>243</v>
      </c>
      <c r="E121" s="138" t="s">
        <v>1702</v>
      </c>
      <c r="F121" s="139" t="s">
        <v>1703</v>
      </c>
      <c r="G121" s="140" t="s">
        <v>263</v>
      </c>
      <c r="H121" s="141">
        <v>1</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9.5">
      <c r="B122" s="32"/>
      <c r="D122" s="151" t="s">
        <v>248</v>
      </c>
      <c r="F122" s="152" t="s">
        <v>1703</v>
      </c>
      <c r="I122" s="153"/>
      <c r="L122" s="32"/>
      <c r="M122" s="154"/>
      <c r="T122" s="56"/>
      <c r="AT122" s="17" t="s">
        <v>248</v>
      </c>
      <c r="AU122" s="17" t="s">
        <v>73</v>
      </c>
    </row>
    <row r="123" spans="2:65" s="1" customFormat="1" ht="33" customHeight="1">
      <c r="B123" s="32"/>
      <c r="C123" s="137" t="s">
        <v>247</v>
      </c>
      <c r="D123" s="137" t="s">
        <v>243</v>
      </c>
      <c r="E123" s="138" t="s">
        <v>1704</v>
      </c>
      <c r="F123" s="139" t="s">
        <v>1705</v>
      </c>
      <c r="G123" s="140" t="s">
        <v>263</v>
      </c>
      <c r="H123" s="141">
        <v>3</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9.5">
      <c r="B124" s="32"/>
      <c r="D124" s="151" t="s">
        <v>248</v>
      </c>
      <c r="F124" s="152" t="s">
        <v>1705</v>
      </c>
      <c r="I124" s="153"/>
      <c r="L124" s="32"/>
      <c r="M124" s="154"/>
      <c r="T124" s="56"/>
      <c r="AT124" s="17" t="s">
        <v>248</v>
      </c>
      <c r="AU124" s="17" t="s">
        <v>73</v>
      </c>
    </row>
    <row r="125" spans="2:65" s="1" customFormat="1" ht="24.2" customHeight="1">
      <c r="B125" s="32"/>
      <c r="C125" s="137" t="s">
        <v>259</v>
      </c>
      <c r="D125" s="137" t="s">
        <v>243</v>
      </c>
      <c r="E125" s="138" t="s">
        <v>1706</v>
      </c>
      <c r="F125" s="139" t="s">
        <v>1707</v>
      </c>
      <c r="G125" s="140" t="s">
        <v>263</v>
      </c>
      <c r="H125" s="141">
        <v>1</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9.5">
      <c r="B126" s="32"/>
      <c r="D126" s="151" t="s">
        <v>248</v>
      </c>
      <c r="F126" s="152" t="s">
        <v>1707</v>
      </c>
      <c r="I126" s="153"/>
      <c r="L126" s="32"/>
      <c r="M126" s="154"/>
      <c r="T126" s="56"/>
      <c r="AT126" s="17" t="s">
        <v>248</v>
      </c>
      <c r="AU126" s="17" t="s">
        <v>73</v>
      </c>
    </row>
    <row r="127" spans="2:65" s="1" customFormat="1" ht="24.2" customHeight="1">
      <c r="B127" s="32"/>
      <c r="C127" s="137" t="s">
        <v>254</v>
      </c>
      <c r="D127" s="137" t="s">
        <v>243</v>
      </c>
      <c r="E127" s="138" t="s">
        <v>1708</v>
      </c>
      <c r="F127" s="139" t="s">
        <v>1709</v>
      </c>
      <c r="G127" s="140" t="s">
        <v>267</v>
      </c>
      <c r="H127" s="141">
        <v>9</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1.25">
      <c r="B128" s="32"/>
      <c r="D128" s="151" t="s">
        <v>248</v>
      </c>
      <c r="F128" s="152" t="s">
        <v>1709</v>
      </c>
      <c r="I128" s="153"/>
      <c r="L128" s="32"/>
      <c r="M128" s="154"/>
      <c r="T128" s="56"/>
      <c r="AT128" s="17" t="s">
        <v>248</v>
      </c>
      <c r="AU128" s="17" t="s">
        <v>73</v>
      </c>
    </row>
    <row r="129" spans="2:65" s="1" customFormat="1" ht="24.2" customHeight="1">
      <c r="B129" s="32"/>
      <c r="C129" s="137" t="s">
        <v>269</v>
      </c>
      <c r="D129" s="137" t="s">
        <v>243</v>
      </c>
      <c r="E129" s="138" t="s">
        <v>1710</v>
      </c>
      <c r="F129" s="139" t="s">
        <v>1711</v>
      </c>
      <c r="G129" s="140" t="s">
        <v>263</v>
      </c>
      <c r="H129" s="141">
        <v>3</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9.5">
      <c r="B130" s="32"/>
      <c r="D130" s="151" t="s">
        <v>248</v>
      </c>
      <c r="F130" s="152" t="s">
        <v>1711</v>
      </c>
      <c r="I130" s="153"/>
      <c r="L130" s="32"/>
      <c r="M130" s="154"/>
      <c r="T130" s="56"/>
      <c r="AT130" s="17" t="s">
        <v>248</v>
      </c>
      <c r="AU130" s="17" t="s">
        <v>73</v>
      </c>
    </row>
    <row r="131" spans="2:65" s="1" customFormat="1" ht="37.9" customHeight="1">
      <c r="B131" s="32"/>
      <c r="C131" s="137" t="s">
        <v>258</v>
      </c>
      <c r="D131" s="137" t="s">
        <v>243</v>
      </c>
      <c r="E131" s="138" t="s">
        <v>1569</v>
      </c>
      <c r="F131" s="139" t="s">
        <v>1570</v>
      </c>
      <c r="G131" s="140" t="s">
        <v>263</v>
      </c>
      <c r="H131" s="141">
        <v>1</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1570</v>
      </c>
      <c r="I132" s="153"/>
      <c r="L132" s="32"/>
      <c r="M132" s="154"/>
      <c r="T132" s="56"/>
      <c r="AT132" s="17" t="s">
        <v>248</v>
      </c>
      <c r="AU132" s="17" t="s">
        <v>73</v>
      </c>
    </row>
    <row r="133" spans="2:65" s="1" customFormat="1" ht="37.9" customHeight="1">
      <c r="B133" s="32"/>
      <c r="C133" s="137" t="s">
        <v>276</v>
      </c>
      <c r="D133" s="137" t="s">
        <v>243</v>
      </c>
      <c r="E133" s="138" t="s">
        <v>1571</v>
      </c>
      <c r="F133" s="139" t="s">
        <v>1572</v>
      </c>
      <c r="G133" s="140" t="s">
        <v>263</v>
      </c>
      <c r="H133" s="141">
        <v>1</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9.5">
      <c r="B134" s="32"/>
      <c r="D134" s="151" t="s">
        <v>248</v>
      </c>
      <c r="F134" s="152" t="s">
        <v>1572</v>
      </c>
      <c r="I134" s="153"/>
      <c r="L134" s="32"/>
      <c r="M134" s="154"/>
      <c r="T134" s="56"/>
      <c r="AT134" s="17" t="s">
        <v>248</v>
      </c>
      <c r="AU134" s="17" t="s">
        <v>73</v>
      </c>
    </row>
    <row r="135" spans="2:65" s="1" customFormat="1" ht="37.9" customHeight="1">
      <c r="B135" s="32"/>
      <c r="C135" s="137" t="s">
        <v>264</v>
      </c>
      <c r="D135" s="137" t="s">
        <v>243</v>
      </c>
      <c r="E135" s="138" t="s">
        <v>1712</v>
      </c>
      <c r="F135" s="139" t="s">
        <v>1713</v>
      </c>
      <c r="G135" s="140" t="s">
        <v>263</v>
      </c>
      <c r="H135" s="141">
        <v>3</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9.5">
      <c r="B136" s="32"/>
      <c r="D136" s="151" t="s">
        <v>248</v>
      </c>
      <c r="F136" s="152" t="s">
        <v>1713</v>
      </c>
      <c r="I136" s="153"/>
      <c r="L136" s="32"/>
      <c r="M136" s="154"/>
      <c r="T136" s="56"/>
      <c r="AT136" s="17" t="s">
        <v>248</v>
      </c>
      <c r="AU136" s="17" t="s">
        <v>73</v>
      </c>
    </row>
    <row r="137" spans="2:65" s="1" customFormat="1" ht="24.2" customHeight="1">
      <c r="B137" s="32"/>
      <c r="C137" s="137" t="s">
        <v>283</v>
      </c>
      <c r="D137" s="137" t="s">
        <v>243</v>
      </c>
      <c r="E137" s="138" t="s">
        <v>1714</v>
      </c>
      <c r="F137" s="139" t="s">
        <v>1715</v>
      </c>
      <c r="G137" s="140" t="s">
        <v>263</v>
      </c>
      <c r="H137" s="141">
        <v>3</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1.25">
      <c r="B138" s="32"/>
      <c r="D138" s="151" t="s">
        <v>248</v>
      </c>
      <c r="F138" s="152" t="s">
        <v>1715</v>
      </c>
      <c r="I138" s="153"/>
      <c r="L138" s="32"/>
      <c r="M138" s="154"/>
      <c r="T138" s="56"/>
      <c r="AT138" s="17" t="s">
        <v>248</v>
      </c>
      <c r="AU138" s="17" t="s">
        <v>73</v>
      </c>
    </row>
    <row r="139" spans="2:65" s="1" customFormat="1" ht="21.75" customHeight="1">
      <c r="B139" s="32"/>
      <c r="C139" s="137" t="s">
        <v>268</v>
      </c>
      <c r="D139" s="137" t="s">
        <v>243</v>
      </c>
      <c r="E139" s="138" t="s">
        <v>1716</v>
      </c>
      <c r="F139" s="139" t="s">
        <v>1717</v>
      </c>
      <c r="G139" s="140" t="s">
        <v>267</v>
      </c>
      <c r="H139" s="141">
        <v>25</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1.25">
      <c r="B140" s="32"/>
      <c r="D140" s="151" t="s">
        <v>248</v>
      </c>
      <c r="F140" s="152" t="s">
        <v>1717</v>
      </c>
      <c r="I140" s="153"/>
      <c r="L140" s="32"/>
      <c r="M140" s="154"/>
      <c r="T140" s="56"/>
      <c r="AT140" s="17" t="s">
        <v>248</v>
      </c>
      <c r="AU140" s="17" t="s">
        <v>73</v>
      </c>
    </row>
    <row r="141" spans="2:65" s="1" customFormat="1" ht="37.9" customHeight="1">
      <c r="B141" s="32"/>
      <c r="C141" s="137" t="s">
        <v>290</v>
      </c>
      <c r="D141" s="137" t="s">
        <v>243</v>
      </c>
      <c r="E141" s="138" t="s">
        <v>1606</v>
      </c>
      <c r="F141" s="139" t="s">
        <v>1607</v>
      </c>
      <c r="G141" s="140" t="s">
        <v>263</v>
      </c>
      <c r="H141" s="141">
        <v>1</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9.5">
      <c r="B142" s="32"/>
      <c r="D142" s="151" t="s">
        <v>248</v>
      </c>
      <c r="F142" s="152" t="s">
        <v>1607</v>
      </c>
      <c r="I142" s="153"/>
      <c r="L142" s="32"/>
      <c r="M142" s="154"/>
      <c r="T142" s="56"/>
      <c r="AT142" s="17" t="s">
        <v>248</v>
      </c>
      <c r="AU142" s="17" t="s">
        <v>73</v>
      </c>
    </row>
    <row r="143" spans="2:65" s="1" customFormat="1" ht="16.5" customHeight="1">
      <c r="B143" s="32"/>
      <c r="C143" s="137" t="s">
        <v>272</v>
      </c>
      <c r="D143" s="137" t="s">
        <v>243</v>
      </c>
      <c r="E143" s="138" t="s">
        <v>1608</v>
      </c>
      <c r="F143" s="139" t="s">
        <v>1609</v>
      </c>
      <c r="G143" s="140" t="s">
        <v>263</v>
      </c>
      <c r="H143" s="141">
        <v>2</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11.25">
      <c r="B144" s="32"/>
      <c r="D144" s="151" t="s">
        <v>248</v>
      </c>
      <c r="F144" s="152" t="s">
        <v>1609</v>
      </c>
      <c r="I144" s="153"/>
      <c r="L144" s="32"/>
      <c r="M144" s="154"/>
      <c r="T144" s="56"/>
      <c r="AT144" s="17" t="s">
        <v>248</v>
      </c>
      <c r="AU144" s="17" t="s">
        <v>73</v>
      </c>
    </row>
    <row r="145" spans="2:65" s="1" customFormat="1" ht="33" customHeight="1">
      <c r="B145" s="32"/>
      <c r="C145" s="137" t="s">
        <v>8</v>
      </c>
      <c r="D145" s="137" t="s">
        <v>243</v>
      </c>
      <c r="E145" s="138" t="s">
        <v>1718</v>
      </c>
      <c r="F145" s="139" t="s">
        <v>1719</v>
      </c>
      <c r="G145" s="140" t="s">
        <v>267</v>
      </c>
      <c r="H145" s="141">
        <v>25</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9.5">
      <c r="B146" s="32"/>
      <c r="D146" s="151" t="s">
        <v>248</v>
      </c>
      <c r="F146" s="152" t="s">
        <v>1719</v>
      </c>
      <c r="I146" s="153"/>
      <c r="L146" s="32"/>
      <c r="M146" s="154"/>
      <c r="T146" s="56"/>
      <c r="AT146" s="17" t="s">
        <v>248</v>
      </c>
      <c r="AU146" s="17" t="s">
        <v>73</v>
      </c>
    </row>
    <row r="147" spans="2:65" s="1" customFormat="1" ht="33" customHeight="1">
      <c r="B147" s="32"/>
      <c r="C147" s="137" t="s">
        <v>275</v>
      </c>
      <c r="D147" s="137" t="s">
        <v>243</v>
      </c>
      <c r="E147" s="138" t="s">
        <v>1616</v>
      </c>
      <c r="F147" s="139" t="s">
        <v>1617</v>
      </c>
      <c r="G147" s="140" t="s">
        <v>263</v>
      </c>
      <c r="H147" s="141">
        <v>2</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9.5">
      <c r="B148" s="32"/>
      <c r="D148" s="151" t="s">
        <v>248</v>
      </c>
      <c r="F148" s="152" t="s">
        <v>1617</v>
      </c>
      <c r="I148" s="153"/>
      <c r="L148" s="32"/>
      <c r="M148" s="154"/>
      <c r="T148" s="56"/>
      <c r="AT148" s="17" t="s">
        <v>248</v>
      </c>
      <c r="AU148" s="17" t="s">
        <v>73</v>
      </c>
    </row>
    <row r="149" spans="2:65" s="1" customFormat="1" ht="33" customHeight="1">
      <c r="B149" s="32"/>
      <c r="C149" s="137" t="s">
        <v>303</v>
      </c>
      <c r="D149" s="137" t="s">
        <v>243</v>
      </c>
      <c r="E149" s="138" t="s">
        <v>1618</v>
      </c>
      <c r="F149" s="139" t="s">
        <v>1619</v>
      </c>
      <c r="G149" s="140" t="s">
        <v>263</v>
      </c>
      <c r="H149" s="141">
        <v>2</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9.5">
      <c r="B150" s="32"/>
      <c r="D150" s="151" t="s">
        <v>248</v>
      </c>
      <c r="F150" s="152" t="s">
        <v>1619</v>
      </c>
      <c r="I150" s="153"/>
      <c r="L150" s="32"/>
      <c r="M150" s="154"/>
      <c r="T150" s="56"/>
      <c r="AT150" s="17" t="s">
        <v>248</v>
      </c>
      <c r="AU150" s="17" t="s">
        <v>73</v>
      </c>
    </row>
    <row r="151" spans="2:65" s="1" customFormat="1" ht="16.5" customHeight="1">
      <c r="B151" s="32"/>
      <c r="C151" s="137" t="s">
        <v>279</v>
      </c>
      <c r="D151" s="137" t="s">
        <v>243</v>
      </c>
      <c r="E151" s="138" t="s">
        <v>1720</v>
      </c>
      <c r="F151" s="139" t="s">
        <v>1721</v>
      </c>
      <c r="G151" s="140" t="s">
        <v>263</v>
      </c>
      <c r="H151" s="141">
        <v>3</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1.25">
      <c r="B152" s="32"/>
      <c r="D152" s="151" t="s">
        <v>248</v>
      </c>
      <c r="F152" s="152" t="s">
        <v>1721</v>
      </c>
      <c r="I152" s="153"/>
      <c r="L152" s="32"/>
      <c r="M152" s="154"/>
      <c r="T152" s="56"/>
      <c r="AT152" s="17" t="s">
        <v>248</v>
      </c>
      <c r="AU152" s="17" t="s">
        <v>73</v>
      </c>
    </row>
    <row r="153" spans="2:65" s="1" customFormat="1" ht="16.5" customHeight="1">
      <c r="B153" s="32"/>
      <c r="C153" s="137" t="s">
        <v>310</v>
      </c>
      <c r="D153" s="137" t="s">
        <v>243</v>
      </c>
      <c r="E153" s="138" t="s">
        <v>1722</v>
      </c>
      <c r="F153" s="139" t="s">
        <v>1723</v>
      </c>
      <c r="G153" s="140" t="s">
        <v>263</v>
      </c>
      <c r="H153" s="141">
        <v>1</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1.25">
      <c r="B154" s="32"/>
      <c r="D154" s="151" t="s">
        <v>248</v>
      </c>
      <c r="F154" s="152" t="s">
        <v>1723</v>
      </c>
      <c r="I154" s="153"/>
      <c r="L154" s="32"/>
      <c r="M154" s="154"/>
      <c r="T154" s="56"/>
      <c r="AT154" s="17" t="s">
        <v>248</v>
      </c>
      <c r="AU154" s="17" t="s">
        <v>73</v>
      </c>
    </row>
    <row r="155" spans="2:65" s="1" customFormat="1" ht="16.5" customHeight="1">
      <c r="B155" s="32"/>
      <c r="C155" s="137" t="s">
        <v>282</v>
      </c>
      <c r="D155" s="137" t="s">
        <v>243</v>
      </c>
      <c r="E155" s="138" t="s">
        <v>1724</v>
      </c>
      <c r="F155" s="139" t="s">
        <v>1725</v>
      </c>
      <c r="G155" s="140" t="s">
        <v>263</v>
      </c>
      <c r="H155" s="141">
        <v>1</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1.25">
      <c r="B156" s="32"/>
      <c r="D156" s="151" t="s">
        <v>248</v>
      </c>
      <c r="F156" s="152" t="s">
        <v>1725</v>
      </c>
      <c r="I156" s="153"/>
      <c r="L156" s="32"/>
      <c r="M156" s="154"/>
      <c r="T156" s="56"/>
      <c r="AT156" s="17" t="s">
        <v>248</v>
      </c>
      <c r="AU156" s="17" t="s">
        <v>73</v>
      </c>
    </row>
    <row r="157" spans="2:65" s="1" customFormat="1" ht="16.5" customHeight="1">
      <c r="B157" s="32"/>
      <c r="C157" s="137" t="s">
        <v>7</v>
      </c>
      <c r="D157" s="137" t="s">
        <v>243</v>
      </c>
      <c r="E157" s="138" t="s">
        <v>1726</v>
      </c>
      <c r="F157" s="139" t="s">
        <v>1727</v>
      </c>
      <c r="G157" s="140" t="s">
        <v>263</v>
      </c>
      <c r="H157" s="141">
        <v>3</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1.25">
      <c r="B158" s="32"/>
      <c r="D158" s="151" t="s">
        <v>248</v>
      </c>
      <c r="F158" s="152" t="s">
        <v>1727</v>
      </c>
      <c r="I158" s="153"/>
      <c r="L158" s="32"/>
      <c r="M158" s="154"/>
      <c r="T158" s="56"/>
      <c r="AT158" s="17" t="s">
        <v>248</v>
      </c>
      <c r="AU158" s="17" t="s">
        <v>73</v>
      </c>
    </row>
    <row r="159" spans="2:65" s="1" customFormat="1" ht="24.2" customHeight="1">
      <c r="B159" s="32"/>
      <c r="C159" s="137" t="s">
        <v>286</v>
      </c>
      <c r="D159" s="137" t="s">
        <v>243</v>
      </c>
      <c r="E159" s="138" t="s">
        <v>1728</v>
      </c>
      <c r="F159" s="139" t="s">
        <v>1729</v>
      </c>
      <c r="G159" s="140" t="s">
        <v>263</v>
      </c>
      <c r="H159" s="141">
        <v>1</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11.25">
      <c r="B160" s="32"/>
      <c r="D160" s="151" t="s">
        <v>248</v>
      </c>
      <c r="F160" s="152" t="s">
        <v>1729</v>
      </c>
      <c r="I160" s="153"/>
      <c r="L160" s="32"/>
      <c r="M160" s="154"/>
      <c r="T160" s="56"/>
      <c r="AT160" s="17" t="s">
        <v>248</v>
      </c>
      <c r="AU160" s="17" t="s">
        <v>73</v>
      </c>
    </row>
    <row r="161" spans="2:65" s="1" customFormat="1" ht="24.2" customHeight="1">
      <c r="B161" s="32"/>
      <c r="C161" s="137" t="s">
        <v>323</v>
      </c>
      <c r="D161" s="137" t="s">
        <v>243</v>
      </c>
      <c r="E161" s="138" t="s">
        <v>1730</v>
      </c>
      <c r="F161" s="139" t="s">
        <v>1731</v>
      </c>
      <c r="G161" s="140" t="s">
        <v>263</v>
      </c>
      <c r="H161" s="141">
        <v>1</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9.5">
      <c r="B162" s="32"/>
      <c r="D162" s="151" t="s">
        <v>248</v>
      </c>
      <c r="F162" s="152" t="s">
        <v>1731</v>
      </c>
      <c r="I162" s="153"/>
      <c r="L162" s="32"/>
      <c r="M162" s="154"/>
      <c r="T162" s="56"/>
      <c r="AT162" s="17" t="s">
        <v>248</v>
      </c>
      <c r="AU162" s="17" t="s">
        <v>73</v>
      </c>
    </row>
    <row r="163" spans="2:65" s="1" customFormat="1" ht="24.2" customHeight="1">
      <c r="B163" s="32"/>
      <c r="C163" s="137" t="s">
        <v>289</v>
      </c>
      <c r="D163" s="137" t="s">
        <v>243</v>
      </c>
      <c r="E163" s="138" t="s">
        <v>1732</v>
      </c>
      <c r="F163" s="139" t="s">
        <v>1733</v>
      </c>
      <c r="G163" s="140" t="s">
        <v>1163</v>
      </c>
      <c r="H163" s="141">
        <v>8</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1.25">
      <c r="B164" s="32"/>
      <c r="D164" s="151" t="s">
        <v>248</v>
      </c>
      <c r="F164" s="152" t="s">
        <v>1733</v>
      </c>
      <c r="I164" s="153"/>
      <c r="L164" s="32"/>
      <c r="M164" s="154"/>
      <c r="T164" s="56"/>
      <c r="AT164" s="17" t="s">
        <v>248</v>
      </c>
      <c r="AU164" s="17" t="s">
        <v>73</v>
      </c>
    </row>
    <row r="165" spans="2:65" s="1" customFormat="1" ht="16.5" customHeight="1">
      <c r="B165" s="32"/>
      <c r="C165" s="137" t="s">
        <v>330</v>
      </c>
      <c r="D165" s="137" t="s">
        <v>243</v>
      </c>
      <c r="E165" s="138" t="s">
        <v>1734</v>
      </c>
      <c r="F165" s="139" t="s">
        <v>1735</v>
      </c>
      <c r="G165" s="140" t="s">
        <v>1736</v>
      </c>
      <c r="H165" s="141">
        <v>1</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11.25">
      <c r="B166" s="32"/>
      <c r="D166" s="151" t="s">
        <v>248</v>
      </c>
      <c r="F166" s="152" t="s">
        <v>1735</v>
      </c>
      <c r="I166" s="153"/>
      <c r="L166" s="32"/>
      <c r="M166" s="154"/>
      <c r="T166" s="56"/>
      <c r="AT166" s="17" t="s">
        <v>248</v>
      </c>
      <c r="AU166" s="17" t="s">
        <v>73</v>
      </c>
    </row>
    <row r="167" spans="2:65" s="1" customFormat="1" ht="24.2" customHeight="1">
      <c r="B167" s="32"/>
      <c r="C167" s="137" t="s">
        <v>293</v>
      </c>
      <c r="D167" s="137" t="s">
        <v>243</v>
      </c>
      <c r="E167" s="138" t="s">
        <v>1737</v>
      </c>
      <c r="F167" s="139" t="s">
        <v>1738</v>
      </c>
      <c r="G167" s="140" t="s">
        <v>1739</v>
      </c>
      <c r="H167" s="141">
        <v>0.011</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19.5">
      <c r="B168" s="32"/>
      <c r="D168" s="151" t="s">
        <v>248</v>
      </c>
      <c r="F168" s="152" t="s">
        <v>1738</v>
      </c>
      <c r="I168" s="153"/>
      <c r="L168" s="32"/>
      <c r="M168" s="167"/>
      <c r="N168" s="168"/>
      <c r="O168" s="168"/>
      <c r="P168" s="168"/>
      <c r="Q168" s="168"/>
      <c r="R168" s="168"/>
      <c r="S168" s="168"/>
      <c r="T168" s="169"/>
      <c r="AT168" s="17" t="s">
        <v>248</v>
      </c>
      <c r="AU168" s="17" t="s">
        <v>73</v>
      </c>
    </row>
    <row r="169" spans="2:12" s="1" customFormat="1" ht="6.95" customHeight="1">
      <c r="B169" s="44"/>
      <c r="C169" s="45"/>
      <c r="D169" s="45"/>
      <c r="E169" s="45"/>
      <c r="F169" s="45"/>
      <c r="G169" s="45"/>
      <c r="H169" s="45"/>
      <c r="I169" s="45"/>
      <c r="J169" s="45"/>
      <c r="K169" s="45"/>
      <c r="L169" s="32"/>
    </row>
  </sheetData>
  <sheetProtection algorithmName="SHA-512" hashValue="Snn/sFp9VDXKPeAYwZ2OQPrYyH0RSa20UCLzH7zzcZOf274csGrLWD45pNUIaDvM+L79RcInobH55vTESQkl+A==" saltValue="RAplgx+64CRs6vE3Th3O0Ai7+gd/3EaiVaWliZFg4d/s05o5zs8HCxtQBiXvmVhyqhofCi90q2FJc5Ei/r89hw==" spinCount="100000" sheet="1" objects="1" scenarios="1" formatColumns="0" formatRows="0" autoFilter="0"/>
  <autoFilter ref="C115:K168"/>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0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07"/>
      <c r="M2" s="207"/>
      <c r="N2" s="207"/>
      <c r="O2" s="207"/>
      <c r="P2" s="207"/>
      <c r="Q2" s="207"/>
      <c r="R2" s="207"/>
      <c r="S2" s="207"/>
      <c r="T2" s="207"/>
      <c r="U2" s="207"/>
      <c r="V2" s="207"/>
      <c r="AT2" s="17" t="s">
        <v>104</v>
      </c>
    </row>
    <row r="3" spans="2:46" ht="6.95" customHeight="1">
      <c r="B3" s="18"/>
      <c r="C3" s="19"/>
      <c r="D3" s="19"/>
      <c r="E3" s="19"/>
      <c r="F3" s="19"/>
      <c r="G3" s="19"/>
      <c r="H3" s="19"/>
      <c r="I3" s="19"/>
      <c r="J3" s="19"/>
      <c r="K3" s="19"/>
      <c r="L3" s="20"/>
      <c r="AT3" s="17" t="s">
        <v>83</v>
      </c>
    </row>
    <row r="4" spans="2:46" ht="24.95" customHeight="1">
      <c r="B4" s="20"/>
      <c r="D4" s="21" t="s">
        <v>205</v>
      </c>
      <c r="L4" s="20"/>
      <c r="M4" s="93" t="s">
        <v>10</v>
      </c>
      <c r="AT4" s="17" t="s">
        <v>4</v>
      </c>
    </row>
    <row r="5" spans="2:12" ht="6.95" customHeight="1">
      <c r="B5" s="20"/>
      <c r="L5" s="20"/>
    </row>
    <row r="6" spans="2:12" ht="12" customHeight="1">
      <c r="B6" s="20"/>
      <c r="D6" s="27" t="s">
        <v>16</v>
      </c>
      <c r="L6" s="20"/>
    </row>
    <row r="7" spans="2:12" ht="16.5" customHeight="1">
      <c r="B7" s="20"/>
      <c r="E7" s="245" t="str">
        <f>'Rekapitulace stavby'!K6</f>
        <v>Oprava trati v úseku Krásná Studánka – Mníšek u Liberce</v>
      </c>
      <c r="F7" s="246"/>
      <c r="G7" s="246"/>
      <c r="H7" s="246"/>
      <c r="L7" s="20"/>
    </row>
    <row r="8" spans="2:12" s="1" customFormat="1" ht="12" customHeight="1">
      <c r="B8" s="32"/>
      <c r="D8" s="27" t="s">
        <v>206</v>
      </c>
      <c r="L8" s="32"/>
    </row>
    <row r="9" spans="2:12" s="1" customFormat="1" ht="16.5" customHeight="1">
      <c r="B9" s="32"/>
      <c r="E9" s="241" t="s">
        <v>1740</v>
      </c>
      <c r="F9" s="247"/>
      <c r="G9" s="247"/>
      <c r="H9" s="247"/>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30. 6. 2023</v>
      </c>
      <c r="L12" s="32"/>
    </row>
    <row r="13" spans="2:12" s="1" customFormat="1" ht="10.9" customHeight="1">
      <c r="B13" s="32"/>
      <c r="L13" s="32"/>
    </row>
    <row r="14" spans="2:12" s="1" customFormat="1" ht="12" customHeight="1">
      <c r="B14" s="32"/>
      <c r="D14" s="27" t="s">
        <v>24</v>
      </c>
      <c r="I14" s="27" t="s">
        <v>25</v>
      </c>
      <c r="J14" s="25" t="str">
        <f>IF('Rekapitulace stavby'!AN10="","",'Rekapitulace stavby'!AN10)</f>
        <v/>
      </c>
      <c r="L14" s="32"/>
    </row>
    <row r="15" spans="2:12" s="1" customFormat="1" ht="18" customHeight="1">
      <c r="B15" s="32"/>
      <c r="E15" s="25" t="str">
        <f>IF('Rekapitulace stavby'!E11="","",'Rekapitulace stavby'!E11)</f>
        <v xml:space="preserve"> </v>
      </c>
      <c r="I15" s="27" t="s">
        <v>26</v>
      </c>
      <c r="J15" s="25" t="str">
        <f>IF('Rekapitulace stavby'!AN11="","",'Rekapitulace stavby'!AN11)</f>
        <v/>
      </c>
      <c r="L15" s="32"/>
    </row>
    <row r="16" spans="2:12" s="1" customFormat="1" ht="6.95" customHeight="1">
      <c r="B16" s="32"/>
      <c r="L16" s="32"/>
    </row>
    <row r="17" spans="2:12" s="1" customFormat="1" ht="12" customHeight="1">
      <c r="B17" s="32"/>
      <c r="D17" s="27" t="s">
        <v>27</v>
      </c>
      <c r="I17" s="27" t="s">
        <v>25</v>
      </c>
      <c r="J17" s="28" t="str">
        <f>'Rekapitulace stavby'!AN13</f>
        <v>Vyplň údaj</v>
      </c>
      <c r="L17" s="32"/>
    </row>
    <row r="18" spans="2:12" s="1" customFormat="1" ht="18" customHeight="1">
      <c r="B18" s="32"/>
      <c r="E18" s="248" t="str">
        <f>'Rekapitulace stavby'!E14</f>
        <v>Vyplň údaj</v>
      </c>
      <c r="F18" s="206"/>
      <c r="G18" s="206"/>
      <c r="H18" s="206"/>
      <c r="I18" s="27" t="s">
        <v>26</v>
      </c>
      <c r="J18" s="28" t="str">
        <f>'Rekapitulace stavby'!AN14</f>
        <v>Vyplň údaj</v>
      </c>
      <c r="L18" s="32"/>
    </row>
    <row r="19" spans="2:12" s="1" customFormat="1" ht="6.95" customHeight="1">
      <c r="B19" s="32"/>
      <c r="L19" s="32"/>
    </row>
    <row r="20" spans="2:12" s="1" customFormat="1" ht="12" customHeight="1">
      <c r="B20" s="32"/>
      <c r="D20" s="27" t="s">
        <v>29</v>
      </c>
      <c r="I20" s="27" t="s">
        <v>25</v>
      </c>
      <c r="J20" s="25" t="str">
        <f>IF('Rekapitulace stavby'!AN16="","",'Rekapitulace stavby'!AN16)</f>
        <v/>
      </c>
      <c r="L20" s="32"/>
    </row>
    <row r="21" spans="2:12" s="1" customFormat="1" ht="18" customHeight="1">
      <c r="B21" s="32"/>
      <c r="E21" s="25" t="str">
        <f>IF('Rekapitulace stavby'!E17="","",'Rekapitulace stavby'!E17)</f>
        <v xml:space="preserve"> </v>
      </c>
      <c r="I21" s="27" t="s">
        <v>26</v>
      </c>
      <c r="J21" s="25" t="str">
        <f>IF('Rekapitulace stavby'!AN17="","",'Rekapitulace stavby'!AN17)</f>
        <v/>
      </c>
      <c r="L21" s="32"/>
    </row>
    <row r="22" spans="2:12" s="1" customFormat="1" ht="6.95" customHeight="1">
      <c r="B22" s="32"/>
      <c r="L22" s="32"/>
    </row>
    <row r="23" spans="2:12" s="1" customFormat="1" ht="12" customHeight="1">
      <c r="B23" s="32"/>
      <c r="D23" s="27" t="s">
        <v>31</v>
      </c>
      <c r="I23" s="27" t="s">
        <v>25</v>
      </c>
      <c r="J23" s="25" t="str">
        <f>IF('Rekapitulace stavby'!AN19="","",'Rekapitulace stavby'!AN19)</f>
        <v/>
      </c>
      <c r="L23" s="32"/>
    </row>
    <row r="24" spans="2:12" s="1" customFormat="1" ht="18" customHeight="1">
      <c r="B24" s="32"/>
      <c r="E24" s="25" t="str">
        <f>IF('Rekapitulace stavby'!E20="","",'Rekapitulace stavby'!E20)</f>
        <v xml:space="preserve"> </v>
      </c>
      <c r="I24" s="27" t="s">
        <v>26</v>
      </c>
      <c r="J24" s="25" t="str">
        <f>IF('Rekapitulace stavby'!AN20="","",'Rekapitulace stavby'!AN20)</f>
        <v/>
      </c>
      <c r="L24" s="32"/>
    </row>
    <row r="25" spans="2:12" s="1" customFormat="1" ht="6.95" customHeight="1">
      <c r="B25" s="32"/>
      <c r="L25" s="32"/>
    </row>
    <row r="26" spans="2:12" s="1" customFormat="1" ht="12" customHeight="1">
      <c r="B26" s="32"/>
      <c r="D26" s="27" t="s">
        <v>32</v>
      </c>
      <c r="L26" s="32"/>
    </row>
    <row r="27" spans="2:12" s="7" customFormat="1" ht="16.5" customHeight="1">
      <c r="B27" s="94"/>
      <c r="E27" s="211" t="s">
        <v>1</v>
      </c>
      <c r="F27" s="211"/>
      <c r="G27" s="211"/>
      <c r="H27" s="211"/>
      <c r="L27" s="94"/>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5" t="s">
        <v>33</v>
      </c>
      <c r="J30" s="66">
        <f>ROUND(J116,2)</f>
        <v>0</v>
      </c>
      <c r="L30" s="32"/>
    </row>
    <row r="31" spans="2:12" s="1" customFormat="1" ht="6.95" customHeight="1">
      <c r="B31" s="32"/>
      <c r="D31" s="53"/>
      <c r="E31" s="53"/>
      <c r="F31" s="53"/>
      <c r="G31" s="53"/>
      <c r="H31" s="53"/>
      <c r="I31" s="53"/>
      <c r="J31" s="53"/>
      <c r="K31" s="53"/>
      <c r="L31" s="32"/>
    </row>
    <row r="32" spans="2:12" s="1" customFormat="1" ht="14.45" customHeight="1">
      <c r="B32" s="32"/>
      <c r="F32" s="35" t="s">
        <v>35</v>
      </c>
      <c r="I32" s="35" t="s">
        <v>34</v>
      </c>
      <c r="J32" s="35" t="s">
        <v>36</v>
      </c>
      <c r="L32" s="32"/>
    </row>
    <row r="33" spans="2:12" s="1" customFormat="1" ht="14.45" customHeight="1">
      <c r="B33" s="32"/>
      <c r="D33" s="55" t="s">
        <v>37</v>
      </c>
      <c r="E33" s="27" t="s">
        <v>38</v>
      </c>
      <c r="F33" s="86">
        <f>ROUND((SUM(BE116:BE204)),2)</f>
        <v>0</v>
      </c>
      <c r="I33" s="96">
        <v>0.21</v>
      </c>
      <c r="J33" s="86">
        <f>ROUND(((SUM(BE116:BE204))*I33),2)</f>
        <v>0</v>
      </c>
      <c r="L33" s="32"/>
    </row>
    <row r="34" spans="2:12" s="1" customFormat="1" ht="14.45" customHeight="1">
      <c r="B34" s="32"/>
      <c r="E34" s="27" t="s">
        <v>39</v>
      </c>
      <c r="F34" s="86">
        <f>ROUND((SUM(BF116:BF204)),2)</f>
        <v>0</v>
      </c>
      <c r="I34" s="96">
        <v>0.15</v>
      </c>
      <c r="J34" s="86">
        <f>ROUND(((SUM(BF116:BF204))*I34),2)</f>
        <v>0</v>
      </c>
      <c r="L34" s="32"/>
    </row>
    <row r="35" spans="2:12" s="1" customFormat="1" ht="14.45" customHeight="1" hidden="1">
      <c r="B35" s="32"/>
      <c r="E35" s="27" t="s">
        <v>40</v>
      </c>
      <c r="F35" s="86">
        <f>ROUND((SUM(BG116:BG204)),2)</f>
        <v>0</v>
      </c>
      <c r="I35" s="96">
        <v>0.21</v>
      </c>
      <c r="J35" s="86">
        <f>0</f>
        <v>0</v>
      </c>
      <c r="L35" s="32"/>
    </row>
    <row r="36" spans="2:12" s="1" customFormat="1" ht="14.45" customHeight="1" hidden="1">
      <c r="B36" s="32"/>
      <c r="E36" s="27" t="s">
        <v>41</v>
      </c>
      <c r="F36" s="86">
        <f>ROUND((SUM(BH116:BH204)),2)</f>
        <v>0</v>
      </c>
      <c r="I36" s="96">
        <v>0.15</v>
      </c>
      <c r="J36" s="86">
        <f>0</f>
        <v>0</v>
      </c>
      <c r="L36" s="32"/>
    </row>
    <row r="37" spans="2:12" s="1" customFormat="1" ht="14.45" customHeight="1" hidden="1">
      <c r="B37" s="32"/>
      <c r="E37" s="27" t="s">
        <v>42</v>
      </c>
      <c r="F37" s="86">
        <f>ROUND((SUM(BI116:BI204)),2)</f>
        <v>0</v>
      </c>
      <c r="I37" s="96">
        <v>0</v>
      </c>
      <c r="J37" s="86">
        <f>0</f>
        <v>0</v>
      </c>
      <c r="L37" s="32"/>
    </row>
    <row r="38" spans="2:12" s="1" customFormat="1" ht="6.95" customHeight="1">
      <c r="B38" s="32"/>
      <c r="L38" s="32"/>
    </row>
    <row r="39" spans="2:12" s="1" customFormat="1" ht="25.35" customHeight="1">
      <c r="B39" s="32"/>
      <c r="C39" s="97"/>
      <c r="D39" s="98" t="s">
        <v>43</v>
      </c>
      <c r="E39" s="57"/>
      <c r="F39" s="57"/>
      <c r="G39" s="99" t="s">
        <v>44</v>
      </c>
      <c r="H39" s="100" t="s">
        <v>45</v>
      </c>
      <c r="I39" s="57"/>
      <c r="J39" s="101">
        <f>SUM(J30:J37)</f>
        <v>0</v>
      </c>
      <c r="K39" s="102"/>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46</v>
      </c>
      <c r="E50" s="42"/>
      <c r="F50" s="42"/>
      <c r="G50" s="41" t="s">
        <v>47</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
      <c r="B61" s="32"/>
      <c r="D61" s="43" t="s">
        <v>48</v>
      </c>
      <c r="E61" s="34"/>
      <c r="F61" s="103" t="s">
        <v>49</v>
      </c>
      <c r="G61" s="43" t="s">
        <v>48</v>
      </c>
      <c r="H61" s="34"/>
      <c r="I61" s="34"/>
      <c r="J61" s="104" t="s">
        <v>49</v>
      </c>
      <c r="K61" s="34"/>
      <c r="L61" s="32"/>
    </row>
    <row r="62" spans="2:12" ht="11.25">
      <c r="B62" s="20"/>
      <c r="L62" s="20"/>
    </row>
    <row r="63" spans="2:12" ht="11.25">
      <c r="B63" s="20"/>
      <c r="L63" s="20"/>
    </row>
    <row r="64" spans="2:12" ht="11.25">
      <c r="B64" s="20"/>
      <c r="L64" s="20"/>
    </row>
    <row r="65" spans="2:12" s="1" customFormat="1" ht="12">
      <c r="B65" s="32"/>
      <c r="D65" s="41" t="s">
        <v>50</v>
      </c>
      <c r="E65" s="42"/>
      <c r="F65" s="42"/>
      <c r="G65" s="41" t="s">
        <v>51</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
      <c r="B76" s="32"/>
      <c r="D76" s="43" t="s">
        <v>48</v>
      </c>
      <c r="E76" s="34"/>
      <c r="F76" s="103" t="s">
        <v>49</v>
      </c>
      <c r="G76" s="43" t="s">
        <v>48</v>
      </c>
      <c r="H76" s="34"/>
      <c r="I76" s="34"/>
      <c r="J76" s="104" t="s">
        <v>49</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208</v>
      </c>
      <c r="L82" s="32"/>
    </row>
    <row r="83" spans="2:12" s="1" customFormat="1" ht="6.95" customHeight="1">
      <c r="B83" s="32"/>
      <c r="L83" s="32"/>
    </row>
    <row r="84" spans="2:12" s="1" customFormat="1" ht="12" customHeight="1">
      <c r="B84" s="32"/>
      <c r="C84" s="27" t="s">
        <v>16</v>
      </c>
      <c r="L84" s="32"/>
    </row>
    <row r="85" spans="2:12" s="1" customFormat="1" ht="16.5" customHeight="1">
      <c r="B85" s="32"/>
      <c r="E85" s="245" t="str">
        <f>E7</f>
        <v>Oprava trati v úseku Krásná Studánka – Mníšek u Liberce</v>
      </c>
      <c r="F85" s="246"/>
      <c r="G85" s="246"/>
      <c r="H85" s="246"/>
      <c r="L85" s="32"/>
    </row>
    <row r="86" spans="2:12" s="1" customFormat="1" ht="12" customHeight="1">
      <c r="B86" s="32"/>
      <c r="C86" s="27" t="s">
        <v>206</v>
      </c>
      <c r="L86" s="32"/>
    </row>
    <row r="87" spans="2:12" s="1" customFormat="1" ht="16.5" customHeight="1">
      <c r="B87" s="32"/>
      <c r="E87" s="241" t="str">
        <f>E9</f>
        <v>PS 02-32_Zapojovac - PS 02-32</v>
      </c>
      <c r="F87" s="247"/>
      <c r="G87" s="247"/>
      <c r="H87" s="247"/>
      <c r="L87" s="32"/>
    </row>
    <row r="88" spans="2:12" s="1" customFormat="1" ht="6.95" customHeight="1">
      <c r="B88" s="32"/>
      <c r="L88" s="32"/>
    </row>
    <row r="89" spans="2:12" s="1" customFormat="1" ht="12" customHeight="1">
      <c r="B89" s="32"/>
      <c r="C89" s="27" t="s">
        <v>20</v>
      </c>
      <c r="F89" s="25" t="str">
        <f>F12</f>
        <v xml:space="preserve"> </v>
      </c>
      <c r="I89" s="27" t="s">
        <v>22</v>
      </c>
      <c r="J89" s="52" t="str">
        <f>IF(J12="","",J12)</f>
        <v>30. 6. 2023</v>
      </c>
      <c r="L89" s="32"/>
    </row>
    <row r="90" spans="2:12" s="1" customFormat="1" ht="6.95" customHeight="1">
      <c r="B90" s="32"/>
      <c r="L90" s="32"/>
    </row>
    <row r="91" spans="2:12" s="1" customFormat="1" ht="15.2" customHeight="1">
      <c r="B91" s="32"/>
      <c r="C91" s="27" t="s">
        <v>24</v>
      </c>
      <c r="F91" s="25" t="str">
        <f>E15</f>
        <v xml:space="preserve"> </v>
      </c>
      <c r="I91" s="27" t="s">
        <v>29</v>
      </c>
      <c r="J91" s="30" t="str">
        <f>E21</f>
        <v xml:space="preserve"> </v>
      </c>
      <c r="L91" s="32"/>
    </row>
    <row r="92" spans="2:12" s="1" customFormat="1" ht="15.2" customHeight="1">
      <c r="B92" s="32"/>
      <c r="C92" s="27" t="s">
        <v>27</v>
      </c>
      <c r="F92" s="25" t="str">
        <f>IF(E18="","",E18)</f>
        <v>Vyplň údaj</v>
      </c>
      <c r="I92" s="27" t="s">
        <v>31</v>
      </c>
      <c r="J92" s="30" t="str">
        <f>E24</f>
        <v xml:space="preserve"> </v>
      </c>
      <c r="L92" s="32"/>
    </row>
    <row r="93" spans="2:12" s="1" customFormat="1" ht="10.35" customHeight="1">
      <c r="B93" s="32"/>
      <c r="L93" s="32"/>
    </row>
    <row r="94" spans="2:12" s="1" customFormat="1" ht="29.25" customHeight="1">
      <c r="B94" s="32"/>
      <c r="C94" s="105" t="s">
        <v>209</v>
      </c>
      <c r="D94" s="97"/>
      <c r="E94" s="97"/>
      <c r="F94" s="97"/>
      <c r="G94" s="97"/>
      <c r="H94" s="97"/>
      <c r="I94" s="97"/>
      <c r="J94" s="106" t="s">
        <v>210</v>
      </c>
      <c r="K94" s="97"/>
      <c r="L94" s="32"/>
    </row>
    <row r="95" spans="2:12" s="1" customFormat="1" ht="10.35" customHeight="1">
      <c r="B95" s="32"/>
      <c r="L95" s="32"/>
    </row>
    <row r="96" spans="2:47" s="1" customFormat="1" ht="22.9" customHeight="1">
      <c r="B96" s="32"/>
      <c r="C96" s="107" t="s">
        <v>211</v>
      </c>
      <c r="J96" s="66">
        <f>J116</f>
        <v>0</v>
      </c>
      <c r="L96" s="32"/>
      <c r="AU96" s="17" t="s">
        <v>212</v>
      </c>
    </row>
    <row r="97" spans="2:12" s="1" customFormat="1" ht="21.75" customHeight="1">
      <c r="B97" s="32"/>
      <c r="L97" s="32"/>
    </row>
    <row r="98" spans="2:12" s="1" customFormat="1" ht="6.95" customHeight="1">
      <c r="B98" s="44"/>
      <c r="C98" s="45"/>
      <c r="D98" s="45"/>
      <c r="E98" s="45"/>
      <c r="F98" s="45"/>
      <c r="G98" s="45"/>
      <c r="H98" s="45"/>
      <c r="I98" s="45"/>
      <c r="J98" s="45"/>
      <c r="K98" s="45"/>
      <c r="L98" s="32"/>
    </row>
    <row r="102" spans="2:12" s="1" customFormat="1" ht="6.95" customHeight="1">
      <c r="B102" s="46"/>
      <c r="C102" s="47"/>
      <c r="D102" s="47"/>
      <c r="E102" s="47"/>
      <c r="F102" s="47"/>
      <c r="G102" s="47"/>
      <c r="H102" s="47"/>
      <c r="I102" s="47"/>
      <c r="J102" s="47"/>
      <c r="K102" s="47"/>
      <c r="L102" s="32"/>
    </row>
    <row r="103" spans="2:12" s="1" customFormat="1" ht="24.95" customHeight="1">
      <c r="B103" s="32"/>
      <c r="C103" s="21" t="s">
        <v>226</v>
      </c>
      <c r="L103" s="32"/>
    </row>
    <row r="104" spans="2:12" s="1" customFormat="1" ht="6.95" customHeight="1">
      <c r="B104" s="32"/>
      <c r="L104" s="32"/>
    </row>
    <row r="105" spans="2:12" s="1" customFormat="1" ht="12" customHeight="1">
      <c r="B105" s="32"/>
      <c r="C105" s="27" t="s">
        <v>16</v>
      </c>
      <c r="L105" s="32"/>
    </row>
    <row r="106" spans="2:12" s="1" customFormat="1" ht="16.5" customHeight="1">
      <c r="B106" s="32"/>
      <c r="E106" s="245" t="str">
        <f>E7</f>
        <v>Oprava trati v úseku Krásná Studánka – Mníšek u Liberce</v>
      </c>
      <c r="F106" s="246"/>
      <c r="G106" s="246"/>
      <c r="H106" s="246"/>
      <c r="L106" s="32"/>
    </row>
    <row r="107" spans="2:12" s="1" customFormat="1" ht="12" customHeight="1">
      <c r="B107" s="32"/>
      <c r="C107" s="27" t="s">
        <v>206</v>
      </c>
      <c r="L107" s="32"/>
    </row>
    <row r="108" spans="2:12" s="1" customFormat="1" ht="16.5" customHeight="1">
      <c r="B108" s="32"/>
      <c r="E108" s="241" t="str">
        <f>E9</f>
        <v>PS 02-32_Zapojovac - PS 02-32</v>
      </c>
      <c r="F108" s="247"/>
      <c r="G108" s="247"/>
      <c r="H108" s="247"/>
      <c r="L108" s="32"/>
    </row>
    <row r="109" spans="2:12" s="1" customFormat="1" ht="6.95" customHeight="1">
      <c r="B109" s="32"/>
      <c r="L109" s="32"/>
    </row>
    <row r="110" spans="2:12" s="1" customFormat="1" ht="12" customHeight="1">
      <c r="B110" s="32"/>
      <c r="C110" s="27" t="s">
        <v>20</v>
      </c>
      <c r="F110" s="25" t="str">
        <f>F12</f>
        <v xml:space="preserve"> </v>
      </c>
      <c r="I110" s="27" t="s">
        <v>22</v>
      </c>
      <c r="J110" s="52" t="str">
        <f>IF(J12="","",J12)</f>
        <v>30. 6. 2023</v>
      </c>
      <c r="L110" s="32"/>
    </row>
    <row r="111" spans="2:12" s="1" customFormat="1" ht="6.95" customHeight="1">
      <c r="B111" s="32"/>
      <c r="L111" s="32"/>
    </row>
    <row r="112" spans="2:12" s="1" customFormat="1" ht="15.2" customHeight="1">
      <c r="B112" s="32"/>
      <c r="C112" s="27" t="s">
        <v>24</v>
      </c>
      <c r="F112" s="25" t="str">
        <f>E15</f>
        <v xml:space="preserve"> </v>
      </c>
      <c r="I112" s="27" t="s">
        <v>29</v>
      </c>
      <c r="J112" s="30" t="str">
        <f>E21</f>
        <v xml:space="preserve"> </v>
      </c>
      <c r="L112" s="32"/>
    </row>
    <row r="113" spans="2:12" s="1" customFormat="1" ht="15.2" customHeight="1">
      <c r="B113" s="32"/>
      <c r="C113" s="27" t="s">
        <v>27</v>
      </c>
      <c r="F113" s="25" t="str">
        <f>IF(E18="","",E18)</f>
        <v>Vyplň údaj</v>
      </c>
      <c r="I113" s="27" t="s">
        <v>31</v>
      </c>
      <c r="J113" s="30" t="str">
        <f>E24</f>
        <v xml:space="preserve"> </v>
      </c>
      <c r="L113" s="32"/>
    </row>
    <row r="114" spans="2:12" s="1" customFormat="1" ht="10.35" customHeight="1">
      <c r="B114" s="32"/>
      <c r="L114" s="32"/>
    </row>
    <row r="115" spans="2:20" s="10" customFormat="1" ht="29.25" customHeight="1">
      <c r="B115" s="116"/>
      <c r="C115" s="117" t="s">
        <v>227</v>
      </c>
      <c r="D115" s="118" t="s">
        <v>58</v>
      </c>
      <c r="E115" s="118" t="s">
        <v>54</v>
      </c>
      <c r="F115" s="118" t="s">
        <v>55</v>
      </c>
      <c r="G115" s="118" t="s">
        <v>228</v>
      </c>
      <c r="H115" s="118" t="s">
        <v>229</v>
      </c>
      <c r="I115" s="118" t="s">
        <v>230</v>
      </c>
      <c r="J115" s="119" t="s">
        <v>210</v>
      </c>
      <c r="K115" s="120" t="s">
        <v>231</v>
      </c>
      <c r="L115" s="116"/>
      <c r="M115" s="59" t="s">
        <v>1</v>
      </c>
      <c r="N115" s="60" t="s">
        <v>37</v>
      </c>
      <c r="O115" s="60" t="s">
        <v>232</v>
      </c>
      <c r="P115" s="60" t="s">
        <v>233</v>
      </c>
      <c r="Q115" s="60" t="s">
        <v>234</v>
      </c>
      <c r="R115" s="60" t="s">
        <v>235</v>
      </c>
      <c r="S115" s="60" t="s">
        <v>236</v>
      </c>
      <c r="T115" s="61" t="s">
        <v>237</v>
      </c>
    </row>
    <row r="116" spans="2:63" s="1" customFormat="1" ht="22.9" customHeight="1">
      <c r="B116" s="32"/>
      <c r="C116" s="64" t="s">
        <v>238</v>
      </c>
      <c r="J116" s="121">
        <f>BK116</f>
        <v>0</v>
      </c>
      <c r="L116" s="32"/>
      <c r="M116" s="62"/>
      <c r="N116" s="53"/>
      <c r="O116" s="53"/>
      <c r="P116" s="122">
        <f>SUM(P117:P204)</f>
        <v>0</v>
      </c>
      <c r="Q116" s="53"/>
      <c r="R116" s="122">
        <f>SUM(R117:R204)</f>
        <v>0</v>
      </c>
      <c r="S116" s="53"/>
      <c r="T116" s="123">
        <f>SUM(T117:T204)</f>
        <v>0</v>
      </c>
      <c r="AT116" s="17" t="s">
        <v>72</v>
      </c>
      <c r="AU116" s="17" t="s">
        <v>212</v>
      </c>
      <c r="BK116" s="124">
        <f>SUM(BK117:BK204)</f>
        <v>0</v>
      </c>
    </row>
    <row r="117" spans="2:65" s="1" customFormat="1" ht="24.2" customHeight="1">
      <c r="B117" s="32"/>
      <c r="C117" s="137" t="s">
        <v>81</v>
      </c>
      <c r="D117" s="137" t="s">
        <v>243</v>
      </c>
      <c r="E117" s="138" t="s">
        <v>1602</v>
      </c>
      <c r="F117" s="139" t="s">
        <v>1603</v>
      </c>
      <c r="G117" s="140" t="s">
        <v>267</v>
      </c>
      <c r="H117" s="141">
        <v>90</v>
      </c>
      <c r="I117" s="142"/>
      <c r="J117" s="143">
        <f>ROUND(I117*H117,2)</f>
        <v>0</v>
      </c>
      <c r="K117" s="144"/>
      <c r="L117" s="32"/>
      <c r="M117" s="145" t="s">
        <v>1</v>
      </c>
      <c r="N117" s="146" t="s">
        <v>38</v>
      </c>
      <c r="P117" s="147">
        <f>O117*H117</f>
        <v>0</v>
      </c>
      <c r="Q117" s="147">
        <v>0</v>
      </c>
      <c r="R117" s="147">
        <f>Q117*H117</f>
        <v>0</v>
      </c>
      <c r="S117" s="147">
        <v>0</v>
      </c>
      <c r="T117" s="148">
        <f>S117*H117</f>
        <v>0</v>
      </c>
      <c r="AR117" s="149" t="s">
        <v>247</v>
      </c>
      <c r="AT117" s="149" t="s">
        <v>243</v>
      </c>
      <c r="AU117" s="149" t="s">
        <v>73</v>
      </c>
      <c r="AY117" s="17" t="s">
        <v>241</v>
      </c>
      <c r="BE117" s="150">
        <f>IF(N117="základní",J117,0)</f>
        <v>0</v>
      </c>
      <c r="BF117" s="150">
        <f>IF(N117="snížená",J117,0)</f>
        <v>0</v>
      </c>
      <c r="BG117" s="150">
        <f>IF(N117="zákl. přenesená",J117,0)</f>
        <v>0</v>
      </c>
      <c r="BH117" s="150">
        <f>IF(N117="sníž. přenesená",J117,0)</f>
        <v>0</v>
      </c>
      <c r="BI117" s="150">
        <f>IF(N117="nulová",J117,0)</f>
        <v>0</v>
      </c>
      <c r="BJ117" s="17" t="s">
        <v>81</v>
      </c>
      <c r="BK117" s="150">
        <f>ROUND(I117*H117,2)</f>
        <v>0</v>
      </c>
      <c r="BL117" s="17" t="s">
        <v>247</v>
      </c>
      <c r="BM117" s="149" t="s">
        <v>83</v>
      </c>
    </row>
    <row r="118" spans="2:47" s="1" customFormat="1" ht="11.25">
      <c r="B118" s="32"/>
      <c r="D118" s="151" t="s">
        <v>248</v>
      </c>
      <c r="F118" s="152" t="s">
        <v>1603</v>
      </c>
      <c r="I118" s="153"/>
      <c r="L118" s="32"/>
      <c r="M118" s="154"/>
      <c r="T118" s="56"/>
      <c r="AT118" s="17" t="s">
        <v>248</v>
      </c>
      <c r="AU118" s="17" t="s">
        <v>73</v>
      </c>
    </row>
    <row r="119" spans="2:65" s="1" customFormat="1" ht="24.2" customHeight="1">
      <c r="B119" s="32"/>
      <c r="C119" s="137" t="s">
        <v>83</v>
      </c>
      <c r="D119" s="137" t="s">
        <v>243</v>
      </c>
      <c r="E119" s="138" t="s">
        <v>1741</v>
      </c>
      <c r="F119" s="139" t="s">
        <v>1742</v>
      </c>
      <c r="G119" s="140" t="s">
        <v>267</v>
      </c>
      <c r="H119" s="141">
        <v>90</v>
      </c>
      <c r="I119" s="142"/>
      <c r="J119" s="143">
        <f>ROUND(I119*H119,2)</f>
        <v>0</v>
      </c>
      <c r="K119" s="144"/>
      <c r="L119" s="32"/>
      <c r="M119" s="145" t="s">
        <v>1</v>
      </c>
      <c r="N119" s="146" t="s">
        <v>38</v>
      </c>
      <c r="P119" s="147">
        <f>O119*H119</f>
        <v>0</v>
      </c>
      <c r="Q119" s="147">
        <v>0</v>
      </c>
      <c r="R119" s="147">
        <f>Q119*H119</f>
        <v>0</v>
      </c>
      <c r="S119" s="147">
        <v>0</v>
      </c>
      <c r="T119" s="148">
        <f>S119*H119</f>
        <v>0</v>
      </c>
      <c r="AR119" s="149" t="s">
        <v>247</v>
      </c>
      <c r="AT119" s="149" t="s">
        <v>243</v>
      </c>
      <c r="AU119" s="149" t="s">
        <v>73</v>
      </c>
      <c r="AY119" s="17" t="s">
        <v>241</v>
      </c>
      <c r="BE119" s="150">
        <f>IF(N119="základní",J119,0)</f>
        <v>0</v>
      </c>
      <c r="BF119" s="150">
        <f>IF(N119="snížená",J119,0)</f>
        <v>0</v>
      </c>
      <c r="BG119" s="150">
        <f>IF(N119="zákl. přenesená",J119,0)</f>
        <v>0</v>
      </c>
      <c r="BH119" s="150">
        <f>IF(N119="sníž. přenesená",J119,0)</f>
        <v>0</v>
      </c>
      <c r="BI119" s="150">
        <f>IF(N119="nulová",J119,0)</f>
        <v>0</v>
      </c>
      <c r="BJ119" s="17" t="s">
        <v>81</v>
      </c>
      <c r="BK119" s="150">
        <f>ROUND(I119*H119,2)</f>
        <v>0</v>
      </c>
      <c r="BL119" s="17" t="s">
        <v>247</v>
      </c>
      <c r="BM119" s="149" t="s">
        <v>247</v>
      </c>
    </row>
    <row r="120" spans="2:47" s="1" customFormat="1" ht="19.5">
      <c r="B120" s="32"/>
      <c r="D120" s="151" t="s">
        <v>248</v>
      </c>
      <c r="F120" s="152" t="s">
        <v>1742</v>
      </c>
      <c r="I120" s="153"/>
      <c r="L120" s="32"/>
      <c r="M120" s="154"/>
      <c r="T120" s="56"/>
      <c r="AT120" s="17" t="s">
        <v>248</v>
      </c>
      <c r="AU120" s="17" t="s">
        <v>73</v>
      </c>
    </row>
    <row r="121" spans="2:65" s="1" customFormat="1" ht="16.5" customHeight="1">
      <c r="B121" s="32"/>
      <c r="C121" s="137" t="s">
        <v>251</v>
      </c>
      <c r="D121" s="137" t="s">
        <v>243</v>
      </c>
      <c r="E121" s="138" t="s">
        <v>1743</v>
      </c>
      <c r="F121" s="139" t="s">
        <v>1744</v>
      </c>
      <c r="G121" s="140" t="s">
        <v>263</v>
      </c>
      <c r="H121" s="141">
        <v>12</v>
      </c>
      <c r="I121" s="142"/>
      <c r="J121" s="143">
        <f>ROUND(I121*H121,2)</f>
        <v>0</v>
      </c>
      <c r="K121" s="144"/>
      <c r="L121" s="32"/>
      <c r="M121" s="145" t="s">
        <v>1</v>
      </c>
      <c r="N121" s="146" t="s">
        <v>38</v>
      </c>
      <c r="P121" s="147">
        <f>O121*H121</f>
        <v>0</v>
      </c>
      <c r="Q121" s="147">
        <v>0</v>
      </c>
      <c r="R121" s="147">
        <f>Q121*H121</f>
        <v>0</v>
      </c>
      <c r="S121" s="147">
        <v>0</v>
      </c>
      <c r="T121" s="148">
        <f>S121*H121</f>
        <v>0</v>
      </c>
      <c r="AR121" s="149" t="s">
        <v>247</v>
      </c>
      <c r="AT121" s="149" t="s">
        <v>243</v>
      </c>
      <c r="AU121" s="149" t="s">
        <v>73</v>
      </c>
      <c r="AY121" s="17" t="s">
        <v>241</v>
      </c>
      <c r="BE121" s="150">
        <f>IF(N121="základní",J121,0)</f>
        <v>0</v>
      </c>
      <c r="BF121" s="150">
        <f>IF(N121="snížená",J121,0)</f>
        <v>0</v>
      </c>
      <c r="BG121" s="150">
        <f>IF(N121="zákl. přenesená",J121,0)</f>
        <v>0</v>
      </c>
      <c r="BH121" s="150">
        <f>IF(N121="sníž. přenesená",J121,0)</f>
        <v>0</v>
      </c>
      <c r="BI121" s="150">
        <f>IF(N121="nulová",J121,0)</f>
        <v>0</v>
      </c>
      <c r="BJ121" s="17" t="s">
        <v>81</v>
      </c>
      <c r="BK121" s="150">
        <f>ROUND(I121*H121,2)</f>
        <v>0</v>
      </c>
      <c r="BL121" s="17" t="s">
        <v>247</v>
      </c>
      <c r="BM121" s="149" t="s">
        <v>254</v>
      </c>
    </row>
    <row r="122" spans="2:47" s="1" customFormat="1" ht="11.25">
      <c r="B122" s="32"/>
      <c r="D122" s="151" t="s">
        <v>248</v>
      </c>
      <c r="F122" s="152" t="s">
        <v>1744</v>
      </c>
      <c r="I122" s="153"/>
      <c r="L122" s="32"/>
      <c r="M122" s="154"/>
      <c r="T122" s="56"/>
      <c r="AT122" s="17" t="s">
        <v>248</v>
      </c>
      <c r="AU122" s="17" t="s">
        <v>73</v>
      </c>
    </row>
    <row r="123" spans="2:65" s="1" customFormat="1" ht="16.5" customHeight="1">
      <c r="B123" s="32"/>
      <c r="C123" s="137" t="s">
        <v>247</v>
      </c>
      <c r="D123" s="137" t="s">
        <v>243</v>
      </c>
      <c r="E123" s="138" t="s">
        <v>1745</v>
      </c>
      <c r="F123" s="139" t="s">
        <v>1746</v>
      </c>
      <c r="G123" s="140" t="s">
        <v>263</v>
      </c>
      <c r="H123" s="141">
        <v>1</v>
      </c>
      <c r="I123" s="142"/>
      <c r="J123" s="143">
        <f>ROUND(I123*H123,2)</f>
        <v>0</v>
      </c>
      <c r="K123" s="144"/>
      <c r="L123" s="32"/>
      <c r="M123" s="145" t="s">
        <v>1</v>
      </c>
      <c r="N123" s="146" t="s">
        <v>38</v>
      </c>
      <c r="P123" s="147">
        <f>O123*H123</f>
        <v>0</v>
      </c>
      <c r="Q123" s="147">
        <v>0</v>
      </c>
      <c r="R123" s="147">
        <f>Q123*H123</f>
        <v>0</v>
      </c>
      <c r="S123" s="147">
        <v>0</v>
      </c>
      <c r="T123" s="148">
        <f>S123*H123</f>
        <v>0</v>
      </c>
      <c r="AR123" s="149" t="s">
        <v>247</v>
      </c>
      <c r="AT123" s="149" t="s">
        <v>243</v>
      </c>
      <c r="AU123" s="149" t="s">
        <v>73</v>
      </c>
      <c r="AY123" s="17" t="s">
        <v>241</v>
      </c>
      <c r="BE123" s="150">
        <f>IF(N123="základní",J123,0)</f>
        <v>0</v>
      </c>
      <c r="BF123" s="150">
        <f>IF(N123="snížená",J123,0)</f>
        <v>0</v>
      </c>
      <c r="BG123" s="150">
        <f>IF(N123="zákl. přenesená",J123,0)</f>
        <v>0</v>
      </c>
      <c r="BH123" s="150">
        <f>IF(N123="sníž. přenesená",J123,0)</f>
        <v>0</v>
      </c>
      <c r="BI123" s="150">
        <f>IF(N123="nulová",J123,0)</f>
        <v>0</v>
      </c>
      <c r="BJ123" s="17" t="s">
        <v>81</v>
      </c>
      <c r="BK123" s="150">
        <f>ROUND(I123*H123,2)</f>
        <v>0</v>
      </c>
      <c r="BL123" s="17" t="s">
        <v>247</v>
      </c>
      <c r="BM123" s="149" t="s">
        <v>258</v>
      </c>
    </row>
    <row r="124" spans="2:47" s="1" customFormat="1" ht="11.25">
      <c r="B124" s="32"/>
      <c r="D124" s="151" t="s">
        <v>248</v>
      </c>
      <c r="F124" s="152" t="s">
        <v>1746</v>
      </c>
      <c r="I124" s="153"/>
      <c r="L124" s="32"/>
      <c r="M124" s="154"/>
      <c r="T124" s="56"/>
      <c r="AT124" s="17" t="s">
        <v>248</v>
      </c>
      <c r="AU124" s="17" t="s">
        <v>73</v>
      </c>
    </row>
    <row r="125" spans="2:65" s="1" customFormat="1" ht="16.5" customHeight="1">
      <c r="B125" s="32"/>
      <c r="C125" s="137" t="s">
        <v>259</v>
      </c>
      <c r="D125" s="137" t="s">
        <v>243</v>
      </c>
      <c r="E125" s="138" t="s">
        <v>1747</v>
      </c>
      <c r="F125" s="139" t="s">
        <v>1748</v>
      </c>
      <c r="G125" s="140" t="s">
        <v>263</v>
      </c>
      <c r="H125" s="141">
        <v>1</v>
      </c>
      <c r="I125" s="142"/>
      <c r="J125" s="143">
        <f>ROUND(I125*H125,2)</f>
        <v>0</v>
      </c>
      <c r="K125" s="144"/>
      <c r="L125" s="32"/>
      <c r="M125" s="145" t="s">
        <v>1</v>
      </c>
      <c r="N125" s="146" t="s">
        <v>38</v>
      </c>
      <c r="P125" s="147">
        <f>O125*H125</f>
        <v>0</v>
      </c>
      <c r="Q125" s="147">
        <v>0</v>
      </c>
      <c r="R125" s="147">
        <f>Q125*H125</f>
        <v>0</v>
      </c>
      <c r="S125" s="147">
        <v>0</v>
      </c>
      <c r="T125" s="148">
        <f>S125*H125</f>
        <v>0</v>
      </c>
      <c r="AR125" s="149" t="s">
        <v>247</v>
      </c>
      <c r="AT125" s="149" t="s">
        <v>243</v>
      </c>
      <c r="AU125" s="149" t="s">
        <v>73</v>
      </c>
      <c r="AY125" s="17" t="s">
        <v>241</v>
      </c>
      <c r="BE125" s="150">
        <f>IF(N125="základní",J125,0)</f>
        <v>0</v>
      </c>
      <c r="BF125" s="150">
        <f>IF(N125="snížená",J125,0)</f>
        <v>0</v>
      </c>
      <c r="BG125" s="150">
        <f>IF(N125="zákl. přenesená",J125,0)</f>
        <v>0</v>
      </c>
      <c r="BH125" s="150">
        <f>IF(N125="sníž. přenesená",J125,0)</f>
        <v>0</v>
      </c>
      <c r="BI125" s="150">
        <f>IF(N125="nulová",J125,0)</f>
        <v>0</v>
      </c>
      <c r="BJ125" s="17" t="s">
        <v>81</v>
      </c>
      <c r="BK125" s="150">
        <f>ROUND(I125*H125,2)</f>
        <v>0</v>
      </c>
      <c r="BL125" s="17" t="s">
        <v>247</v>
      </c>
      <c r="BM125" s="149" t="s">
        <v>264</v>
      </c>
    </row>
    <row r="126" spans="2:47" s="1" customFormat="1" ht="11.25">
      <c r="B126" s="32"/>
      <c r="D126" s="151" t="s">
        <v>248</v>
      </c>
      <c r="F126" s="152" t="s">
        <v>1748</v>
      </c>
      <c r="I126" s="153"/>
      <c r="L126" s="32"/>
      <c r="M126" s="154"/>
      <c r="T126" s="56"/>
      <c r="AT126" s="17" t="s">
        <v>248</v>
      </c>
      <c r="AU126" s="17" t="s">
        <v>73</v>
      </c>
    </row>
    <row r="127" spans="2:65" s="1" customFormat="1" ht="24.2" customHeight="1">
      <c r="B127" s="32"/>
      <c r="C127" s="137" t="s">
        <v>254</v>
      </c>
      <c r="D127" s="137" t="s">
        <v>243</v>
      </c>
      <c r="E127" s="138" t="s">
        <v>1749</v>
      </c>
      <c r="F127" s="139" t="s">
        <v>1750</v>
      </c>
      <c r="G127" s="140" t="s">
        <v>263</v>
      </c>
      <c r="H127" s="141">
        <v>1</v>
      </c>
      <c r="I127" s="142"/>
      <c r="J127" s="143">
        <f>ROUND(I127*H127,2)</f>
        <v>0</v>
      </c>
      <c r="K127" s="144"/>
      <c r="L127" s="32"/>
      <c r="M127" s="145" t="s">
        <v>1</v>
      </c>
      <c r="N127" s="146" t="s">
        <v>38</v>
      </c>
      <c r="P127" s="147">
        <f>O127*H127</f>
        <v>0</v>
      </c>
      <c r="Q127" s="147">
        <v>0</v>
      </c>
      <c r="R127" s="147">
        <f>Q127*H127</f>
        <v>0</v>
      </c>
      <c r="S127" s="147">
        <v>0</v>
      </c>
      <c r="T127" s="148">
        <f>S127*H127</f>
        <v>0</v>
      </c>
      <c r="AR127" s="149" t="s">
        <v>247</v>
      </c>
      <c r="AT127" s="149" t="s">
        <v>243</v>
      </c>
      <c r="AU127" s="149" t="s">
        <v>73</v>
      </c>
      <c r="AY127" s="17" t="s">
        <v>241</v>
      </c>
      <c r="BE127" s="150">
        <f>IF(N127="základní",J127,0)</f>
        <v>0</v>
      </c>
      <c r="BF127" s="150">
        <f>IF(N127="snížená",J127,0)</f>
        <v>0</v>
      </c>
      <c r="BG127" s="150">
        <f>IF(N127="zákl. přenesená",J127,0)</f>
        <v>0</v>
      </c>
      <c r="BH127" s="150">
        <f>IF(N127="sníž. přenesená",J127,0)</f>
        <v>0</v>
      </c>
      <c r="BI127" s="150">
        <f>IF(N127="nulová",J127,0)</f>
        <v>0</v>
      </c>
      <c r="BJ127" s="17" t="s">
        <v>81</v>
      </c>
      <c r="BK127" s="150">
        <f>ROUND(I127*H127,2)</f>
        <v>0</v>
      </c>
      <c r="BL127" s="17" t="s">
        <v>247</v>
      </c>
      <c r="BM127" s="149" t="s">
        <v>268</v>
      </c>
    </row>
    <row r="128" spans="2:47" s="1" customFormat="1" ht="11.25">
      <c r="B128" s="32"/>
      <c r="D128" s="151" t="s">
        <v>248</v>
      </c>
      <c r="F128" s="152" t="s">
        <v>1750</v>
      </c>
      <c r="I128" s="153"/>
      <c r="L128" s="32"/>
      <c r="M128" s="154"/>
      <c r="T128" s="56"/>
      <c r="AT128" s="17" t="s">
        <v>248</v>
      </c>
      <c r="AU128" s="17" t="s">
        <v>73</v>
      </c>
    </row>
    <row r="129" spans="2:65" s="1" customFormat="1" ht="16.5" customHeight="1">
      <c r="B129" s="32"/>
      <c r="C129" s="137" t="s">
        <v>269</v>
      </c>
      <c r="D129" s="137" t="s">
        <v>243</v>
      </c>
      <c r="E129" s="138" t="s">
        <v>1751</v>
      </c>
      <c r="F129" s="139" t="s">
        <v>1752</v>
      </c>
      <c r="G129" s="140" t="s">
        <v>263</v>
      </c>
      <c r="H129" s="141">
        <v>1</v>
      </c>
      <c r="I129" s="142"/>
      <c r="J129" s="143">
        <f>ROUND(I129*H129,2)</f>
        <v>0</v>
      </c>
      <c r="K129" s="144"/>
      <c r="L129" s="32"/>
      <c r="M129" s="145" t="s">
        <v>1</v>
      </c>
      <c r="N129" s="146" t="s">
        <v>38</v>
      </c>
      <c r="P129" s="147">
        <f>O129*H129</f>
        <v>0</v>
      </c>
      <c r="Q129" s="147">
        <v>0</v>
      </c>
      <c r="R129" s="147">
        <f>Q129*H129</f>
        <v>0</v>
      </c>
      <c r="S129" s="147">
        <v>0</v>
      </c>
      <c r="T129" s="148">
        <f>S129*H129</f>
        <v>0</v>
      </c>
      <c r="AR129" s="149" t="s">
        <v>247</v>
      </c>
      <c r="AT129" s="149" t="s">
        <v>243</v>
      </c>
      <c r="AU129" s="149" t="s">
        <v>73</v>
      </c>
      <c r="AY129" s="17" t="s">
        <v>241</v>
      </c>
      <c r="BE129" s="150">
        <f>IF(N129="základní",J129,0)</f>
        <v>0</v>
      </c>
      <c r="BF129" s="150">
        <f>IF(N129="snížená",J129,0)</f>
        <v>0</v>
      </c>
      <c r="BG129" s="150">
        <f>IF(N129="zákl. přenesená",J129,0)</f>
        <v>0</v>
      </c>
      <c r="BH129" s="150">
        <f>IF(N129="sníž. přenesená",J129,0)</f>
        <v>0</v>
      </c>
      <c r="BI129" s="150">
        <f>IF(N129="nulová",J129,0)</f>
        <v>0</v>
      </c>
      <c r="BJ129" s="17" t="s">
        <v>81</v>
      </c>
      <c r="BK129" s="150">
        <f>ROUND(I129*H129,2)</f>
        <v>0</v>
      </c>
      <c r="BL129" s="17" t="s">
        <v>247</v>
      </c>
      <c r="BM129" s="149" t="s">
        <v>272</v>
      </c>
    </row>
    <row r="130" spans="2:47" s="1" customFormat="1" ht="11.25">
      <c r="B130" s="32"/>
      <c r="D130" s="151" t="s">
        <v>248</v>
      </c>
      <c r="F130" s="152" t="s">
        <v>1752</v>
      </c>
      <c r="I130" s="153"/>
      <c r="L130" s="32"/>
      <c r="M130" s="154"/>
      <c r="T130" s="56"/>
      <c r="AT130" s="17" t="s">
        <v>248</v>
      </c>
      <c r="AU130" s="17" t="s">
        <v>73</v>
      </c>
    </row>
    <row r="131" spans="2:65" s="1" customFormat="1" ht="24.2" customHeight="1">
      <c r="B131" s="32"/>
      <c r="C131" s="137" t="s">
        <v>258</v>
      </c>
      <c r="D131" s="137" t="s">
        <v>243</v>
      </c>
      <c r="E131" s="138" t="s">
        <v>1753</v>
      </c>
      <c r="F131" s="139" t="s">
        <v>1754</v>
      </c>
      <c r="G131" s="140" t="s">
        <v>263</v>
      </c>
      <c r="H131" s="141">
        <v>1</v>
      </c>
      <c r="I131" s="142"/>
      <c r="J131" s="143">
        <f>ROUND(I131*H131,2)</f>
        <v>0</v>
      </c>
      <c r="K131" s="144"/>
      <c r="L131" s="32"/>
      <c r="M131" s="145" t="s">
        <v>1</v>
      </c>
      <c r="N131" s="146" t="s">
        <v>38</v>
      </c>
      <c r="P131" s="147">
        <f>O131*H131</f>
        <v>0</v>
      </c>
      <c r="Q131" s="147">
        <v>0</v>
      </c>
      <c r="R131" s="147">
        <f>Q131*H131</f>
        <v>0</v>
      </c>
      <c r="S131" s="147">
        <v>0</v>
      </c>
      <c r="T131" s="148">
        <f>S131*H131</f>
        <v>0</v>
      </c>
      <c r="AR131" s="149" t="s">
        <v>247</v>
      </c>
      <c r="AT131" s="149" t="s">
        <v>243</v>
      </c>
      <c r="AU131" s="149" t="s">
        <v>73</v>
      </c>
      <c r="AY131" s="17" t="s">
        <v>241</v>
      </c>
      <c r="BE131" s="150">
        <f>IF(N131="základní",J131,0)</f>
        <v>0</v>
      </c>
      <c r="BF131" s="150">
        <f>IF(N131="snížená",J131,0)</f>
        <v>0</v>
      </c>
      <c r="BG131" s="150">
        <f>IF(N131="zákl. přenesená",J131,0)</f>
        <v>0</v>
      </c>
      <c r="BH131" s="150">
        <f>IF(N131="sníž. přenesená",J131,0)</f>
        <v>0</v>
      </c>
      <c r="BI131" s="150">
        <f>IF(N131="nulová",J131,0)</f>
        <v>0</v>
      </c>
      <c r="BJ131" s="17" t="s">
        <v>81</v>
      </c>
      <c r="BK131" s="150">
        <f>ROUND(I131*H131,2)</f>
        <v>0</v>
      </c>
      <c r="BL131" s="17" t="s">
        <v>247</v>
      </c>
      <c r="BM131" s="149" t="s">
        <v>275</v>
      </c>
    </row>
    <row r="132" spans="2:47" s="1" customFormat="1" ht="19.5">
      <c r="B132" s="32"/>
      <c r="D132" s="151" t="s">
        <v>248</v>
      </c>
      <c r="F132" s="152" t="s">
        <v>1754</v>
      </c>
      <c r="I132" s="153"/>
      <c r="L132" s="32"/>
      <c r="M132" s="154"/>
      <c r="T132" s="56"/>
      <c r="AT132" s="17" t="s">
        <v>248</v>
      </c>
      <c r="AU132" s="17" t="s">
        <v>73</v>
      </c>
    </row>
    <row r="133" spans="2:65" s="1" customFormat="1" ht="21.75" customHeight="1">
      <c r="B133" s="32"/>
      <c r="C133" s="137" t="s">
        <v>276</v>
      </c>
      <c r="D133" s="137" t="s">
        <v>243</v>
      </c>
      <c r="E133" s="138" t="s">
        <v>1755</v>
      </c>
      <c r="F133" s="139" t="s">
        <v>1756</v>
      </c>
      <c r="G133" s="140" t="s">
        <v>263</v>
      </c>
      <c r="H133" s="141">
        <v>1</v>
      </c>
      <c r="I133" s="142"/>
      <c r="J133" s="143">
        <f>ROUND(I133*H133,2)</f>
        <v>0</v>
      </c>
      <c r="K133" s="144"/>
      <c r="L133" s="32"/>
      <c r="M133" s="145" t="s">
        <v>1</v>
      </c>
      <c r="N133" s="146" t="s">
        <v>38</v>
      </c>
      <c r="P133" s="147">
        <f>O133*H133</f>
        <v>0</v>
      </c>
      <c r="Q133" s="147">
        <v>0</v>
      </c>
      <c r="R133" s="147">
        <f>Q133*H133</f>
        <v>0</v>
      </c>
      <c r="S133" s="147">
        <v>0</v>
      </c>
      <c r="T133" s="148">
        <f>S133*H133</f>
        <v>0</v>
      </c>
      <c r="AR133" s="149" t="s">
        <v>247</v>
      </c>
      <c r="AT133" s="149" t="s">
        <v>243</v>
      </c>
      <c r="AU133" s="149" t="s">
        <v>73</v>
      </c>
      <c r="AY133" s="17" t="s">
        <v>241</v>
      </c>
      <c r="BE133" s="150">
        <f>IF(N133="základní",J133,0)</f>
        <v>0</v>
      </c>
      <c r="BF133" s="150">
        <f>IF(N133="snížená",J133,0)</f>
        <v>0</v>
      </c>
      <c r="BG133" s="150">
        <f>IF(N133="zákl. přenesená",J133,0)</f>
        <v>0</v>
      </c>
      <c r="BH133" s="150">
        <f>IF(N133="sníž. přenesená",J133,0)</f>
        <v>0</v>
      </c>
      <c r="BI133" s="150">
        <f>IF(N133="nulová",J133,0)</f>
        <v>0</v>
      </c>
      <c r="BJ133" s="17" t="s">
        <v>81</v>
      </c>
      <c r="BK133" s="150">
        <f>ROUND(I133*H133,2)</f>
        <v>0</v>
      </c>
      <c r="BL133" s="17" t="s">
        <v>247</v>
      </c>
      <c r="BM133" s="149" t="s">
        <v>279</v>
      </c>
    </row>
    <row r="134" spans="2:47" s="1" customFormat="1" ht="11.25">
      <c r="B134" s="32"/>
      <c r="D134" s="151" t="s">
        <v>248</v>
      </c>
      <c r="F134" s="152" t="s">
        <v>1756</v>
      </c>
      <c r="I134" s="153"/>
      <c r="L134" s="32"/>
      <c r="M134" s="154"/>
      <c r="T134" s="56"/>
      <c r="AT134" s="17" t="s">
        <v>248</v>
      </c>
      <c r="AU134" s="17" t="s">
        <v>73</v>
      </c>
    </row>
    <row r="135" spans="2:65" s="1" customFormat="1" ht="21.75" customHeight="1">
      <c r="B135" s="32"/>
      <c r="C135" s="137" t="s">
        <v>264</v>
      </c>
      <c r="D135" s="137" t="s">
        <v>243</v>
      </c>
      <c r="E135" s="138" t="s">
        <v>1757</v>
      </c>
      <c r="F135" s="139" t="s">
        <v>1758</v>
      </c>
      <c r="G135" s="140" t="s">
        <v>263</v>
      </c>
      <c r="H135" s="141">
        <v>1</v>
      </c>
      <c r="I135" s="142"/>
      <c r="J135" s="143">
        <f>ROUND(I135*H135,2)</f>
        <v>0</v>
      </c>
      <c r="K135" s="144"/>
      <c r="L135" s="32"/>
      <c r="M135" s="145" t="s">
        <v>1</v>
      </c>
      <c r="N135" s="146" t="s">
        <v>38</v>
      </c>
      <c r="P135" s="147">
        <f>O135*H135</f>
        <v>0</v>
      </c>
      <c r="Q135" s="147">
        <v>0</v>
      </c>
      <c r="R135" s="147">
        <f>Q135*H135</f>
        <v>0</v>
      </c>
      <c r="S135" s="147">
        <v>0</v>
      </c>
      <c r="T135" s="148">
        <f>S135*H135</f>
        <v>0</v>
      </c>
      <c r="AR135" s="149" t="s">
        <v>247</v>
      </c>
      <c r="AT135" s="149" t="s">
        <v>243</v>
      </c>
      <c r="AU135" s="149" t="s">
        <v>73</v>
      </c>
      <c r="AY135" s="17" t="s">
        <v>241</v>
      </c>
      <c r="BE135" s="150">
        <f>IF(N135="základní",J135,0)</f>
        <v>0</v>
      </c>
      <c r="BF135" s="150">
        <f>IF(N135="snížená",J135,0)</f>
        <v>0</v>
      </c>
      <c r="BG135" s="150">
        <f>IF(N135="zákl. přenesená",J135,0)</f>
        <v>0</v>
      </c>
      <c r="BH135" s="150">
        <f>IF(N135="sníž. přenesená",J135,0)</f>
        <v>0</v>
      </c>
      <c r="BI135" s="150">
        <f>IF(N135="nulová",J135,0)</f>
        <v>0</v>
      </c>
      <c r="BJ135" s="17" t="s">
        <v>81</v>
      </c>
      <c r="BK135" s="150">
        <f>ROUND(I135*H135,2)</f>
        <v>0</v>
      </c>
      <c r="BL135" s="17" t="s">
        <v>247</v>
      </c>
      <c r="BM135" s="149" t="s">
        <v>282</v>
      </c>
    </row>
    <row r="136" spans="2:47" s="1" customFormat="1" ht="11.25">
      <c r="B136" s="32"/>
      <c r="D136" s="151" t="s">
        <v>248</v>
      </c>
      <c r="F136" s="152" t="s">
        <v>1758</v>
      </c>
      <c r="I136" s="153"/>
      <c r="L136" s="32"/>
      <c r="M136" s="154"/>
      <c r="T136" s="56"/>
      <c r="AT136" s="17" t="s">
        <v>248</v>
      </c>
      <c r="AU136" s="17" t="s">
        <v>73</v>
      </c>
    </row>
    <row r="137" spans="2:65" s="1" customFormat="1" ht="24.2" customHeight="1">
      <c r="B137" s="32"/>
      <c r="C137" s="137" t="s">
        <v>283</v>
      </c>
      <c r="D137" s="137" t="s">
        <v>243</v>
      </c>
      <c r="E137" s="138" t="s">
        <v>1759</v>
      </c>
      <c r="F137" s="139" t="s">
        <v>1760</v>
      </c>
      <c r="G137" s="140" t="s">
        <v>263</v>
      </c>
      <c r="H137" s="141">
        <v>1</v>
      </c>
      <c r="I137" s="142"/>
      <c r="J137" s="143">
        <f>ROUND(I137*H137,2)</f>
        <v>0</v>
      </c>
      <c r="K137" s="144"/>
      <c r="L137" s="32"/>
      <c r="M137" s="145" t="s">
        <v>1</v>
      </c>
      <c r="N137" s="146" t="s">
        <v>38</v>
      </c>
      <c r="P137" s="147">
        <f>O137*H137</f>
        <v>0</v>
      </c>
      <c r="Q137" s="147">
        <v>0</v>
      </c>
      <c r="R137" s="147">
        <f>Q137*H137</f>
        <v>0</v>
      </c>
      <c r="S137" s="147">
        <v>0</v>
      </c>
      <c r="T137" s="148">
        <f>S137*H137</f>
        <v>0</v>
      </c>
      <c r="AR137" s="149" t="s">
        <v>247</v>
      </c>
      <c r="AT137" s="149" t="s">
        <v>243</v>
      </c>
      <c r="AU137" s="149" t="s">
        <v>73</v>
      </c>
      <c r="AY137" s="17" t="s">
        <v>241</v>
      </c>
      <c r="BE137" s="150">
        <f>IF(N137="základní",J137,0)</f>
        <v>0</v>
      </c>
      <c r="BF137" s="150">
        <f>IF(N137="snížená",J137,0)</f>
        <v>0</v>
      </c>
      <c r="BG137" s="150">
        <f>IF(N137="zákl. přenesená",J137,0)</f>
        <v>0</v>
      </c>
      <c r="BH137" s="150">
        <f>IF(N137="sníž. přenesená",J137,0)</f>
        <v>0</v>
      </c>
      <c r="BI137" s="150">
        <f>IF(N137="nulová",J137,0)</f>
        <v>0</v>
      </c>
      <c r="BJ137" s="17" t="s">
        <v>81</v>
      </c>
      <c r="BK137" s="150">
        <f>ROUND(I137*H137,2)</f>
        <v>0</v>
      </c>
      <c r="BL137" s="17" t="s">
        <v>247</v>
      </c>
      <c r="BM137" s="149" t="s">
        <v>286</v>
      </c>
    </row>
    <row r="138" spans="2:47" s="1" customFormat="1" ht="11.25">
      <c r="B138" s="32"/>
      <c r="D138" s="151" t="s">
        <v>248</v>
      </c>
      <c r="F138" s="152" t="s">
        <v>1760</v>
      </c>
      <c r="I138" s="153"/>
      <c r="L138" s="32"/>
      <c r="M138" s="154"/>
      <c r="T138" s="56"/>
      <c r="AT138" s="17" t="s">
        <v>248</v>
      </c>
      <c r="AU138" s="17" t="s">
        <v>73</v>
      </c>
    </row>
    <row r="139" spans="2:65" s="1" customFormat="1" ht="24.2" customHeight="1">
      <c r="B139" s="32"/>
      <c r="C139" s="137" t="s">
        <v>268</v>
      </c>
      <c r="D139" s="137" t="s">
        <v>243</v>
      </c>
      <c r="E139" s="138" t="s">
        <v>1761</v>
      </c>
      <c r="F139" s="139" t="s">
        <v>1762</v>
      </c>
      <c r="G139" s="140" t="s">
        <v>263</v>
      </c>
      <c r="H139" s="141">
        <v>11</v>
      </c>
      <c r="I139" s="142"/>
      <c r="J139" s="143">
        <f>ROUND(I139*H139,2)</f>
        <v>0</v>
      </c>
      <c r="K139" s="144"/>
      <c r="L139" s="32"/>
      <c r="M139" s="145" t="s">
        <v>1</v>
      </c>
      <c r="N139" s="146" t="s">
        <v>38</v>
      </c>
      <c r="P139" s="147">
        <f>O139*H139</f>
        <v>0</v>
      </c>
      <c r="Q139" s="147">
        <v>0</v>
      </c>
      <c r="R139" s="147">
        <f>Q139*H139</f>
        <v>0</v>
      </c>
      <c r="S139" s="147">
        <v>0</v>
      </c>
      <c r="T139" s="148">
        <f>S139*H139</f>
        <v>0</v>
      </c>
      <c r="AR139" s="149" t="s">
        <v>247</v>
      </c>
      <c r="AT139" s="149" t="s">
        <v>243</v>
      </c>
      <c r="AU139" s="149" t="s">
        <v>73</v>
      </c>
      <c r="AY139" s="17" t="s">
        <v>241</v>
      </c>
      <c r="BE139" s="150">
        <f>IF(N139="základní",J139,0)</f>
        <v>0</v>
      </c>
      <c r="BF139" s="150">
        <f>IF(N139="snížená",J139,0)</f>
        <v>0</v>
      </c>
      <c r="BG139" s="150">
        <f>IF(N139="zákl. přenesená",J139,0)</f>
        <v>0</v>
      </c>
      <c r="BH139" s="150">
        <f>IF(N139="sníž. přenesená",J139,0)</f>
        <v>0</v>
      </c>
      <c r="BI139" s="150">
        <f>IF(N139="nulová",J139,0)</f>
        <v>0</v>
      </c>
      <c r="BJ139" s="17" t="s">
        <v>81</v>
      </c>
      <c r="BK139" s="150">
        <f>ROUND(I139*H139,2)</f>
        <v>0</v>
      </c>
      <c r="BL139" s="17" t="s">
        <v>247</v>
      </c>
      <c r="BM139" s="149" t="s">
        <v>289</v>
      </c>
    </row>
    <row r="140" spans="2:47" s="1" customFormat="1" ht="19.5">
      <c r="B140" s="32"/>
      <c r="D140" s="151" t="s">
        <v>248</v>
      </c>
      <c r="F140" s="152" t="s">
        <v>1762</v>
      </c>
      <c r="I140" s="153"/>
      <c r="L140" s="32"/>
      <c r="M140" s="154"/>
      <c r="T140" s="56"/>
      <c r="AT140" s="17" t="s">
        <v>248</v>
      </c>
      <c r="AU140" s="17" t="s">
        <v>73</v>
      </c>
    </row>
    <row r="141" spans="2:65" s="1" customFormat="1" ht="24.2" customHeight="1">
      <c r="B141" s="32"/>
      <c r="C141" s="137" t="s">
        <v>290</v>
      </c>
      <c r="D141" s="137" t="s">
        <v>243</v>
      </c>
      <c r="E141" s="138" t="s">
        <v>1763</v>
      </c>
      <c r="F141" s="139" t="s">
        <v>1764</v>
      </c>
      <c r="G141" s="140" t="s">
        <v>263</v>
      </c>
      <c r="H141" s="141">
        <v>1</v>
      </c>
      <c r="I141" s="142"/>
      <c r="J141" s="143">
        <f>ROUND(I141*H141,2)</f>
        <v>0</v>
      </c>
      <c r="K141" s="144"/>
      <c r="L141" s="32"/>
      <c r="M141" s="145" t="s">
        <v>1</v>
      </c>
      <c r="N141" s="146" t="s">
        <v>38</v>
      </c>
      <c r="P141" s="147">
        <f>O141*H141</f>
        <v>0</v>
      </c>
      <c r="Q141" s="147">
        <v>0</v>
      </c>
      <c r="R141" s="147">
        <f>Q141*H141</f>
        <v>0</v>
      </c>
      <c r="S141" s="147">
        <v>0</v>
      </c>
      <c r="T141" s="148">
        <f>S141*H141</f>
        <v>0</v>
      </c>
      <c r="AR141" s="149" t="s">
        <v>247</v>
      </c>
      <c r="AT141" s="149" t="s">
        <v>243</v>
      </c>
      <c r="AU141" s="149" t="s">
        <v>73</v>
      </c>
      <c r="AY141" s="17" t="s">
        <v>241</v>
      </c>
      <c r="BE141" s="150">
        <f>IF(N141="základní",J141,0)</f>
        <v>0</v>
      </c>
      <c r="BF141" s="150">
        <f>IF(N141="snížená",J141,0)</f>
        <v>0</v>
      </c>
      <c r="BG141" s="150">
        <f>IF(N141="zákl. přenesená",J141,0)</f>
        <v>0</v>
      </c>
      <c r="BH141" s="150">
        <f>IF(N141="sníž. přenesená",J141,0)</f>
        <v>0</v>
      </c>
      <c r="BI141" s="150">
        <f>IF(N141="nulová",J141,0)</f>
        <v>0</v>
      </c>
      <c r="BJ141" s="17" t="s">
        <v>81</v>
      </c>
      <c r="BK141" s="150">
        <f>ROUND(I141*H141,2)</f>
        <v>0</v>
      </c>
      <c r="BL141" s="17" t="s">
        <v>247</v>
      </c>
      <c r="BM141" s="149" t="s">
        <v>293</v>
      </c>
    </row>
    <row r="142" spans="2:47" s="1" customFormat="1" ht="19.5">
      <c r="B142" s="32"/>
      <c r="D142" s="151" t="s">
        <v>248</v>
      </c>
      <c r="F142" s="152" t="s">
        <v>1764</v>
      </c>
      <c r="I142" s="153"/>
      <c r="L142" s="32"/>
      <c r="M142" s="154"/>
      <c r="T142" s="56"/>
      <c r="AT142" s="17" t="s">
        <v>248</v>
      </c>
      <c r="AU142" s="17" t="s">
        <v>73</v>
      </c>
    </row>
    <row r="143" spans="2:65" s="1" customFormat="1" ht="24.2" customHeight="1">
      <c r="B143" s="32"/>
      <c r="C143" s="137" t="s">
        <v>272</v>
      </c>
      <c r="D143" s="137" t="s">
        <v>243</v>
      </c>
      <c r="E143" s="138" t="s">
        <v>1765</v>
      </c>
      <c r="F143" s="139" t="s">
        <v>1766</v>
      </c>
      <c r="G143" s="140" t="s">
        <v>263</v>
      </c>
      <c r="H143" s="141">
        <v>11</v>
      </c>
      <c r="I143" s="142"/>
      <c r="J143" s="143">
        <f>ROUND(I143*H143,2)</f>
        <v>0</v>
      </c>
      <c r="K143" s="144"/>
      <c r="L143" s="32"/>
      <c r="M143" s="145" t="s">
        <v>1</v>
      </c>
      <c r="N143" s="146" t="s">
        <v>38</v>
      </c>
      <c r="P143" s="147">
        <f>O143*H143</f>
        <v>0</v>
      </c>
      <c r="Q143" s="147">
        <v>0</v>
      </c>
      <c r="R143" s="147">
        <f>Q143*H143</f>
        <v>0</v>
      </c>
      <c r="S143" s="147">
        <v>0</v>
      </c>
      <c r="T143" s="148">
        <f>S143*H143</f>
        <v>0</v>
      </c>
      <c r="AR143" s="149" t="s">
        <v>247</v>
      </c>
      <c r="AT143" s="149" t="s">
        <v>243</v>
      </c>
      <c r="AU143" s="149" t="s">
        <v>73</v>
      </c>
      <c r="AY143" s="17" t="s">
        <v>241</v>
      </c>
      <c r="BE143" s="150">
        <f>IF(N143="základní",J143,0)</f>
        <v>0</v>
      </c>
      <c r="BF143" s="150">
        <f>IF(N143="snížená",J143,0)</f>
        <v>0</v>
      </c>
      <c r="BG143" s="150">
        <f>IF(N143="zákl. přenesená",J143,0)</f>
        <v>0</v>
      </c>
      <c r="BH143" s="150">
        <f>IF(N143="sníž. přenesená",J143,0)</f>
        <v>0</v>
      </c>
      <c r="BI143" s="150">
        <f>IF(N143="nulová",J143,0)</f>
        <v>0</v>
      </c>
      <c r="BJ143" s="17" t="s">
        <v>81</v>
      </c>
      <c r="BK143" s="150">
        <f>ROUND(I143*H143,2)</f>
        <v>0</v>
      </c>
      <c r="BL143" s="17" t="s">
        <v>247</v>
      </c>
      <c r="BM143" s="149" t="s">
        <v>296</v>
      </c>
    </row>
    <row r="144" spans="2:47" s="1" customFormat="1" ht="19.5">
      <c r="B144" s="32"/>
      <c r="D144" s="151" t="s">
        <v>248</v>
      </c>
      <c r="F144" s="152" t="s">
        <v>1766</v>
      </c>
      <c r="I144" s="153"/>
      <c r="L144" s="32"/>
      <c r="M144" s="154"/>
      <c r="T144" s="56"/>
      <c r="AT144" s="17" t="s">
        <v>248</v>
      </c>
      <c r="AU144" s="17" t="s">
        <v>73</v>
      </c>
    </row>
    <row r="145" spans="2:65" s="1" customFormat="1" ht="24.2" customHeight="1">
      <c r="B145" s="32"/>
      <c r="C145" s="137" t="s">
        <v>8</v>
      </c>
      <c r="D145" s="137" t="s">
        <v>243</v>
      </c>
      <c r="E145" s="138" t="s">
        <v>1767</v>
      </c>
      <c r="F145" s="139" t="s">
        <v>1768</v>
      </c>
      <c r="G145" s="140" t="s">
        <v>263</v>
      </c>
      <c r="H145" s="141">
        <v>1</v>
      </c>
      <c r="I145" s="142"/>
      <c r="J145" s="143">
        <f>ROUND(I145*H145,2)</f>
        <v>0</v>
      </c>
      <c r="K145" s="144"/>
      <c r="L145" s="32"/>
      <c r="M145" s="145" t="s">
        <v>1</v>
      </c>
      <c r="N145" s="146" t="s">
        <v>38</v>
      </c>
      <c r="P145" s="147">
        <f>O145*H145</f>
        <v>0</v>
      </c>
      <c r="Q145" s="147">
        <v>0</v>
      </c>
      <c r="R145" s="147">
        <f>Q145*H145</f>
        <v>0</v>
      </c>
      <c r="S145" s="147">
        <v>0</v>
      </c>
      <c r="T145" s="148">
        <f>S145*H145</f>
        <v>0</v>
      </c>
      <c r="AR145" s="149" t="s">
        <v>247</v>
      </c>
      <c r="AT145" s="149" t="s">
        <v>243</v>
      </c>
      <c r="AU145" s="149" t="s">
        <v>73</v>
      </c>
      <c r="AY145" s="17" t="s">
        <v>241</v>
      </c>
      <c r="BE145" s="150">
        <f>IF(N145="základní",J145,0)</f>
        <v>0</v>
      </c>
      <c r="BF145" s="150">
        <f>IF(N145="snížená",J145,0)</f>
        <v>0</v>
      </c>
      <c r="BG145" s="150">
        <f>IF(N145="zákl. přenesená",J145,0)</f>
        <v>0</v>
      </c>
      <c r="BH145" s="150">
        <f>IF(N145="sníž. přenesená",J145,0)</f>
        <v>0</v>
      </c>
      <c r="BI145" s="150">
        <f>IF(N145="nulová",J145,0)</f>
        <v>0</v>
      </c>
      <c r="BJ145" s="17" t="s">
        <v>81</v>
      </c>
      <c r="BK145" s="150">
        <f>ROUND(I145*H145,2)</f>
        <v>0</v>
      </c>
      <c r="BL145" s="17" t="s">
        <v>247</v>
      </c>
      <c r="BM145" s="149" t="s">
        <v>299</v>
      </c>
    </row>
    <row r="146" spans="2:47" s="1" customFormat="1" ht="11.25">
      <c r="B146" s="32"/>
      <c r="D146" s="151" t="s">
        <v>248</v>
      </c>
      <c r="F146" s="152" t="s">
        <v>1768</v>
      </c>
      <c r="I146" s="153"/>
      <c r="L146" s="32"/>
      <c r="M146" s="154"/>
      <c r="T146" s="56"/>
      <c r="AT146" s="17" t="s">
        <v>248</v>
      </c>
      <c r="AU146" s="17" t="s">
        <v>73</v>
      </c>
    </row>
    <row r="147" spans="2:65" s="1" customFormat="1" ht="24.2" customHeight="1">
      <c r="B147" s="32"/>
      <c r="C147" s="137" t="s">
        <v>275</v>
      </c>
      <c r="D147" s="137" t="s">
        <v>243</v>
      </c>
      <c r="E147" s="138" t="s">
        <v>1769</v>
      </c>
      <c r="F147" s="139" t="s">
        <v>1770</v>
      </c>
      <c r="G147" s="140" t="s">
        <v>263</v>
      </c>
      <c r="H147" s="141">
        <v>1</v>
      </c>
      <c r="I147" s="142"/>
      <c r="J147" s="143">
        <f>ROUND(I147*H147,2)</f>
        <v>0</v>
      </c>
      <c r="K147" s="144"/>
      <c r="L147" s="32"/>
      <c r="M147" s="145" t="s">
        <v>1</v>
      </c>
      <c r="N147" s="146" t="s">
        <v>38</v>
      </c>
      <c r="P147" s="147">
        <f>O147*H147</f>
        <v>0</v>
      </c>
      <c r="Q147" s="147">
        <v>0</v>
      </c>
      <c r="R147" s="147">
        <f>Q147*H147</f>
        <v>0</v>
      </c>
      <c r="S147" s="147">
        <v>0</v>
      </c>
      <c r="T147" s="148">
        <f>S147*H147</f>
        <v>0</v>
      </c>
      <c r="AR147" s="149" t="s">
        <v>247</v>
      </c>
      <c r="AT147" s="149" t="s">
        <v>243</v>
      </c>
      <c r="AU147" s="149" t="s">
        <v>73</v>
      </c>
      <c r="AY147" s="17" t="s">
        <v>241</v>
      </c>
      <c r="BE147" s="150">
        <f>IF(N147="základní",J147,0)</f>
        <v>0</v>
      </c>
      <c r="BF147" s="150">
        <f>IF(N147="snížená",J147,0)</f>
        <v>0</v>
      </c>
      <c r="BG147" s="150">
        <f>IF(N147="zákl. přenesená",J147,0)</f>
        <v>0</v>
      </c>
      <c r="BH147" s="150">
        <f>IF(N147="sníž. přenesená",J147,0)</f>
        <v>0</v>
      </c>
      <c r="BI147" s="150">
        <f>IF(N147="nulová",J147,0)</f>
        <v>0</v>
      </c>
      <c r="BJ147" s="17" t="s">
        <v>81</v>
      </c>
      <c r="BK147" s="150">
        <f>ROUND(I147*H147,2)</f>
        <v>0</v>
      </c>
      <c r="BL147" s="17" t="s">
        <v>247</v>
      </c>
      <c r="BM147" s="149" t="s">
        <v>302</v>
      </c>
    </row>
    <row r="148" spans="2:47" s="1" customFormat="1" ht="11.25">
      <c r="B148" s="32"/>
      <c r="D148" s="151" t="s">
        <v>248</v>
      </c>
      <c r="F148" s="152" t="s">
        <v>1770</v>
      </c>
      <c r="I148" s="153"/>
      <c r="L148" s="32"/>
      <c r="M148" s="154"/>
      <c r="T148" s="56"/>
      <c r="AT148" s="17" t="s">
        <v>248</v>
      </c>
      <c r="AU148" s="17" t="s">
        <v>73</v>
      </c>
    </row>
    <row r="149" spans="2:65" s="1" customFormat="1" ht="24.2" customHeight="1">
      <c r="B149" s="32"/>
      <c r="C149" s="137" t="s">
        <v>303</v>
      </c>
      <c r="D149" s="137" t="s">
        <v>243</v>
      </c>
      <c r="E149" s="138" t="s">
        <v>1771</v>
      </c>
      <c r="F149" s="139" t="s">
        <v>1772</v>
      </c>
      <c r="G149" s="140" t="s">
        <v>263</v>
      </c>
      <c r="H149" s="141">
        <v>11</v>
      </c>
      <c r="I149" s="142"/>
      <c r="J149" s="143">
        <f>ROUND(I149*H149,2)</f>
        <v>0</v>
      </c>
      <c r="K149" s="144"/>
      <c r="L149" s="32"/>
      <c r="M149" s="145" t="s">
        <v>1</v>
      </c>
      <c r="N149" s="146" t="s">
        <v>38</v>
      </c>
      <c r="P149" s="147">
        <f>O149*H149</f>
        <v>0</v>
      </c>
      <c r="Q149" s="147">
        <v>0</v>
      </c>
      <c r="R149" s="147">
        <f>Q149*H149</f>
        <v>0</v>
      </c>
      <c r="S149" s="147">
        <v>0</v>
      </c>
      <c r="T149" s="148">
        <f>S149*H149</f>
        <v>0</v>
      </c>
      <c r="AR149" s="149" t="s">
        <v>247</v>
      </c>
      <c r="AT149" s="149" t="s">
        <v>243</v>
      </c>
      <c r="AU149" s="149" t="s">
        <v>73</v>
      </c>
      <c r="AY149" s="17" t="s">
        <v>241</v>
      </c>
      <c r="BE149" s="150">
        <f>IF(N149="základní",J149,0)</f>
        <v>0</v>
      </c>
      <c r="BF149" s="150">
        <f>IF(N149="snížená",J149,0)</f>
        <v>0</v>
      </c>
      <c r="BG149" s="150">
        <f>IF(N149="zákl. přenesená",J149,0)</f>
        <v>0</v>
      </c>
      <c r="BH149" s="150">
        <f>IF(N149="sníž. přenesená",J149,0)</f>
        <v>0</v>
      </c>
      <c r="BI149" s="150">
        <f>IF(N149="nulová",J149,0)</f>
        <v>0</v>
      </c>
      <c r="BJ149" s="17" t="s">
        <v>81</v>
      </c>
      <c r="BK149" s="150">
        <f>ROUND(I149*H149,2)</f>
        <v>0</v>
      </c>
      <c r="BL149" s="17" t="s">
        <v>247</v>
      </c>
      <c r="BM149" s="149" t="s">
        <v>306</v>
      </c>
    </row>
    <row r="150" spans="2:47" s="1" customFormat="1" ht="11.25">
      <c r="B150" s="32"/>
      <c r="D150" s="151" t="s">
        <v>248</v>
      </c>
      <c r="F150" s="152" t="s">
        <v>1772</v>
      </c>
      <c r="I150" s="153"/>
      <c r="L150" s="32"/>
      <c r="M150" s="154"/>
      <c r="T150" s="56"/>
      <c r="AT150" s="17" t="s">
        <v>248</v>
      </c>
      <c r="AU150" s="17" t="s">
        <v>73</v>
      </c>
    </row>
    <row r="151" spans="2:65" s="1" customFormat="1" ht="21.75" customHeight="1">
      <c r="B151" s="32"/>
      <c r="C151" s="137" t="s">
        <v>279</v>
      </c>
      <c r="D151" s="137" t="s">
        <v>243</v>
      </c>
      <c r="E151" s="138" t="s">
        <v>1773</v>
      </c>
      <c r="F151" s="139" t="s">
        <v>1774</v>
      </c>
      <c r="G151" s="140" t="s">
        <v>263</v>
      </c>
      <c r="H151" s="141">
        <v>11</v>
      </c>
      <c r="I151" s="142"/>
      <c r="J151" s="143">
        <f>ROUND(I151*H151,2)</f>
        <v>0</v>
      </c>
      <c r="K151" s="144"/>
      <c r="L151" s="32"/>
      <c r="M151" s="145" t="s">
        <v>1</v>
      </c>
      <c r="N151" s="146" t="s">
        <v>38</v>
      </c>
      <c r="P151" s="147">
        <f>O151*H151</f>
        <v>0</v>
      </c>
      <c r="Q151" s="147">
        <v>0</v>
      </c>
      <c r="R151" s="147">
        <f>Q151*H151</f>
        <v>0</v>
      </c>
      <c r="S151" s="147">
        <v>0</v>
      </c>
      <c r="T151" s="148">
        <f>S151*H151</f>
        <v>0</v>
      </c>
      <c r="AR151" s="149" t="s">
        <v>247</v>
      </c>
      <c r="AT151" s="149" t="s">
        <v>243</v>
      </c>
      <c r="AU151" s="149" t="s">
        <v>73</v>
      </c>
      <c r="AY151" s="17" t="s">
        <v>241</v>
      </c>
      <c r="BE151" s="150">
        <f>IF(N151="základní",J151,0)</f>
        <v>0</v>
      </c>
      <c r="BF151" s="150">
        <f>IF(N151="snížená",J151,0)</f>
        <v>0</v>
      </c>
      <c r="BG151" s="150">
        <f>IF(N151="zákl. přenesená",J151,0)</f>
        <v>0</v>
      </c>
      <c r="BH151" s="150">
        <f>IF(N151="sníž. přenesená",J151,0)</f>
        <v>0</v>
      </c>
      <c r="BI151" s="150">
        <f>IF(N151="nulová",J151,0)</f>
        <v>0</v>
      </c>
      <c r="BJ151" s="17" t="s">
        <v>81</v>
      </c>
      <c r="BK151" s="150">
        <f>ROUND(I151*H151,2)</f>
        <v>0</v>
      </c>
      <c r="BL151" s="17" t="s">
        <v>247</v>
      </c>
      <c r="BM151" s="149" t="s">
        <v>309</v>
      </c>
    </row>
    <row r="152" spans="2:47" s="1" customFormat="1" ht="11.25">
      <c r="B152" s="32"/>
      <c r="D152" s="151" t="s">
        <v>248</v>
      </c>
      <c r="F152" s="152" t="s">
        <v>1774</v>
      </c>
      <c r="I152" s="153"/>
      <c r="L152" s="32"/>
      <c r="M152" s="154"/>
      <c r="T152" s="56"/>
      <c r="AT152" s="17" t="s">
        <v>248</v>
      </c>
      <c r="AU152" s="17" t="s">
        <v>73</v>
      </c>
    </row>
    <row r="153" spans="2:65" s="1" customFormat="1" ht="16.5" customHeight="1">
      <c r="B153" s="32"/>
      <c r="C153" s="137" t="s">
        <v>310</v>
      </c>
      <c r="D153" s="137" t="s">
        <v>243</v>
      </c>
      <c r="E153" s="138" t="s">
        <v>1775</v>
      </c>
      <c r="F153" s="139" t="s">
        <v>1776</v>
      </c>
      <c r="G153" s="140" t="s">
        <v>263</v>
      </c>
      <c r="H153" s="141">
        <v>1</v>
      </c>
      <c r="I153" s="142"/>
      <c r="J153" s="143">
        <f>ROUND(I153*H153,2)</f>
        <v>0</v>
      </c>
      <c r="K153" s="144"/>
      <c r="L153" s="32"/>
      <c r="M153" s="145" t="s">
        <v>1</v>
      </c>
      <c r="N153" s="146" t="s">
        <v>38</v>
      </c>
      <c r="P153" s="147">
        <f>O153*H153</f>
        <v>0</v>
      </c>
      <c r="Q153" s="147">
        <v>0</v>
      </c>
      <c r="R153" s="147">
        <f>Q153*H153</f>
        <v>0</v>
      </c>
      <c r="S153" s="147">
        <v>0</v>
      </c>
      <c r="T153" s="148">
        <f>S153*H153</f>
        <v>0</v>
      </c>
      <c r="AR153" s="149" t="s">
        <v>247</v>
      </c>
      <c r="AT153" s="149" t="s">
        <v>243</v>
      </c>
      <c r="AU153" s="149" t="s">
        <v>73</v>
      </c>
      <c r="AY153" s="17" t="s">
        <v>241</v>
      </c>
      <c r="BE153" s="150">
        <f>IF(N153="základní",J153,0)</f>
        <v>0</v>
      </c>
      <c r="BF153" s="150">
        <f>IF(N153="snížená",J153,0)</f>
        <v>0</v>
      </c>
      <c r="BG153" s="150">
        <f>IF(N153="zákl. přenesená",J153,0)</f>
        <v>0</v>
      </c>
      <c r="BH153" s="150">
        <f>IF(N153="sníž. přenesená",J153,0)</f>
        <v>0</v>
      </c>
      <c r="BI153" s="150">
        <f>IF(N153="nulová",J153,0)</f>
        <v>0</v>
      </c>
      <c r="BJ153" s="17" t="s">
        <v>81</v>
      </c>
      <c r="BK153" s="150">
        <f>ROUND(I153*H153,2)</f>
        <v>0</v>
      </c>
      <c r="BL153" s="17" t="s">
        <v>247</v>
      </c>
      <c r="BM153" s="149" t="s">
        <v>313</v>
      </c>
    </row>
    <row r="154" spans="2:47" s="1" customFormat="1" ht="11.25">
      <c r="B154" s="32"/>
      <c r="D154" s="151" t="s">
        <v>248</v>
      </c>
      <c r="F154" s="152" t="s">
        <v>1776</v>
      </c>
      <c r="I154" s="153"/>
      <c r="L154" s="32"/>
      <c r="M154" s="154"/>
      <c r="T154" s="56"/>
      <c r="AT154" s="17" t="s">
        <v>248</v>
      </c>
      <c r="AU154" s="17" t="s">
        <v>73</v>
      </c>
    </row>
    <row r="155" spans="2:65" s="1" customFormat="1" ht="24.2" customHeight="1">
      <c r="B155" s="32"/>
      <c r="C155" s="137" t="s">
        <v>282</v>
      </c>
      <c r="D155" s="137" t="s">
        <v>243</v>
      </c>
      <c r="E155" s="138" t="s">
        <v>1777</v>
      </c>
      <c r="F155" s="139" t="s">
        <v>1778</v>
      </c>
      <c r="G155" s="140" t="s">
        <v>263</v>
      </c>
      <c r="H155" s="141">
        <v>1</v>
      </c>
      <c r="I155" s="142"/>
      <c r="J155" s="143">
        <f>ROUND(I155*H155,2)</f>
        <v>0</v>
      </c>
      <c r="K155" s="144"/>
      <c r="L155" s="32"/>
      <c r="M155" s="145" t="s">
        <v>1</v>
      </c>
      <c r="N155" s="146" t="s">
        <v>38</v>
      </c>
      <c r="P155" s="147">
        <f>O155*H155</f>
        <v>0</v>
      </c>
      <c r="Q155" s="147">
        <v>0</v>
      </c>
      <c r="R155" s="147">
        <f>Q155*H155</f>
        <v>0</v>
      </c>
      <c r="S155" s="147">
        <v>0</v>
      </c>
      <c r="T155" s="148">
        <f>S155*H155</f>
        <v>0</v>
      </c>
      <c r="AR155" s="149" t="s">
        <v>247</v>
      </c>
      <c r="AT155" s="149" t="s">
        <v>243</v>
      </c>
      <c r="AU155" s="149" t="s">
        <v>73</v>
      </c>
      <c r="AY155" s="17" t="s">
        <v>241</v>
      </c>
      <c r="BE155" s="150">
        <f>IF(N155="základní",J155,0)</f>
        <v>0</v>
      </c>
      <c r="BF155" s="150">
        <f>IF(N155="snížená",J155,0)</f>
        <v>0</v>
      </c>
      <c r="BG155" s="150">
        <f>IF(N155="zákl. přenesená",J155,0)</f>
        <v>0</v>
      </c>
      <c r="BH155" s="150">
        <f>IF(N155="sníž. přenesená",J155,0)</f>
        <v>0</v>
      </c>
      <c r="BI155" s="150">
        <f>IF(N155="nulová",J155,0)</f>
        <v>0</v>
      </c>
      <c r="BJ155" s="17" t="s">
        <v>81</v>
      </c>
      <c r="BK155" s="150">
        <f>ROUND(I155*H155,2)</f>
        <v>0</v>
      </c>
      <c r="BL155" s="17" t="s">
        <v>247</v>
      </c>
      <c r="BM155" s="149" t="s">
        <v>316</v>
      </c>
    </row>
    <row r="156" spans="2:47" s="1" customFormat="1" ht="11.25">
      <c r="B156" s="32"/>
      <c r="D156" s="151" t="s">
        <v>248</v>
      </c>
      <c r="F156" s="152" t="s">
        <v>1778</v>
      </c>
      <c r="I156" s="153"/>
      <c r="L156" s="32"/>
      <c r="M156" s="154"/>
      <c r="T156" s="56"/>
      <c r="AT156" s="17" t="s">
        <v>248</v>
      </c>
      <c r="AU156" s="17" t="s">
        <v>73</v>
      </c>
    </row>
    <row r="157" spans="2:65" s="1" customFormat="1" ht="24.2" customHeight="1">
      <c r="B157" s="32"/>
      <c r="C157" s="137" t="s">
        <v>7</v>
      </c>
      <c r="D157" s="137" t="s">
        <v>243</v>
      </c>
      <c r="E157" s="138" t="s">
        <v>1779</v>
      </c>
      <c r="F157" s="139" t="s">
        <v>1780</v>
      </c>
      <c r="G157" s="140" t="s">
        <v>263</v>
      </c>
      <c r="H157" s="141">
        <v>1</v>
      </c>
      <c r="I157" s="142"/>
      <c r="J157" s="143">
        <f>ROUND(I157*H157,2)</f>
        <v>0</v>
      </c>
      <c r="K157" s="144"/>
      <c r="L157" s="32"/>
      <c r="M157" s="145" t="s">
        <v>1</v>
      </c>
      <c r="N157" s="146" t="s">
        <v>38</v>
      </c>
      <c r="P157" s="147">
        <f>O157*H157</f>
        <v>0</v>
      </c>
      <c r="Q157" s="147">
        <v>0</v>
      </c>
      <c r="R157" s="147">
        <f>Q157*H157</f>
        <v>0</v>
      </c>
      <c r="S157" s="147">
        <v>0</v>
      </c>
      <c r="T157" s="148">
        <f>S157*H157</f>
        <v>0</v>
      </c>
      <c r="AR157" s="149" t="s">
        <v>247</v>
      </c>
      <c r="AT157" s="149" t="s">
        <v>243</v>
      </c>
      <c r="AU157" s="149" t="s">
        <v>73</v>
      </c>
      <c r="AY157" s="17" t="s">
        <v>241</v>
      </c>
      <c r="BE157" s="150">
        <f>IF(N157="základní",J157,0)</f>
        <v>0</v>
      </c>
      <c r="BF157" s="150">
        <f>IF(N157="snížená",J157,0)</f>
        <v>0</v>
      </c>
      <c r="BG157" s="150">
        <f>IF(N157="zákl. přenesená",J157,0)</f>
        <v>0</v>
      </c>
      <c r="BH157" s="150">
        <f>IF(N157="sníž. přenesená",J157,0)</f>
        <v>0</v>
      </c>
      <c r="BI157" s="150">
        <f>IF(N157="nulová",J157,0)</f>
        <v>0</v>
      </c>
      <c r="BJ157" s="17" t="s">
        <v>81</v>
      </c>
      <c r="BK157" s="150">
        <f>ROUND(I157*H157,2)</f>
        <v>0</v>
      </c>
      <c r="BL157" s="17" t="s">
        <v>247</v>
      </c>
      <c r="BM157" s="149" t="s">
        <v>319</v>
      </c>
    </row>
    <row r="158" spans="2:47" s="1" customFormat="1" ht="19.5">
      <c r="B158" s="32"/>
      <c r="D158" s="151" t="s">
        <v>248</v>
      </c>
      <c r="F158" s="152" t="s">
        <v>1780</v>
      </c>
      <c r="I158" s="153"/>
      <c r="L158" s="32"/>
      <c r="M158" s="154"/>
      <c r="T158" s="56"/>
      <c r="AT158" s="17" t="s">
        <v>248</v>
      </c>
      <c r="AU158" s="17" t="s">
        <v>73</v>
      </c>
    </row>
    <row r="159" spans="2:65" s="1" customFormat="1" ht="16.5" customHeight="1">
      <c r="B159" s="32"/>
      <c r="C159" s="137" t="s">
        <v>286</v>
      </c>
      <c r="D159" s="137" t="s">
        <v>243</v>
      </c>
      <c r="E159" s="138" t="s">
        <v>1781</v>
      </c>
      <c r="F159" s="139" t="s">
        <v>1782</v>
      </c>
      <c r="G159" s="140" t="s">
        <v>263</v>
      </c>
      <c r="H159" s="141">
        <v>1</v>
      </c>
      <c r="I159" s="142"/>
      <c r="J159" s="143">
        <f>ROUND(I159*H159,2)</f>
        <v>0</v>
      </c>
      <c r="K159" s="144"/>
      <c r="L159" s="32"/>
      <c r="M159" s="145" t="s">
        <v>1</v>
      </c>
      <c r="N159" s="146" t="s">
        <v>38</v>
      </c>
      <c r="P159" s="147">
        <f>O159*H159</f>
        <v>0</v>
      </c>
      <c r="Q159" s="147">
        <v>0</v>
      </c>
      <c r="R159" s="147">
        <f>Q159*H159</f>
        <v>0</v>
      </c>
      <c r="S159" s="147">
        <v>0</v>
      </c>
      <c r="T159" s="148">
        <f>S159*H159</f>
        <v>0</v>
      </c>
      <c r="AR159" s="149" t="s">
        <v>247</v>
      </c>
      <c r="AT159" s="149" t="s">
        <v>243</v>
      </c>
      <c r="AU159" s="149" t="s">
        <v>73</v>
      </c>
      <c r="AY159" s="17" t="s">
        <v>241</v>
      </c>
      <c r="BE159" s="150">
        <f>IF(N159="základní",J159,0)</f>
        <v>0</v>
      </c>
      <c r="BF159" s="150">
        <f>IF(N159="snížená",J159,0)</f>
        <v>0</v>
      </c>
      <c r="BG159" s="150">
        <f>IF(N159="zákl. přenesená",J159,0)</f>
        <v>0</v>
      </c>
      <c r="BH159" s="150">
        <f>IF(N159="sníž. přenesená",J159,0)</f>
        <v>0</v>
      </c>
      <c r="BI159" s="150">
        <f>IF(N159="nulová",J159,0)</f>
        <v>0</v>
      </c>
      <c r="BJ159" s="17" t="s">
        <v>81</v>
      </c>
      <c r="BK159" s="150">
        <f>ROUND(I159*H159,2)</f>
        <v>0</v>
      </c>
      <c r="BL159" s="17" t="s">
        <v>247</v>
      </c>
      <c r="BM159" s="149" t="s">
        <v>322</v>
      </c>
    </row>
    <row r="160" spans="2:47" s="1" customFormat="1" ht="11.25">
      <c r="B160" s="32"/>
      <c r="D160" s="151" t="s">
        <v>248</v>
      </c>
      <c r="F160" s="152" t="s">
        <v>1782</v>
      </c>
      <c r="I160" s="153"/>
      <c r="L160" s="32"/>
      <c r="M160" s="154"/>
      <c r="T160" s="56"/>
      <c r="AT160" s="17" t="s">
        <v>248</v>
      </c>
      <c r="AU160" s="17" t="s">
        <v>73</v>
      </c>
    </row>
    <row r="161" spans="2:65" s="1" customFormat="1" ht="16.5" customHeight="1">
      <c r="B161" s="32"/>
      <c r="C161" s="137" t="s">
        <v>323</v>
      </c>
      <c r="D161" s="137" t="s">
        <v>243</v>
      </c>
      <c r="E161" s="138" t="s">
        <v>1783</v>
      </c>
      <c r="F161" s="139" t="s">
        <v>1784</v>
      </c>
      <c r="G161" s="140" t="s">
        <v>263</v>
      </c>
      <c r="H161" s="141">
        <v>1</v>
      </c>
      <c r="I161" s="142"/>
      <c r="J161" s="143">
        <f>ROUND(I161*H161,2)</f>
        <v>0</v>
      </c>
      <c r="K161" s="144"/>
      <c r="L161" s="32"/>
      <c r="M161" s="145" t="s">
        <v>1</v>
      </c>
      <c r="N161" s="146" t="s">
        <v>38</v>
      </c>
      <c r="P161" s="147">
        <f>O161*H161</f>
        <v>0</v>
      </c>
      <c r="Q161" s="147">
        <v>0</v>
      </c>
      <c r="R161" s="147">
        <f>Q161*H161</f>
        <v>0</v>
      </c>
      <c r="S161" s="147">
        <v>0</v>
      </c>
      <c r="T161" s="148">
        <f>S161*H161</f>
        <v>0</v>
      </c>
      <c r="AR161" s="149" t="s">
        <v>247</v>
      </c>
      <c r="AT161" s="149" t="s">
        <v>243</v>
      </c>
      <c r="AU161" s="149" t="s">
        <v>73</v>
      </c>
      <c r="AY161" s="17" t="s">
        <v>241</v>
      </c>
      <c r="BE161" s="150">
        <f>IF(N161="základní",J161,0)</f>
        <v>0</v>
      </c>
      <c r="BF161" s="150">
        <f>IF(N161="snížená",J161,0)</f>
        <v>0</v>
      </c>
      <c r="BG161" s="150">
        <f>IF(N161="zákl. přenesená",J161,0)</f>
        <v>0</v>
      </c>
      <c r="BH161" s="150">
        <f>IF(N161="sníž. přenesená",J161,0)</f>
        <v>0</v>
      </c>
      <c r="BI161" s="150">
        <f>IF(N161="nulová",J161,0)</f>
        <v>0</v>
      </c>
      <c r="BJ161" s="17" t="s">
        <v>81</v>
      </c>
      <c r="BK161" s="150">
        <f>ROUND(I161*H161,2)</f>
        <v>0</v>
      </c>
      <c r="BL161" s="17" t="s">
        <v>247</v>
      </c>
      <c r="BM161" s="149" t="s">
        <v>326</v>
      </c>
    </row>
    <row r="162" spans="2:47" s="1" customFormat="1" ht="11.25">
      <c r="B162" s="32"/>
      <c r="D162" s="151" t="s">
        <v>248</v>
      </c>
      <c r="F162" s="152" t="s">
        <v>1784</v>
      </c>
      <c r="I162" s="153"/>
      <c r="L162" s="32"/>
      <c r="M162" s="154"/>
      <c r="T162" s="56"/>
      <c r="AT162" s="17" t="s">
        <v>248</v>
      </c>
      <c r="AU162" s="17" t="s">
        <v>73</v>
      </c>
    </row>
    <row r="163" spans="2:65" s="1" customFormat="1" ht="24.2" customHeight="1">
      <c r="B163" s="32"/>
      <c r="C163" s="137" t="s">
        <v>289</v>
      </c>
      <c r="D163" s="137" t="s">
        <v>243</v>
      </c>
      <c r="E163" s="138" t="s">
        <v>1785</v>
      </c>
      <c r="F163" s="139" t="s">
        <v>1786</v>
      </c>
      <c r="G163" s="140" t="s">
        <v>263</v>
      </c>
      <c r="H163" s="141">
        <v>1</v>
      </c>
      <c r="I163" s="142"/>
      <c r="J163" s="143">
        <f>ROUND(I163*H163,2)</f>
        <v>0</v>
      </c>
      <c r="K163" s="144"/>
      <c r="L163" s="32"/>
      <c r="M163" s="145" t="s">
        <v>1</v>
      </c>
      <c r="N163" s="146" t="s">
        <v>38</v>
      </c>
      <c r="P163" s="147">
        <f>O163*H163</f>
        <v>0</v>
      </c>
      <c r="Q163" s="147">
        <v>0</v>
      </c>
      <c r="R163" s="147">
        <f>Q163*H163</f>
        <v>0</v>
      </c>
      <c r="S163" s="147">
        <v>0</v>
      </c>
      <c r="T163" s="148">
        <f>S163*H163</f>
        <v>0</v>
      </c>
      <c r="AR163" s="149" t="s">
        <v>247</v>
      </c>
      <c r="AT163" s="149" t="s">
        <v>243</v>
      </c>
      <c r="AU163" s="149" t="s">
        <v>73</v>
      </c>
      <c r="AY163" s="17" t="s">
        <v>241</v>
      </c>
      <c r="BE163" s="150">
        <f>IF(N163="základní",J163,0)</f>
        <v>0</v>
      </c>
      <c r="BF163" s="150">
        <f>IF(N163="snížená",J163,0)</f>
        <v>0</v>
      </c>
      <c r="BG163" s="150">
        <f>IF(N163="zákl. přenesená",J163,0)</f>
        <v>0</v>
      </c>
      <c r="BH163" s="150">
        <f>IF(N163="sníž. přenesená",J163,0)</f>
        <v>0</v>
      </c>
      <c r="BI163" s="150">
        <f>IF(N163="nulová",J163,0)</f>
        <v>0</v>
      </c>
      <c r="BJ163" s="17" t="s">
        <v>81</v>
      </c>
      <c r="BK163" s="150">
        <f>ROUND(I163*H163,2)</f>
        <v>0</v>
      </c>
      <c r="BL163" s="17" t="s">
        <v>247</v>
      </c>
      <c r="BM163" s="149" t="s">
        <v>329</v>
      </c>
    </row>
    <row r="164" spans="2:47" s="1" customFormat="1" ht="11.25">
      <c r="B164" s="32"/>
      <c r="D164" s="151" t="s">
        <v>248</v>
      </c>
      <c r="F164" s="152" t="s">
        <v>1786</v>
      </c>
      <c r="I164" s="153"/>
      <c r="L164" s="32"/>
      <c r="M164" s="154"/>
      <c r="T164" s="56"/>
      <c r="AT164" s="17" t="s">
        <v>248</v>
      </c>
      <c r="AU164" s="17" t="s">
        <v>73</v>
      </c>
    </row>
    <row r="165" spans="2:65" s="1" customFormat="1" ht="16.5" customHeight="1">
      <c r="B165" s="32"/>
      <c r="C165" s="137" t="s">
        <v>330</v>
      </c>
      <c r="D165" s="137" t="s">
        <v>243</v>
      </c>
      <c r="E165" s="138" t="s">
        <v>1787</v>
      </c>
      <c r="F165" s="139" t="s">
        <v>1788</v>
      </c>
      <c r="G165" s="140" t="s">
        <v>263</v>
      </c>
      <c r="H165" s="141">
        <v>1</v>
      </c>
      <c r="I165" s="142"/>
      <c r="J165" s="143">
        <f>ROUND(I165*H165,2)</f>
        <v>0</v>
      </c>
      <c r="K165" s="144"/>
      <c r="L165" s="32"/>
      <c r="M165" s="145" t="s">
        <v>1</v>
      </c>
      <c r="N165" s="146" t="s">
        <v>38</v>
      </c>
      <c r="P165" s="147">
        <f>O165*H165</f>
        <v>0</v>
      </c>
      <c r="Q165" s="147">
        <v>0</v>
      </c>
      <c r="R165" s="147">
        <f>Q165*H165</f>
        <v>0</v>
      </c>
      <c r="S165" s="147">
        <v>0</v>
      </c>
      <c r="T165" s="148">
        <f>S165*H165</f>
        <v>0</v>
      </c>
      <c r="AR165" s="149" t="s">
        <v>247</v>
      </c>
      <c r="AT165" s="149" t="s">
        <v>243</v>
      </c>
      <c r="AU165" s="149" t="s">
        <v>73</v>
      </c>
      <c r="AY165" s="17" t="s">
        <v>241</v>
      </c>
      <c r="BE165" s="150">
        <f>IF(N165="základní",J165,0)</f>
        <v>0</v>
      </c>
      <c r="BF165" s="150">
        <f>IF(N165="snížená",J165,0)</f>
        <v>0</v>
      </c>
      <c r="BG165" s="150">
        <f>IF(N165="zákl. přenesená",J165,0)</f>
        <v>0</v>
      </c>
      <c r="BH165" s="150">
        <f>IF(N165="sníž. přenesená",J165,0)</f>
        <v>0</v>
      </c>
      <c r="BI165" s="150">
        <f>IF(N165="nulová",J165,0)</f>
        <v>0</v>
      </c>
      <c r="BJ165" s="17" t="s">
        <v>81</v>
      </c>
      <c r="BK165" s="150">
        <f>ROUND(I165*H165,2)</f>
        <v>0</v>
      </c>
      <c r="BL165" s="17" t="s">
        <v>247</v>
      </c>
      <c r="BM165" s="149" t="s">
        <v>333</v>
      </c>
    </row>
    <row r="166" spans="2:47" s="1" customFormat="1" ht="11.25">
      <c r="B166" s="32"/>
      <c r="D166" s="151" t="s">
        <v>248</v>
      </c>
      <c r="F166" s="152" t="s">
        <v>1788</v>
      </c>
      <c r="I166" s="153"/>
      <c r="L166" s="32"/>
      <c r="M166" s="154"/>
      <c r="T166" s="56"/>
      <c r="AT166" s="17" t="s">
        <v>248</v>
      </c>
      <c r="AU166" s="17" t="s">
        <v>73</v>
      </c>
    </row>
    <row r="167" spans="2:65" s="1" customFormat="1" ht="16.5" customHeight="1">
      <c r="B167" s="32"/>
      <c r="C167" s="137" t="s">
        <v>293</v>
      </c>
      <c r="D167" s="137" t="s">
        <v>243</v>
      </c>
      <c r="E167" s="138" t="s">
        <v>1789</v>
      </c>
      <c r="F167" s="139" t="s">
        <v>1790</v>
      </c>
      <c r="G167" s="140" t="s">
        <v>263</v>
      </c>
      <c r="H167" s="141">
        <v>1</v>
      </c>
      <c r="I167" s="142"/>
      <c r="J167" s="143">
        <f>ROUND(I167*H167,2)</f>
        <v>0</v>
      </c>
      <c r="K167" s="144"/>
      <c r="L167" s="32"/>
      <c r="M167" s="145" t="s">
        <v>1</v>
      </c>
      <c r="N167" s="146" t="s">
        <v>38</v>
      </c>
      <c r="P167" s="147">
        <f>O167*H167</f>
        <v>0</v>
      </c>
      <c r="Q167" s="147">
        <v>0</v>
      </c>
      <c r="R167" s="147">
        <f>Q167*H167</f>
        <v>0</v>
      </c>
      <c r="S167" s="147">
        <v>0</v>
      </c>
      <c r="T167" s="148">
        <f>S167*H167</f>
        <v>0</v>
      </c>
      <c r="AR167" s="149" t="s">
        <v>247</v>
      </c>
      <c r="AT167" s="149" t="s">
        <v>243</v>
      </c>
      <c r="AU167" s="149" t="s">
        <v>73</v>
      </c>
      <c r="AY167" s="17" t="s">
        <v>241</v>
      </c>
      <c r="BE167" s="150">
        <f>IF(N167="základní",J167,0)</f>
        <v>0</v>
      </c>
      <c r="BF167" s="150">
        <f>IF(N167="snížená",J167,0)</f>
        <v>0</v>
      </c>
      <c r="BG167" s="150">
        <f>IF(N167="zákl. přenesená",J167,0)</f>
        <v>0</v>
      </c>
      <c r="BH167" s="150">
        <f>IF(N167="sníž. přenesená",J167,0)</f>
        <v>0</v>
      </c>
      <c r="BI167" s="150">
        <f>IF(N167="nulová",J167,0)</f>
        <v>0</v>
      </c>
      <c r="BJ167" s="17" t="s">
        <v>81</v>
      </c>
      <c r="BK167" s="150">
        <f>ROUND(I167*H167,2)</f>
        <v>0</v>
      </c>
      <c r="BL167" s="17" t="s">
        <v>247</v>
      </c>
      <c r="BM167" s="149" t="s">
        <v>336</v>
      </c>
    </row>
    <row r="168" spans="2:47" s="1" customFormat="1" ht="11.25">
      <c r="B168" s="32"/>
      <c r="D168" s="151" t="s">
        <v>248</v>
      </c>
      <c r="F168" s="152" t="s">
        <v>1790</v>
      </c>
      <c r="I168" s="153"/>
      <c r="L168" s="32"/>
      <c r="M168" s="154"/>
      <c r="T168" s="56"/>
      <c r="AT168" s="17" t="s">
        <v>248</v>
      </c>
      <c r="AU168" s="17" t="s">
        <v>73</v>
      </c>
    </row>
    <row r="169" spans="2:65" s="1" customFormat="1" ht="16.5" customHeight="1">
      <c r="B169" s="32"/>
      <c r="C169" s="137" t="s">
        <v>337</v>
      </c>
      <c r="D169" s="137" t="s">
        <v>243</v>
      </c>
      <c r="E169" s="138" t="s">
        <v>1791</v>
      </c>
      <c r="F169" s="139" t="s">
        <v>1792</v>
      </c>
      <c r="G169" s="140" t="s">
        <v>263</v>
      </c>
      <c r="H169" s="141">
        <v>1</v>
      </c>
      <c r="I169" s="142"/>
      <c r="J169" s="143">
        <f>ROUND(I169*H169,2)</f>
        <v>0</v>
      </c>
      <c r="K169" s="144"/>
      <c r="L169" s="32"/>
      <c r="M169" s="145" t="s">
        <v>1</v>
      </c>
      <c r="N169" s="146" t="s">
        <v>38</v>
      </c>
      <c r="P169" s="147">
        <f>O169*H169</f>
        <v>0</v>
      </c>
      <c r="Q169" s="147">
        <v>0</v>
      </c>
      <c r="R169" s="147">
        <f>Q169*H169</f>
        <v>0</v>
      </c>
      <c r="S169" s="147">
        <v>0</v>
      </c>
      <c r="T169" s="148">
        <f>S169*H169</f>
        <v>0</v>
      </c>
      <c r="AR169" s="149" t="s">
        <v>247</v>
      </c>
      <c r="AT169" s="149" t="s">
        <v>243</v>
      </c>
      <c r="AU169" s="149" t="s">
        <v>73</v>
      </c>
      <c r="AY169" s="17" t="s">
        <v>241</v>
      </c>
      <c r="BE169" s="150">
        <f>IF(N169="základní",J169,0)</f>
        <v>0</v>
      </c>
      <c r="BF169" s="150">
        <f>IF(N169="snížená",J169,0)</f>
        <v>0</v>
      </c>
      <c r="BG169" s="150">
        <f>IF(N169="zákl. přenesená",J169,0)</f>
        <v>0</v>
      </c>
      <c r="BH169" s="150">
        <f>IF(N169="sníž. přenesená",J169,0)</f>
        <v>0</v>
      </c>
      <c r="BI169" s="150">
        <f>IF(N169="nulová",J169,0)</f>
        <v>0</v>
      </c>
      <c r="BJ169" s="17" t="s">
        <v>81</v>
      </c>
      <c r="BK169" s="150">
        <f>ROUND(I169*H169,2)</f>
        <v>0</v>
      </c>
      <c r="BL169" s="17" t="s">
        <v>247</v>
      </c>
      <c r="BM169" s="149" t="s">
        <v>340</v>
      </c>
    </row>
    <row r="170" spans="2:47" s="1" customFormat="1" ht="11.25">
      <c r="B170" s="32"/>
      <c r="D170" s="151" t="s">
        <v>248</v>
      </c>
      <c r="F170" s="152" t="s">
        <v>1792</v>
      </c>
      <c r="I170" s="153"/>
      <c r="L170" s="32"/>
      <c r="M170" s="154"/>
      <c r="T170" s="56"/>
      <c r="AT170" s="17" t="s">
        <v>248</v>
      </c>
      <c r="AU170" s="17" t="s">
        <v>73</v>
      </c>
    </row>
    <row r="171" spans="2:65" s="1" customFormat="1" ht="16.5" customHeight="1">
      <c r="B171" s="32"/>
      <c r="C171" s="137" t="s">
        <v>296</v>
      </c>
      <c r="D171" s="137" t="s">
        <v>243</v>
      </c>
      <c r="E171" s="138" t="s">
        <v>1793</v>
      </c>
      <c r="F171" s="139" t="s">
        <v>1794</v>
      </c>
      <c r="G171" s="140" t="s">
        <v>263</v>
      </c>
      <c r="H171" s="141">
        <v>1</v>
      </c>
      <c r="I171" s="142"/>
      <c r="J171" s="143">
        <f>ROUND(I171*H171,2)</f>
        <v>0</v>
      </c>
      <c r="K171" s="144"/>
      <c r="L171" s="32"/>
      <c r="M171" s="145" t="s">
        <v>1</v>
      </c>
      <c r="N171" s="146" t="s">
        <v>38</v>
      </c>
      <c r="P171" s="147">
        <f>O171*H171</f>
        <v>0</v>
      </c>
      <c r="Q171" s="147">
        <v>0</v>
      </c>
      <c r="R171" s="147">
        <f>Q171*H171</f>
        <v>0</v>
      </c>
      <c r="S171" s="147">
        <v>0</v>
      </c>
      <c r="T171" s="148">
        <f>S171*H171</f>
        <v>0</v>
      </c>
      <c r="AR171" s="149" t="s">
        <v>247</v>
      </c>
      <c r="AT171" s="149" t="s">
        <v>243</v>
      </c>
      <c r="AU171" s="149" t="s">
        <v>73</v>
      </c>
      <c r="AY171" s="17" t="s">
        <v>241</v>
      </c>
      <c r="BE171" s="150">
        <f>IF(N171="základní",J171,0)</f>
        <v>0</v>
      </c>
      <c r="BF171" s="150">
        <f>IF(N171="snížená",J171,0)</f>
        <v>0</v>
      </c>
      <c r="BG171" s="150">
        <f>IF(N171="zákl. přenesená",J171,0)</f>
        <v>0</v>
      </c>
      <c r="BH171" s="150">
        <f>IF(N171="sníž. přenesená",J171,0)</f>
        <v>0</v>
      </c>
      <c r="BI171" s="150">
        <f>IF(N171="nulová",J171,0)</f>
        <v>0</v>
      </c>
      <c r="BJ171" s="17" t="s">
        <v>81</v>
      </c>
      <c r="BK171" s="150">
        <f>ROUND(I171*H171,2)</f>
        <v>0</v>
      </c>
      <c r="BL171" s="17" t="s">
        <v>247</v>
      </c>
      <c r="BM171" s="149" t="s">
        <v>343</v>
      </c>
    </row>
    <row r="172" spans="2:47" s="1" customFormat="1" ht="11.25">
      <c r="B172" s="32"/>
      <c r="D172" s="151" t="s">
        <v>248</v>
      </c>
      <c r="F172" s="152" t="s">
        <v>1794</v>
      </c>
      <c r="I172" s="153"/>
      <c r="L172" s="32"/>
      <c r="M172" s="154"/>
      <c r="T172" s="56"/>
      <c r="AT172" s="17" t="s">
        <v>248</v>
      </c>
      <c r="AU172" s="17" t="s">
        <v>73</v>
      </c>
    </row>
    <row r="173" spans="2:65" s="1" customFormat="1" ht="33" customHeight="1">
      <c r="B173" s="32"/>
      <c r="C173" s="137" t="s">
        <v>344</v>
      </c>
      <c r="D173" s="137" t="s">
        <v>243</v>
      </c>
      <c r="E173" s="138" t="s">
        <v>1795</v>
      </c>
      <c r="F173" s="139" t="s">
        <v>1796</v>
      </c>
      <c r="G173" s="140" t="s">
        <v>263</v>
      </c>
      <c r="H173" s="141">
        <v>1</v>
      </c>
      <c r="I173" s="142"/>
      <c r="J173" s="143">
        <f>ROUND(I173*H173,2)</f>
        <v>0</v>
      </c>
      <c r="K173" s="144"/>
      <c r="L173" s="32"/>
      <c r="M173" s="145" t="s">
        <v>1</v>
      </c>
      <c r="N173" s="146" t="s">
        <v>38</v>
      </c>
      <c r="P173" s="147">
        <f>O173*H173</f>
        <v>0</v>
      </c>
      <c r="Q173" s="147">
        <v>0</v>
      </c>
      <c r="R173" s="147">
        <f>Q173*H173</f>
        <v>0</v>
      </c>
      <c r="S173" s="147">
        <v>0</v>
      </c>
      <c r="T173" s="148">
        <f>S173*H173</f>
        <v>0</v>
      </c>
      <c r="AR173" s="149" t="s">
        <v>247</v>
      </c>
      <c r="AT173" s="149" t="s">
        <v>243</v>
      </c>
      <c r="AU173" s="149" t="s">
        <v>73</v>
      </c>
      <c r="AY173" s="17" t="s">
        <v>241</v>
      </c>
      <c r="BE173" s="150">
        <f>IF(N173="základní",J173,0)</f>
        <v>0</v>
      </c>
      <c r="BF173" s="150">
        <f>IF(N173="snížená",J173,0)</f>
        <v>0</v>
      </c>
      <c r="BG173" s="150">
        <f>IF(N173="zákl. přenesená",J173,0)</f>
        <v>0</v>
      </c>
      <c r="BH173" s="150">
        <f>IF(N173="sníž. přenesená",J173,0)</f>
        <v>0</v>
      </c>
      <c r="BI173" s="150">
        <f>IF(N173="nulová",J173,0)</f>
        <v>0</v>
      </c>
      <c r="BJ173" s="17" t="s">
        <v>81</v>
      </c>
      <c r="BK173" s="150">
        <f>ROUND(I173*H173,2)</f>
        <v>0</v>
      </c>
      <c r="BL173" s="17" t="s">
        <v>247</v>
      </c>
      <c r="BM173" s="149" t="s">
        <v>347</v>
      </c>
    </row>
    <row r="174" spans="2:47" s="1" customFormat="1" ht="19.5">
      <c r="B174" s="32"/>
      <c r="D174" s="151" t="s">
        <v>248</v>
      </c>
      <c r="F174" s="152" t="s">
        <v>1796</v>
      </c>
      <c r="I174" s="153"/>
      <c r="L174" s="32"/>
      <c r="M174" s="154"/>
      <c r="T174" s="56"/>
      <c r="AT174" s="17" t="s">
        <v>248</v>
      </c>
      <c r="AU174" s="17" t="s">
        <v>73</v>
      </c>
    </row>
    <row r="175" spans="2:65" s="1" customFormat="1" ht="24.2" customHeight="1">
      <c r="B175" s="32"/>
      <c r="C175" s="137" t="s">
        <v>299</v>
      </c>
      <c r="D175" s="137" t="s">
        <v>243</v>
      </c>
      <c r="E175" s="138" t="s">
        <v>1797</v>
      </c>
      <c r="F175" s="139" t="s">
        <v>1798</v>
      </c>
      <c r="G175" s="140" t="s">
        <v>263</v>
      </c>
      <c r="H175" s="141">
        <v>1</v>
      </c>
      <c r="I175" s="142"/>
      <c r="J175" s="143">
        <f>ROUND(I175*H175,2)</f>
        <v>0</v>
      </c>
      <c r="K175" s="144"/>
      <c r="L175" s="32"/>
      <c r="M175" s="145" t="s">
        <v>1</v>
      </c>
      <c r="N175" s="146" t="s">
        <v>38</v>
      </c>
      <c r="P175" s="147">
        <f>O175*H175</f>
        <v>0</v>
      </c>
      <c r="Q175" s="147">
        <v>0</v>
      </c>
      <c r="R175" s="147">
        <f>Q175*H175</f>
        <v>0</v>
      </c>
      <c r="S175" s="147">
        <v>0</v>
      </c>
      <c r="T175" s="148">
        <f>S175*H175</f>
        <v>0</v>
      </c>
      <c r="AR175" s="149" t="s">
        <v>247</v>
      </c>
      <c r="AT175" s="149" t="s">
        <v>243</v>
      </c>
      <c r="AU175" s="149" t="s">
        <v>73</v>
      </c>
      <c r="AY175" s="17" t="s">
        <v>241</v>
      </c>
      <c r="BE175" s="150">
        <f>IF(N175="základní",J175,0)</f>
        <v>0</v>
      </c>
      <c r="BF175" s="150">
        <f>IF(N175="snížená",J175,0)</f>
        <v>0</v>
      </c>
      <c r="BG175" s="150">
        <f>IF(N175="zákl. přenesená",J175,0)</f>
        <v>0</v>
      </c>
      <c r="BH175" s="150">
        <f>IF(N175="sníž. přenesená",J175,0)</f>
        <v>0</v>
      </c>
      <c r="BI175" s="150">
        <f>IF(N175="nulová",J175,0)</f>
        <v>0</v>
      </c>
      <c r="BJ175" s="17" t="s">
        <v>81</v>
      </c>
      <c r="BK175" s="150">
        <f>ROUND(I175*H175,2)</f>
        <v>0</v>
      </c>
      <c r="BL175" s="17" t="s">
        <v>247</v>
      </c>
      <c r="BM175" s="149" t="s">
        <v>350</v>
      </c>
    </row>
    <row r="176" spans="2:47" s="1" customFormat="1" ht="11.25">
      <c r="B176" s="32"/>
      <c r="D176" s="151" t="s">
        <v>248</v>
      </c>
      <c r="F176" s="152" t="s">
        <v>1798</v>
      </c>
      <c r="I176" s="153"/>
      <c r="L176" s="32"/>
      <c r="M176" s="154"/>
      <c r="T176" s="56"/>
      <c r="AT176" s="17" t="s">
        <v>248</v>
      </c>
      <c r="AU176" s="17" t="s">
        <v>73</v>
      </c>
    </row>
    <row r="177" spans="2:65" s="1" customFormat="1" ht="24.2" customHeight="1">
      <c r="B177" s="32"/>
      <c r="C177" s="137" t="s">
        <v>351</v>
      </c>
      <c r="D177" s="137" t="s">
        <v>243</v>
      </c>
      <c r="E177" s="138" t="s">
        <v>1799</v>
      </c>
      <c r="F177" s="139" t="s">
        <v>1800</v>
      </c>
      <c r="G177" s="140" t="s">
        <v>263</v>
      </c>
      <c r="H177" s="141">
        <v>2</v>
      </c>
      <c r="I177" s="142"/>
      <c r="J177" s="143">
        <f>ROUND(I177*H177,2)</f>
        <v>0</v>
      </c>
      <c r="K177" s="144"/>
      <c r="L177" s="32"/>
      <c r="M177" s="145" t="s">
        <v>1</v>
      </c>
      <c r="N177" s="146" t="s">
        <v>38</v>
      </c>
      <c r="P177" s="147">
        <f>O177*H177</f>
        <v>0</v>
      </c>
      <c r="Q177" s="147">
        <v>0</v>
      </c>
      <c r="R177" s="147">
        <f>Q177*H177</f>
        <v>0</v>
      </c>
      <c r="S177" s="147">
        <v>0</v>
      </c>
      <c r="T177" s="148">
        <f>S177*H177</f>
        <v>0</v>
      </c>
      <c r="AR177" s="149" t="s">
        <v>247</v>
      </c>
      <c r="AT177" s="149" t="s">
        <v>243</v>
      </c>
      <c r="AU177" s="149" t="s">
        <v>73</v>
      </c>
      <c r="AY177" s="17" t="s">
        <v>241</v>
      </c>
      <c r="BE177" s="150">
        <f>IF(N177="základní",J177,0)</f>
        <v>0</v>
      </c>
      <c r="BF177" s="150">
        <f>IF(N177="snížená",J177,0)</f>
        <v>0</v>
      </c>
      <c r="BG177" s="150">
        <f>IF(N177="zákl. přenesená",J177,0)</f>
        <v>0</v>
      </c>
      <c r="BH177" s="150">
        <f>IF(N177="sníž. přenesená",J177,0)</f>
        <v>0</v>
      </c>
      <c r="BI177" s="150">
        <f>IF(N177="nulová",J177,0)</f>
        <v>0</v>
      </c>
      <c r="BJ177" s="17" t="s">
        <v>81</v>
      </c>
      <c r="BK177" s="150">
        <f>ROUND(I177*H177,2)</f>
        <v>0</v>
      </c>
      <c r="BL177" s="17" t="s">
        <v>247</v>
      </c>
      <c r="BM177" s="149" t="s">
        <v>354</v>
      </c>
    </row>
    <row r="178" spans="2:47" s="1" customFormat="1" ht="19.5">
      <c r="B178" s="32"/>
      <c r="D178" s="151" t="s">
        <v>248</v>
      </c>
      <c r="F178" s="152" t="s">
        <v>1800</v>
      </c>
      <c r="I178" s="153"/>
      <c r="L178" s="32"/>
      <c r="M178" s="154"/>
      <c r="T178" s="56"/>
      <c r="AT178" s="17" t="s">
        <v>248</v>
      </c>
      <c r="AU178" s="17" t="s">
        <v>73</v>
      </c>
    </row>
    <row r="179" spans="2:65" s="1" customFormat="1" ht="24.2" customHeight="1">
      <c r="B179" s="32"/>
      <c r="C179" s="137" t="s">
        <v>302</v>
      </c>
      <c r="D179" s="137" t="s">
        <v>243</v>
      </c>
      <c r="E179" s="138" t="s">
        <v>1801</v>
      </c>
      <c r="F179" s="139" t="s">
        <v>1802</v>
      </c>
      <c r="G179" s="140" t="s">
        <v>263</v>
      </c>
      <c r="H179" s="141">
        <v>1</v>
      </c>
      <c r="I179" s="142"/>
      <c r="J179" s="143">
        <f>ROUND(I179*H179,2)</f>
        <v>0</v>
      </c>
      <c r="K179" s="144"/>
      <c r="L179" s="32"/>
      <c r="M179" s="145" t="s">
        <v>1</v>
      </c>
      <c r="N179" s="146" t="s">
        <v>38</v>
      </c>
      <c r="P179" s="147">
        <f>O179*H179</f>
        <v>0</v>
      </c>
      <c r="Q179" s="147">
        <v>0</v>
      </c>
      <c r="R179" s="147">
        <f>Q179*H179</f>
        <v>0</v>
      </c>
      <c r="S179" s="147">
        <v>0</v>
      </c>
      <c r="T179" s="148">
        <f>S179*H179</f>
        <v>0</v>
      </c>
      <c r="AR179" s="149" t="s">
        <v>247</v>
      </c>
      <c r="AT179" s="149" t="s">
        <v>243</v>
      </c>
      <c r="AU179" s="149" t="s">
        <v>73</v>
      </c>
      <c r="AY179" s="17" t="s">
        <v>241</v>
      </c>
      <c r="BE179" s="150">
        <f>IF(N179="základní",J179,0)</f>
        <v>0</v>
      </c>
      <c r="BF179" s="150">
        <f>IF(N179="snížená",J179,0)</f>
        <v>0</v>
      </c>
      <c r="BG179" s="150">
        <f>IF(N179="zákl. přenesená",J179,0)</f>
        <v>0</v>
      </c>
      <c r="BH179" s="150">
        <f>IF(N179="sníž. přenesená",J179,0)</f>
        <v>0</v>
      </c>
      <c r="BI179" s="150">
        <f>IF(N179="nulová",J179,0)</f>
        <v>0</v>
      </c>
      <c r="BJ179" s="17" t="s">
        <v>81</v>
      </c>
      <c r="BK179" s="150">
        <f>ROUND(I179*H179,2)</f>
        <v>0</v>
      </c>
      <c r="BL179" s="17" t="s">
        <v>247</v>
      </c>
      <c r="BM179" s="149" t="s">
        <v>357</v>
      </c>
    </row>
    <row r="180" spans="2:47" s="1" customFormat="1" ht="19.5">
      <c r="B180" s="32"/>
      <c r="D180" s="151" t="s">
        <v>248</v>
      </c>
      <c r="F180" s="152" t="s">
        <v>1802</v>
      </c>
      <c r="I180" s="153"/>
      <c r="L180" s="32"/>
      <c r="M180" s="154"/>
      <c r="T180" s="56"/>
      <c r="AT180" s="17" t="s">
        <v>248</v>
      </c>
      <c r="AU180" s="17" t="s">
        <v>73</v>
      </c>
    </row>
    <row r="181" spans="2:65" s="1" customFormat="1" ht="24.2" customHeight="1">
      <c r="B181" s="32"/>
      <c r="C181" s="137" t="s">
        <v>358</v>
      </c>
      <c r="D181" s="137" t="s">
        <v>243</v>
      </c>
      <c r="E181" s="138" t="s">
        <v>1730</v>
      </c>
      <c r="F181" s="139" t="s">
        <v>1731</v>
      </c>
      <c r="G181" s="140" t="s">
        <v>263</v>
      </c>
      <c r="H181" s="141">
        <v>1</v>
      </c>
      <c r="I181" s="142"/>
      <c r="J181" s="143">
        <f>ROUND(I181*H181,2)</f>
        <v>0</v>
      </c>
      <c r="K181" s="144"/>
      <c r="L181" s="32"/>
      <c r="M181" s="145" t="s">
        <v>1</v>
      </c>
      <c r="N181" s="146" t="s">
        <v>38</v>
      </c>
      <c r="P181" s="147">
        <f>O181*H181</f>
        <v>0</v>
      </c>
      <c r="Q181" s="147">
        <v>0</v>
      </c>
      <c r="R181" s="147">
        <f>Q181*H181</f>
        <v>0</v>
      </c>
      <c r="S181" s="147">
        <v>0</v>
      </c>
      <c r="T181" s="148">
        <f>S181*H181</f>
        <v>0</v>
      </c>
      <c r="AR181" s="149" t="s">
        <v>247</v>
      </c>
      <c r="AT181" s="149" t="s">
        <v>243</v>
      </c>
      <c r="AU181" s="149" t="s">
        <v>73</v>
      </c>
      <c r="AY181" s="17" t="s">
        <v>241</v>
      </c>
      <c r="BE181" s="150">
        <f>IF(N181="základní",J181,0)</f>
        <v>0</v>
      </c>
      <c r="BF181" s="150">
        <f>IF(N181="snížená",J181,0)</f>
        <v>0</v>
      </c>
      <c r="BG181" s="150">
        <f>IF(N181="zákl. přenesená",J181,0)</f>
        <v>0</v>
      </c>
      <c r="BH181" s="150">
        <f>IF(N181="sníž. přenesená",J181,0)</f>
        <v>0</v>
      </c>
      <c r="BI181" s="150">
        <f>IF(N181="nulová",J181,0)</f>
        <v>0</v>
      </c>
      <c r="BJ181" s="17" t="s">
        <v>81</v>
      </c>
      <c r="BK181" s="150">
        <f>ROUND(I181*H181,2)</f>
        <v>0</v>
      </c>
      <c r="BL181" s="17" t="s">
        <v>247</v>
      </c>
      <c r="BM181" s="149" t="s">
        <v>361</v>
      </c>
    </row>
    <row r="182" spans="2:47" s="1" customFormat="1" ht="19.5">
      <c r="B182" s="32"/>
      <c r="D182" s="151" t="s">
        <v>248</v>
      </c>
      <c r="F182" s="152" t="s">
        <v>1731</v>
      </c>
      <c r="I182" s="153"/>
      <c r="L182" s="32"/>
      <c r="M182" s="154"/>
      <c r="T182" s="56"/>
      <c r="AT182" s="17" t="s">
        <v>248</v>
      </c>
      <c r="AU182" s="17" t="s">
        <v>73</v>
      </c>
    </row>
    <row r="183" spans="2:65" s="1" customFormat="1" ht="24.2" customHeight="1">
      <c r="B183" s="32"/>
      <c r="C183" s="137" t="s">
        <v>306</v>
      </c>
      <c r="D183" s="137" t="s">
        <v>243</v>
      </c>
      <c r="E183" s="138" t="s">
        <v>1732</v>
      </c>
      <c r="F183" s="139" t="s">
        <v>1733</v>
      </c>
      <c r="G183" s="140" t="s">
        <v>1163</v>
      </c>
      <c r="H183" s="141">
        <v>30</v>
      </c>
      <c r="I183" s="142"/>
      <c r="J183" s="143">
        <f>ROUND(I183*H183,2)</f>
        <v>0</v>
      </c>
      <c r="K183" s="144"/>
      <c r="L183" s="32"/>
      <c r="M183" s="145" t="s">
        <v>1</v>
      </c>
      <c r="N183" s="146" t="s">
        <v>38</v>
      </c>
      <c r="P183" s="147">
        <f>O183*H183</f>
        <v>0</v>
      </c>
      <c r="Q183" s="147">
        <v>0</v>
      </c>
      <c r="R183" s="147">
        <f>Q183*H183</f>
        <v>0</v>
      </c>
      <c r="S183" s="147">
        <v>0</v>
      </c>
      <c r="T183" s="148">
        <f>S183*H183</f>
        <v>0</v>
      </c>
      <c r="AR183" s="149" t="s">
        <v>247</v>
      </c>
      <c r="AT183" s="149" t="s">
        <v>243</v>
      </c>
      <c r="AU183" s="149" t="s">
        <v>73</v>
      </c>
      <c r="AY183" s="17" t="s">
        <v>241</v>
      </c>
      <c r="BE183" s="150">
        <f>IF(N183="základní",J183,0)</f>
        <v>0</v>
      </c>
      <c r="BF183" s="150">
        <f>IF(N183="snížená",J183,0)</f>
        <v>0</v>
      </c>
      <c r="BG183" s="150">
        <f>IF(N183="zákl. přenesená",J183,0)</f>
        <v>0</v>
      </c>
      <c r="BH183" s="150">
        <f>IF(N183="sníž. přenesená",J183,0)</f>
        <v>0</v>
      </c>
      <c r="BI183" s="150">
        <f>IF(N183="nulová",J183,0)</f>
        <v>0</v>
      </c>
      <c r="BJ183" s="17" t="s">
        <v>81</v>
      </c>
      <c r="BK183" s="150">
        <f>ROUND(I183*H183,2)</f>
        <v>0</v>
      </c>
      <c r="BL183" s="17" t="s">
        <v>247</v>
      </c>
      <c r="BM183" s="149" t="s">
        <v>364</v>
      </c>
    </row>
    <row r="184" spans="2:47" s="1" customFormat="1" ht="11.25">
      <c r="B184" s="32"/>
      <c r="D184" s="151" t="s">
        <v>248</v>
      </c>
      <c r="F184" s="152" t="s">
        <v>1733</v>
      </c>
      <c r="I184" s="153"/>
      <c r="L184" s="32"/>
      <c r="M184" s="154"/>
      <c r="T184" s="56"/>
      <c r="AT184" s="17" t="s">
        <v>248</v>
      </c>
      <c r="AU184" s="17" t="s">
        <v>73</v>
      </c>
    </row>
    <row r="185" spans="2:65" s="1" customFormat="1" ht="37.9" customHeight="1">
      <c r="B185" s="32"/>
      <c r="C185" s="137" t="s">
        <v>365</v>
      </c>
      <c r="D185" s="137" t="s">
        <v>243</v>
      </c>
      <c r="E185" s="138" t="s">
        <v>1803</v>
      </c>
      <c r="F185" s="139" t="s">
        <v>1804</v>
      </c>
      <c r="G185" s="140" t="s">
        <v>1805</v>
      </c>
      <c r="H185" s="141">
        <v>0.2</v>
      </c>
      <c r="I185" s="142"/>
      <c r="J185" s="143">
        <f>ROUND(I185*H185,2)</f>
        <v>0</v>
      </c>
      <c r="K185" s="144"/>
      <c r="L185" s="32"/>
      <c r="M185" s="145" t="s">
        <v>1</v>
      </c>
      <c r="N185" s="146" t="s">
        <v>38</v>
      </c>
      <c r="P185" s="147">
        <f>O185*H185</f>
        <v>0</v>
      </c>
      <c r="Q185" s="147">
        <v>0</v>
      </c>
      <c r="R185" s="147">
        <f>Q185*H185</f>
        <v>0</v>
      </c>
      <c r="S185" s="147">
        <v>0</v>
      </c>
      <c r="T185" s="148">
        <f>S185*H185</f>
        <v>0</v>
      </c>
      <c r="AR185" s="149" t="s">
        <v>247</v>
      </c>
      <c r="AT185" s="149" t="s">
        <v>243</v>
      </c>
      <c r="AU185" s="149" t="s">
        <v>73</v>
      </c>
      <c r="AY185" s="17" t="s">
        <v>241</v>
      </c>
      <c r="BE185" s="150">
        <f>IF(N185="základní",J185,0)</f>
        <v>0</v>
      </c>
      <c r="BF185" s="150">
        <f>IF(N185="snížená",J185,0)</f>
        <v>0</v>
      </c>
      <c r="BG185" s="150">
        <f>IF(N185="zákl. přenesená",J185,0)</f>
        <v>0</v>
      </c>
      <c r="BH185" s="150">
        <f>IF(N185="sníž. přenesená",J185,0)</f>
        <v>0</v>
      </c>
      <c r="BI185" s="150">
        <f>IF(N185="nulová",J185,0)</f>
        <v>0</v>
      </c>
      <c r="BJ185" s="17" t="s">
        <v>81</v>
      </c>
      <c r="BK185" s="150">
        <f>ROUND(I185*H185,2)</f>
        <v>0</v>
      </c>
      <c r="BL185" s="17" t="s">
        <v>247</v>
      </c>
      <c r="BM185" s="149" t="s">
        <v>368</v>
      </c>
    </row>
    <row r="186" spans="2:47" s="1" customFormat="1" ht="19.5">
      <c r="B186" s="32"/>
      <c r="D186" s="151" t="s">
        <v>248</v>
      </c>
      <c r="F186" s="152" t="s">
        <v>1804</v>
      </c>
      <c r="I186" s="153"/>
      <c r="L186" s="32"/>
      <c r="M186" s="154"/>
      <c r="T186" s="56"/>
      <c r="AT186" s="17" t="s">
        <v>248</v>
      </c>
      <c r="AU186" s="17" t="s">
        <v>73</v>
      </c>
    </row>
    <row r="187" spans="2:51" s="13" customFormat="1" ht="22.5">
      <c r="B187" s="177"/>
      <c r="D187" s="151" t="s">
        <v>1584</v>
      </c>
      <c r="E187" s="178" t="s">
        <v>1</v>
      </c>
      <c r="F187" s="179" t="s">
        <v>1806</v>
      </c>
      <c r="H187" s="178" t="s">
        <v>1</v>
      </c>
      <c r="I187" s="180"/>
      <c r="L187" s="177"/>
      <c r="M187" s="181"/>
      <c r="T187" s="182"/>
      <c r="AT187" s="178" t="s">
        <v>1584</v>
      </c>
      <c r="AU187" s="178" t="s">
        <v>73</v>
      </c>
      <c r="AV187" s="13" t="s">
        <v>81</v>
      </c>
      <c r="AW187" s="13" t="s">
        <v>30</v>
      </c>
      <c r="AX187" s="13" t="s">
        <v>73</v>
      </c>
      <c r="AY187" s="178" t="s">
        <v>241</v>
      </c>
    </row>
    <row r="188" spans="2:51" s="12" customFormat="1" ht="11.25">
      <c r="B188" s="170"/>
      <c r="D188" s="151" t="s">
        <v>1584</v>
      </c>
      <c r="E188" s="171" t="s">
        <v>1</v>
      </c>
      <c r="F188" s="172" t="s">
        <v>1807</v>
      </c>
      <c r="H188" s="173">
        <v>0.2</v>
      </c>
      <c r="I188" s="174"/>
      <c r="L188" s="170"/>
      <c r="M188" s="175"/>
      <c r="T188" s="176"/>
      <c r="AT188" s="171" t="s">
        <v>1584</v>
      </c>
      <c r="AU188" s="171" t="s">
        <v>73</v>
      </c>
      <c r="AV188" s="12" t="s">
        <v>83</v>
      </c>
      <c r="AW188" s="12" t="s">
        <v>30</v>
      </c>
      <c r="AX188" s="12" t="s">
        <v>81</v>
      </c>
      <c r="AY188" s="171" t="s">
        <v>241</v>
      </c>
    </row>
    <row r="189" spans="2:65" s="1" customFormat="1" ht="49.15" customHeight="1">
      <c r="B189" s="32"/>
      <c r="C189" s="137" t="s">
        <v>309</v>
      </c>
      <c r="D189" s="137" t="s">
        <v>243</v>
      </c>
      <c r="E189" s="138" t="s">
        <v>1808</v>
      </c>
      <c r="F189" s="139" t="s">
        <v>1809</v>
      </c>
      <c r="G189" s="140" t="s">
        <v>1805</v>
      </c>
      <c r="H189" s="141">
        <v>0.1</v>
      </c>
      <c r="I189" s="142"/>
      <c r="J189" s="143">
        <f>ROUND(I189*H189,2)</f>
        <v>0</v>
      </c>
      <c r="K189" s="144"/>
      <c r="L189" s="32"/>
      <c r="M189" s="145" t="s">
        <v>1</v>
      </c>
      <c r="N189" s="146" t="s">
        <v>38</v>
      </c>
      <c r="P189" s="147">
        <f>O189*H189</f>
        <v>0</v>
      </c>
      <c r="Q189" s="147">
        <v>0</v>
      </c>
      <c r="R189" s="147">
        <f>Q189*H189</f>
        <v>0</v>
      </c>
      <c r="S189" s="147">
        <v>0</v>
      </c>
      <c r="T189" s="148">
        <f>S189*H189</f>
        <v>0</v>
      </c>
      <c r="AR189" s="149" t="s">
        <v>247</v>
      </c>
      <c r="AT189" s="149" t="s">
        <v>243</v>
      </c>
      <c r="AU189" s="149" t="s">
        <v>73</v>
      </c>
      <c r="AY189" s="17" t="s">
        <v>241</v>
      </c>
      <c r="BE189" s="150">
        <f>IF(N189="základní",J189,0)</f>
        <v>0</v>
      </c>
      <c r="BF189" s="150">
        <f>IF(N189="snížená",J189,0)</f>
        <v>0</v>
      </c>
      <c r="BG189" s="150">
        <f>IF(N189="zákl. přenesená",J189,0)</f>
        <v>0</v>
      </c>
      <c r="BH189" s="150">
        <f>IF(N189="sníž. přenesená",J189,0)</f>
        <v>0</v>
      </c>
      <c r="BI189" s="150">
        <f>IF(N189="nulová",J189,0)</f>
        <v>0</v>
      </c>
      <c r="BJ189" s="17" t="s">
        <v>81</v>
      </c>
      <c r="BK189" s="150">
        <f>ROUND(I189*H189,2)</f>
        <v>0</v>
      </c>
      <c r="BL189" s="17" t="s">
        <v>247</v>
      </c>
      <c r="BM189" s="149" t="s">
        <v>371</v>
      </c>
    </row>
    <row r="190" spans="2:47" s="1" customFormat="1" ht="29.25">
      <c r="B190" s="32"/>
      <c r="D190" s="151" t="s">
        <v>248</v>
      </c>
      <c r="F190" s="152" t="s">
        <v>1809</v>
      </c>
      <c r="I190" s="153"/>
      <c r="L190" s="32"/>
      <c r="M190" s="154"/>
      <c r="T190" s="56"/>
      <c r="AT190" s="17" t="s">
        <v>248</v>
      </c>
      <c r="AU190" s="17" t="s">
        <v>73</v>
      </c>
    </row>
    <row r="191" spans="2:51" s="13" customFormat="1" ht="22.5">
      <c r="B191" s="177"/>
      <c r="D191" s="151" t="s">
        <v>1584</v>
      </c>
      <c r="E191" s="178" t="s">
        <v>1</v>
      </c>
      <c r="F191" s="179" t="s">
        <v>1806</v>
      </c>
      <c r="H191" s="178" t="s">
        <v>1</v>
      </c>
      <c r="I191" s="180"/>
      <c r="L191" s="177"/>
      <c r="M191" s="181"/>
      <c r="T191" s="182"/>
      <c r="AT191" s="178" t="s">
        <v>1584</v>
      </c>
      <c r="AU191" s="178" t="s">
        <v>73</v>
      </c>
      <c r="AV191" s="13" t="s">
        <v>81</v>
      </c>
      <c r="AW191" s="13" t="s">
        <v>30</v>
      </c>
      <c r="AX191" s="13" t="s">
        <v>73</v>
      </c>
      <c r="AY191" s="178" t="s">
        <v>241</v>
      </c>
    </row>
    <row r="192" spans="2:51" s="12" customFormat="1" ht="11.25">
      <c r="B192" s="170"/>
      <c r="D192" s="151" t="s">
        <v>1584</v>
      </c>
      <c r="E192" s="171" t="s">
        <v>1</v>
      </c>
      <c r="F192" s="172" t="s">
        <v>1810</v>
      </c>
      <c r="H192" s="173">
        <v>0.1</v>
      </c>
      <c r="I192" s="174"/>
      <c r="L192" s="170"/>
      <c r="M192" s="175"/>
      <c r="T192" s="176"/>
      <c r="AT192" s="171" t="s">
        <v>1584</v>
      </c>
      <c r="AU192" s="171" t="s">
        <v>73</v>
      </c>
      <c r="AV192" s="12" t="s">
        <v>83</v>
      </c>
      <c r="AW192" s="12" t="s">
        <v>30</v>
      </c>
      <c r="AX192" s="12" t="s">
        <v>81</v>
      </c>
      <c r="AY192" s="171" t="s">
        <v>241</v>
      </c>
    </row>
    <row r="193" spans="2:65" s="1" customFormat="1" ht="49.15" customHeight="1">
      <c r="B193" s="32"/>
      <c r="C193" s="137" t="s">
        <v>372</v>
      </c>
      <c r="D193" s="137" t="s">
        <v>243</v>
      </c>
      <c r="E193" s="138" t="s">
        <v>1811</v>
      </c>
      <c r="F193" s="139" t="s">
        <v>1812</v>
      </c>
      <c r="G193" s="140" t="s">
        <v>1805</v>
      </c>
      <c r="H193" s="141">
        <v>0.05</v>
      </c>
      <c r="I193" s="142"/>
      <c r="J193" s="143">
        <f>ROUND(I193*H193,2)</f>
        <v>0</v>
      </c>
      <c r="K193" s="144"/>
      <c r="L193" s="32"/>
      <c r="M193" s="145" t="s">
        <v>1</v>
      </c>
      <c r="N193" s="146" t="s">
        <v>38</v>
      </c>
      <c r="P193" s="147">
        <f>O193*H193</f>
        <v>0</v>
      </c>
      <c r="Q193" s="147">
        <v>0</v>
      </c>
      <c r="R193" s="147">
        <f>Q193*H193</f>
        <v>0</v>
      </c>
      <c r="S193" s="147">
        <v>0</v>
      </c>
      <c r="T193" s="148">
        <f>S193*H193</f>
        <v>0</v>
      </c>
      <c r="AR193" s="149" t="s">
        <v>247</v>
      </c>
      <c r="AT193" s="149" t="s">
        <v>243</v>
      </c>
      <c r="AU193" s="149" t="s">
        <v>73</v>
      </c>
      <c r="AY193" s="17" t="s">
        <v>241</v>
      </c>
      <c r="BE193" s="150">
        <f>IF(N193="základní",J193,0)</f>
        <v>0</v>
      </c>
      <c r="BF193" s="150">
        <f>IF(N193="snížená",J193,0)</f>
        <v>0</v>
      </c>
      <c r="BG193" s="150">
        <f>IF(N193="zákl. přenesená",J193,0)</f>
        <v>0</v>
      </c>
      <c r="BH193" s="150">
        <f>IF(N193="sníž. přenesená",J193,0)</f>
        <v>0</v>
      </c>
      <c r="BI193" s="150">
        <f>IF(N193="nulová",J193,0)</f>
        <v>0</v>
      </c>
      <c r="BJ193" s="17" t="s">
        <v>81</v>
      </c>
      <c r="BK193" s="150">
        <f>ROUND(I193*H193,2)</f>
        <v>0</v>
      </c>
      <c r="BL193" s="17" t="s">
        <v>247</v>
      </c>
      <c r="BM193" s="149" t="s">
        <v>375</v>
      </c>
    </row>
    <row r="194" spans="2:47" s="1" customFormat="1" ht="29.25">
      <c r="B194" s="32"/>
      <c r="D194" s="151" t="s">
        <v>248</v>
      </c>
      <c r="F194" s="152" t="s">
        <v>1812</v>
      </c>
      <c r="I194" s="153"/>
      <c r="L194" s="32"/>
      <c r="M194" s="154"/>
      <c r="T194" s="56"/>
      <c r="AT194" s="17" t="s">
        <v>248</v>
      </c>
      <c r="AU194" s="17" t="s">
        <v>73</v>
      </c>
    </row>
    <row r="195" spans="2:51" s="13" customFormat="1" ht="22.5">
      <c r="B195" s="177"/>
      <c r="D195" s="151" t="s">
        <v>1584</v>
      </c>
      <c r="E195" s="178" t="s">
        <v>1</v>
      </c>
      <c r="F195" s="179" t="s">
        <v>1806</v>
      </c>
      <c r="H195" s="178" t="s">
        <v>1</v>
      </c>
      <c r="I195" s="180"/>
      <c r="L195" s="177"/>
      <c r="M195" s="181"/>
      <c r="T195" s="182"/>
      <c r="AT195" s="178" t="s">
        <v>1584</v>
      </c>
      <c r="AU195" s="178" t="s">
        <v>73</v>
      </c>
      <c r="AV195" s="13" t="s">
        <v>81</v>
      </c>
      <c r="AW195" s="13" t="s">
        <v>30</v>
      </c>
      <c r="AX195" s="13" t="s">
        <v>73</v>
      </c>
      <c r="AY195" s="178" t="s">
        <v>241</v>
      </c>
    </row>
    <row r="196" spans="2:51" s="12" customFormat="1" ht="11.25">
      <c r="B196" s="170"/>
      <c r="D196" s="151" t="s">
        <v>1584</v>
      </c>
      <c r="E196" s="171" t="s">
        <v>1</v>
      </c>
      <c r="F196" s="172" t="s">
        <v>1813</v>
      </c>
      <c r="H196" s="173">
        <v>0.05</v>
      </c>
      <c r="I196" s="174"/>
      <c r="L196" s="170"/>
      <c r="M196" s="175"/>
      <c r="T196" s="176"/>
      <c r="AT196" s="171" t="s">
        <v>1584</v>
      </c>
      <c r="AU196" s="171" t="s">
        <v>73</v>
      </c>
      <c r="AV196" s="12" t="s">
        <v>83</v>
      </c>
      <c r="AW196" s="12" t="s">
        <v>30</v>
      </c>
      <c r="AX196" s="12" t="s">
        <v>81</v>
      </c>
      <c r="AY196" s="171" t="s">
        <v>241</v>
      </c>
    </row>
    <row r="197" spans="2:65" s="1" customFormat="1" ht="37.9" customHeight="1">
      <c r="B197" s="32"/>
      <c r="C197" s="137" t="s">
        <v>313</v>
      </c>
      <c r="D197" s="137" t="s">
        <v>243</v>
      </c>
      <c r="E197" s="138" t="s">
        <v>1814</v>
      </c>
      <c r="F197" s="139" t="s">
        <v>1815</v>
      </c>
      <c r="G197" s="140" t="s">
        <v>1805</v>
      </c>
      <c r="H197" s="141">
        <v>0.01</v>
      </c>
      <c r="I197" s="142"/>
      <c r="J197" s="143">
        <f>ROUND(I197*H197,2)</f>
        <v>0</v>
      </c>
      <c r="K197" s="144"/>
      <c r="L197" s="32"/>
      <c r="M197" s="145" t="s">
        <v>1</v>
      </c>
      <c r="N197" s="146" t="s">
        <v>38</v>
      </c>
      <c r="P197" s="147">
        <f>O197*H197</f>
        <v>0</v>
      </c>
      <c r="Q197" s="147">
        <v>0</v>
      </c>
      <c r="R197" s="147">
        <f>Q197*H197</f>
        <v>0</v>
      </c>
      <c r="S197" s="147">
        <v>0</v>
      </c>
      <c r="T197" s="148">
        <f>S197*H197</f>
        <v>0</v>
      </c>
      <c r="AR197" s="149" t="s">
        <v>247</v>
      </c>
      <c r="AT197" s="149" t="s">
        <v>243</v>
      </c>
      <c r="AU197" s="149" t="s">
        <v>73</v>
      </c>
      <c r="AY197" s="17" t="s">
        <v>241</v>
      </c>
      <c r="BE197" s="150">
        <f>IF(N197="základní",J197,0)</f>
        <v>0</v>
      </c>
      <c r="BF197" s="150">
        <f>IF(N197="snížená",J197,0)</f>
        <v>0</v>
      </c>
      <c r="BG197" s="150">
        <f>IF(N197="zákl. přenesená",J197,0)</f>
        <v>0</v>
      </c>
      <c r="BH197" s="150">
        <f>IF(N197="sníž. přenesená",J197,0)</f>
        <v>0</v>
      </c>
      <c r="BI197" s="150">
        <f>IF(N197="nulová",J197,0)</f>
        <v>0</v>
      </c>
      <c r="BJ197" s="17" t="s">
        <v>81</v>
      </c>
      <c r="BK197" s="150">
        <f>ROUND(I197*H197,2)</f>
        <v>0</v>
      </c>
      <c r="BL197" s="17" t="s">
        <v>247</v>
      </c>
      <c r="BM197" s="149" t="s">
        <v>378</v>
      </c>
    </row>
    <row r="198" spans="2:47" s="1" customFormat="1" ht="19.5">
      <c r="B198" s="32"/>
      <c r="D198" s="151" t="s">
        <v>248</v>
      </c>
      <c r="F198" s="152" t="s">
        <v>1815</v>
      </c>
      <c r="I198" s="153"/>
      <c r="L198" s="32"/>
      <c r="M198" s="154"/>
      <c r="T198" s="56"/>
      <c r="AT198" s="17" t="s">
        <v>248</v>
      </c>
      <c r="AU198" s="17" t="s">
        <v>73</v>
      </c>
    </row>
    <row r="199" spans="2:51" s="13" customFormat="1" ht="22.5">
      <c r="B199" s="177"/>
      <c r="D199" s="151" t="s">
        <v>1584</v>
      </c>
      <c r="E199" s="178" t="s">
        <v>1</v>
      </c>
      <c r="F199" s="179" t="s">
        <v>1806</v>
      </c>
      <c r="H199" s="178" t="s">
        <v>1</v>
      </c>
      <c r="I199" s="180"/>
      <c r="L199" s="177"/>
      <c r="M199" s="181"/>
      <c r="T199" s="182"/>
      <c r="AT199" s="178" t="s">
        <v>1584</v>
      </c>
      <c r="AU199" s="178" t="s">
        <v>73</v>
      </c>
      <c r="AV199" s="13" t="s">
        <v>81</v>
      </c>
      <c r="AW199" s="13" t="s">
        <v>30</v>
      </c>
      <c r="AX199" s="13" t="s">
        <v>73</v>
      </c>
      <c r="AY199" s="178" t="s">
        <v>241</v>
      </c>
    </row>
    <row r="200" spans="2:51" s="12" customFormat="1" ht="11.25">
      <c r="B200" s="170"/>
      <c r="D200" s="151" t="s">
        <v>1584</v>
      </c>
      <c r="E200" s="171" t="s">
        <v>1</v>
      </c>
      <c r="F200" s="172" t="s">
        <v>6</v>
      </c>
      <c r="H200" s="173">
        <v>0.01</v>
      </c>
      <c r="I200" s="174"/>
      <c r="L200" s="170"/>
      <c r="M200" s="175"/>
      <c r="T200" s="176"/>
      <c r="AT200" s="171" t="s">
        <v>1584</v>
      </c>
      <c r="AU200" s="171" t="s">
        <v>73</v>
      </c>
      <c r="AV200" s="12" t="s">
        <v>83</v>
      </c>
      <c r="AW200" s="12" t="s">
        <v>30</v>
      </c>
      <c r="AX200" s="12" t="s">
        <v>81</v>
      </c>
      <c r="AY200" s="171" t="s">
        <v>241</v>
      </c>
    </row>
    <row r="201" spans="2:65" s="1" customFormat="1" ht="37.9" customHeight="1">
      <c r="B201" s="32"/>
      <c r="C201" s="137" t="s">
        <v>379</v>
      </c>
      <c r="D201" s="137" t="s">
        <v>243</v>
      </c>
      <c r="E201" s="138" t="s">
        <v>1816</v>
      </c>
      <c r="F201" s="139" t="s">
        <v>1817</v>
      </c>
      <c r="G201" s="140" t="s">
        <v>1805</v>
      </c>
      <c r="H201" s="141">
        <v>0.02</v>
      </c>
      <c r="I201" s="142"/>
      <c r="J201" s="143">
        <f>ROUND(I201*H201,2)</f>
        <v>0</v>
      </c>
      <c r="K201" s="144"/>
      <c r="L201" s="32"/>
      <c r="M201" s="145" t="s">
        <v>1</v>
      </c>
      <c r="N201" s="146" t="s">
        <v>38</v>
      </c>
      <c r="P201" s="147">
        <f>O201*H201</f>
        <v>0</v>
      </c>
      <c r="Q201" s="147">
        <v>0</v>
      </c>
      <c r="R201" s="147">
        <f>Q201*H201</f>
        <v>0</v>
      </c>
      <c r="S201" s="147">
        <v>0</v>
      </c>
      <c r="T201" s="148">
        <f>S201*H201</f>
        <v>0</v>
      </c>
      <c r="AR201" s="149" t="s">
        <v>247</v>
      </c>
      <c r="AT201" s="149" t="s">
        <v>243</v>
      </c>
      <c r="AU201" s="149" t="s">
        <v>73</v>
      </c>
      <c r="AY201" s="17" t="s">
        <v>241</v>
      </c>
      <c r="BE201" s="150">
        <f>IF(N201="základní",J201,0)</f>
        <v>0</v>
      </c>
      <c r="BF201" s="150">
        <f>IF(N201="snížená",J201,0)</f>
        <v>0</v>
      </c>
      <c r="BG201" s="150">
        <f>IF(N201="zákl. přenesená",J201,0)</f>
        <v>0</v>
      </c>
      <c r="BH201" s="150">
        <f>IF(N201="sníž. přenesená",J201,0)</f>
        <v>0</v>
      </c>
      <c r="BI201" s="150">
        <f>IF(N201="nulová",J201,0)</f>
        <v>0</v>
      </c>
      <c r="BJ201" s="17" t="s">
        <v>81</v>
      </c>
      <c r="BK201" s="150">
        <f>ROUND(I201*H201,2)</f>
        <v>0</v>
      </c>
      <c r="BL201" s="17" t="s">
        <v>247</v>
      </c>
      <c r="BM201" s="149" t="s">
        <v>382</v>
      </c>
    </row>
    <row r="202" spans="2:47" s="1" customFormat="1" ht="19.5">
      <c r="B202" s="32"/>
      <c r="D202" s="151" t="s">
        <v>248</v>
      </c>
      <c r="F202" s="152" t="s">
        <v>1817</v>
      </c>
      <c r="I202" s="153"/>
      <c r="L202" s="32"/>
      <c r="M202" s="154"/>
      <c r="T202" s="56"/>
      <c r="AT202" s="17" t="s">
        <v>248</v>
      </c>
      <c r="AU202" s="17" t="s">
        <v>73</v>
      </c>
    </row>
    <row r="203" spans="2:51" s="13" customFormat="1" ht="22.5">
      <c r="B203" s="177"/>
      <c r="D203" s="151" t="s">
        <v>1584</v>
      </c>
      <c r="E203" s="178" t="s">
        <v>1</v>
      </c>
      <c r="F203" s="179" t="s">
        <v>1806</v>
      </c>
      <c r="H203" s="178" t="s">
        <v>1</v>
      </c>
      <c r="I203" s="180"/>
      <c r="L203" s="177"/>
      <c r="M203" s="181"/>
      <c r="T203" s="182"/>
      <c r="AT203" s="178" t="s">
        <v>1584</v>
      </c>
      <c r="AU203" s="178" t="s">
        <v>73</v>
      </c>
      <c r="AV203" s="13" t="s">
        <v>81</v>
      </c>
      <c r="AW203" s="13" t="s">
        <v>30</v>
      </c>
      <c r="AX203" s="13" t="s">
        <v>73</v>
      </c>
      <c r="AY203" s="178" t="s">
        <v>241</v>
      </c>
    </row>
    <row r="204" spans="2:51" s="12" customFormat="1" ht="11.25">
      <c r="B204" s="170"/>
      <c r="D204" s="151" t="s">
        <v>1584</v>
      </c>
      <c r="E204" s="171" t="s">
        <v>1</v>
      </c>
      <c r="F204" s="172" t="s">
        <v>1818</v>
      </c>
      <c r="H204" s="173">
        <v>0.02</v>
      </c>
      <c r="I204" s="174"/>
      <c r="L204" s="170"/>
      <c r="M204" s="183"/>
      <c r="N204" s="184"/>
      <c r="O204" s="184"/>
      <c r="P204" s="184"/>
      <c r="Q204" s="184"/>
      <c r="R204" s="184"/>
      <c r="S204" s="184"/>
      <c r="T204" s="185"/>
      <c r="AT204" s="171" t="s">
        <v>1584</v>
      </c>
      <c r="AU204" s="171" t="s">
        <v>73</v>
      </c>
      <c r="AV204" s="12" t="s">
        <v>83</v>
      </c>
      <c r="AW204" s="12" t="s">
        <v>30</v>
      </c>
      <c r="AX204" s="12" t="s">
        <v>81</v>
      </c>
      <c r="AY204" s="171" t="s">
        <v>241</v>
      </c>
    </row>
    <row r="205" spans="2:12" s="1" customFormat="1" ht="6.95" customHeight="1">
      <c r="B205" s="44"/>
      <c r="C205" s="45"/>
      <c r="D205" s="45"/>
      <c r="E205" s="45"/>
      <c r="F205" s="45"/>
      <c r="G205" s="45"/>
      <c r="H205" s="45"/>
      <c r="I205" s="45"/>
      <c r="J205" s="45"/>
      <c r="K205" s="45"/>
      <c r="L205" s="32"/>
    </row>
  </sheetData>
  <sheetProtection algorithmName="SHA-512" hashValue="LOrv3dLKEh/2QdomzleJ1hCeu8b+iQmQZ5J+P3Y4vz9nr8fTvOGbjWDeVJjSF13W4eSmDWPEVi8I1NA9n9Nt2g==" saltValue="uedWViFA3Z1d64F77vTIGxU5ZAmsFGvXiHH6qpvwkaQNbFNWFmStr/RBWHfCKj9ZwxrUoykfA5lsE6SKKgQLIg==" spinCount="100000" sheet="1" objects="1" scenarios="1" formatColumns="0" formatRows="0" autoFilter="0"/>
  <autoFilter ref="C115:K204"/>
  <mergeCells count="9">
    <mergeCell ref="E87:H87"/>
    <mergeCell ref="E106:H106"/>
    <mergeCell ref="E108:H10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Desenský Jiří, DiS.</cp:lastModifiedBy>
  <dcterms:created xsi:type="dcterms:W3CDTF">2024-02-07T08:32:06Z</dcterms:created>
  <dcterms:modified xsi:type="dcterms:W3CDTF">2024-02-07T11:59:40Z</dcterms:modified>
  <cp:category/>
  <cp:version/>
  <cp:contentType/>
  <cp:contentStatus/>
</cp:coreProperties>
</file>