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PS_01 - Servis" sheetId="2" r:id="rId2"/>
    <sheet name="PS_02 - Klimatizační jedn..." sheetId="3" r:id="rId3"/>
    <sheet name="PS_03 - Práce a montáže" sheetId="4" r:id="rId4"/>
    <sheet name="PS_100 - VON" sheetId="5" r:id="rId5"/>
  </sheets>
  <definedNames>
    <definedName name="_xlnm.Print_Area" localSheetId="0">'Rekapitulace zakázky'!$D$4:$AO$36,'Rekapitulace zakázky'!$C$42:$AQ$59</definedName>
    <definedName name="_xlnm._FilterDatabase" localSheetId="1" hidden="1">'PS_01 - Servis'!$C$79:$K$87</definedName>
    <definedName name="_xlnm.Print_Area" localSheetId="1">'PS_01 - Servis'!$C$4:$J$39,'PS_01 - Servis'!$C$67:$K$87</definedName>
    <definedName name="_xlnm._FilterDatabase" localSheetId="2" hidden="1">'PS_02 - Klimatizační jedn...'!$C$79:$K$99</definedName>
    <definedName name="_xlnm.Print_Area" localSheetId="2">'PS_02 - Klimatizační jedn...'!$C$4:$J$39,'PS_02 - Klimatizační jedn...'!$C$67:$K$99</definedName>
    <definedName name="_xlnm._FilterDatabase" localSheetId="3" hidden="1">'PS_03 - Práce a montáže'!$C$83:$K$167</definedName>
    <definedName name="_xlnm.Print_Area" localSheetId="3">'PS_03 - Práce a montáže'!$C$4:$J$39,'PS_03 - Práce a montáže'!$C$71:$K$167</definedName>
    <definedName name="_xlnm._FilterDatabase" localSheetId="4" hidden="1">'PS_100 - VON'!$C$79:$K$83</definedName>
    <definedName name="_xlnm.Print_Area" localSheetId="4">'PS_100 - VON'!$C$4:$J$39,'PS_100 - VON'!$C$67:$K$83</definedName>
    <definedName name="_xlnm.Print_Titles" localSheetId="0">'Rekapitulace zakázky'!$52:$52</definedName>
    <definedName name="_xlnm.Print_Titles" localSheetId="1">'PS_01 - Servis'!$79:$79</definedName>
    <definedName name="_xlnm.Print_Titles" localSheetId="2">'PS_02 - Klimatizační jedn...'!$79:$79</definedName>
    <definedName name="_xlnm.Print_Titles" localSheetId="3">'PS_03 - Práce a montáže'!$83:$83</definedName>
    <definedName name="_xlnm.Print_Titles" localSheetId="4">'PS_100 - VON'!$79:$79</definedName>
  </definedNames>
  <calcPr fullCalcOnLoad="1"/>
</workbook>
</file>

<file path=xl/sharedStrings.xml><?xml version="1.0" encoding="utf-8"?>
<sst xmlns="http://schemas.openxmlformats.org/spreadsheetml/2006/main" count="1732" uniqueCount="390">
  <si>
    <t>Export Komplet</t>
  </si>
  <si>
    <t>VZ</t>
  </si>
  <si>
    <t>2.0</t>
  </si>
  <si>
    <t>ZAMOK</t>
  </si>
  <si>
    <t>False</t>
  </si>
  <si>
    <t>{c1334a55-e62e-4a67-82ac-a3111912c472}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</si>
  <si>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</si>
  <si>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</si>
  <si>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</si>
  <si>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</si>
  <si>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</si>
  <si>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</si>
  <si>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</si>
  <si>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</si>
  <si>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RD_02_2023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</si>
  <si>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</si>
  <si>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</si>
  <si>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Opravy a revize klimatizací v obvodu SSZT OŘ HKR 2024</t>
  </si>
  <si>
    <t>KSO:</t>
  </si>
  <si>
    <t>824</t>
  </si>
  <si>
    <t>CC-CZ:</t>
  </si>
  <si>
    <t>21219</t>
  </si>
  <si>
    <t>Místo:</t>
  </si>
  <si>
    <t>obvod SSZT HKR OŘ HKR</t>
  </si>
  <si>
    <t>Datum:</t>
  </si>
  <si>
    <t>7. 12. 2023</t>
  </si>
  <si>
    <t>CZ-CPV:</t>
  </si>
  <si>
    <t>50730000-1</t>
  </si>
  <si>
    <t>CZ-CPA:</t>
  </si>
  <si>
    <t>41.00.25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</si>
  <si>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</si>
  <si>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</si>
  <si>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</si>
  <si>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</si>
  <si>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</si>
  <si>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</si>
  <si>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</si>
  <si>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</si>
  <si>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</si>
  <si>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</si>
  <si>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</si>
  <si>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ÚOŽI a ÚRS. Položky, které pochází z cenové soustavy ÚOŽI, jsou ve sloupci 'Cenová soustava' označeny popisem 'ÚOŽI' a  položky, které pochází z cenové soustavy ÚRS, jsou ve sloupci 'Cenová soustava' označeny popisem'CS ÚRS'a úrovní příslušného kalendářního pololetí. škeré další informace vymezující popis a podmínky použití těchto položek z Cenových soustav, které nejsou uvedeny přímo v soupisu prací, jsou neomezeně dálkově k dispozici na https://www.sfdi.cz/pravidla-metodiky-a-ceniky/cenove-databaze/ a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</si>
  <si>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</si>
  <si>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</si>
  <si>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</si>
  <si>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</si>
  <si>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</si>
  <si>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</si>
  <si>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</si>
  <si>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</si>
  <si>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</si>
  <si>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</si>
  <si>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</si>
  <si>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</si>
  <si>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</si>
  <si>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</si>
  <si>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</si>
  <si>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</si>
  <si>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</si>
  <si>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</si>
  <si>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</si>
  <si>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</si>
  <si>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</si>
  <si>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</si>
  <si>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</si>
  <si>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</si>
  <si>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</si>
  <si>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</si>
  <si>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</si>
  <si>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</si>
  <si>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</si>
  <si>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</si>
  <si>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</si>
  <si>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</si>
  <si>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</si>
  <si>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</si>
  <si>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</si>
  <si>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</si>
  <si>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</si>
  <si>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</si>
  <si>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</si>
  <si>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PS_01</t>
  </si>
  <si>
    <t>Servis</t>
  </si>
  <si>
    <t>ING</t>
  </si>
  <si>
    <t>1</t>
  </si>
  <si>
    <t>{9eb3e2d6-1110-4f11-bdef-a332cc26cf3c}</t>
  </si>
  <si>
    <t>2</t>
  </si>
  <si>
    <t>PS_02</t>
  </si>
  <si>
    <t>Klimatizační jednotky</t>
  </si>
  <si>
    <t>{5f449777-9552-419b-a03f-c8afe619e952}</t>
  </si>
  <si>
    <t>PS_03</t>
  </si>
  <si>
    <t>Práce a montáže</t>
  </si>
  <si>
    <t>{6ee755ec-eda1-406e-b2e0-91764a033db8}</t>
  </si>
  <si>
    <t>PS_100</t>
  </si>
  <si>
    <t>VON</t>
  </si>
  <si>
    <t>STA</t>
  </si>
  <si>
    <t>{1b18658a-7048-4ba4-ba3e-58ed4dca2342}</t>
  </si>
  <si>
    <t>KRYCÍ LIST SOUPISU PRACÍ</t>
  </si>
  <si>
    <t>Objekt:</t>
  </si>
  <si>
    <t>PS_01 - Servis</t>
  </si>
  <si>
    <t>REKAPITULACE ČLENĚNÍ SOUPISU PRACÍ</t>
  </si>
  <si>
    <t>Kód dílu - Popis</t>
  </si>
  <si>
    <t>Cena celkem [CZK]</t>
  </si>
  <si>
    <t>-1</t>
  </si>
  <si>
    <t>SERV - Servisní prohlídka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</si>
  <si>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</si>
  <si>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</si>
  <si>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</si>
  <si>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</si>
  <si>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</si>
  <si>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</si>
  <si>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</si>
  <si>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</si>
  <si>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</si>
  <si>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</si>
  <si>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</si>
  <si>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</si>
  <si>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</si>
  <si>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SERV</t>
  </si>
  <si>
    <t>Servisní prohlídka</t>
  </si>
  <si>
    <t>ROZPOCET</t>
  </si>
  <si>
    <t>K</t>
  </si>
  <si>
    <t>7590183010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</si>
  <si>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všech ovládacích a jistících prvků, kontrola spojů chladícího okruhu včetně kontroly těsnosti, kontrola izolací chladícího potrubí, kontrola spojů elektroinstalace, test sestavy na výkon při všech režimech</t>
  </si>
  <si>
    <t>kus</t>
  </si>
  <si>
    <t>Sborník UOŽI 01 2023</t>
  </si>
  <si>
    <t>4</t>
  </si>
  <si>
    <t>VV</t>
  </si>
  <si>
    <t>začátek meteorologického léta</t>
  </si>
  <si>
    <t>116</t>
  </si>
  <si>
    <t>začátek meteorologické zimy</t>
  </si>
  <si>
    <t>Součet</t>
  </si>
  <si>
    <t>PS_02 - Klimatizační jednotky</t>
  </si>
  <si>
    <t>KLIM - Klimatizační jednotky</t>
  </si>
  <si>
    <t>KLIM</t>
  </si>
  <si>
    <t>M</t>
  </si>
  <si>
    <t>7590180100</t>
  </si>
  <si>
    <t>Klimatizace potrubí Cu 6 mm izolované</t>
  </si>
  <si>
    <t>m</t>
  </si>
  <si>
    <t>256</t>
  </si>
  <si>
    <t>64</t>
  </si>
  <si>
    <t>-1252205996</t>
  </si>
  <si>
    <t>7590180102</t>
  </si>
  <si>
    <t>Klimatizace potrubí Cu 12 mm izolované</t>
  </si>
  <si>
    <t>-1694648188</t>
  </si>
  <si>
    <t>3</t>
  </si>
  <si>
    <t>7492502050</t>
  </si>
  <si>
    <t>Kabely, vodiče, šňůry Cu - nn Kabel silový 4 a 5-žílový Cu, plastová izolace CYKY 5J1,5 (5Cx1,5)</t>
  </si>
  <si>
    <t>-156293455</t>
  </si>
  <si>
    <t>7492501770</t>
  </si>
  <si>
    <t>Kabely, vodiče, šňůry Cu - nn Kabel silový 2 a 3-žílový Cu, plastová izolace CYKY 3J2,5 (3Cx 2,5)</t>
  </si>
  <si>
    <t>22</t>
  </si>
  <si>
    <t>5</t>
  </si>
  <si>
    <t>7590180010</t>
  </si>
  <si>
    <t>Klimatizace Podstropní klimatizační jednotka (venkovní i vnitřní jednotka) 3,5 kW, topení 4 kW</t>
  </si>
  <si>
    <t>128</t>
  </si>
  <si>
    <t>6</t>
  </si>
  <si>
    <t>7590180020</t>
  </si>
  <si>
    <t>Klimatizace Podstropní klimatizační jednotka (venkovní i vnitřní jednotka) nad 5kW do 6,9 kW chlazení.</t>
  </si>
  <si>
    <t>8</t>
  </si>
  <si>
    <t>7</t>
  </si>
  <si>
    <t>7590180030</t>
  </si>
  <si>
    <t>Klimatizace Podstropní klimatizační jednotka (venkovní i vnitřní jednotka) nad 7 kW</t>
  </si>
  <si>
    <t>10</t>
  </si>
  <si>
    <t>7590180040</t>
  </si>
  <si>
    <t>Klimatizace Klimatizace - Ovladač</t>
  </si>
  <si>
    <t>12</t>
  </si>
  <si>
    <t>9</t>
  </si>
  <si>
    <t>7590180070</t>
  </si>
  <si>
    <t>Klimatizace Konzole venkovní pro zavěšení klimatizační jednotky</t>
  </si>
  <si>
    <t>14</t>
  </si>
  <si>
    <t>7590180110</t>
  </si>
  <si>
    <t>Klimatizace plyn R410A</t>
  </si>
  <si>
    <t>kg</t>
  </si>
  <si>
    <t>16</t>
  </si>
  <si>
    <t>11</t>
  </si>
  <si>
    <t>7590180120</t>
  </si>
  <si>
    <t>Klimatizace čistící roztok</t>
  </si>
  <si>
    <t>litr</t>
  </si>
  <si>
    <t>18</t>
  </si>
  <si>
    <t>7590180210</t>
  </si>
  <si>
    <t>Klimatizace Doplněk pro zimní provoz klimatizací (chlazení) - proporciální regulátor nebo presostat, vyhřívání kompresoru</t>
  </si>
  <si>
    <t>20</t>
  </si>
  <si>
    <t>13</t>
  </si>
  <si>
    <t>7590183020</t>
  </si>
  <si>
    <t>Kontrola úniku chladiva klimatizační jednotky dle nařízení EU č. 517/2014</t>
  </si>
  <si>
    <t>512</t>
  </si>
  <si>
    <t>24</t>
  </si>
  <si>
    <t>7590185010</t>
  </si>
  <si>
    <t>Montáž klimatizační jednotky bez rozvodů do 5 kW - venkovních a vnitřních částí</t>
  </si>
  <si>
    <t>26</t>
  </si>
  <si>
    <t>7590185015</t>
  </si>
  <si>
    <t>Montáž klimatizační jednotky bez rozvodů nad 5 kW - venkovních a vnitřních částí</t>
  </si>
  <si>
    <t>28</t>
  </si>
  <si>
    <t>7590185020</t>
  </si>
  <si>
    <t>Montáž klimatizační jednotky včetně rozvodů do 5 kW - venkovních a vnitřních částí</t>
  </si>
  <si>
    <t>30</t>
  </si>
  <si>
    <t>17</t>
  </si>
  <si>
    <t>7590185025</t>
  </si>
  <si>
    <t>Montáž klimatizační jednotky včetně rozvodů nad 5 kW - venkovních a vnitřních částí</t>
  </si>
  <si>
    <t>32</t>
  </si>
  <si>
    <t>7590187010</t>
  </si>
  <si>
    <t>Demontáž klimatizační jednotky včetně ekologické likvidace původní jednotky - demontáž vnitřní a venkovní části, bez demontáže rozvodů</t>
  </si>
  <si>
    <t>34</t>
  </si>
  <si>
    <t>PS_03 - Práce a montáže</t>
  </si>
  <si>
    <t>9 - Ostatní konstrukce a práce, bourání</t>
  </si>
  <si>
    <t>741 - Elektroinstalace - silnoproud</t>
  </si>
  <si>
    <t>742 - Elektroinstalace - slaboproud</t>
  </si>
  <si>
    <t>751 - Vzduchotechnika</t>
  </si>
  <si>
    <t>Ostatní konstrukce a práce, bourání</t>
  </si>
  <si>
    <t>945421110</t>
  </si>
  <si>
    <t>Hydraulická zvedací plošina včetně obsluhy instalovaná na automobilovém podvozku, výšky zdvihu do 18 m</t>
  </si>
  <si>
    <t>hod</t>
  </si>
  <si>
    <t>CS ÚRS 2023 02</t>
  </si>
  <si>
    <t>Online PSC</t>
  </si>
  <si>
    <t>https://podminky.urs.cz/item/CS_URS_2023_02/945421110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</si>
  <si>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</si>
  <si>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</si>
  <si>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https://podminky.urs.cz/item/CS_URS_2023_02/971033141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</si>
  <si>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</si>
  <si>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</si>
  <si>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https://podminky.urs.cz/item/CS_URS_2023_02/971033151</t>
  </si>
  <si>
    <t>741</t>
  </si>
  <si>
    <t>Elektroinstalace - silnoproud</t>
  </si>
  <si>
    <t>741122016</t>
  </si>
  <si>
    <t>Montáž kabelů měděných bez ukončení uložených pod omítku plných kulatých (např. CYKY), počtu a průřezu žil 3x2,5 až 6 mm2</t>
  </si>
  <si>
    <t>https://podminky.urs.cz/item/CS_URS_2023_02/741122016</t>
  </si>
  <si>
    <t>742</t>
  </si>
  <si>
    <t>Elektroinstalace - slaboproud</t>
  </si>
  <si>
    <t>742110041</t>
  </si>
  <si>
    <t>Montáž lišt elektroinstalačních vkládacích</t>
  </si>
  <si>
    <t>https://podminky.urs.cz/item/CS_URS_2023_02/742110041</t>
  </si>
  <si>
    <t>751</t>
  </si>
  <si>
    <t>Vzduchotechnika</t>
  </si>
  <si>
    <t>34571001</t>
  </si>
  <si>
    <t>lišta elektroinstalační hranatá PVC 15x10mm</t>
  </si>
  <si>
    <t>42952015</t>
  </si>
  <si>
    <t>jednotka klimatizační venkovní jednofázové napájení do 2 vnitřních jednotek o výkonu do 5,5kW</t>
  </si>
  <si>
    <t>42952016</t>
  </si>
  <si>
    <t>jednotka klimatizační venkovní jednofázové napájení do 3 vnitřních jednotek o výkonu do 6,5kW</t>
  </si>
  <si>
    <t>42981914</t>
  </si>
  <si>
    <t>trubka dvojitě předizolovaná Cu 1/4" -1/2" (6-12 mm), stěna tl 0,8/0,8mm, izolace 9 mm</t>
  </si>
  <si>
    <t>42981915</t>
  </si>
  <si>
    <t>trubka dvojitě předizolovaná Cu 3/8" -5/8" (10-16 mm), stěna tl 0,8/1,0mm, izolace 9 mm</t>
  </si>
  <si>
    <t>42975406</t>
  </si>
  <si>
    <t>lišta krycí pro vedení potrubí klimatizace plastová, 110x75mm</t>
  </si>
  <si>
    <t>42975419</t>
  </si>
  <si>
    <t>roh vnitřní krycí lišty pro vedení potrubí klimatizace plastový, šířka 70mm</t>
  </si>
  <si>
    <t>42990011</t>
  </si>
  <si>
    <t>trn podstavný plastový pod klimatizační jednotku, výška 95mm</t>
  </si>
  <si>
    <t>sada</t>
  </si>
  <si>
    <t>48481002</t>
  </si>
  <si>
    <t>přečerpávač kondenzátu</t>
  </si>
  <si>
    <t>48481003</t>
  </si>
  <si>
    <t>sifon pro odvod kondenzátu</t>
  </si>
  <si>
    <t>48481004</t>
  </si>
  <si>
    <t>hadice pro odvod kondenzátu</t>
  </si>
  <si>
    <t>10892000</t>
  </si>
  <si>
    <t>chladivo R407C 50kg</t>
  </si>
  <si>
    <t>10892004</t>
  </si>
  <si>
    <t>chladivo R32 9kg</t>
  </si>
  <si>
    <t>36</t>
  </si>
  <si>
    <t>19</t>
  </si>
  <si>
    <t>751721111</t>
  </si>
  <si>
    <t>Montáž klimatizační jednotky venkovní jednofázové napájení do 2 vnitřních jednotek</t>
  </si>
  <si>
    <t>38</t>
  </si>
  <si>
    <t>https://podminky.urs.cz/item/CS_URS_2023_02/751721111</t>
  </si>
  <si>
    <t>751721112</t>
  </si>
  <si>
    <t>Montáž klimatizační jednotky venkovní jednofázové napájení do 3 vnitřních jednotek</t>
  </si>
  <si>
    <t>40</t>
  </si>
  <si>
    <t>https://podminky.urs.cz/item/CS_URS_2023_02/751721112</t>
  </si>
  <si>
    <t>751721811</t>
  </si>
  <si>
    <t>Demontáž klimatizační jednotky venkovní jednofázové napájení do 2 vnitřních jednotek</t>
  </si>
  <si>
    <t>42</t>
  </si>
  <si>
    <t>https://podminky.urs.cz/item/CS_URS_2023_02/751721811</t>
  </si>
  <si>
    <t>751721812</t>
  </si>
  <si>
    <t>Demontáž klimatizační jednotky venkovní jednofázové napájení do 3 vnitřních jednotek</t>
  </si>
  <si>
    <t>44</t>
  </si>
  <si>
    <t>https://podminky.urs.cz/item/CS_URS_2023_02/751721812</t>
  </si>
  <si>
    <t>23</t>
  </si>
  <si>
    <t>751791122</t>
  </si>
  <si>
    <t>Montáž napojovacího potrubí měděného předizolované dvojice, D mm (") 6-12 (1/4"-1/2")</t>
  </si>
  <si>
    <t>46</t>
  </si>
  <si>
    <t>https://podminky.urs.cz/item/CS_URS_2023_02/751791122</t>
  </si>
  <si>
    <t>751791123</t>
  </si>
  <si>
    <t>Montáž napojovacího potrubí měděného předizolované dvojice, D mm (") 10-16 (3/8"-5/8")</t>
  </si>
  <si>
    <t>48</t>
  </si>
  <si>
    <t>https://podminky.urs.cz/item/CS_URS_2023_02/751791123</t>
  </si>
  <si>
    <t>25</t>
  </si>
  <si>
    <t>751791151</t>
  </si>
  <si>
    <t>Montáž napojovacího potrubí měděného tvarování potrubí, D x tl. stěny 6 x 1</t>
  </si>
  <si>
    <t>50</t>
  </si>
  <si>
    <t>https://podminky.urs.cz/item/CS_URS_2023_02/751791151</t>
  </si>
  <si>
    <t>751791153</t>
  </si>
  <si>
    <t>Montáž napojovacího potrubí měděného tvarování potrubí, D x tl. stěny 10 x 1</t>
  </si>
  <si>
    <t>52</t>
  </si>
  <si>
    <t>https://podminky.urs.cz/item/CS_URS_2023_02/751791153</t>
  </si>
  <si>
    <t>27</t>
  </si>
  <si>
    <t>751791154</t>
  </si>
  <si>
    <t>Montáž napojovacího potrubí měděného tvarování potrubí, D x tl. stěny 12 x 1</t>
  </si>
  <si>
    <t>54</t>
  </si>
  <si>
    <t>https://podminky.urs.cz/item/CS_URS_2023_02/751791154</t>
  </si>
  <si>
    <t>751791155</t>
  </si>
  <si>
    <t>Montáž napojovacího potrubí měděného tvarování potrubí, D x tl. stěny 16 x 1</t>
  </si>
  <si>
    <t>56</t>
  </si>
  <si>
    <t>https://podminky.urs.cz/item/CS_URS_2023_02/751791155</t>
  </si>
  <si>
    <t>29</t>
  </si>
  <si>
    <t>751791182</t>
  </si>
  <si>
    <t>Montáž napojovacího potrubí měděného krycích lišt šířky přes 70 mm</t>
  </si>
  <si>
    <t>58</t>
  </si>
  <si>
    <t>https://podminky.urs.cz/item/CS_URS_2023_02/751791182</t>
  </si>
  <si>
    <t>751791183</t>
  </si>
  <si>
    <t>Montáž napojovacího potrubí měděného tvarovek krycích lišt šířky do 70 mm</t>
  </si>
  <si>
    <t>60</t>
  </si>
  <si>
    <t>https://podminky.urs.cz/item/CS_URS_2023_02/751791183</t>
  </si>
  <si>
    <t>31</t>
  </si>
  <si>
    <t>751791301</t>
  </si>
  <si>
    <t>Montáž napojovacího potrubí měděného zkouška těsnosti potrubí</t>
  </si>
  <si>
    <t>62</t>
  </si>
  <si>
    <t>https://podminky.urs.cz/item/CS_URS_2023_02/751791301</t>
  </si>
  <si>
    <t>751791401</t>
  </si>
  <si>
    <t>Montáž napojovacího potrubí měděného vakuování potrubí</t>
  </si>
  <si>
    <t>https://podminky.urs.cz/item/CS_URS_2023_02/751791401</t>
  </si>
  <si>
    <t>33</t>
  </si>
  <si>
    <t>751791822</t>
  </si>
  <si>
    <t>Demontáž napojovacího potrubí měděného předizolované dvojice, D mm (") 6-12 (1/4"-1/2")</t>
  </si>
  <si>
    <t>66</t>
  </si>
  <si>
    <t>https://podminky.urs.cz/item/CS_URS_2023_02/751791822</t>
  </si>
  <si>
    <t>751791823</t>
  </si>
  <si>
    <t>Demontáž napojovacího potrubí měděného předizolované dvojice, D mm (") 10-16 (3/8"-5/8")</t>
  </si>
  <si>
    <t>68</t>
  </si>
  <si>
    <t>https://podminky.urs.cz/item/CS_URS_2023_02/751791823</t>
  </si>
  <si>
    <t>35</t>
  </si>
  <si>
    <t>751791881</t>
  </si>
  <si>
    <t>Demontáž napojovacího potrubí měděného krycích lišt šířky do 70 mm</t>
  </si>
  <si>
    <t>70</t>
  </si>
  <si>
    <t>https://podminky.urs.cz/item/CS_URS_2023_02/751791881</t>
  </si>
  <si>
    <t>751791882</t>
  </si>
  <si>
    <t>Demontáž napojovacího potrubí měděného krycích lišt šířky přes 70 mm</t>
  </si>
  <si>
    <t>72</t>
  </si>
  <si>
    <t>https://podminky.urs.cz/item/CS_URS_2023_02/751791882</t>
  </si>
  <si>
    <t>37</t>
  </si>
  <si>
    <t>751791883</t>
  </si>
  <si>
    <t>Demontáž napojovacího potrubí měděného tvarovek krycích lišt šířky do 70 mm</t>
  </si>
  <si>
    <t>74</t>
  </si>
  <si>
    <t>https://podminky.urs.cz/item/CS_URS_2023_02/751791883</t>
  </si>
  <si>
    <t>751791884</t>
  </si>
  <si>
    <t>Demontáž napojovacího potrubí měděného tvarovek krycích lišt šířky přes 70 mm</t>
  </si>
  <si>
    <t>76</t>
  </si>
  <si>
    <t>https://podminky.urs.cz/item/CS_URS_2023_02/751791884</t>
  </si>
  <si>
    <t>39</t>
  </si>
  <si>
    <t>751792004</t>
  </si>
  <si>
    <t>Montáž ostatních zařízení uložení pro klimatizační jednotky na stěnu konzol (2 ks)</t>
  </si>
  <si>
    <t>78</t>
  </si>
  <si>
    <t>https://podminky.urs.cz/item/CS_URS_2023_02/751792004</t>
  </si>
  <si>
    <t>751792007</t>
  </si>
  <si>
    <t>Montáž ostatních zařízení pro odvod kondenzátu klimatizace sifonu</t>
  </si>
  <si>
    <t>80</t>
  </si>
  <si>
    <t>https://podminky.urs.cz/item/CS_URS_2023_02/751792007</t>
  </si>
  <si>
    <t>41</t>
  </si>
  <si>
    <t>751792008</t>
  </si>
  <si>
    <t>Montáž ostatních zařízení pro odvod kondenzátu klimatizace hadice</t>
  </si>
  <si>
    <t>82</t>
  </si>
  <si>
    <t>https://podminky.urs.cz/item/CS_URS_2023_02/751792008</t>
  </si>
  <si>
    <t>751792804</t>
  </si>
  <si>
    <t>Demontáž ostatních zařízení uložení klimatizační jednotky na stěnu konzol (2 ks)</t>
  </si>
  <si>
    <t>84</t>
  </si>
  <si>
    <t>https://podminky.urs.cz/item/CS_URS_2023_02/751792804</t>
  </si>
  <si>
    <t>43</t>
  </si>
  <si>
    <t>751792807</t>
  </si>
  <si>
    <t>Demontáž ostatních zařízení pro odvod kondenzátu klimatizace sifonu</t>
  </si>
  <si>
    <t>86</t>
  </si>
  <si>
    <t>https://podminky.urs.cz/item/CS_URS_2023_02/751792807</t>
  </si>
  <si>
    <t>751792808</t>
  </si>
  <si>
    <t>Demontáž ostatních zařízení pro odvod kondenzátu klimatizace hadice</t>
  </si>
  <si>
    <t>88</t>
  </si>
  <si>
    <t>https://podminky.urs.cz/item/CS_URS_2023_02/751792808</t>
  </si>
  <si>
    <t>45</t>
  </si>
  <si>
    <t>751793001</t>
  </si>
  <si>
    <t>Doplnění chladiva do systému</t>
  </si>
  <si>
    <t>90</t>
  </si>
  <si>
    <t>https://podminky.urs.cz/item/CS_URS_2023_02/751793001</t>
  </si>
  <si>
    <t>187871481</t>
  </si>
  <si>
    <t>PS_100 - VON</t>
  </si>
  <si>
    <t>HZS - Hodinové zúčtovací sazby</t>
  </si>
  <si>
    <t>HZS</t>
  </si>
  <si>
    <t>Hodinové zúčtovací sazby</t>
  </si>
  <si>
    <t>HZS4232</t>
  </si>
  <si>
    <t>Hodinové zúčtovací sazby ostatních profesí revizní a kontrolní činnost technik odborný</t>
  </si>
  <si>
    <t>https://podminky.urs.cz/item/CS_URS_2023_02/HZS4232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</si>
</sst>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5421110" TargetMode="External" /><Relationship Id="rId2" Type="http://schemas.openxmlformats.org/officeDocument/2006/relationships/hyperlink" Target="https://podminky.urs.cz/item/CS_URS_2023_02/971033141" TargetMode="External" /><Relationship Id="rId3" Type="http://schemas.openxmlformats.org/officeDocument/2006/relationships/hyperlink" Target="https://podminky.urs.cz/item/CS_URS_2023_02/971033151" TargetMode="External" /><Relationship Id="rId4" Type="http://schemas.openxmlformats.org/officeDocument/2006/relationships/hyperlink" Target="https://podminky.urs.cz/item/CS_URS_2023_02/741122016" TargetMode="External" /><Relationship Id="rId5" Type="http://schemas.openxmlformats.org/officeDocument/2006/relationships/hyperlink" Target="https://podminky.urs.cz/item/CS_URS_2023_02/742110041" TargetMode="External" /><Relationship Id="rId6" Type="http://schemas.openxmlformats.org/officeDocument/2006/relationships/hyperlink" Target="https://podminky.urs.cz/item/CS_URS_2023_02/751721111" TargetMode="External" /><Relationship Id="rId7" Type="http://schemas.openxmlformats.org/officeDocument/2006/relationships/hyperlink" Target="https://podminky.urs.cz/item/CS_URS_2023_02/751721112" TargetMode="External" /><Relationship Id="rId8" Type="http://schemas.openxmlformats.org/officeDocument/2006/relationships/hyperlink" Target="https://podminky.urs.cz/item/CS_URS_2023_02/751721811" TargetMode="External" /><Relationship Id="rId9" Type="http://schemas.openxmlformats.org/officeDocument/2006/relationships/hyperlink" Target="https://podminky.urs.cz/item/CS_URS_2023_02/751721812" TargetMode="External" /><Relationship Id="rId10" Type="http://schemas.openxmlformats.org/officeDocument/2006/relationships/hyperlink" Target="https://podminky.urs.cz/item/CS_URS_2023_02/751791122" TargetMode="External" /><Relationship Id="rId11" Type="http://schemas.openxmlformats.org/officeDocument/2006/relationships/hyperlink" Target="https://podminky.urs.cz/item/CS_URS_2023_02/751791123" TargetMode="External" /><Relationship Id="rId12" Type="http://schemas.openxmlformats.org/officeDocument/2006/relationships/hyperlink" Target="https://podminky.urs.cz/item/CS_URS_2023_02/751791151" TargetMode="External" /><Relationship Id="rId13" Type="http://schemas.openxmlformats.org/officeDocument/2006/relationships/hyperlink" Target="https://podminky.urs.cz/item/CS_URS_2023_02/751791153" TargetMode="External" /><Relationship Id="rId14" Type="http://schemas.openxmlformats.org/officeDocument/2006/relationships/hyperlink" Target="https://podminky.urs.cz/item/CS_URS_2023_02/751791154" TargetMode="External" /><Relationship Id="rId15" Type="http://schemas.openxmlformats.org/officeDocument/2006/relationships/hyperlink" Target="https://podminky.urs.cz/item/CS_URS_2023_02/751791155" TargetMode="External" /><Relationship Id="rId16" Type="http://schemas.openxmlformats.org/officeDocument/2006/relationships/hyperlink" Target="https://podminky.urs.cz/item/CS_URS_2023_02/751791182" TargetMode="External" /><Relationship Id="rId17" Type="http://schemas.openxmlformats.org/officeDocument/2006/relationships/hyperlink" Target="https://podminky.urs.cz/item/CS_URS_2023_02/751791183" TargetMode="External" /><Relationship Id="rId18" Type="http://schemas.openxmlformats.org/officeDocument/2006/relationships/hyperlink" Target="https://podminky.urs.cz/item/CS_URS_2023_02/751791301" TargetMode="External" /><Relationship Id="rId19" Type="http://schemas.openxmlformats.org/officeDocument/2006/relationships/hyperlink" Target="https://podminky.urs.cz/item/CS_URS_2023_02/751791401" TargetMode="External" /><Relationship Id="rId20" Type="http://schemas.openxmlformats.org/officeDocument/2006/relationships/hyperlink" Target="https://podminky.urs.cz/item/CS_URS_2023_02/751791822" TargetMode="External" /><Relationship Id="rId21" Type="http://schemas.openxmlformats.org/officeDocument/2006/relationships/hyperlink" Target="https://podminky.urs.cz/item/CS_URS_2023_02/751791823" TargetMode="External" /><Relationship Id="rId22" Type="http://schemas.openxmlformats.org/officeDocument/2006/relationships/hyperlink" Target="https://podminky.urs.cz/item/CS_URS_2023_02/751791881" TargetMode="External" /><Relationship Id="rId23" Type="http://schemas.openxmlformats.org/officeDocument/2006/relationships/hyperlink" Target="https://podminky.urs.cz/item/CS_URS_2023_02/751791882" TargetMode="External" /><Relationship Id="rId24" Type="http://schemas.openxmlformats.org/officeDocument/2006/relationships/hyperlink" Target="https://podminky.urs.cz/item/CS_URS_2023_02/751791883" TargetMode="External" /><Relationship Id="rId25" Type="http://schemas.openxmlformats.org/officeDocument/2006/relationships/hyperlink" Target="https://podminky.urs.cz/item/CS_URS_2023_02/751791884" TargetMode="External" /><Relationship Id="rId26" Type="http://schemas.openxmlformats.org/officeDocument/2006/relationships/hyperlink" Target="https://podminky.urs.cz/item/CS_URS_2023_02/751792004" TargetMode="External" /><Relationship Id="rId27" Type="http://schemas.openxmlformats.org/officeDocument/2006/relationships/hyperlink" Target="https://podminky.urs.cz/item/CS_URS_2023_02/751792007" TargetMode="External" /><Relationship Id="rId28" Type="http://schemas.openxmlformats.org/officeDocument/2006/relationships/hyperlink" Target="https://podminky.urs.cz/item/CS_URS_2023_02/751792008" TargetMode="External" /><Relationship Id="rId29" Type="http://schemas.openxmlformats.org/officeDocument/2006/relationships/hyperlink" Target="https://podminky.urs.cz/item/CS_URS_2023_02/751792804" TargetMode="External" /><Relationship Id="rId30" Type="http://schemas.openxmlformats.org/officeDocument/2006/relationships/hyperlink" Target="https://podminky.urs.cz/item/CS_URS_2023_02/751792807" TargetMode="External" /><Relationship Id="rId31" Type="http://schemas.openxmlformats.org/officeDocument/2006/relationships/hyperlink" Target="https://podminky.urs.cz/item/CS_URS_2023_02/751792808" TargetMode="External" /><Relationship Id="rId32" Type="http://schemas.openxmlformats.org/officeDocument/2006/relationships/hyperlink" Target="https://podminky.urs.cz/item/CS_URS_2023_02/751793001" TargetMode="External" /><Relationship Id="rId3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HZS4232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34</v>
      </c>
      <c r="AL11" s="21"/>
      <c r="AM11" s="21"/>
      <c r="AN11" s="26" t="s">
        <v>32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36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L14" s="21"/>
      <c r="AM14" s="21"/>
      <c r="AN14" s="34" t="s">
        <v>36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34</v>
      </c>
      <c r="AL17" s="21"/>
      <c r="AM17" s="21"/>
      <c r="AN17" s="26" t="s">
        <v>32</v>
      </c>
      <c r="AO17" s="21"/>
      <c r="AP17" s="21"/>
      <c r="AQ17" s="21"/>
      <c r="AR17" s="19"/>
      <c r="BE17" s="30"/>
      <c r="BS17" s="16" t="s">
        <v>38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32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34</v>
      </c>
      <c r="AL20" s="21"/>
      <c r="AM20" s="21"/>
      <c r="AN20" s="26" t="s">
        <v>32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9.25" customHeight="1">
      <c r="B23" s="20"/>
      <c r="C23" s="21"/>
      <c r="D23" s="21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>
      <c r="A29" s="3"/>
      <c r="B29" s="46"/>
      <c r="C29" s="47"/>
      <c r="D29" s="31" t="s">
        <v>46</v>
      </c>
      <c r="E29" s="47"/>
      <c r="F29" s="31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1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1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1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2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RD_02_2023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Opravy a revize klimatizací v obvodu SSZT OŘ HKR 2024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1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obvod SSZT HKR OŘ HKR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1" t="s">
        <v>24</v>
      </c>
      <c r="AJ47" s="40"/>
      <c r="AK47" s="40"/>
      <c r="AL47" s="40"/>
      <c r="AM47" s="72" t="str">
        <f>IF(AN8="","",AN8)</f>
        <v>7. 12. 2023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1" t="s">
        <v>30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1" t="s">
        <v>37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1" t="s">
        <v>35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1" t="s">
        <v>39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32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1:91" s="7" customFormat="1" ht="16.5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'PS_01 - Servis'!J30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'PS_01 - Servis'!P80</f>
        <v>0</v>
      </c>
      <c r="AV55" s="120">
        <f>'PS_01 - Servis'!J33</f>
        <v>0</v>
      </c>
      <c r="AW55" s="120">
        <f>'PS_01 - Servis'!J34</f>
        <v>0</v>
      </c>
      <c r="AX55" s="120">
        <f>'PS_01 - Servis'!J35</f>
        <v>0</v>
      </c>
      <c r="AY55" s="120">
        <f>'PS_01 - Servis'!J36</f>
        <v>0</v>
      </c>
      <c r="AZ55" s="120">
        <f>'PS_01 - Servis'!F33</f>
        <v>0</v>
      </c>
      <c r="BA55" s="120">
        <f>'PS_01 - Servis'!F34</f>
        <v>0</v>
      </c>
      <c r="BB55" s="120">
        <f>'PS_01 - Servis'!F35</f>
        <v>0</v>
      </c>
      <c r="BC55" s="120">
        <f>'PS_01 - Servis'!F36</f>
        <v>0</v>
      </c>
      <c r="BD55" s="122">
        <f>'PS_01 - Servis'!F37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32</v>
      </c>
      <c r="CM55" s="123" t="s">
        <v>86</v>
      </c>
    </row>
    <row r="56" spans="1:91" s="7" customFormat="1" ht="16.5" customHeight="1">
      <c r="A56" s="111" t="s">
        <v>80</v>
      </c>
      <c r="B56" s="112"/>
      <c r="C56" s="113"/>
      <c r="D56" s="114" t="s">
        <v>87</v>
      </c>
      <c r="E56" s="114"/>
      <c r="F56" s="114"/>
      <c r="G56" s="114"/>
      <c r="H56" s="114"/>
      <c r="I56" s="115"/>
      <c r="J56" s="114" t="s">
        <v>88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'PS_02 - Klimatizační jedn...'!J30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83</v>
      </c>
      <c r="AR56" s="118"/>
      <c r="AS56" s="119">
        <v>0</v>
      </c>
      <c r="AT56" s="120">
        <f>ROUND(SUM(AV56:AW56),2)</f>
        <v>0</v>
      </c>
      <c r="AU56" s="121">
        <f>'PS_02 - Klimatizační jedn...'!P80</f>
        <v>0</v>
      </c>
      <c r="AV56" s="120">
        <f>'PS_02 - Klimatizační jedn...'!J33</f>
        <v>0</v>
      </c>
      <c r="AW56" s="120">
        <f>'PS_02 - Klimatizační jedn...'!J34</f>
        <v>0</v>
      </c>
      <c r="AX56" s="120">
        <f>'PS_02 - Klimatizační jedn...'!J35</f>
        <v>0</v>
      </c>
      <c r="AY56" s="120">
        <f>'PS_02 - Klimatizační jedn...'!J36</f>
        <v>0</v>
      </c>
      <c r="AZ56" s="120">
        <f>'PS_02 - Klimatizační jedn...'!F33</f>
        <v>0</v>
      </c>
      <c r="BA56" s="120">
        <f>'PS_02 - Klimatizační jedn...'!F34</f>
        <v>0</v>
      </c>
      <c r="BB56" s="120">
        <f>'PS_02 - Klimatizační jedn...'!F35</f>
        <v>0</v>
      </c>
      <c r="BC56" s="120">
        <f>'PS_02 - Klimatizační jedn...'!F36</f>
        <v>0</v>
      </c>
      <c r="BD56" s="122">
        <f>'PS_02 - Klimatizační jedn...'!F37</f>
        <v>0</v>
      </c>
      <c r="BE56" s="7"/>
      <c r="BT56" s="123" t="s">
        <v>84</v>
      </c>
      <c r="BV56" s="123" t="s">
        <v>78</v>
      </c>
      <c r="BW56" s="123" t="s">
        <v>89</v>
      </c>
      <c r="BX56" s="123" t="s">
        <v>5</v>
      </c>
      <c r="CL56" s="123" t="s">
        <v>32</v>
      </c>
      <c r="CM56" s="123" t="s">
        <v>86</v>
      </c>
    </row>
    <row r="57" spans="1:91" s="7" customFormat="1" ht="16.5" customHeight="1">
      <c r="A57" s="111" t="s">
        <v>80</v>
      </c>
      <c r="B57" s="112"/>
      <c r="C57" s="113"/>
      <c r="D57" s="114" t="s">
        <v>90</v>
      </c>
      <c r="E57" s="114"/>
      <c r="F57" s="114"/>
      <c r="G57" s="114"/>
      <c r="H57" s="114"/>
      <c r="I57" s="115"/>
      <c r="J57" s="114" t="s">
        <v>91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'PS_03 - Práce a montáže'!J30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83</v>
      </c>
      <c r="AR57" s="118"/>
      <c r="AS57" s="119">
        <v>0</v>
      </c>
      <c r="AT57" s="120">
        <f>ROUND(SUM(AV57:AW57),2)</f>
        <v>0</v>
      </c>
      <c r="AU57" s="121">
        <f>'PS_03 - Práce a montáže'!P84</f>
        <v>0</v>
      </c>
      <c r="AV57" s="120">
        <f>'PS_03 - Práce a montáže'!J33</f>
        <v>0</v>
      </c>
      <c r="AW57" s="120">
        <f>'PS_03 - Práce a montáže'!J34</f>
        <v>0</v>
      </c>
      <c r="AX57" s="120">
        <f>'PS_03 - Práce a montáže'!J35</f>
        <v>0</v>
      </c>
      <c r="AY57" s="120">
        <f>'PS_03 - Práce a montáže'!J36</f>
        <v>0</v>
      </c>
      <c r="AZ57" s="120">
        <f>'PS_03 - Práce a montáže'!F33</f>
        <v>0</v>
      </c>
      <c r="BA57" s="120">
        <f>'PS_03 - Práce a montáže'!F34</f>
        <v>0</v>
      </c>
      <c r="BB57" s="120">
        <f>'PS_03 - Práce a montáže'!F35</f>
        <v>0</v>
      </c>
      <c r="BC57" s="120">
        <f>'PS_03 - Práce a montáže'!F36</f>
        <v>0</v>
      </c>
      <c r="BD57" s="122">
        <f>'PS_03 - Práce a montáže'!F37</f>
        <v>0</v>
      </c>
      <c r="BE57" s="7"/>
      <c r="BT57" s="123" t="s">
        <v>84</v>
      </c>
      <c r="BV57" s="123" t="s">
        <v>78</v>
      </c>
      <c r="BW57" s="123" t="s">
        <v>92</v>
      </c>
      <c r="BX57" s="123" t="s">
        <v>5</v>
      </c>
      <c r="CL57" s="123" t="s">
        <v>32</v>
      </c>
      <c r="CM57" s="123" t="s">
        <v>86</v>
      </c>
    </row>
    <row r="58" spans="1:91" s="7" customFormat="1" ht="16.5" customHeight="1">
      <c r="A58" s="111" t="s">
        <v>80</v>
      </c>
      <c r="B58" s="112"/>
      <c r="C58" s="113"/>
      <c r="D58" s="114" t="s">
        <v>93</v>
      </c>
      <c r="E58" s="114"/>
      <c r="F58" s="114"/>
      <c r="G58" s="114"/>
      <c r="H58" s="114"/>
      <c r="I58" s="115"/>
      <c r="J58" s="114" t="s">
        <v>94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'PS_100 - VON'!J30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95</v>
      </c>
      <c r="AR58" s="118"/>
      <c r="AS58" s="124">
        <v>0</v>
      </c>
      <c r="AT58" s="125">
        <f>ROUND(SUM(AV58:AW58),2)</f>
        <v>0</v>
      </c>
      <c r="AU58" s="126">
        <f>'PS_100 - VON'!P80</f>
        <v>0</v>
      </c>
      <c r="AV58" s="125">
        <f>'PS_100 - VON'!J33</f>
        <v>0</v>
      </c>
      <c r="AW58" s="125">
        <f>'PS_100 - VON'!J34</f>
        <v>0</v>
      </c>
      <c r="AX58" s="125">
        <f>'PS_100 - VON'!J35</f>
        <v>0</v>
      </c>
      <c r="AY58" s="125">
        <f>'PS_100 - VON'!J36</f>
        <v>0</v>
      </c>
      <c r="AZ58" s="125">
        <f>'PS_100 - VON'!F33</f>
        <v>0</v>
      </c>
      <c r="BA58" s="125">
        <f>'PS_100 - VON'!F34</f>
        <v>0</v>
      </c>
      <c r="BB58" s="125">
        <f>'PS_100 - VON'!F35</f>
        <v>0</v>
      </c>
      <c r="BC58" s="125">
        <f>'PS_100 - VON'!F36</f>
        <v>0</v>
      </c>
      <c r="BD58" s="127">
        <f>'PS_100 - VON'!F37</f>
        <v>0</v>
      </c>
      <c r="BE58" s="7"/>
      <c r="BT58" s="123" t="s">
        <v>84</v>
      </c>
      <c r="BV58" s="123" t="s">
        <v>78</v>
      </c>
      <c r="BW58" s="123" t="s">
        <v>96</v>
      </c>
      <c r="BX58" s="123" t="s">
        <v>5</v>
      </c>
      <c r="CL58" s="123" t="s">
        <v>32</v>
      </c>
      <c r="CM58" s="123" t="s">
        <v>86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PS_01 - Servis'!C2" display="/"/>
    <hyperlink ref="A56" location="'PS_02 - Klimatizační jedn...'!C2" display="/"/>
    <hyperlink ref="A57" location="'PS_03 - Práce a montáže'!C2" display="/"/>
    <hyperlink ref="A58" location="'PS_100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86</v>
      </c>
    </row>
    <row r="4" spans="2:46" s="1" customFormat="1" ht="24.95" customHeight="1">
      <c r="B4" s="19"/>
      <c r="D4" s="130" t="s">
        <v>97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zakázky'!K6</f>
        <v>Opravy a revize klimatizací v obvodu SSZT OŘ HKR 2024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98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32</v>
      </c>
      <c r="G11" s="38"/>
      <c r="H11" s="38"/>
      <c r="I11" s="132" t="s">
        <v>20</v>
      </c>
      <c r="J11" s="136" t="s">
        <v>32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zakázky'!AN8</f>
        <v>7. 12. 2023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 xml:space="preserve"> </v>
      </c>
      <c r="F15" s="38"/>
      <c r="G15" s="38"/>
      <c r="H15" s="38"/>
      <c r="I15" s="132" t="s">
        <v>34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35</v>
      </c>
      <c r="E17" s="38"/>
      <c r="F17" s="38"/>
      <c r="G17" s="38"/>
      <c r="H17" s="38"/>
      <c r="I17" s="132" t="s">
        <v>31</v>
      </c>
      <c r="J17" s="32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zakázky'!E14</f>
        <v>Vyplň údaj</v>
      </c>
      <c r="F18" s="136"/>
      <c r="G18" s="136"/>
      <c r="H18" s="136"/>
      <c r="I18" s="132" t="s">
        <v>34</v>
      </c>
      <c r="J18" s="32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37</v>
      </c>
      <c r="E20" s="38"/>
      <c r="F20" s="38"/>
      <c r="G20" s="38"/>
      <c r="H20" s="38"/>
      <c r="I20" s="132" t="s">
        <v>31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 xml:space="preserve"> </v>
      </c>
      <c r="F21" s="38"/>
      <c r="G21" s="38"/>
      <c r="H21" s="38"/>
      <c r="I21" s="132" t="s">
        <v>34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39</v>
      </c>
      <c r="E23" s="38"/>
      <c r="F23" s="38"/>
      <c r="G23" s="38"/>
      <c r="H23" s="38"/>
      <c r="I23" s="132" t="s">
        <v>31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 xml:space="preserve"> </v>
      </c>
      <c r="F24" s="38"/>
      <c r="G24" s="38"/>
      <c r="H24" s="38"/>
      <c r="I24" s="132" t="s">
        <v>34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ROUND((SUM(BE80:BE87)),2)</f>
        <v>0</v>
      </c>
      <c r="G33" s="38"/>
      <c r="H33" s="38"/>
      <c r="I33" s="148">
        <v>0.21</v>
      </c>
      <c r="J33" s="147">
        <f>ROUND(((SUM(BE80:BE87))*I33),2)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ROUND((SUM(BF80:BF87)),2)</f>
        <v>0</v>
      </c>
      <c r="G34" s="38"/>
      <c r="H34" s="38"/>
      <c r="I34" s="148">
        <v>0.15</v>
      </c>
      <c r="J34" s="147">
        <f>ROUND(((SUM(BF80:BF87))*I34),2)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ROUND((SUM(BG80:BG87)),2)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ROUND((SUM(BH80:BH87)),2)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ROUND((SUM(BI80:BI87)),2)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2" t="s">
        <v>100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Opravy a revize klimatizací v obvodu SSZT OŘ HKR 2024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1" t="s">
        <v>98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PS_01 - Servis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1" t="s">
        <v>22</v>
      </c>
      <c r="D52" s="40"/>
      <c r="E52" s="40"/>
      <c r="F52" s="26" t="str">
        <f>F12</f>
        <v>obvod SSZT HKR OŘ HKR</v>
      </c>
      <c r="G52" s="40"/>
      <c r="H52" s="40"/>
      <c r="I52" s="31" t="s">
        <v>24</v>
      </c>
      <c r="J52" s="72" t="str">
        <f>IF(J12="","",J12)</f>
        <v>7. 12. 2023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1" t="s">
        <v>30</v>
      </c>
      <c r="D54" s="40"/>
      <c r="E54" s="40"/>
      <c r="F54" s="26" t="str">
        <f>E15</f>
        <v xml:space="preserve"> </v>
      </c>
      <c r="G54" s="40"/>
      <c r="H54" s="40"/>
      <c r="I54" s="31" t="s">
        <v>37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1" t="s">
        <v>35</v>
      </c>
      <c r="D55" s="40"/>
      <c r="E55" s="40"/>
      <c r="F55" s="26" t="str">
        <f>IF(E18="","",E18)</f>
        <v>Vyplň údaj</v>
      </c>
      <c r="G55" s="40"/>
      <c r="H55" s="40"/>
      <c r="I55" s="31" t="s">
        <v>39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101</v>
      </c>
      <c r="D57" s="162"/>
      <c r="E57" s="162"/>
      <c r="F57" s="162"/>
      <c r="G57" s="162"/>
      <c r="H57" s="162"/>
      <c r="I57" s="162"/>
      <c r="J57" s="163" t="s">
        <v>102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103</v>
      </c>
    </row>
    <row r="60" spans="1:31" s="9" customFormat="1" ht="24.95" customHeight="1" hidden="1">
      <c r="A60" s="9"/>
      <c r="B60" s="165"/>
      <c r="C60" s="166"/>
      <c r="D60" s="167" t="s">
        <v>104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 hidden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 hidden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ht="12" hidden="1"/>
    <row r="64" ht="12" hidden="1"/>
    <row r="65" ht="12" hidden="1"/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2" t="s">
        <v>105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1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60" t="str">
        <f>E7</f>
        <v>Opravy a revize klimatizací v obvodu SSZT OŘ HKR 2024</v>
      </c>
      <c r="F70" s="31"/>
      <c r="G70" s="31"/>
      <c r="H70" s="31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1" t="s">
        <v>98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PS_01 - Servis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1" t="s">
        <v>22</v>
      </c>
      <c r="D74" s="40"/>
      <c r="E74" s="40"/>
      <c r="F74" s="26" t="str">
        <f>F12</f>
        <v>obvod SSZT HKR OŘ HKR</v>
      </c>
      <c r="G74" s="40"/>
      <c r="H74" s="40"/>
      <c r="I74" s="31" t="s">
        <v>24</v>
      </c>
      <c r="J74" s="72" t="str">
        <f>IF(J12="","",J12)</f>
        <v>7. 12. 2023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1" t="s">
        <v>30</v>
      </c>
      <c r="D76" s="40"/>
      <c r="E76" s="40"/>
      <c r="F76" s="26" t="str">
        <f>E15</f>
        <v xml:space="preserve"> </v>
      </c>
      <c r="G76" s="40"/>
      <c r="H76" s="40"/>
      <c r="I76" s="31" t="s">
        <v>37</v>
      </c>
      <c r="J76" s="36" t="str">
        <f>E21</f>
        <v xml:space="preserve"> 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1" t="s">
        <v>35</v>
      </c>
      <c r="D77" s="40"/>
      <c r="E77" s="40"/>
      <c r="F77" s="26" t="str">
        <f>IF(E18="","",E18)</f>
        <v>Vyplň údaj</v>
      </c>
      <c r="G77" s="40"/>
      <c r="H77" s="40"/>
      <c r="I77" s="31" t="s">
        <v>39</v>
      </c>
      <c r="J77" s="36" t="str">
        <f>E24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106</v>
      </c>
      <c r="D79" s="174" t="s">
        <v>61</v>
      </c>
      <c r="E79" s="174" t="s">
        <v>57</v>
      </c>
      <c r="F79" s="174" t="s">
        <v>58</v>
      </c>
      <c r="G79" s="174" t="s">
        <v>107</v>
      </c>
      <c r="H79" s="174" t="s">
        <v>108</v>
      </c>
      <c r="I79" s="174" t="s">
        <v>109</v>
      </c>
      <c r="J79" s="174" t="s">
        <v>102</v>
      </c>
      <c r="K79" s="175" t="s">
        <v>110</v>
      </c>
      <c r="L79" s="176"/>
      <c r="M79" s="92" t="s">
        <v>32</v>
      </c>
      <c r="N79" s="93" t="s">
        <v>46</v>
      </c>
      <c r="O79" s="93" t="s">
        <v>111</v>
      </c>
      <c r="P79" s="93" t="s">
        <v>112</v>
      </c>
      <c r="Q79" s="93" t="s">
        <v>113</v>
      </c>
      <c r="R79" s="93" t="s">
        <v>114</v>
      </c>
      <c r="S79" s="93" t="s">
        <v>115</v>
      </c>
      <c r="T79" s="94" t="s">
        <v>116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117</v>
      </c>
      <c r="D80" s="40"/>
      <c r="E80" s="40"/>
      <c r="F80" s="40"/>
      <c r="G80" s="40"/>
      <c r="H80" s="40"/>
      <c r="I80" s="40"/>
      <c r="J80" s="177">
        <f>BK80</f>
        <v>0</v>
      </c>
      <c r="K80" s="40"/>
      <c r="L80" s="44"/>
      <c r="M80" s="95"/>
      <c r="N80" s="178"/>
      <c r="O80" s="96"/>
      <c r="P80" s="179">
        <f>P81</f>
        <v>0</v>
      </c>
      <c r="Q80" s="96"/>
      <c r="R80" s="179">
        <f>R81</f>
        <v>0</v>
      </c>
      <c r="S80" s="96"/>
      <c r="T80" s="180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6" t="s">
        <v>75</v>
      </c>
      <c r="AU80" s="16" t="s">
        <v>103</v>
      </c>
      <c r="BK80" s="181">
        <f>BK81</f>
        <v>0</v>
      </c>
    </row>
    <row r="81" spans="1:63" s="11" customFormat="1" ht="25.9" customHeight="1">
      <c r="A81" s="11"/>
      <c r="B81" s="182"/>
      <c r="C81" s="183"/>
      <c r="D81" s="184" t="s">
        <v>75</v>
      </c>
      <c r="E81" s="185" t="s">
        <v>118</v>
      </c>
      <c r="F81" s="185" t="s">
        <v>119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SUM(P82:P87)</f>
        <v>0</v>
      </c>
      <c r="Q81" s="190"/>
      <c r="R81" s="191">
        <f>SUM(R82:R87)</f>
        <v>0</v>
      </c>
      <c r="S81" s="190"/>
      <c r="T81" s="192">
        <f>SUM(T82:T87)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3" t="s">
        <v>84</v>
      </c>
      <c r="AT81" s="194" t="s">
        <v>75</v>
      </c>
      <c r="AU81" s="194" t="s">
        <v>76</v>
      </c>
      <c r="AY81" s="193" t="s">
        <v>120</v>
      </c>
      <c r="BK81" s="195">
        <f>SUM(BK82:BK87)</f>
        <v>0</v>
      </c>
    </row>
    <row r="82" spans="1:65" s="2" customFormat="1" ht="62.7" customHeight="1">
      <c r="A82" s="38"/>
      <c r="B82" s="39"/>
      <c r="C82" s="196" t="s">
        <v>84</v>
      </c>
      <c r="D82" s="196" t="s">
        <v>121</v>
      </c>
      <c r="E82" s="197" t="s">
        <v>122</v>
      </c>
      <c r="F82" s="198" t="s">
        <v>123</v>
      </c>
      <c r="G82" s="199" t="s">
        <v>124</v>
      </c>
      <c r="H82" s="200">
        <v>232</v>
      </c>
      <c r="I82" s="201"/>
      <c r="J82" s="202">
        <f>ROUND(I82*H82,2)</f>
        <v>0</v>
      </c>
      <c r="K82" s="198" t="s">
        <v>125</v>
      </c>
      <c r="L82" s="44"/>
      <c r="M82" s="203" t="s">
        <v>32</v>
      </c>
      <c r="N82" s="204" t="s">
        <v>47</v>
      </c>
      <c r="O82" s="84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7" t="s">
        <v>126</v>
      </c>
      <c r="AT82" s="207" t="s">
        <v>121</v>
      </c>
      <c r="AU82" s="207" t="s">
        <v>84</v>
      </c>
      <c r="AY82" s="16" t="s">
        <v>120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84</v>
      </c>
      <c r="BK82" s="208">
        <f>ROUND(I82*H82,2)</f>
        <v>0</v>
      </c>
      <c r="BL82" s="16" t="s">
        <v>126</v>
      </c>
      <c r="BM82" s="207" t="s">
        <v>86</v>
      </c>
    </row>
    <row r="83" spans="1:51" s="12" customFormat="1" ht="12">
      <c r="A83" s="12"/>
      <c r="B83" s="209"/>
      <c r="C83" s="210"/>
      <c r="D83" s="211" t="s">
        <v>127</v>
      </c>
      <c r="E83" s="212" t="s">
        <v>32</v>
      </c>
      <c r="F83" s="213" t="s">
        <v>128</v>
      </c>
      <c r="G83" s="210"/>
      <c r="H83" s="212" t="s">
        <v>32</v>
      </c>
      <c r="I83" s="214"/>
      <c r="J83" s="210"/>
      <c r="K83" s="210"/>
      <c r="L83" s="215"/>
      <c r="M83" s="216"/>
      <c r="N83" s="217"/>
      <c r="O83" s="217"/>
      <c r="P83" s="217"/>
      <c r="Q83" s="217"/>
      <c r="R83" s="217"/>
      <c r="S83" s="217"/>
      <c r="T83" s="218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T83" s="219" t="s">
        <v>127</v>
      </c>
      <c r="AU83" s="219" t="s">
        <v>84</v>
      </c>
      <c r="AV83" s="12" t="s">
        <v>84</v>
      </c>
      <c r="AW83" s="12" t="s">
        <v>38</v>
      </c>
      <c r="AX83" s="12" t="s">
        <v>76</v>
      </c>
      <c r="AY83" s="219" t="s">
        <v>120</v>
      </c>
    </row>
    <row r="84" spans="1:51" s="13" customFormat="1" ht="12">
      <c r="A84" s="13"/>
      <c r="B84" s="220"/>
      <c r="C84" s="221"/>
      <c r="D84" s="211" t="s">
        <v>127</v>
      </c>
      <c r="E84" s="222" t="s">
        <v>32</v>
      </c>
      <c r="F84" s="223" t="s">
        <v>129</v>
      </c>
      <c r="G84" s="221"/>
      <c r="H84" s="224">
        <v>116</v>
      </c>
      <c r="I84" s="225"/>
      <c r="J84" s="221"/>
      <c r="K84" s="221"/>
      <c r="L84" s="226"/>
      <c r="M84" s="227"/>
      <c r="N84" s="228"/>
      <c r="O84" s="228"/>
      <c r="P84" s="228"/>
      <c r="Q84" s="228"/>
      <c r="R84" s="228"/>
      <c r="S84" s="228"/>
      <c r="T84" s="229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30" t="s">
        <v>127</v>
      </c>
      <c r="AU84" s="230" t="s">
        <v>84</v>
      </c>
      <c r="AV84" s="13" t="s">
        <v>86</v>
      </c>
      <c r="AW84" s="13" t="s">
        <v>38</v>
      </c>
      <c r="AX84" s="13" t="s">
        <v>76</v>
      </c>
      <c r="AY84" s="230" t="s">
        <v>120</v>
      </c>
    </row>
    <row r="85" spans="1:51" s="12" customFormat="1" ht="12">
      <c r="A85" s="12"/>
      <c r="B85" s="209"/>
      <c r="C85" s="210"/>
      <c r="D85" s="211" t="s">
        <v>127</v>
      </c>
      <c r="E85" s="212" t="s">
        <v>32</v>
      </c>
      <c r="F85" s="213" t="s">
        <v>130</v>
      </c>
      <c r="G85" s="210"/>
      <c r="H85" s="212" t="s">
        <v>32</v>
      </c>
      <c r="I85" s="214"/>
      <c r="J85" s="210"/>
      <c r="K85" s="210"/>
      <c r="L85" s="215"/>
      <c r="M85" s="216"/>
      <c r="N85" s="217"/>
      <c r="O85" s="217"/>
      <c r="P85" s="217"/>
      <c r="Q85" s="217"/>
      <c r="R85" s="217"/>
      <c r="S85" s="217"/>
      <c r="T85" s="218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19" t="s">
        <v>127</v>
      </c>
      <c r="AU85" s="219" t="s">
        <v>84</v>
      </c>
      <c r="AV85" s="12" t="s">
        <v>84</v>
      </c>
      <c r="AW85" s="12" t="s">
        <v>38</v>
      </c>
      <c r="AX85" s="12" t="s">
        <v>76</v>
      </c>
      <c r="AY85" s="219" t="s">
        <v>120</v>
      </c>
    </row>
    <row r="86" spans="1:51" s="13" customFormat="1" ht="12">
      <c r="A86" s="13"/>
      <c r="B86" s="220"/>
      <c r="C86" s="221"/>
      <c r="D86" s="211" t="s">
        <v>127</v>
      </c>
      <c r="E86" s="222" t="s">
        <v>32</v>
      </c>
      <c r="F86" s="223" t="s">
        <v>129</v>
      </c>
      <c r="G86" s="221"/>
      <c r="H86" s="224">
        <v>116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0" t="s">
        <v>127</v>
      </c>
      <c r="AU86" s="230" t="s">
        <v>84</v>
      </c>
      <c r="AV86" s="13" t="s">
        <v>86</v>
      </c>
      <c r="AW86" s="13" t="s">
        <v>38</v>
      </c>
      <c r="AX86" s="13" t="s">
        <v>76</v>
      </c>
      <c r="AY86" s="230" t="s">
        <v>120</v>
      </c>
    </row>
    <row r="87" spans="1:51" s="14" customFormat="1" ht="12">
      <c r="A87" s="14"/>
      <c r="B87" s="231"/>
      <c r="C87" s="232"/>
      <c r="D87" s="211" t="s">
        <v>127</v>
      </c>
      <c r="E87" s="233" t="s">
        <v>32</v>
      </c>
      <c r="F87" s="234" t="s">
        <v>131</v>
      </c>
      <c r="G87" s="232"/>
      <c r="H87" s="235">
        <v>232</v>
      </c>
      <c r="I87" s="236"/>
      <c r="J87" s="232"/>
      <c r="K87" s="232"/>
      <c r="L87" s="237"/>
      <c r="M87" s="238"/>
      <c r="N87" s="239"/>
      <c r="O87" s="239"/>
      <c r="P87" s="239"/>
      <c r="Q87" s="239"/>
      <c r="R87" s="239"/>
      <c r="S87" s="239"/>
      <c r="T87" s="240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1" t="s">
        <v>127</v>
      </c>
      <c r="AU87" s="241" t="s">
        <v>84</v>
      </c>
      <c r="AV87" s="14" t="s">
        <v>126</v>
      </c>
      <c r="AW87" s="14" t="s">
        <v>38</v>
      </c>
      <c r="AX87" s="14" t="s">
        <v>84</v>
      </c>
      <c r="AY87" s="241" t="s">
        <v>120</v>
      </c>
    </row>
    <row r="88" spans="1:31" s="2" customFormat="1" ht="6.95" customHeight="1">
      <c r="A88" s="38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44"/>
      <c r="M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</sheetData>
  <sheetProtection password="CC35" sheet="1" objects="1" scenarios="1" formatColumns="0" formatRows="0" autoFilter="0"/>
  <autoFilter ref="C79:K8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86</v>
      </c>
    </row>
    <row r="4" spans="2:46" s="1" customFormat="1" ht="24.95" customHeight="1">
      <c r="B4" s="19"/>
      <c r="D4" s="130" t="s">
        <v>97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zakázky'!K6</f>
        <v>Opravy a revize klimatizací v obvodu SSZT OŘ HKR 2024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98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132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32</v>
      </c>
      <c r="G11" s="38"/>
      <c r="H11" s="38"/>
      <c r="I11" s="132" t="s">
        <v>20</v>
      </c>
      <c r="J11" s="136" t="s">
        <v>32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zakázky'!AN8</f>
        <v>7. 12. 2023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 xml:space="preserve"> </v>
      </c>
      <c r="F15" s="38"/>
      <c r="G15" s="38"/>
      <c r="H15" s="38"/>
      <c r="I15" s="132" t="s">
        <v>34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35</v>
      </c>
      <c r="E17" s="38"/>
      <c r="F17" s="38"/>
      <c r="G17" s="38"/>
      <c r="H17" s="38"/>
      <c r="I17" s="132" t="s">
        <v>31</v>
      </c>
      <c r="J17" s="32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zakázky'!E14</f>
        <v>Vyplň údaj</v>
      </c>
      <c r="F18" s="136"/>
      <c r="G18" s="136"/>
      <c r="H18" s="136"/>
      <c r="I18" s="132" t="s">
        <v>34</v>
      </c>
      <c r="J18" s="32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37</v>
      </c>
      <c r="E20" s="38"/>
      <c r="F20" s="38"/>
      <c r="G20" s="38"/>
      <c r="H20" s="38"/>
      <c r="I20" s="132" t="s">
        <v>31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 xml:space="preserve"> </v>
      </c>
      <c r="F21" s="38"/>
      <c r="G21" s="38"/>
      <c r="H21" s="38"/>
      <c r="I21" s="132" t="s">
        <v>34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39</v>
      </c>
      <c r="E23" s="38"/>
      <c r="F23" s="38"/>
      <c r="G23" s="38"/>
      <c r="H23" s="38"/>
      <c r="I23" s="132" t="s">
        <v>31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 xml:space="preserve"> </v>
      </c>
      <c r="F24" s="38"/>
      <c r="G24" s="38"/>
      <c r="H24" s="38"/>
      <c r="I24" s="132" t="s">
        <v>34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ROUND((SUM(BE80:BE99)),2)</f>
        <v>0</v>
      </c>
      <c r="G33" s="38"/>
      <c r="H33" s="38"/>
      <c r="I33" s="148">
        <v>0.21</v>
      </c>
      <c r="J33" s="147">
        <f>ROUND(((SUM(BE80:BE99))*I33),2)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ROUND((SUM(BF80:BF99)),2)</f>
        <v>0</v>
      </c>
      <c r="G34" s="38"/>
      <c r="H34" s="38"/>
      <c r="I34" s="148">
        <v>0.15</v>
      </c>
      <c r="J34" s="147">
        <f>ROUND(((SUM(BF80:BF99))*I34),2)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ROUND((SUM(BG80:BG99)),2)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ROUND((SUM(BH80:BH99)),2)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ROUND((SUM(BI80:BI99)),2)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2" t="s">
        <v>100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Opravy a revize klimatizací v obvodu SSZT OŘ HKR 2024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1" t="s">
        <v>98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PS_02 - Klimatizační jednotky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1" t="s">
        <v>22</v>
      </c>
      <c r="D52" s="40"/>
      <c r="E52" s="40"/>
      <c r="F52" s="26" t="str">
        <f>F12</f>
        <v>obvod SSZT HKR OŘ HKR</v>
      </c>
      <c r="G52" s="40"/>
      <c r="H52" s="40"/>
      <c r="I52" s="31" t="s">
        <v>24</v>
      </c>
      <c r="J52" s="72" t="str">
        <f>IF(J12="","",J12)</f>
        <v>7. 12. 2023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1" t="s">
        <v>30</v>
      </c>
      <c r="D54" s="40"/>
      <c r="E54" s="40"/>
      <c r="F54" s="26" t="str">
        <f>E15</f>
        <v xml:space="preserve"> </v>
      </c>
      <c r="G54" s="40"/>
      <c r="H54" s="40"/>
      <c r="I54" s="31" t="s">
        <v>37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1" t="s">
        <v>35</v>
      </c>
      <c r="D55" s="40"/>
      <c r="E55" s="40"/>
      <c r="F55" s="26" t="str">
        <f>IF(E18="","",E18)</f>
        <v>Vyplň údaj</v>
      </c>
      <c r="G55" s="40"/>
      <c r="H55" s="40"/>
      <c r="I55" s="31" t="s">
        <v>39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101</v>
      </c>
      <c r="D57" s="162"/>
      <c r="E57" s="162"/>
      <c r="F57" s="162"/>
      <c r="G57" s="162"/>
      <c r="H57" s="162"/>
      <c r="I57" s="162"/>
      <c r="J57" s="163" t="s">
        <v>102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103</v>
      </c>
    </row>
    <row r="60" spans="1:31" s="9" customFormat="1" ht="24.95" customHeight="1" hidden="1">
      <c r="A60" s="9"/>
      <c r="B60" s="165"/>
      <c r="C60" s="166"/>
      <c r="D60" s="167" t="s">
        <v>133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 hidden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 hidden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ht="12" hidden="1"/>
    <row r="64" ht="12" hidden="1"/>
    <row r="65" ht="12" hidden="1"/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2" t="s">
        <v>105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1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60" t="str">
        <f>E7</f>
        <v>Opravy a revize klimatizací v obvodu SSZT OŘ HKR 2024</v>
      </c>
      <c r="F70" s="31"/>
      <c r="G70" s="31"/>
      <c r="H70" s="31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1" t="s">
        <v>98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PS_02 - Klimatizační jednotky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1" t="s">
        <v>22</v>
      </c>
      <c r="D74" s="40"/>
      <c r="E74" s="40"/>
      <c r="F74" s="26" t="str">
        <f>F12</f>
        <v>obvod SSZT HKR OŘ HKR</v>
      </c>
      <c r="G74" s="40"/>
      <c r="H74" s="40"/>
      <c r="I74" s="31" t="s">
        <v>24</v>
      </c>
      <c r="J74" s="72" t="str">
        <f>IF(J12="","",J12)</f>
        <v>7. 12. 2023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1" t="s">
        <v>30</v>
      </c>
      <c r="D76" s="40"/>
      <c r="E76" s="40"/>
      <c r="F76" s="26" t="str">
        <f>E15</f>
        <v xml:space="preserve"> </v>
      </c>
      <c r="G76" s="40"/>
      <c r="H76" s="40"/>
      <c r="I76" s="31" t="s">
        <v>37</v>
      </c>
      <c r="J76" s="36" t="str">
        <f>E21</f>
        <v xml:space="preserve"> 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1" t="s">
        <v>35</v>
      </c>
      <c r="D77" s="40"/>
      <c r="E77" s="40"/>
      <c r="F77" s="26" t="str">
        <f>IF(E18="","",E18)</f>
        <v>Vyplň údaj</v>
      </c>
      <c r="G77" s="40"/>
      <c r="H77" s="40"/>
      <c r="I77" s="31" t="s">
        <v>39</v>
      </c>
      <c r="J77" s="36" t="str">
        <f>E24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106</v>
      </c>
      <c r="D79" s="174" t="s">
        <v>61</v>
      </c>
      <c r="E79" s="174" t="s">
        <v>57</v>
      </c>
      <c r="F79" s="174" t="s">
        <v>58</v>
      </c>
      <c r="G79" s="174" t="s">
        <v>107</v>
      </c>
      <c r="H79" s="174" t="s">
        <v>108</v>
      </c>
      <c r="I79" s="174" t="s">
        <v>109</v>
      </c>
      <c r="J79" s="174" t="s">
        <v>102</v>
      </c>
      <c r="K79" s="175" t="s">
        <v>110</v>
      </c>
      <c r="L79" s="176"/>
      <c r="M79" s="92" t="s">
        <v>32</v>
      </c>
      <c r="N79" s="93" t="s">
        <v>46</v>
      </c>
      <c r="O79" s="93" t="s">
        <v>111</v>
      </c>
      <c r="P79" s="93" t="s">
        <v>112</v>
      </c>
      <c r="Q79" s="93" t="s">
        <v>113</v>
      </c>
      <c r="R79" s="93" t="s">
        <v>114</v>
      </c>
      <c r="S79" s="93" t="s">
        <v>115</v>
      </c>
      <c r="T79" s="94" t="s">
        <v>116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117</v>
      </c>
      <c r="D80" s="40"/>
      <c r="E80" s="40"/>
      <c r="F80" s="40"/>
      <c r="G80" s="40"/>
      <c r="H80" s="40"/>
      <c r="I80" s="40"/>
      <c r="J80" s="177">
        <f>BK80</f>
        <v>0</v>
      </c>
      <c r="K80" s="40"/>
      <c r="L80" s="44"/>
      <c r="M80" s="95"/>
      <c r="N80" s="178"/>
      <c r="O80" s="96"/>
      <c r="P80" s="179">
        <f>P81</f>
        <v>0</v>
      </c>
      <c r="Q80" s="96"/>
      <c r="R80" s="179">
        <f>R81</f>
        <v>0</v>
      </c>
      <c r="S80" s="96"/>
      <c r="T80" s="180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6" t="s">
        <v>75</v>
      </c>
      <c r="AU80" s="16" t="s">
        <v>103</v>
      </c>
      <c r="BK80" s="181">
        <f>BK81</f>
        <v>0</v>
      </c>
    </row>
    <row r="81" spans="1:63" s="11" customFormat="1" ht="25.9" customHeight="1">
      <c r="A81" s="11"/>
      <c r="B81" s="182"/>
      <c r="C81" s="183"/>
      <c r="D81" s="184" t="s">
        <v>75</v>
      </c>
      <c r="E81" s="185" t="s">
        <v>134</v>
      </c>
      <c r="F81" s="185" t="s">
        <v>88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SUM(P82:P99)</f>
        <v>0</v>
      </c>
      <c r="Q81" s="190"/>
      <c r="R81" s="191">
        <f>SUM(R82:R99)</f>
        <v>0</v>
      </c>
      <c r="S81" s="190"/>
      <c r="T81" s="192">
        <f>SUM(T82:T99)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3" t="s">
        <v>84</v>
      </c>
      <c r="AT81" s="194" t="s">
        <v>75</v>
      </c>
      <c r="AU81" s="194" t="s">
        <v>76</v>
      </c>
      <c r="AY81" s="193" t="s">
        <v>120</v>
      </c>
      <c r="BK81" s="195">
        <f>SUM(BK82:BK99)</f>
        <v>0</v>
      </c>
    </row>
    <row r="82" spans="1:65" s="2" customFormat="1" ht="16.5" customHeight="1">
      <c r="A82" s="38"/>
      <c r="B82" s="39"/>
      <c r="C82" s="242" t="s">
        <v>84</v>
      </c>
      <c r="D82" s="242" t="s">
        <v>135</v>
      </c>
      <c r="E82" s="243" t="s">
        <v>136</v>
      </c>
      <c r="F82" s="244" t="s">
        <v>137</v>
      </c>
      <c r="G82" s="245" t="s">
        <v>138</v>
      </c>
      <c r="H82" s="246">
        <v>50</v>
      </c>
      <c r="I82" s="247"/>
      <c r="J82" s="248">
        <f>ROUND(I82*H82,2)</f>
        <v>0</v>
      </c>
      <c r="K82" s="244" t="s">
        <v>125</v>
      </c>
      <c r="L82" s="249"/>
      <c r="M82" s="250" t="s">
        <v>32</v>
      </c>
      <c r="N82" s="251" t="s">
        <v>47</v>
      </c>
      <c r="O82" s="84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7" t="s">
        <v>139</v>
      </c>
      <c r="AT82" s="207" t="s">
        <v>135</v>
      </c>
      <c r="AU82" s="207" t="s">
        <v>84</v>
      </c>
      <c r="AY82" s="16" t="s">
        <v>120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84</v>
      </c>
      <c r="BK82" s="208">
        <f>ROUND(I82*H82,2)</f>
        <v>0</v>
      </c>
      <c r="BL82" s="16" t="s">
        <v>140</v>
      </c>
      <c r="BM82" s="207" t="s">
        <v>141</v>
      </c>
    </row>
    <row r="83" spans="1:65" s="2" customFormat="1" ht="16.5" customHeight="1">
      <c r="A83" s="38"/>
      <c r="B83" s="39"/>
      <c r="C83" s="242" t="s">
        <v>86</v>
      </c>
      <c r="D83" s="242" t="s">
        <v>135</v>
      </c>
      <c r="E83" s="243" t="s">
        <v>142</v>
      </c>
      <c r="F83" s="244" t="s">
        <v>143</v>
      </c>
      <c r="G83" s="245" t="s">
        <v>138</v>
      </c>
      <c r="H83" s="246">
        <v>50</v>
      </c>
      <c r="I83" s="247"/>
      <c r="J83" s="248">
        <f>ROUND(I83*H83,2)</f>
        <v>0</v>
      </c>
      <c r="K83" s="244" t="s">
        <v>125</v>
      </c>
      <c r="L83" s="249"/>
      <c r="M83" s="250" t="s">
        <v>32</v>
      </c>
      <c r="N83" s="251" t="s">
        <v>47</v>
      </c>
      <c r="O83" s="84"/>
      <c r="P83" s="205">
        <f>O83*H83</f>
        <v>0</v>
      </c>
      <c r="Q83" s="205">
        <v>0</v>
      </c>
      <c r="R83" s="205">
        <f>Q83*H83</f>
        <v>0</v>
      </c>
      <c r="S83" s="205">
        <v>0</v>
      </c>
      <c r="T83" s="206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7" t="s">
        <v>139</v>
      </c>
      <c r="AT83" s="207" t="s">
        <v>135</v>
      </c>
      <c r="AU83" s="207" t="s">
        <v>84</v>
      </c>
      <c r="AY83" s="16" t="s">
        <v>120</v>
      </c>
      <c r="BE83" s="208">
        <f>IF(N83="základní",J83,0)</f>
        <v>0</v>
      </c>
      <c r="BF83" s="208">
        <f>IF(N83="snížená",J83,0)</f>
        <v>0</v>
      </c>
      <c r="BG83" s="208">
        <f>IF(N83="zákl. přenesená",J83,0)</f>
        <v>0</v>
      </c>
      <c r="BH83" s="208">
        <f>IF(N83="sníž. přenesená",J83,0)</f>
        <v>0</v>
      </c>
      <c r="BI83" s="208">
        <f>IF(N83="nulová",J83,0)</f>
        <v>0</v>
      </c>
      <c r="BJ83" s="16" t="s">
        <v>84</v>
      </c>
      <c r="BK83" s="208">
        <f>ROUND(I83*H83,2)</f>
        <v>0</v>
      </c>
      <c r="BL83" s="16" t="s">
        <v>140</v>
      </c>
      <c r="BM83" s="207" t="s">
        <v>144</v>
      </c>
    </row>
    <row r="84" spans="1:65" s="2" customFormat="1" ht="21.75" customHeight="1">
      <c r="A84" s="38"/>
      <c r="B84" s="39"/>
      <c r="C84" s="242" t="s">
        <v>145</v>
      </c>
      <c r="D84" s="242" t="s">
        <v>135</v>
      </c>
      <c r="E84" s="243" t="s">
        <v>146</v>
      </c>
      <c r="F84" s="244" t="s">
        <v>147</v>
      </c>
      <c r="G84" s="245" t="s">
        <v>138</v>
      </c>
      <c r="H84" s="246">
        <v>100</v>
      </c>
      <c r="I84" s="247"/>
      <c r="J84" s="248">
        <f>ROUND(I84*H84,2)</f>
        <v>0</v>
      </c>
      <c r="K84" s="244" t="s">
        <v>125</v>
      </c>
      <c r="L84" s="249"/>
      <c r="M84" s="250" t="s">
        <v>32</v>
      </c>
      <c r="N84" s="251" t="s">
        <v>47</v>
      </c>
      <c r="O84" s="84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7" t="s">
        <v>139</v>
      </c>
      <c r="AT84" s="207" t="s">
        <v>135</v>
      </c>
      <c r="AU84" s="207" t="s">
        <v>84</v>
      </c>
      <c r="AY84" s="16" t="s">
        <v>120</v>
      </c>
      <c r="BE84" s="208">
        <f>IF(N84="základní",J84,0)</f>
        <v>0</v>
      </c>
      <c r="BF84" s="208">
        <f>IF(N84="snížená",J84,0)</f>
        <v>0</v>
      </c>
      <c r="BG84" s="208">
        <f>IF(N84="zákl. přenesená",J84,0)</f>
        <v>0</v>
      </c>
      <c r="BH84" s="208">
        <f>IF(N84="sníž. přenesená",J84,0)</f>
        <v>0</v>
      </c>
      <c r="BI84" s="208">
        <f>IF(N84="nulová",J84,0)</f>
        <v>0</v>
      </c>
      <c r="BJ84" s="16" t="s">
        <v>84</v>
      </c>
      <c r="BK84" s="208">
        <f>ROUND(I84*H84,2)</f>
        <v>0</v>
      </c>
      <c r="BL84" s="16" t="s">
        <v>140</v>
      </c>
      <c r="BM84" s="207" t="s">
        <v>148</v>
      </c>
    </row>
    <row r="85" spans="1:65" s="2" customFormat="1" ht="21.75" customHeight="1">
      <c r="A85" s="38"/>
      <c r="B85" s="39"/>
      <c r="C85" s="242" t="s">
        <v>126</v>
      </c>
      <c r="D85" s="242" t="s">
        <v>135</v>
      </c>
      <c r="E85" s="243" t="s">
        <v>149</v>
      </c>
      <c r="F85" s="244" t="s">
        <v>150</v>
      </c>
      <c r="G85" s="245" t="s">
        <v>138</v>
      </c>
      <c r="H85" s="246">
        <v>150</v>
      </c>
      <c r="I85" s="247"/>
      <c r="J85" s="248">
        <f>ROUND(I85*H85,2)</f>
        <v>0</v>
      </c>
      <c r="K85" s="244" t="s">
        <v>125</v>
      </c>
      <c r="L85" s="249"/>
      <c r="M85" s="250" t="s">
        <v>32</v>
      </c>
      <c r="N85" s="251" t="s">
        <v>47</v>
      </c>
      <c r="O85" s="84"/>
      <c r="P85" s="205">
        <f>O85*H85</f>
        <v>0</v>
      </c>
      <c r="Q85" s="205">
        <v>0</v>
      </c>
      <c r="R85" s="205">
        <f>Q85*H85</f>
        <v>0</v>
      </c>
      <c r="S85" s="205">
        <v>0</v>
      </c>
      <c r="T85" s="20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7" t="s">
        <v>139</v>
      </c>
      <c r="AT85" s="207" t="s">
        <v>135</v>
      </c>
      <c r="AU85" s="207" t="s">
        <v>84</v>
      </c>
      <c r="AY85" s="16" t="s">
        <v>120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6" t="s">
        <v>84</v>
      </c>
      <c r="BK85" s="208">
        <f>ROUND(I85*H85,2)</f>
        <v>0</v>
      </c>
      <c r="BL85" s="16" t="s">
        <v>140</v>
      </c>
      <c r="BM85" s="207" t="s">
        <v>151</v>
      </c>
    </row>
    <row r="86" spans="1:65" s="2" customFormat="1" ht="16.5" customHeight="1">
      <c r="A86" s="38"/>
      <c r="B86" s="39"/>
      <c r="C86" s="242" t="s">
        <v>152</v>
      </c>
      <c r="D86" s="242" t="s">
        <v>135</v>
      </c>
      <c r="E86" s="243" t="s">
        <v>153</v>
      </c>
      <c r="F86" s="244" t="s">
        <v>154</v>
      </c>
      <c r="G86" s="245" t="s">
        <v>124</v>
      </c>
      <c r="H86" s="246">
        <v>8</v>
      </c>
      <c r="I86" s="247"/>
      <c r="J86" s="248">
        <f>ROUND(I86*H86,2)</f>
        <v>0</v>
      </c>
      <c r="K86" s="244" t="s">
        <v>125</v>
      </c>
      <c r="L86" s="249"/>
      <c r="M86" s="250" t="s">
        <v>32</v>
      </c>
      <c r="N86" s="251" t="s">
        <v>47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155</v>
      </c>
      <c r="AT86" s="207" t="s">
        <v>135</v>
      </c>
      <c r="AU86" s="207" t="s">
        <v>84</v>
      </c>
      <c r="AY86" s="16" t="s">
        <v>120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84</v>
      </c>
      <c r="BK86" s="208">
        <f>ROUND(I86*H86,2)</f>
        <v>0</v>
      </c>
      <c r="BL86" s="16" t="s">
        <v>155</v>
      </c>
      <c r="BM86" s="207" t="s">
        <v>156</v>
      </c>
    </row>
    <row r="87" spans="1:65" s="2" customFormat="1" ht="21.75" customHeight="1">
      <c r="A87" s="38"/>
      <c r="B87" s="39"/>
      <c r="C87" s="242" t="s">
        <v>156</v>
      </c>
      <c r="D87" s="242" t="s">
        <v>135</v>
      </c>
      <c r="E87" s="243" t="s">
        <v>157</v>
      </c>
      <c r="F87" s="244" t="s">
        <v>158</v>
      </c>
      <c r="G87" s="245" t="s">
        <v>124</v>
      </c>
      <c r="H87" s="246">
        <v>2</v>
      </c>
      <c r="I87" s="247"/>
      <c r="J87" s="248">
        <f>ROUND(I87*H87,2)</f>
        <v>0</v>
      </c>
      <c r="K87" s="244" t="s">
        <v>125</v>
      </c>
      <c r="L87" s="249"/>
      <c r="M87" s="250" t="s">
        <v>32</v>
      </c>
      <c r="N87" s="251" t="s">
        <v>47</v>
      </c>
      <c r="O87" s="84"/>
      <c r="P87" s="205">
        <f>O87*H87</f>
        <v>0</v>
      </c>
      <c r="Q87" s="205">
        <v>0</v>
      </c>
      <c r="R87" s="205">
        <f>Q87*H87</f>
        <v>0</v>
      </c>
      <c r="S87" s="205">
        <v>0</v>
      </c>
      <c r="T87" s="20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7" t="s">
        <v>155</v>
      </c>
      <c r="AT87" s="207" t="s">
        <v>135</v>
      </c>
      <c r="AU87" s="207" t="s">
        <v>84</v>
      </c>
      <c r="AY87" s="16" t="s">
        <v>120</v>
      </c>
      <c r="BE87" s="208">
        <f>IF(N87="základní",J87,0)</f>
        <v>0</v>
      </c>
      <c r="BF87" s="208">
        <f>IF(N87="snížená",J87,0)</f>
        <v>0</v>
      </c>
      <c r="BG87" s="208">
        <f>IF(N87="zákl. přenesená",J87,0)</f>
        <v>0</v>
      </c>
      <c r="BH87" s="208">
        <f>IF(N87="sníž. přenesená",J87,0)</f>
        <v>0</v>
      </c>
      <c r="BI87" s="208">
        <f>IF(N87="nulová",J87,0)</f>
        <v>0</v>
      </c>
      <c r="BJ87" s="16" t="s">
        <v>84</v>
      </c>
      <c r="BK87" s="208">
        <f>ROUND(I87*H87,2)</f>
        <v>0</v>
      </c>
      <c r="BL87" s="16" t="s">
        <v>155</v>
      </c>
      <c r="BM87" s="207" t="s">
        <v>159</v>
      </c>
    </row>
    <row r="88" spans="1:65" s="2" customFormat="1" ht="16.5" customHeight="1">
      <c r="A88" s="38"/>
      <c r="B88" s="39"/>
      <c r="C88" s="242" t="s">
        <v>160</v>
      </c>
      <c r="D88" s="242" t="s">
        <v>135</v>
      </c>
      <c r="E88" s="243" t="s">
        <v>161</v>
      </c>
      <c r="F88" s="244" t="s">
        <v>162</v>
      </c>
      <c r="G88" s="245" t="s">
        <v>124</v>
      </c>
      <c r="H88" s="246">
        <v>2</v>
      </c>
      <c r="I88" s="247"/>
      <c r="J88" s="248">
        <f>ROUND(I88*H88,2)</f>
        <v>0</v>
      </c>
      <c r="K88" s="244" t="s">
        <v>125</v>
      </c>
      <c r="L88" s="249"/>
      <c r="M88" s="250" t="s">
        <v>32</v>
      </c>
      <c r="N88" s="251" t="s">
        <v>47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</v>
      </c>
      <c r="T88" s="20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155</v>
      </c>
      <c r="AT88" s="207" t="s">
        <v>135</v>
      </c>
      <c r="AU88" s="207" t="s">
        <v>84</v>
      </c>
      <c r="AY88" s="16" t="s">
        <v>120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6" t="s">
        <v>84</v>
      </c>
      <c r="BK88" s="208">
        <f>ROUND(I88*H88,2)</f>
        <v>0</v>
      </c>
      <c r="BL88" s="16" t="s">
        <v>155</v>
      </c>
      <c r="BM88" s="207" t="s">
        <v>163</v>
      </c>
    </row>
    <row r="89" spans="1:65" s="2" customFormat="1" ht="16.5" customHeight="1">
      <c r="A89" s="38"/>
      <c r="B89" s="39"/>
      <c r="C89" s="242" t="s">
        <v>159</v>
      </c>
      <c r="D89" s="242" t="s">
        <v>135</v>
      </c>
      <c r="E89" s="243" t="s">
        <v>164</v>
      </c>
      <c r="F89" s="244" t="s">
        <v>165</v>
      </c>
      <c r="G89" s="245" t="s">
        <v>124</v>
      </c>
      <c r="H89" s="246">
        <v>3</v>
      </c>
      <c r="I89" s="247"/>
      <c r="J89" s="248">
        <f>ROUND(I89*H89,2)</f>
        <v>0</v>
      </c>
      <c r="K89" s="244" t="s">
        <v>125</v>
      </c>
      <c r="L89" s="249"/>
      <c r="M89" s="250" t="s">
        <v>32</v>
      </c>
      <c r="N89" s="251" t="s">
        <v>47</v>
      </c>
      <c r="O89" s="84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7" t="s">
        <v>139</v>
      </c>
      <c r="AT89" s="207" t="s">
        <v>135</v>
      </c>
      <c r="AU89" s="207" t="s">
        <v>84</v>
      </c>
      <c r="AY89" s="16" t="s">
        <v>120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6" t="s">
        <v>84</v>
      </c>
      <c r="BK89" s="208">
        <f>ROUND(I89*H89,2)</f>
        <v>0</v>
      </c>
      <c r="BL89" s="16" t="s">
        <v>140</v>
      </c>
      <c r="BM89" s="207" t="s">
        <v>166</v>
      </c>
    </row>
    <row r="90" spans="1:65" s="2" customFormat="1" ht="16.5" customHeight="1">
      <c r="A90" s="38"/>
      <c r="B90" s="39"/>
      <c r="C90" s="242" t="s">
        <v>167</v>
      </c>
      <c r="D90" s="242" t="s">
        <v>135</v>
      </c>
      <c r="E90" s="243" t="s">
        <v>168</v>
      </c>
      <c r="F90" s="244" t="s">
        <v>169</v>
      </c>
      <c r="G90" s="245" t="s">
        <v>124</v>
      </c>
      <c r="H90" s="246">
        <v>13</v>
      </c>
      <c r="I90" s="247"/>
      <c r="J90" s="248">
        <f>ROUND(I90*H90,2)</f>
        <v>0</v>
      </c>
      <c r="K90" s="244" t="s">
        <v>125</v>
      </c>
      <c r="L90" s="249"/>
      <c r="M90" s="250" t="s">
        <v>32</v>
      </c>
      <c r="N90" s="251" t="s">
        <v>47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139</v>
      </c>
      <c r="AT90" s="207" t="s">
        <v>135</v>
      </c>
      <c r="AU90" s="207" t="s">
        <v>84</v>
      </c>
      <c r="AY90" s="16" t="s">
        <v>120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84</v>
      </c>
      <c r="BK90" s="208">
        <f>ROUND(I90*H90,2)</f>
        <v>0</v>
      </c>
      <c r="BL90" s="16" t="s">
        <v>140</v>
      </c>
      <c r="BM90" s="207" t="s">
        <v>170</v>
      </c>
    </row>
    <row r="91" spans="1:65" s="2" customFormat="1" ht="16.5" customHeight="1">
      <c r="A91" s="38"/>
      <c r="B91" s="39"/>
      <c r="C91" s="242" t="s">
        <v>163</v>
      </c>
      <c r="D91" s="242" t="s">
        <v>135</v>
      </c>
      <c r="E91" s="243" t="s">
        <v>171</v>
      </c>
      <c r="F91" s="244" t="s">
        <v>172</v>
      </c>
      <c r="G91" s="245" t="s">
        <v>173</v>
      </c>
      <c r="H91" s="246">
        <v>40</v>
      </c>
      <c r="I91" s="247"/>
      <c r="J91" s="248">
        <f>ROUND(I91*H91,2)</f>
        <v>0</v>
      </c>
      <c r="K91" s="244" t="s">
        <v>125</v>
      </c>
      <c r="L91" s="249"/>
      <c r="M91" s="250" t="s">
        <v>32</v>
      </c>
      <c r="N91" s="251" t="s">
        <v>47</v>
      </c>
      <c r="O91" s="84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7" t="s">
        <v>139</v>
      </c>
      <c r="AT91" s="207" t="s">
        <v>135</v>
      </c>
      <c r="AU91" s="207" t="s">
        <v>84</v>
      </c>
      <c r="AY91" s="16" t="s">
        <v>120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6" t="s">
        <v>84</v>
      </c>
      <c r="BK91" s="208">
        <f>ROUND(I91*H91,2)</f>
        <v>0</v>
      </c>
      <c r="BL91" s="16" t="s">
        <v>140</v>
      </c>
      <c r="BM91" s="207" t="s">
        <v>174</v>
      </c>
    </row>
    <row r="92" spans="1:65" s="2" customFormat="1" ht="16.5" customHeight="1">
      <c r="A92" s="38"/>
      <c r="B92" s="39"/>
      <c r="C92" s="242" t="s">
        <v>175</v>
      </c>
      <c r="D92" s="242" t="s">
        <v>135</v>
      </c>
      <c r="E92" s="243" t="s">
        <v>176</v>
      </c>
      <c r="F92" s="244" t="s">
        <v>177</v>
      </c>
      <c r="G92" s="245" t="s">
        <v>178</v>
      </c>
      <c r="H92" s="246">
        <v>25</v>
      </c>
      <c r="I92" s="247"/>
      <c r="J92" s="248">
        <f>ROUND(I92*H92,2)</f>
        <v>0</v>
      </c>
      <c r="K92" s="244" t="s">
        <v>125</v>
      </c>
      <c r="L92" s="249"/>
      <c r="M92" s="250" t="s">
        <v>32</v>
      </c>
      <c r="N92" s="251" t="s">
        <v>47</v>
      </c>
      <c r="O92" s="84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7" t="s">
        <v>139</v>
      </c>
      <c r="AT92" s="207" t="s">
        <v>135</v>
      </c>
      <c r="AU92" s="207" t="s">
        <v>84</v>
      </c>
      <c r="AY92" s="16" t="s">
        <v>120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6" t="s">
        <v>84</v>
      </c>
      <c r="BK92" s="208">
        <f>ROUND(I92*H92,2)</f>
        <v>0</v>
      </c>
      <c r="BL92" s="16" t="s">
        <v>140</v>
      </c>
      <c r="BM92" s="207" t="s">
        <v>179</v>
      </c>
    </row>
    <row r="93" spans="1:65" s="2" customFormat="1" ht="24.15" customHeight="1">
      <c r="A93" s="38"/>
      <c r="B93" s="39"/>
      <c r="C93" s="242" t="s">
        <v>166</v>
      </c>
      <c r="D93" s="242" t="s">
        <v>135</v>
      </c>
      <c r="E93" s="243" t="s">
        <v>180</v>
      </c>
      <c r="F93" s="244" t="s">
        <v>181</v>
      </c>
      <c r="G93" s="245" t="s">
        <v>124</v>
      </c>
      <c r="H93" s="246">
        <v>5</v>
      </c>
      <c r="I93" s="247"/>
      <c r="J93" s="248">
        <f>ROUND(I93*H93,2)</f>
        <v>0</v>
      </c>
      <c r="K93" s="244" t="s">
        <v>125</v>
      </c>
      <c r="L93" s="249"/>
      <c r="M93" s="250" t="s">
        <v>32</v>
      </c>
      <c r="N93" s="251" t="s">
        <v>47</v>
      </c>
      <c r="O93" s="8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139</v>
      </c>
      <c r="AT93" s="207" t="s">
        <v>135</v>
      </c>
      <c r="AU93" s="207" t="s">
        <v>84</v>
      </c>
      <c r="AY93" s="16" t="s">
        <v>120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6" t="s">
        <v>84</v>
      </c>
      <c r="BK93" s="208">
        <f>ROUND(I93*H93,2)</f>
        <v>0</v>
      </c>
      <c r="BL93" s="16" t="s">
        <v>140</v>
      </c>
      <c r="BM93" s="207" t="s">
        <v>182</v>
      </c>
    </row>
    <row r="94" spans="1:65" s="2" customFormat="1" ht="16.5" customHeight="1">
      <c r="A94" s="38"/>
      <c r="B94" s="39"/>
      <c r="C94" s="196" t="s">
        <v>183</v>
      </c>
      <c r="D94" s="196" t="s">
        <v>121</v>
      </c>
      <c r="E94" s="197" t="s">
        <v>184</v>
      </c>
      <c r="F94" s="198" t="s">
        <v>185</v>
      </c>
      <c r="G94" s="199" t="s">
        <v>124</v>
      </c>
      <c r="H94" s="200">
        <v>5</v>
      </c>
      <c r="I94" s="201"/>
      <c r="J94" s="202">
        <f>ROUND(I94*H94,2)</f>
        <v>0</v>
      </c>
      <c r="K94" s="198" t="s">
        <v>125</v>
      </c>
      <c r="L94" s="44"/>
      <c r="M94" s="203" t="s">
        <v>32</v>
      </c>
      <c r="N94" s="204" t="s">
        <v>47</v>
      </c>
      <c r="O94" s="84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7" t="s">
        <v>186</v>
      </c>
      <c r="AT94" s="207" t="s">
        <v>121</v>
      </c>
      <c r="AU94" s="207" t="s">
        <v>84</v>
      </c>
      <c r="AY94" s="16" t="s">
        <v>120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6" t="s">
        <v>84</v>
      </c>
      <c r="BK94" s="208">
        <f>ROUND(I94*H94,2)</f>
        <v>0</v>
      </c>
      <c r="BL94" s="16" t="s">
        <v>186</v>
      </c>
      <c r="BM94" s="207" t="s">
        <v>187</v>
      </c>
    </row>
    <row r="95" spans="1:65" s="2" customFormat="1" ht="16.5" customHeight="1">
      <c r="A95" s="38"/>
      <c r="B95" s="39"/>
      <c r="C95" s="196" t="s">
        <v>170</v>
      </c>
      <c r="D95" s="196" t="s">
        <v>121</v>
      </c>
      <c r="E95" s="197" t="s">
        <v>188</v>
      </c>
      <c r="F95" s="198" t="s">
        <v>189</v>
      </c>
      <c r="G95" s="199" t="s">
        <v>124</v>
      </c>
      <c r="H95" s="200">
        <v>5</v>
      </c>
      <c r="I95" s="201"/>
      <c r="J95" s="202">
        <f>ROUND(I95*H95,2)</f>
        <v>0</v>
      </c>
      <c r="K95" s="198" t="s">
        <v>125</v>
      </c>
      <c r="L95" s="44"/>
      <c r="M95" s="203" t="s">
        <v>32</v>
      </c>
      <c r="N95" s="204" t="s">
        <v>47</v>
      </c>
      <c r="O95" s="84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7" t="s">
        <v>126</v>
      </c>
      <c r="AT95" s="207" t="s">
        <v>121</v>
      </c>
      <c r="AU95" s="207" t="s">
        <v>84</v>
      </c>
      <c r="AY95" s="16" t="s">
        <v>120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6" t="s">
        <v>84</v>
      </c>
      <c r="BK95" s="208">
        <f>ROUND(I95*H95,2)</f>
        <v>0</v>
      </c>
      <c r="BL95" s="16" t="s">
        <v>126</v>
      </c>
      <c r="BM95" s="207" t="s">
        <v>190</v>
      </c>
    </row>
    <row r="96" spans="1:65" s="2" customFormat="1" ht="16.5" customHeight="1">
      <c r="A96" s="38"/>
      <c r="B96" s="39"/>
      <c r="C96" s="196" t="s">
        <v>8</v>
      </c>
      <c r="D96" s="196" t="s">
        <v>121</v>
      </c>
      <c r="E96" s="197" t="s">
        <v>191</v>
      </c>
      <c r="F96" s="198" t="s">
        <v>192</v>
      </c>
      <c r="G96" s="199" t="s">
        <v>124</v>
      </c>
      <c r="H96" s="200">
        <v>3</v>
      </c>
      <c r="I96" s="201"/>
      <c r="J96" s="202">
        <f>ROUND(I96*H96,2)</f>
        <v>0</v>
      </c>
      <c r="K96" s="198" t="s">
        <v>125</v>
      </c>
      <c r="L96" s="44"/>
      <c r="M96" s="203" t="s">
        <v>32</v>
      </c>
      <c r="N96" s="204" t="s">
        <v>47</v>
      </c>
      <c r="O96" s="84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7" t="s">
        <v>126</v>
      </c>
      <c r="AT96" s="207" t="s">
        <v>121</v>
      </c>
      <c r="AU96" s="207" t="s">
        <v>84</v>
      </c>
      <c r="AY96" s="16" t="s">
        <v>120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6" t="s">
        <v>84</v>
      </c>
      <c r="BK96" s="208">
        <f>ROUND(I96*H96,2)</f>
        <v>0</v>
      </c>
      <c r="BL96" s="16" t="s">
        <v>126</v>
      </c>
      <c r="BM96" s="207" t="s">
        <v>193</v>
      </c>
    </row>
    <row r="97" spans="1:65" s="2" customFormat="1" ht="16.5" customHeight="1">
      <c r="A97" s="38"/>
      <c r="B97" s="39"/>
      <c r="C97" s="196" t="s">
        <v>174</v>
      </c>
      <c r="D97" s="196" t="s">
        <v>121</v>
      </c>
      <c r="E97" s="197" t="s">
        <v>194</v>
      </c>
      <c r="F97" s="198" t="s">
        <v>195</v>
      </c>
      <c r="G97" s="199" t="s">
        <v>124</v>
      </c>
      <c r="H97" s="200">
        <v>3</v>
      </c>
      <c r="I97" s="201"/>
      <c r="J97" s="202">
        <f>ROUND(I97*H97,2)</f>
        <v>0</v>
      </c>
      <c r="K97" s="198" t="s">
        <v>125</v>
      </c>
      <c r="L97" s="44"/>
      <c r="M97" s="203" t="s">
        <v>32</v>
      </c>
      <c r="N97" s="204" t="s">
        <v>47</v>
      </c>
      <c r="O97" s="84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7" t="s">
        <v>126</v>
      </c>
      <c r="AT97" s="207" t="s">
        <v>121</v>
      </c>
      <c r="AU97" s="207" t="s">
        <v>84</v>
      </c>
      <c r="AY97" s="16" t="s">
        <v>120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6" t="s">
        <v>84</v>
      </c>
      <c r="BK97" s="208">
        <f>ROUND(I97*H97,2)</f>
        <v>0</v>
      </c>
      <c r="BL97" s="16" t="s">
        <v>126</v>
      </c>
      <c r="BM97" s="207" t="s">
        <v>196</v>
      </c>
    </row>
    <row r="98" spans="1:65" s="2" customFormat="1" ht="16.5" customHeight="1">
      <c r="A98" s="38"/>
      <c r="B98" s="39"/>
      <c r="C98" s="196" t="s">
        <v>197</v>
      </c>
      <c r="D98" s="196" t="s">
        <v>121</v>
      </c>
      <c r="E98" s="197" t="s">
        <v>198</v>
      </c>
      <c r="F98" s="198" t="s">
        <v>199</v>
      </c>
      <c r="G98" s="199" t="s">
        <v>124</v>
      </c>
      <c r="H98" s="200">
        <v>2</v>
      </c>
      <c r="I98" s="201"/>
      <c r="J98" s="202">
        <f>ROUND(I98*H98,2)</f>
        <v>0</v>
      </c>
      <c r="K98" s="198" t="s">
        <v>125</v>
      </c>
      <c r="L98" s="44"/>
      <c r="M98" s="203" t="s">
        <v>32</v>
      </c>
      <c r="N98" s="204" t="s">
        <v>47</v>
      </c>
      <c r="O98" s="84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7" t="s">
        <v>126</v>
      </c>
      <c r="AT98" s="207" t="s">
        <v>121</v>
      </c>
      <c r="AU98" s="207" t="s">
        <v>84</v>
      </c>
      <c r="AY98" s="16" t="s">
        <v>120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84</v>
      </c>
      <c r="BK98" s="208">
        <f>ROUND(I98*H98,2)</f>
        <v>0</v>
      </c>
      <c r="BL98" s="16" t="s">
        <v>126</v>
      </c>
      <c r="BM98" s="207" t="s">
        <v>200</v>
      </c>
    </row>
    <row r="99" spans="1:65" s="2" customFormat="1" ht="24.15" customHeight="1">
      <c r="A99" s="38"/>
      <c r="B99" s="39"/>
      <c r="C99" s="196" t="s">
        <v>179</v>
      </c>
      <c r="D99" s="196" t="s">
        <v>121</v>
      </c>
      <c r="E99" s="197" t="s">
        <v>201</v>
      </c>
      <c r="F99" s="198" t="s">
        <v>202</v>
      </c>
      <c r="G99" s="199" t="s">
        <v>124</v>
      </c>
      <c r="H99" s="200">
        <v>13</v>
      </c>
      <c r="I99" s="201"/>
      <c r="J99" s="202">
        <f>ROUND(I99*H99,2)</f>
        <v>0</v>
      </c>
      <c r="K99" s="198" t="s">
        <v>125</v>
      </c>
      <c r="L99" s="44"/>
      <c r="M99" s="252" t="s">
        <v>32</v>
      </c>
      <c r="N99" s="253" t="s">
        <v>47</v>
      </c>
      <c r="O99" s="254"/>
      <c r="P99" s="255">
        <f>O99*H99</f>
        <v>0</v>
      </c>
      <c r="Q99" s="255">
        <v>0</v>
      </c>
      <c r="R99" s="255">
        <f>Q99*H99</f>
        <v>0</v>
      </c>
      <c r="S99" s="255">
        <v>0</v>
      </c>
      <c r="T99" s="25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7" t="s">
        <v>84</v>
      </c>
      <c r="AT99" s="207" t="s">
        <v>121</v>
      </c>
      <c r="AU99" s="207" t="s">
        <v>84</v>
      </c>
      <c r="AY99" s="16" t="s">
        <v>120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6" t="s">
        <v>84</v>
      </c>
      <c r="BK99" s="208">
        <f>ROUND(I99*H99,2)</f>
        <v>0</v>
      </c>
      <c r="BL99" s="16" t="s">
        <v>84</v>
      </c>
      <c r="BM99" s="207" t="s">
        <v>203</v>
      </c>
    </row>
    <row r="100" spans="1:31" s="2" customFormat="1" ht="6.95" customHeight="1">
      <c r="A100" s="38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44"/>
      <c r="M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</sheetData>
  <sheetProtection password="CC35" sheet="1" objects="1" scenarios="1" formatColumns="0" formatRows="0" autoFilter="0"/>
  <autoFilter ref="C79:K9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86</v>
      </c>
    </row>
    <row r="4" spans="2:46" s="1" customFormat="1" ht="24.95" customHeight="1">
      <c r="B4" s="19"/>
      <c r="D4" s="130" t="s">
        <v>97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zakázky'!K6</f>
        <v>Opravy a revize klimatizací v obvodu SSZT OŘ HKR 2024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98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204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32</v>
      </c>
      <c r="G11" s="38"/>
      <c r="H11" s="38"/>
      <c r="I11" s="132" t="s">
        <v>20</v>
      </c>
      <c r="J11" s="136" t="s">
        <v>32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zakázky'!AN8</f>
        <v>7. 12. 2023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 xml:space="preserve"> </v>
      </c>
      <c r="F15" s="38"/>
      <c r="G15" s="38"/>
      <c r="H15" s="38"/>
      <c r="I15" s="132" t="s">
        <v>34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35</v>
      </c>
      <c r="E17" s="38"/>
      <c r="F17" s="38"/>
      <c r="G17" s="38"/>
      <c r="H17" s="38"/>
      <c r="I17" s="132" t="s">
        <v>31</v>
      </c>
      <c r="J17" s="32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zakázky'!E14</f>
        <v>Vyplň údaj</v>
      </c>
      <c r="F18" s="136"/>
      <c r="G18" s="136"/>
      <c r="H18" s="136"/>
      <c r="I18" s="132" t="s">
        <v>34</v>
      </c>
      <c r="J18" s="32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37</v>
      </c>
      <c r="E20" s="38"/>
      <c r="F20" s="38"/>
      <c r="G20" s="38"/>
      <c r="H20" s="38"/>
      <c r="I20" s="132" t="s">
        <v>31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 xml:space="preserve"> </v>
      </c>
      <c r="F21" s="38"/>
      <c r="G21" s="38"/>
      <c r="H21" s="38"/>
      <c r="I21" s="132" t="s">
        <v>34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39</v>
      </c>
      <c r="E23" s="38"/>
      <c r="F23" s="38"/>
      <c r="G23" s="38"/>
      <c r="H23" s="38"/>
      <c r="I23" s="132" t="s">
        <v>31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 xml:space="preserve"> </v>
      </c>
      <c r="F24" s="38"/>
      <c r="G24" s="38"/>
      <c r="H24" s="38"/>
      <c r="I24" s="132" t="s">
        <v>34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ROUND((SUM(BE84:BE167)),2)</f>
        <v>0</v>
      </c>
      <c r="G33" s="38"/>
      <c r="H33" s="38"/>
      <c r="I33" s="148">
        <v>0.21</v>
      </c>
      <c r="J33" s="147">
        <f>ROUND(((SUM(BE84:BE167))*I33),2)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ROUND((SUM(BF84:BF167)),2)</f>
        <v>0</v>
      </c>
      <c r="G34" s="38"/>
      <c r="H34" s="38"/>
      <c r="I34" s="148">
        <v>0.15</v>
      </c>
      <c r="J34" s="147">
        <f>ROUND(((SUM(BF84:BF167))*I34),2)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ROUND((SUM(BG84:BG167)),2)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ROUND((SUM(BH84:BH167)),2)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ROUND((SUM(BI84:BI167)),2)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2" t="s">
        <v>100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Opravy a revize klimatizací v obvodu SSZT OŘ HKR 2024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1" t="s">
        <v>98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PS_03 - Práce a montáže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1" t="s">
        <v>22</v>
      </c>
      <c r="D52" s="40"/>
      <c r="E52" s="40"/>
      <c r="F52" s="26" t="str">
        <f>F12</f>
        <v>obvod SSZT HKR OŘ HKR</v>
      </c>
      <c r="G52" s="40"/>
      <c r="H52" s="40"/>
      <c r="I52" s="31" t="s">
        <v>24</v>
      </c>
      <c r="J52" s="72" t="str">
        <f>IF(J12="","",J12)</f>
        <v>7. 12. 2023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1" t="s">
        <v>30</v>
      </c>
      <c r="D54" s="40"/>
      <c r="E54" s="40"/>
      <c r="F54" s="26" t="str">
        <f>E15</f>
        <v xml:space="preserve"> </v>
      </c>
      <c r="G54" s="40"/>
      <c r="H54" s="40"/>
      <c r="I54" s="31" t="s">
        <v>37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1" t="s">
        <v>35</v>
      </c>
      <c r="D55" s="40"/>
      <c r="E55" s="40"/>
      <c r="F55" s="26" t="str">
        <f>IF(E18="","",E18)</f>
        <v>Vyplň údaj</v>
      </c>
      <c r="G55" s="40"/>
      <c r="H55" s="40"/>
      <c r="I55" s="31" t="s">
        <v>39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101</v>
      </c>
      <c r="D57" s="162"/>
      <c r="E57" s="162"/>
      <c r="F57" s="162"/>
      <c r="G57" s="162"/>
      <c r="H57" s="162"/>
      <c r="I57" s="162"/>
      <c r="J57" s="163" t="s">
        <v>102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103</v>
      </c>
    </row>
    <row r="60" spans="1:31" s="9" customFormat="1" ht="24.95" customHeight="1" hidden="1">
      <c r="A60" s="9"/>
      <c r="B60" s="165"/>
      <c r="C60" s="166"/>
      <c r="D60" s="167" t="s">
        <v>205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65"/>
      <c r="C61" s="166"/>
      <c r="D61" s="167" t="s">
        <v>206</v>
      </c>
      <c r="E61" s="168"/>
      <c r="F61" s="168"/>
      <c r="G61" s="168"/>
      <c r="H61" s="168"/>
      <c r="I61" s="168"/>
      <c r="J61" s="169">
        <f>J92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 hidden="1">
      <c r="A62" s="9"/>
      <c r="B62" s="165"/>
      <c r="C62" s="166"/>
      <c r="D62" s="167" t="s">
        <v>207</v>
      </c>
      <c r="E62" s="168"/>
      <c r="F62" s="168"/>
      <c r="G62" s="168"/>
      <c r="H62" s="168"/>
      <c r="I62" s="168"/>
      <c r="J62" s="169">
        <f>J95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 hidden="1">
      <c r="A63" s="9"/>
      <c r="B63" s="165"/>
      <c r="C63" s="166"/>
      <c r="D63" s="167" t="s">
        <v>208</v>
      </c>
      <c r="E63" s="168"/>
      <c r="F63" s="168"/>
      <c r="G63" s="168"/>
      <c r="H63" s="168"/>
      <c r="I63" s="168"/>
      <c r="J63" s="169">
        <f>J98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 hidden="1">
      <c r="A64" s="9"/>
      <c r="B64" s="165"/>
      <c r="C64" s="166"/>
      <c r="D64" s="167" t="s">
        <v>133</v>
      </c>
      <c r="E64" s="168"/>
      <c r="F64" s="168"/>
      <c r="G64" s="168"/>
      <c r="H64" s="168"/>
      <c r="I64" s="168"/>
      <c r="J64" s="169">
        <f>J166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 hidden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 hidden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t="12" hidden="1"/>
    <row r="68" ht="12" hidden="1"/>
    <row r="69" ht="12" hidden="1"/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2" t="s">
        <v>105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1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Opravy a revize klimatizací v obvodu SSZT OŘ HKR 2024</v>
      </c>
      <c r="F74" s="31"/>
      <c r="G74" s="31"/>
      <c r="H74" s="31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1" t="s">
        <v>98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PS_03 - Práce a montáže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1" t="s">
        <v>22</v>
      </c>
      <c r="D78" s="40"/>
      <c r="E78" s="40"/>
      <c r="F78" s="26" t="str">
        <f>F12</f>
        <v>obvod SSZT HKR OŘ HKR</v>
      </c>
      <c r="G78" s="40"/>
      <c r="H78" s="40"/>
      <c r="I78" s="31" t="s">
        <v>24</v>
      </c>
      <c r="J78" s="72" t="str">
        <f>IF(J12="","",J12)</f>
        <v>7. 12. 2023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1" t="s">
        <v>30</v>
      </c>
      <c r="D80" s="40"/>
      <c r="E80" s="40"/>
      <c r="F80" s="26" t="str">
        <f>E15</f>
        <v xml:space="preserve"> </v>
      </c>
      <c r="G80" s="40"/>
      <c r="H80" s="40"/>
      <c r="I80" s="31" t="s">
        <v>37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1" t="s">
        <v>35</v>
      </c>
      <c r="D81" s="40"/>
      <c r="E81" s="40"/>
      <c r="F81" s="26" t="str">
        <f>IF(E18="","",E18)</f>
        <v>Vyplň údaj</v>
      </c>
      <c r="G81" s="40"/>
      <c r="H81" s="40"/>
      <c r="I81" s="31" t="s">
        <v>39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71"/>
      <c r="B83" s="172"/>
      <c r="C83" s="173" t="s">
        <v>106</v>
      </c>
      <c r="D83" s="174" t="s">
        <v>61</v>
      </c>
      <c r="E83" s="174" t="s">
        <v>57</v>
      </c>
      <c r="F83" s="174" t="s">
        <v>58</v>
      </c>
      <c r="G83" s="174" t="s">
        <v>107</v>
      </c>
      <c r="H83" s="174" t="s">
        <v>108</v>
      </c>
      <c r="I83" s="174" t="s">
        <v>109</v>
      </c>
      <c r="J83" s="174" t="s">
        <v>102</v>
      </c>
      <c r="K83" s="175" t="s">
        <v>110</v>
      </c>
      <c r="L83" s="176"/>
      <c r="M83" s="92" t="s">
        <v>32</v>
      </c>
      <c r="N83" s="93" t="s">
        <v>46</v>
      </c>
      <c r="O83" s="93" t="s">
        <v>111</v>
      </c>
      <c r="P83" s="93" t="s">
        <v>112</v>
      </c>
      <c r="Q83" s="93" t="s">
        <v>113</v>
      </c>
      <c r="R83" s="93" t="s">
        <v>114</v>
      </c>
      <c r="S83" s="93" t="s">
        <v>115</v>
      </c>
      <c r="T83" s="94" t="s">
        <v>116</v>
      </c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</row>
    <row r="84" spans="1:63" s="2" customFormat="1" ht="22.8" customHeight="1">
      <c r="A84" s="38"/>
      <c r="B84" s="39"/>
      <c r="C84" s="99" t="s">
        <v>117</v>
      </c>
      <c r="D84" s="40"/>
      <c r="E84" s="40"/>
      <c r="F84" s="40"/>
      <c r="G84" s="40"/>
      <c r="H84" s="40"/>
      <c r="I84" s="40"/>
      <c r="J84" s="177">
        <f>BK84</f>
        <v>0</v>
      </c>
      <c r="K84" s="40"/>
      <c r="L84" s="44"/>
      <c r="M84" s="95"/>
      <c r="N84" s="178"/>
      <c r="O84" s="96"/>
      <c r="P84" s="179">
        <f>P85+P92+P95+P98+P166</f>
        <v>0</v>
      </c>
      <c r="Q84" s="96"/>
      <c r="R84" s="179">
        <f>R85+R92+R95+R98+R166</f>
        <v>0.4001</v>
      </c>
      <c r="S84" s="96"/>
      <c r="T84" s="180">
        <f>T85+T92+T95+T98+T166</f>
        <v>0.24800999999999998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6" t="s">
        <v>75</v>
      </c>
      <c r="AU84" s="16" t="s">
        <v>103</v>
      </c>
      <c r="BK84" s="181">
        <f>BK85+BK92+BK95+BK98+BK166</f>
        <v>0</v>
      </c>
    </row>
    <row r="85" spans="1:63" s="11" customFormat="1" ht="25.9" customHeight="1">
      <c r="A85" s="11"/>
      <c r="B85" s="182"/>
      <c r="C85" s="183"/>
      <c r="D85" s="184" t="s">
        <v>75</v>
      </c>
      <c r="E85" s="185" t="s">
        <v>167</v>
      </c>
      <c r="F85" s="185" t="s">
        <v>209</v>
      </c>
      <c r="G85" s="183"/>
      <c r="H85" s="183"/>
      <c r="I85" s="186"/>
      <c r="J85" s="187">
        <f>BK85</f>
        <v>0</v>
      </c>
      <c r="K85" s="183"/>
      <c r="L85" s="188"/>
      <c r="M85" s="189"/>
      <c r="N85" s="190"/>
      <c r="O85" s="190"/>
      <c r="P85" s="191">
        <f>SUM(P86:P91)</f>
        <v>0</v>
      </c>
      <c r="Q85" s="190"/>
      <c r="R85" s="191">
        <f>SUM(R86:R91)</f>
        <v>0</v>
      </c>
      <c r="S85" s="190"/>
      <c r="T85" s="192">
        <f>SUM(T86:T91)</f>
        <v>0.006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3" t="s">
        <v>84</v>
      </c>
      <c r="AT85" s="194" t="s">
        <v>75</v>
      </c>
      <c r="AU85" s="194" t="s">
        <v>76</v>
      </c>
      <c r="AY85" s="193" t="s">
        <v>120</v>
      </c>
      <c r="BK85" s="195">
        <f>SUM(BK86:BK91)</f>
        <v>0</v>
      </c>
    </row>
    <row r="86" spans="1:65" s="2" customFormat="1" ht="21.75" customHeight="1">
      <c r="A86" s="38"/>
      <c r="B86" s="39"/>
      <c r="C86" s="196" t="s">
        <v>84</v>
      </c>
      <c r="D86" s="196" t="s">
        <v>121</v>
      </c>
      <c r="E86" s="197" t="s">
        <v>210</v>
      </c>
      <c r="F86" s="198" t="s">
        <v>211</v>
      </c>
      <c r="G86" s="199" t="s">
        <v>212</v>
      </c>
      <c r="H86" s="200">
        <v>10</v>
      </c>
      <c r="I86" s="201"/>
      <c r="J86" s="202">
        <f>ROUND(I86*H86,2)</f>
        <v>0</v>
      </c>
      <c r="K86" s="198" t="s">
        <v>213</v>
      </c>
      <c r="L86" s="44"/>
      <c r="M86" s="203" t="s">
        <v>32</v>
      </c>
      <c r="N86" s="204" t="s">
        <v>47</v>
      </c>
      <c r="O86" s="84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7" t="s">
        <v>126</v>
      </c>
      <c r="AT86" s="207" t="s">
        <v>121</v>
      </c>
      <c r="AU86" s="207" t="s">
        <v>84</v>
      </c>
      <c r="AY86" s="16" t="s">
        <v>120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84</v>
      </c>
      <c r="BK86" s="208">
        <f>ROUND(I86*H86,2)</f>
        <v>0</v>
      </c>
      <c r="BL86" s="16" t="s">
        <v>126</v>
      </c>
      <c r="BM86" s="207" t="s">
        <v>86</v>
      </c>
    </row>
    <row r="87" spans="1:47" s="2" customFormat="1" ht="12">
      <c r="A87" s="38"/>
      <c r="B87" s="39"/>
      <c r="C87" s="40"/>
      <c r="D87" s="257" t="s">
        <v>214</v>
      </c>
      <c r="E87" s="40"/>
      <c r="F87" s="258" t="s">
        <v>215</v>
      </c>
      <c r="G87" s="40"/>
      <c r="H87" s="40"/>
      <c r="I87" s="259"/>
      <c r="J87" s="40"/>
      <c r="K87" s="40"/>
      <c r="L87" s="44"/>
      <c r="M87" s="260"/>
      <c r="N87" s="26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6" t="s">
        <v>214</v>
      </c>
      <c r="AU87" s="16" t="s">
        <v>84</v>
      </c>
    </row>
    <row r="88" spans="1:65" s="2" customFormat="1" ht="33" customHeight="1">
      <c r="A88" s="38"/>
      <c r="B88" s="39"/>
      <c r="C88" s="196" t="s">
        <v>86</v>
      </c>
      <c r="D88" s="196" t="s">
        <v>121</v>
      </c>
      <c r="E88" s="197" t="s">
        <v>216</v>
      </c>
      <c r="F88" s="198" t="s">
        <v>217</v>
      </c>
      <c r="G88" s="199" t="s">
        <v>124</v>
      </c>
      <c r="H88" s="200">
        <v>2</v>
      </c>
      <c r="I88" s="201"/>
      <c r="J88" s="202">
        <f>ROUND(I88*H88,2)</f>
        <v>0</v>
      </c>
      <c r="K88" s="198" t="s">
        <v>213</v>
      </c>
      <c r="L88" s="44"/>
      <c r="M88" s="203" t="s">
        <v>32</v>
      </c>
      <c r="N88" s="204" t="s">
        <v>47</v>
      </c>
      <c r="O88" s="84"/>
      <c r="P88" s="205">
        <f>O88*H88</f>
        <v>0</v>
      </c>
      <c r="Q88" s="205">
        <v>0</v>
      </c>
      <c r="R88" s="205">
        <f>Q88*H88</f>
        <v>0</v>
      </c>
      <c r="S88" s="205">
        <v>0.001</v>
      </c>
      <c r="T88" s="206">
        <f>S88*H88</f>
        <v>0.002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7" t="s">
        <v>84</v>
      </c>
      <c r="AT88" s="207" t="s">
        <v>121</v>
      </c>
      <c r="AU88" s="207" t="s">
        <v>84</v>
      </c>
      <c r="AY88" s="16" t="s">
        <v>120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6" t="s">
        <v>84</v>
      </c>
      <c r="BK88" s="208">
        <f>ROUND(I88*H88,2)</f>
        <v>0</v>
      </c>
      <c r="BL88" s="16" t="s">
        <v>84</v>
      </c>
      <c r="BM88" s="207" t="s">
        <v>126</v>
      </c>
    </row>
    <row r="89" spans="1:47" s="2" customFormat="1" ht="12">
      <c r="A89" s="38"/>
      <c r="B89" s="39"/>
      <c r="C89" s="40"/>
      <c r="D89" s="257" t="s">
        <v>214</v>
      </c>
      <c r="E89" s="40"/>
      <c r="F89" s="258" t="s">
        <v>218</v>
      </c>
      <c r="G89" s="40"/>
      <c r="H89" s="40"/>
      <c r="I89" s="259"/>
      <c r="J89" s="40"/>
      <c r="K89" s="40"/>
      <c r="L89" s="44"/>
      <c r="M89" s="260"/>
      <c r="N89" s="26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6" t="s">
        <v>214</v>
      </c>
      <c r="AU89" s="16" t="s">
        <v>84</v>
      </c>
    </row>
    <row r="90" spans="1:65" s="2" customFormat="1" ht="33" customHeight="1">
      <c r="A90" s="38"/>
      <c r="B90" s="39"/>
      <c r="C90" s="196" t="s">
        <v>145</v>
      </c>
      <c r="D90" s="196" t="s">
        <v>121</v>
      </c>
      <c r="E90" s="197" t="s">
        <v>219</v>
      </c>
      <c r="F90" s="198" t="s">
        <v>220</v>
      </c>
      <c r="G90" s="199" t="s">
        <v>124</v>
      </c>
      <c r="H90" s="200">
        <v>2</v>
      </c>
      <c r="I90" s="201"/>
      <c r="J90" s="202">
        <f>ROUND(I90*H90,2)</f>
        <v>0</v>
      </c>
      <c r="K90" s="198" t="s">
        <v>213</v>
      </c>
      <c r="L90" s="44"/>
      <c r="M90" s="203" t="s">
        <v>32</v>
      </c>
      <c r="N90" s="204" t="s">
        <v>47</v>
      </c>
      <c r="O90" s="84"/>
      <c r="P90" s="205">
        <f>O90*H90</f>
        <v>0</v>
      </c>
      <c r="Q90" s="205">
        <v>0</v>
      </c>
      <c r="R90" s="205">
        <f>Q90*H90</f>
        <v>0</v>
      </c>
      <c r="S90" s="205">
        <v>0.002</v>
      </c>
      <c r="T90" s="206">
        <f>S90*H90</f>
        <v>0.004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7" t="s">
        <v>84</v>
      </c>
      <c r="AT90" s="207" t="s">
        <v>121</v>
      </c>
      <c r="AU90" s="207" t="s">
        <v>84</v>
      </c>
      <c r="AY90" s="16" t="s">
        <v>120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84</v>
      </c>
      <c r="BK90" s="208">
        <f>ROUND(I90*H90,2)</f>
        <v>0</v>
      </c>
      <c r="BL90" s="16" t="s">
        <v>84</v>
      </c>
      <c r="BM90" s="207" t="s">
        <v>156</v>
      </c>
    </row>
    <row r="91" spans="1:47" s="2" customFormat="1" ht="12">
      <c r="A91" s="38"/>
      <c r="B91" s="39"/>
      <c r="C91" s="40"/>
      <c r="D91" s="257" t="s">
        <v>214</v>
      </c>
      <c r="E91" s="40"/>
      <c r="F91" s="258" t="s">
        <v>221</v>
      </c>
      <c r="G91" s="40"/>
      <c r="H91" s="40"/>
      <c r="I91" s="259"/>
      <c r="J91" s="40"/>
      <c r="K91" s="40"/>
      <c r="L91" s="44"/>
      <c r="M91" s="260"/>
      <c r="N91" s="26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6" t="s">
        <v>214</v>
      </c>
      <c r="AU91" s="16" t="s">
        <v>84</v>
      </c>
    </row>
    <row r="92" spans="1:63" s="11" customFormat="1" ht="25.9" customHeight="1">
      <c r="A92" s="11"/>
      <c r="B92" s="182"/>
      <c r="C92" s="183"/>
      <c r="D92" s="184" t="s">
        <v>75</v>
      </c>
      <c r="E92" s="185" t="s">
        <v>222</v>
      </c>
      <c r="F92" s="185" t="s">
        <v>223</v>
      </c>
      <c r="G92" s="183"/>
      <c r="H92" s="183"/>
      <c r="I92" s="186"/>
      <c r="J92" s="187">
        <f>BK92</f>
        <v>0</v>
      </c>
      <c r="K92" s="183"/>
      <c r="L92" s="188"/>
      <c r="M92" s="189"/>
      <c r="N92" s="190"/>
      <c r="O92" s="190"/>
      <c r="P92" s="191">
        <f>SUM(P93:P94)</f>
        <v>0</v>
      </c>
      <c r="Q92" s="190"/>
      <c r="R92" s="191">
        <f>SUM(R93:R94)</f>
        <v>0</v>
      </c>
      <c r="S92" s="190"/>
      <c r="T92" s="192">
        <f>SUM(T93:T94)</f>
        <v>0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193" t="s">
        <v>86</v>
      </c>
      <c r="AT92" s="194" t="s">
        <v>75</v>
      </c>
      <c r="AU92" s="194" t="s">
        <v>76</v>
      </c>
      <c r="AY92" s="193" t="s">
        <v>120</v>
      </c>
      <c r="BK92" s="195">
        <f>SUM(BK93:BK94)</f>
        <v>0</v>
      </c>
    </row>
    <row r="93" spans="1:65" s="2" customFormat="1" ht="24.15" customHeight="1">
      <c r="A93" s="38"/>
      <c r="B93" s="39"/>
      <c r="C93" s="196" t="s">
        <v>126</v>
      </c>
      <c r="D93" s="196" t="s">
        <v>121</v>
      </c>
      <c r="E93" s="197" t="s">
        <v>224</v>
      </c>
      <c r="F93" s="198" t="s">
        <v>225</v>
      </c>
      <c r="G93" s="199" t="s">
        <v>138</v>
      </c>
      <c r="H93" s="200">
        <v>60</v>
      </c>
      <c r="I93" s="201"/>
      <c r="J93" s="202">
        <f>ROUND(I93*H93,2)</f>
        <v>0</v>
      </c>
      <c r="K93" s="198" t="s">
        <v>213</v>
      </c>
      <c r="L93" s="44"/>
      <c r="M93" s="203" t="s">
        <v>32</v>
      </c>
      <c r="N93" s="204" t="s">
        <v>47</v>
      </c>
      <c r="O93" s="8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7" t="s">
        <v>126</v>
      </c>
      <c r="AT93" s="207" t="s">
        <v>121</v>
      </c>
      <c r="AU93" s="207" t="s">
        <v>84</v>
      </c>
      <c r="AY93" s="16" t="s">
        <v>120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6" t="s">
        <v>84</v>
      </c>
      <c r="BK93" s="208">
        <f>ROUND(I93*H93,2)</f>
        <v>0</v>
      </c>
      <c r="BL93" s="16" t="s">
        <v>126</v>
      </c>
      <c r="BM93" s="207" t="s">
        <v>159</v>
      </c>
    </row>
    <row r="94" spans="1:47" s="2" customFormat="1" ht="12">
      <c r="A94" s="38"/>
      <c r="B94" s="39"/>
      <c r="C94" s="40"/>
      <c r="D94" s="257" t="s">
        <v>214</v>
      </c>
      <c r="E94" s="40"/>
      <c r="F94" s="258" t="s">
        <v>226</v>
      </c>
      <c r="G94" s="40"/>
      <c r="H94" s="40"/>
      <c r="I94" s="259"/>
      <c r="J94" s="40"/>
      <c r="K94" s="40"/>
      <c r="L94" s="44"/>
      <c r="M94" s="260"/>
      <c r="N94" s="26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6" t="s">
        <v>214</v>
      </c>
      <c r="AU94" s="16" t="s">
        <v>84</v>
      </c>
    </row>
    <row r="95" spans="1:63" s="11" customFormat="1" ht="25.9" customHeight="1">
      <c r="A95" s="11"/>
      <c r="B95" s="182"/>
      <c r="C95" s="183"/>
      <c r="D95" s="184" t="s">
        <v>75</v>
      </c>
      <c r="E95" s="185" t="s">
        <v>227</v>
      </c>
      <c r="F95" s="185" t="s">
        <v>228</v>
      </c>
      <c r="G95" s="183"/>
      <c r="H95" s="183"/>
      <c r="I95" s="186"/>
      <c r="J95" s="187">
        <f>BK95</f>
        <v>0</v>
      </c>
      <c r="K95" s="183"/>
      <c r="L95" s="188"/>
      <c r="M95" s="189"/>
      <c r="N95" s="190"/>
      <c r="O95" s="190"/>
      <c r="P95" s="191">
        <f>SUM(P96:P97)</f>
        <v>0</v>
      </c>
      <c r="Q95" s="190"/>
      <c r="R95" s="191">
        <f>SUM(R96:R97)</f>
        <v>0</v>
      </c>
      <c r="S95" s="190"/>
      <c r="T95" s="192">
        <f>SUM(T96:T97)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193" t="s">
        <v>86</v>
      </c>
      <c r="AT95" s="194" t="s">
        <v>75</v>
      </c>
      <c r="AU95" s="194" t="s">
        <v>76</v>
      </c>
      <c r="AY95" s="193" t="s">
        <v>120</v>
      </c>
      <c r="BK95" s="195">
        <f>SUM(BK96:BK97)</f>
        <v>0</v>
      </c>
    </row>
    <row r="96" spans="1:65" s="2" customFormat="1" ht="16.5" customHeight="1">
      <c r="A96" s="38"/>
      <c r="B96" s="39"/>
      <c r="C96" s="196" t="s">
        <v>152</v>
      </c>
      <c r="D96" s="196" t="s">
        <v>121</v>
      </c>
      <c r="E96" s="197" t="s">
        <v>229</v>
      </c>
      <c r="F96" s="198" t="s">
        <v>230</v>
      </c>
      <c r="G96" s="199" t="s">
        <v>138</v>
      </c>
      <c r="H96" s="200">
        <v>60</v>
      </c>
      <c r="I96" s="201"/>
      <c r="J96" s="202">
        <f>ROUND(I96*H96,2)</f>
        <v>0</v>
      </c>
      <c r="K96" s="198" t="s">
        <v>213</v>
      </c>
      <c r="L96" s="44"/>
      <c r="M96" s="203" t="s">
        <v>32</v>
      </c>
      <c r="N96" s="204" t="s">
        <v>47</v>
      </c>
      <c r="O96" s="84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7" t="s">
        <v>126</v>
      </c>
      <c r="AT96" s="207" t="s">
        <v>121</v>
      </c>
      <c r="AU96" s="207" t="s">
        <v>84</v>
      </c>
      <c r="AY96" s="16" t="s">
        <v>120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6" t="s">
        <v>84</v>
      </c>
      <c r="BK96" s="208">
        <f>ROUND(I96*H96,2)</f>
        <v>0</v>
      </c>
      <c r="BL96" s="16" t="s">
        <v>126</v>
      </c>
      <c r="BM96" s="207" t="s">
        <v>163</v>
      </c>
    </row>
    <row r="97" spans="1:47" s="2" customFormat="1" ht="12">
      <c r="A97" s="38"/>
      <c r="B97" s="39"/>
      <c r="C97" s="40"/>
      <c r="D97" s="257" t="s">
        <v>214</v>
      </c>
      <c r="E97" s="40"/>
      <c r="F97" s="258" t="s">
        <v>231</v>
      </c>
      <c r="G97" s="40"/>
      <c r="H97" s="40"/>
      <c r="I97" s="259"/>
      <c r="J97" s="40"/>
      <c r="K97" s="40"/>
      <c r="L97" s="44"/>
      <c r="M97" s="260"/>
      <c r="N97" s="26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6" t="s">
        <v>214</v>
      </c>
      <c r="AU97" s="16" t="s">
        <v>84</v>
      </c>
    </row>
    <row r="98" spans="1:63" s="11" customFormat="1" ht="25.9" customHeight="1">
      <c r="A98" s="11"/>
      <c r="B98" s="182"/>
      <c r="C98" s="183"/>
      <c r="D98" s="184" t="s">
        <v>75</v>
      </c>
      <c r="E98" s="185" t="s">
        <v>232</v>
      </c>
      <c r="F98" s="185" t="s">
        <v>233</v>
      </c>
      <c r="G98" s="183"/>
      <c r="H98" s="183"/>
      <c r="I98" s="186"/>
      <c r="J98" s="187">
        <f>BK98</f>
        <v>0</v>
      </c>
      <c r="K98" s="183"/>
      <c r="L98" s="188"/>
      <c r="M98" s="189"/>
      <c r="N98" s="190"/>
      <c r="O98" s="190"/>
      <c r="P98" s="191">
        <f>SUM(P99:P165)</f>
        <v>0</v>
      </c>
      <c r="Q98" s="190"/>
      <c r="R98" s="191">
        <f>SUM(R99:R165)</f>
        <v>0.35910000000000003</v>
      </c>
      <c r="S98" s="190"/>
      <c r="T98" s="192">
        <f>SUM(T99:T165)</f>
        <v>0.24200999999999998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R98" s="193" t="s">
        <v>86</v>
      </c>
      <c r="AT98" s="194" t="s">
        <v>75</v>
      </c>
      <c r="AU98" s="194" t="s">
        <v>76</v>
      </c>
      <c r="AY98" s="193" t="s">
        <v>120</v>
      </c>
      <c r="BK98" s="195">
        <f>SUM(BK99:BK165)</f>
        <v>0</v>
      </c>
    </row>
    <row r="99" spans="1:65" s="2" customFormat="1" ht="16.5" customHeight="1">
      <c r="A99" s="38"/>
      <c r="B99" s="39"/>
      <c r="C99" s="242" t="s">
        <v>156</v>
      </c>
      <c r="D99" s="242" t="s">
        <v>135</v>
      </c>
      <c r="E99" s="243" t="s">
        <v>234</v>
      </c>
      <c r="F99" s="244" t="s">
        <v>235</v>
      </c>
      <c r="G99" s="245" t="s">
        <v>138</v>
      </c>
      <c r="H99" s="246">
        <v>60</v>
      </c>
      <c r="I99" s="247"/>
      <c r="J99" s="248">
        <f>ROUND(I99*H99,2)</f>
        <v>0</v>
      </c>
      <c r="K99" s="244" t="s">
        <v>213</v>
      </c>
      <c r="L99" s="249"/>
      <c r="M99" s="250" t="s">
        <v>32</v>
      </c>
      <c r="N99" s="251" t="s">
        <v>47</v>
      </c>
      <c r="O99" s="84"/>
      <c r="P99" s="205">
        <f>O99*H99</f>
        <v>0</v>
      </c>
      <c r="Q99" s="205">
        <v>8E-05</v>
      </c>
      <c r="R99" s="205">
        <f>Q99*H99</f>
        <v>0.0048000000000000004</v>
      </c>
      <c r="S99" s="205">
        <v>0</v>
      </c>
      <c r="T99" s="20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7" t="s">
        <v>139</v>
      </c>
      <c r="AT99" s="207" t="s">
        <v>135</v>
      </c>
      <c r="AU99" s="207" t="s">
        <v>84</v>
      </c>
      <c r="AY99" s="16" t="s">
        <v>120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6" t="s">
        <v>84</v>
      </c>
      <c r="BK99" s="208">
        <f>ROUND(I99*H99,2)</f>
        <v>0</v>
      </c>
      <c r="BL99" s="16" t="s">
        <v>140</v>
      </c>
      <c r="BM99" s="207" t="s">
        <v>166</v>
      </c>
    </row>
    <row r="100" spans="1:65" s="2" customFormat="1" ht="16.5" customHeight="1">
      <c r="A100" s="38"/>
      <c r="B100" s="39"/>
      <c r="C100" s="242" t="s">
        <v>160</v>
      </c>
      <c r="D100" s="242" t="s">
        <v>135</v>
      </c>
      <c r="E100" s="243" t="s">
        <v>236</v>
      </c>
      <c r="F100" s="244" t="s">
        <v>237</v>
      </c>
      <c r="G100" s="245" t="s">
        <v>124</v>
      </c>
      <c r="H100" s="246">
        <v>1</v>
      </c>
      <c r="I100" s="247"/>
      <c r="J100" s="248">
        <f>ROUND(I100*H100,2)</f>
        <v>0</v>
      </c>
      <c r="K100" s="244" t="s">
        <v>213</v>
      </c>
      <c r="L100" s="249"/>
      <c r="M100" s="250" t="s">
        <v>32</v>
      </c>
      <c r="N100" s="251" t="s">
        <v>47</v>
      </c>
      <c r="O100" s="84"/>
      <c r="P100" s="205">
        <f>O100*H100</f>
        <v>0</v>
      </c>
      <c r="Q100" s="205">
        <v>0.05</v>
      </c>
      <c r="R100" s="205">
        <f>Q100*H100</f>
        <v>0.05</v>
      </c>
      <c r="S100" s="205">
        <v>0</v>
      </c>
      <c r="T100" s="20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7" t="s">
        <v>155</v>
      </c>
      <c r="AT100" s="207" t="s">
        <v>135</v>
      </c>
      <c r="AU100" s="207" t="s">
        <v>84</v>
      </c>
      <c r="AY100" s="16" t="s">
        <v>120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6" t="s">
        <v>84</v>
      </c>
      <c r="BK100" s="208">
        <f>ROUND(I100*H100,2)</f>
        <v>0</v>
      </c>
      <c r="BL100" s="16" t="s">
        <v>155</v>
      </c>
      <c r="BM100" s="207" t="s">
        <v>170</v>
      </c>
    </row>
    <row r="101" spans="1:65" s="2" customFormat="1" ht="16.5" customHeight="1">
      <c r="A101" s="38"/>
      <c r="B101" s="39"/>
      <c r="C101" s="242" t="s">
        <v>159</v>
      </c>
      <c r="D101" s="242" t="s">
        <v>135</v>
      </c>
      <c r="E101" s="243" t="s">
        <v>238</v>
      </c>
      <c r="F101" s="244" t="s">
        <v>239</v>
      </c>
      <c r="G101" s="245" t="s">
        <v>124</v>
      </c>
      <c r="H101" s="246">
        <v>2</v>
      </c>
      <c r="I101" s="247"/>
      <c r="J101" s="248">
        <f>ROUND(I101*H101,2)</f>
        <v>0</v>
      </c>
      <c r="K101" s="244" t="s">
        <v>213</v>
      </c>
      <c r="L101" s="249"/>
      <c r="M101" s="250" t="s">
        <v>32</v>
      </c>
      <c r="N101" s="251" t="s">
        <v>47</v>
      </c>
      <c r="O101" s="84"/>
      <c r="P101" s="205">
        <f>O101*H101</f>
        <v>0</v>
      </c>
      <c r="Q101" s="205">
        <v>0.058</v>
      </c>
      <c r="R101" s="205">
        <f>Q101*H101</f>
        <v>0.116</v>
      </c>
      <c r="S101" s="205">
        <v>0</v>
      </c>
      <c r="T101" s="20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7" t="s">
        <v>155</v>
      </c>
      <c r="AT101" s="207" t="s">
        <v>135</v>
      </c>
      <c r="AU101" s="207" t="s">
        <v>84</v>
      </c>
      <c r="AY101" s="16" t="s">
        <v>120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6" t="s">
        <v>84</v>
      </c>
      <c r="BK101" s="208">
        <f>ROUND(I101*H101,2)</f>
        <v>0</v>
      </c>
      <c r="BL101" s="16" t="s">
        <v>155</v>
      </c>
      <c r="BM101" s="207" t="s">
        <v>174</v>
      </c>
    </row>
    <row r="102" spans="1:65" s="2" customFormat="1" ht="16.5" customHeight="1">
      <c r="A102" s="38"/>
      <c r="B102" s="39"/>
      <c r="C102" s="242" t="s">
        <v>167</v>
      </c>
      <c r="D102" s="242" t="s">
        <v>135</v>
      </c>
      <c r="E102" s="243" t="s">
        <v>240</v>
      </c>
      <c r="F102" s="244" t="s">
        <v>241</v>
      </c>
      <c r="G102" s="245" t="s">
        <v>138</v>
      </c>
      <c r="H102" s="246">
        <v>60</v>
      </c>
      <c r="I102" s="247"/>
      <c r="J102" s="248">
        <f>ROUND(I102*H102,2)</f>
        <v>0</v>
      </c>
      <c r="K102" s="244" t="s">
        <v>213</v>
      </c>
      <c r="L102" s="249"/>
      <c r="M102" s="250" t="s">
        <v>32</v>
      </c>
      <c r="N102" s="251" t="s">
        <v>47</v>
      </c>
      <c r="O102" s="84"/>
      <c r="P102" s="205">
        <f>O102*H102</f>
        <v>0</v>
      </c>
      <c r="Q102" s="205">
        <v>0.001</v>
      </c>
      <c r="R102" s="205">
        <f>Q102*H102</f>
        <v>0.06</v>
      </c>
      <c r="S102" s="205">
        <v>0</v>
      </c>
      <c r="T102" s="20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7" t="s">
        <v>139</v>
      </c>
      <c r="AT102" s="207" t="s">
        <v>135</v>
      </c>
      <c r="AU102" s="207" t="s">
        <v>84</v>
      </c>
      <c r="AY102" s="16" t="s">
        <v>120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6" t="s">
        <v>84</v>
      </c>
      <c r="BK102" s="208">
        <f>ROUND(I102*H102,2)</f>
        <v>0</v>
      </c>
      <c r="BL102" s="16" t="s">
        <v>140</v>
      </c>
      <c r="BM102" s="207" t="s">
        <v>179</v>
      </c>
    </row>
    <row r="103" spans="1:65" s="2" customFormat="1" ht="16.5" customHeight="1">
      <c r="A103" s="38"/>
      <c r="B103" s="39"/>
      <c r="C103" s="242" t="s">
        <v>163</v>
      </c>
      <c r="D103" s="242" t="s">
        <v>135</v>
      </c>
      <c r="E103" s="243" t="s">
        <v>242</v>
      </c>
      <c r="F103" s="244" t="s">
        <v>243</v>
      </c>
      <c r="G103" s="245" t="s">
        <v>138</v>
      </c>
      <c r="H103" s="246">
        <v>30</v>
      </c>
      <c r="I103" s="247"/>
      <c r="J103" s="248">
        <f>ROUND(I103*H103,2)</f>
        <v>0</v>
      </c>
      <c r="K103" s="244" t="s">
        <v>213</v>
      </c>
      <c r="L103" s="249"/>
      <c r="M103" s="250" t="s">
        <v>32</v>
      </c>
      <c r="N103" s="251" t="s">
        <v>47</v>
      </c>
      <c r="O103" s="84"/>
      <c r="P103" s="205">
        <f>O103*H103</f>
        <v>0</v>
      </c>
      <c r="Q103" s="205">
        <v>0.0016</v>
      </c>
      <c r="R103" s="205">
        <f>Q103*H103</f>
        <v>0.048</v>
      </c>
      <c r="S103" s="205">
        <v>0</v>
      </c>
      <c r="T103" s="20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7" t="s">
        <v>139</v>
      </c>
      <c r="AT103" s="207" t="s">
        <v>135</v>
      </c>
      <c r="AU103" s="207" t="s">
        <v>84</v>
      </c>
      <c r="AY103" s="16" t="s">
        <v>120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6" t="s">
        <v>84</v>
      </c>
      <c r="BK103" s="208">
        <f>ROUND(I103*H103,2)</f>
        <v>0</v>
      </c>
      <c r="BL103" s="16" t="s">
        <v>140</v>
      </c>
      <c r="BM103" s="207" t="s">
        <v>182</v>
      </c>
    </row>
    <row r="104" spans="1:65" s="2" customFormat="1" ht="16.5" customHeight="1">
      <c r="A104" s="38"/>
      <c r="B104" s="39"/>
      <c r="C104" s="242" t="s">
        <v>175</v>
      </c>
      <c r="D104" s="242" t="s">
        <v>135</v>
      </c>
      <c r="E104" s="243" t="s">
        <v>244</v>
      </c>
      <c r="F104" s="244" t="s">
        <v>245</v>
      </c>
      <c r="G104" s="245" t="s">
        <v>138</v>
      </c>
      <c r="H104" s="246">
        <v>70</v>
      </c>
      <c r="I104" s="247"/>
      <c r="J104" s="248">
        <f>ROUND(I104*H104,2)</f>
        <v>0</v>
      </c>
      <c r="K104" s="244" t="s">
        <v>213</v>
      </c>
      <c r="L104" s="249"/>
      <c r="M104" s="250" t="s">
        <v>32</v>
      </c>
      <c r="N104" s="251" t="s">
        <v>47</v>
      </c>
      <c r="O104" s="84"/>
      <c r="P104" s="205">
        <f>O104*H104</f>
        <v>0</v>
      </c>
      <c r="Q104" s="205">
        <v>0.0003</v>
      </c>
      <c r="R104" s="205">
        <f>Q104*H104</f>
        <v>0.020999999999999998</v>
      </c>
      <c r="S104" s="205">
        <v>0</v>
      </c>
      <c r="T104" s="20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7" t="s">
        <v>139</v>
      </c>
      <c r="AT104" s="207" t="s">
        <v>135</v>
      </c>
      <c r="AU104" s="207" t="s">
        <v>84</v>
      </c>
      <c r="AY104" s="16" t="s">
        <v>120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6" t="s">
        <v>84</v>
      </c>
      <c r="BK104" s="208">
        <f>ROUND(I104*H104,2)</f>
        <v>0</v>
      </c>
      <c r="BL104" s="16" t="s">
        <v>140</v>
      </c>
      <c r="BM104" s="207" t="s">
        <v>151</v>
      </c>
    </row>
    <row r="105" spans="1:65" s="2" customFormat="1" ht="16.5" customHeight="1">
      <c r="A105" s="38"/>
      <c r="B105" s="39"/>
      <c r="C105" s="242" t="s">
        <v>166</v>
      </c>
      <c r="D105" s="242" t="s">
        <v>135</v>
      </c>
      <c r="E105" s="243" t="s">
        <v>246</v>
      </c>
      <c r="F105" s="244" t="s">
        <v>247</v>
      </c>
      <c r="G105" s="245" t="s">
        <v>124</v>
      </c>
      <c r="H105" s="246">
        <v>20</v>
      </c>
      <c r="I105" s="247"/>
      <c r="J105" s="248">
        <f>ROUND(I105*H105,2)</f>
        <v>0</v>
      </c>
      <c r="K105" s="244" t="s">
        <v>213</v>
      </c>
      <c r="L105" s="249"/>
      <c r="M105" s="250" t="s">
        <v>32</v>
      </c>
      <c r="N105" s="251" t="s">
        <v>47</v>
      </c>
      <c r="O105" s="84"/>
      <c r="P105" s="205">
        <f>O105*H105</f>
        <v>0</v>
      </c>
      <c r="Q105" s="205">
        <v>5E-05</v>
      </c>
      <c r="R105" s="205">
        <f>Q105*H105</f>
        <v>0.001</v>
      </c>
      <c r="S105" s="205">
        <v>0</v>
      </c>
      <c r="T105" s="20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7" t="s">
        <v>139</v>
      </c>
      <c r="AT105" s="207" t="s">
        <v>135</v>
      </c>
      <c r="AU105" s="207" t="s">
        <v>84</v>
      </c>
      <c r="AY105" s="16" t="s">
        <v>120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6" t="s">
        <v>84</v>
      </c>
      <c r="BK105" s="208">
        <f>ROUND(I105*H105,2)</f>
        <v>0</v>
      </c>
      <c r="BL105" s="16" t="s">
        <v>140</v>
      </c>
      <c r="BM105" s="207" t="s">
        <v>187</v>
      </c>
    </row>
    <row r="106" spans="1:65" s="2" customFormat="1" ht="16.5" customHeight="1">
      <c r="A106" s="38"/>
      <c r="B106" s="39"/>
      <c r="C106" s="242" t="s">
        <v>183</v>
      </c>
      <c r="D106" s="242" t="s">
        <v>135</v>
      </c>
      <c r="E106" s="243" t="s">
        <v>248</v>
      </c>
      <c r="F106" s="244" t="s">
        <v>249</v>
      </c>
      <c r="G106" s="245" t="s">
        <v>250</v>
      </c>
      <c r="H106" s="246">
        <v>4</v>
      </c>
      <c r="I106" s="247"/>
      <c r="J106" s="248">
        <f>ROUND(I106*H106,2)</f>
        <v>0</v>
      </c>
      <c r="K106" s="244" t="s">
        <v>213</v>
      </c>
      <c r="L106" s="249"/>
      <c r="M106" s="250" t="s">
        <v>32</v>
      </c>
      <c r="N106" s="251" t="s">
        <v>47</v>
      </c>
      <c r="O106" s="84"/>
      <c r="P106" s="205">
        <f>O106*H106</f>
        <v>0</v>
      </c>
      <c r="Q106" s="205">
        <v>0.0001</v>
      </c>
      <c r="R106" s="205">
        <f>Q106*H106</f>
        <v>0.0004</v>
      </c>
      <c r="S106" s="205">
        <v>0</v>
      </c>
      <c r="T106" s="20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7" t="s">
        <v>139</v>
      </c>
      <c r="AT106" s="207" t="s">
        <v>135</v>
      </c>
      <c r="AU106" s="207" t="s">
        <v>84</v>
      </c>
      <c r="AY106" s="16" t="s">
        <v>120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6" t="s">
        <v>84</v>
      </c>
      <c r="BK106" s="208">
        <f>ROUND(I106*H106,2)</f>
        <v>0</v>
      </c>
      <c r="BL106" s="16" t="s">
        <v>140</v>
      </c>
      <c r="BM106" s="207" t="s">
        <v>190</v>
      </c>
    </row>
    <row r="107" spans="1:65" s="2" customFormat="1" ht="16.5" customHeight="1">
      <c r="A107" s="38"/>
      <c r="B107" s="39"/>
      <c r="C107" s="242" t="s">
        <v>170</v>
      </c>
      <c r="D107" s="242" t="s">
        <v>135</v>
      </c>
      <c r="E107" s="243" t="s">
        <v>251</v>
      </c>
      <c r="F107" s="244" t="s">
        <v>252</v>
      </c>
      <c r="G107" s="245" t="s">
        <v>124</v>
      </c>
      <c r="H107" s="246">
        <v>4</v>
      </c>
      <c r="I107" s="247"/>
      <c r="J107" s="248">
        <f>ROUND(I107*H107,2)</f>
        <v>0</v>
      </c>
      <c r="K107" s="244" t="s">
        <v>213</v>
      </c>
      <c r="L107" s="249"/>
      <c r="M107" s="250" t="s">
        <v>32</v>
      </c>
      <c r="N107" s="251" t="s">
        <v>47</v>
      </c>
      <c r="O107" s="84"/>
      <c r="P107" s="205">
        <f>O107*H107</f>
        <v>0</v>
      </c>
      <c r="Q107" s="205">
        <v>0.00128</v>
      </c>
      <c r="R107" s="205">
        <f>Q107*H107</f>
        <v>0.00512</v>
      </c>
      <c r="S107" s="205">
        <v>0</v>
      </c>
      <c r="T107" s="20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7" t="s">
        <v>139</v>
      </c>
      <c r="AT107" s="207" t="s">
        <v>135</v>
      </c>
      <c r="AU107" s="207" t="s">
        <v>84</v>
      </c>
      <c r="AY107" s="16" t="s">
        <v>120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6" t="s">
        <v>84</v>
      </c>
      <c r="BK107" s="208">
        <f>ROUND(I107*H107,2)</f>
        <v>0</v>
      </c>
      <c r="BL107" s="16" t="s">
        <v>140</v>
      </c>
      <c r="BM107" s="207" t="s">
        <v>193</v>
      </c>
    </row>
    <row r="108" spans="1:65" s="2" customFormat="1" ht="16.5" customHeight="1">
      <c r="A108" s="38"/>
      <c r="B108" s="39"/>
      <c r="C108" s="242" t="s">
        <v>8</v>
      </c>
      <c r="D108" s="242" t="s">
        <v>135</v>
      </c>
      <c r="E108" s="243" t="s">
        <v>253</v>
      </c>
      <c r="F108" s="244" t="s">
        <v>254</v>
      </c>
      <c r="G108" s="245" t="s">
        <v>124</v>
      </c>
      <c r="H108" s="246">
        <v>4</v>
      </c>
      <c r="I108" s="247"/>
      <c r="J108" s="248">
        <f>ROUND(I108*H108,2)</f>
        <v>0</v>
      </c>
      <c r="K108" s="244" t="s">
        <v>213</v>
      </c>
      <c r="L108" s="249"/>
      <c r="M108" s="250" t="s">
        <v>32</v>
      </c>
      <c r="N108" s="251" t="s">
        <v>47</v>
      </c>
      <c r="O108" s="84"/>
      <c r="P108" s="205">
        <f>O108*H108</f>
        <v>0</v>
      </c>
      <c r="Q108" s="205">
        <v>0.00012</v>
      </c>
      <c r="R108" s="205">
        <f>Q108*H108</f>
        <v>0.00048</v>
      </c>
      <c r="S108" s="205">
        <v>0</v>
      </c>
      <c r="T108" s="20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7" t="s">
        <v>139</v>
      </c>
      <c r="AT108" s="207" t="s">
        <v>135</v>
      </c>
      <c r="AU108" s="207" t="s">
        <v>84</v>
      </c>
      <c r="AY108" s="16" t="s">
        <v>120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6" t="s">
        <v>84</v>
      </c>
      <c r="BK108" s="208">
        <f>ROUND(I108*H108,2)</f>
        <v>0</v>
      </c>
      <c r="BL108" s="16" t="s">
        <v>140</v>
      </c>
      <c r="BM108" s="207" t="s">
        <v>196</v>
      </c>
    </row>
    <row r="109" spans="1:65" s="2" customFormat="1" ht="16.5" customHeight="1">
      <c r="A109" s="38"/>
      <c r="B109" s="39"/>
      <c r="C109" s="242" t="s">
        <v>174</v>
      </c>
      <c r="D109" s="242" t="s">
        <v>135</v>
      </c>
      <c r="E109" s="243" t="s">
        <v>255</v>
      </c>
      <c r="F109" s="244" t="s">
        <v>256</v>
      </c>
      <c r="G109" s="245" t="s">
        <v>138</v>
      </c>
      <c r="H109" s="246">
        <v>30</v>
      </c>
      <c r="I109" s="247"/>
      <c r="J109" s="248">
        <f>ROUND(I109*H109,2)</f>
        <v>0</v>
      </c>
      <c r="K109" s="244" t="s">
        <v>213</v>
      </c>
      <c r="L109" s="249"/>
      <c r="M109" s="250" t="s">
        <v>32</v>
      </c>
      <c r="N109" s="251" t="s">
        <v>47</v>
      </c>
      <c r="O109" s="84"/>
      <c r="P109" s="205">
        <f>O109*H109</f>
        <v>0</v>
      </c>
      <c r="Q109" s="205">
        <v>0.00041</v>
      </c>
      <c r="R109" s="205">
        <f>Q109*H109</f>
        <v>0.0123</v>
      </c>
      <c r="S109" s="205">
        <v>0</v>
      </c>
      <c r="T109" s="20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7" t="s">
        <v>139</v>
      </c>
      <c r="AT109" s="207" t="s">
        <v>135</v>
      </c>
      <c r="AU109" s="207" t="s">
        <v>84</v>
      </c>
      <c r="AY109" s="16" t="s">
        <v>120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6" t="s">
        <v>84</v>
      </c>
      <c r="BK109" s="208">
        <f>ROUND(I109*H109,2)</f>
        <v>0</v>
      </c>
      <c r="BL109" s="16" t="s">
        <v>140</v>
      </c>
      <c r="BM109" s="207" t="s">
        <v>200</v>
      </c>
    </row>
    <row r="110" spans="1:65" s="2" customFormat="1" ht="16.5" customHeight="1">
      <c r="A110" s="38"/>
      <c r="B110" s="39"/>
      <c r="C110" s="242" t="s">
        <v>197</v>
      </c>
      <c r="D110" s="242" t="s">
        <v>135</v>
      </c>
      <c r="E110" s="243" t="s">
        <v>257</v>
      </c>
      <c r="F110" s="244" t="s">
        <v>258</v>
      </c>
      <c r="G110" s="245" t="s">
        <v>173</v>
      </c>
      <c r="H110" s="246">
        <v>20</v>
      </c>
      <c r="I110" s="247"/>
      <c r="J110" s="248">
        <f>ROUND(I110*H110,2)</f>
        <v>0</v>
      </c>
      <c r="K110" s="244" t="s">
        <v>213</v>
      </c>
      <c r="L110" s="249"/>
      <c r="M110" s="250" t="s">
        <v>32</v>
      </c>
      <c r="N110" s="251" t="s">
        <v>47</v>
      </c>
      <c r="O110" s="84"/>
      <c r="P110" s="205">
        <f>O110*H110</f>
        <v>0</v>
      </c>
      <c r="Q110" s="205">
        <v>0.001</v>
      </c>
      <c r="R110" s="205">
        <f>Q110*H110</f>
        <v>0.02</v>
      </c>
      <c r="S110" s="205">
        <v>0</v>
      </c>
      <c r="T110" s="20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7" t="s">
        <v>139</v>
      </c>
      <c r="AT110" s="207" t="s">
        <v>135</v>
      </c>
      <c r="AU110" s="207" t="s">
        <v>84</v>
      </c>
      <c r="AY110" s="16" t="s">
        <v>120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6" t="s">
        <v>84</v>
      </c>
      <c r="BK110" s="208">
        <f>ROUND(I110*H110,2)</f>
        <v>0</v>
      </c>
      <c r="BL110" s="16" t="s">
        <v>140</v>
      </c>
      <c r="BM110" s="207" t="s">
        <v>203</v>
      </c>
    </row>
    <row r="111" spans="1:65" s="2" customFormat="1" ht="16.5" customHeight="1">
      <c r="A111" s="38"/>
      <c r="B111" s="39"/>
      <c r="C111" s="242" t="s">
        <v>179</v>
      </c>
      <c r="D111" s="242" t="s">
        <v>135</v>
      </c>
      <c r="E111" s="243" t="s">
        <v>259</v>
      </c>
      <c r="F111" s="244" t="s">
        <v>260</v>
      </c>
      <c r="G111" s="245" t="s">
        <v>173</v>
      </c>
      <c r="H111" s="246">
        <v>20</v>
      </c>
      <c r="I111" s="247"/>
      <c r="J111" s="248">
        <f>ROUND(I111*H111,2)</f>
        <v>0</v>
      </c>
      <c r="K111" s="244" t="s">
        <v>213</v>
      </c>
      <c r="L111" s="249"/>
      <c r="M111" s="250" t="s">
        <v>32</v>
      </c>
      <c r="N111" s="251" t="s">
        <v>47</v>
      </c>
      <c r="O111" s="84"/>
      <c r="P111" s="205">
        <f>O111*H111</f>
        <v>0</v>
      </c>
      <c r="Q111" s="205">
        <v>0.001</v>
      </c>
      <c r="R111" s="205">
        <f>Q111*H111</f>
        <v>0.02</v>
      </c>
      <c r="S111" s="205">
        <v>0</v>
      </c>
      <c r="T111" s="20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7" t="s">
        <v>139</v>
      </c>
      <c r="AT111" s="207" t="s">
        <v>135</v>
      </c>
      <c r="AU111" s="207" t="s">
        <v>84</v>
      </c>
      <c r="AY111" s="16" t="s">
        <v>120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6" t="s">
        <v>84</v>
      </c>
      <c r="BK111" s="208">
        <f>ROUND(I111*H111,2)</f>
        <v>0</v>
      </c>
      <c r="BL111" s="16" t="s">
        <v>140</v>
      </c>
      <c r="BM111" s="207" t="s">
        <v>261</v>
      </c>
    </row>
    <row r="112" spans="1:65" s="2" customFormat="1" ht="16.5" customHeight="1">
      <c r="A112" s="38"/>
      <c r="B112" s="39"/>
      <c r="C112" s="196" t="s">
        <v>262</v>
      </c>
      <c r="D112" s="196" t="s">
        <v>121</v>
      </c>
      <c r="E112" s="197" t="s">
        <v>263</v>
      </c>
      <c r="F112" s="198" t="s">
        <v>264</v>
      </c>
      <c r="G112" s="199" t="s">
        <v>124</v>
      </c>
      <c r="H112" s="200">
        <v>1</v>
      </c>
      <c r="I112" s="201"/>
      <c r="J112" s="202">
        <f>ROUND(I112*H112,2)</f>
        <v>0</v>
      </c>
      <c r="K112" s="198" t="s">
        <v>213</v>
      </c>
      <c r="L112" s="44"/>
      <c r="M112" s="203" t="s">
        <v>32</v>
      </c>
      <c r="N112" s="204" t="s">
        <v>47</v>
      </c>
      <c r="O112" s="84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7" t="s">
        <v>126</v>
      </c>
      <c r="AT112" s="207" t="s">
        <v>121</v>
      </c>
      <c r="AU112" s="207" t="s">
        <v>84</v>
      </c>
      <c r="AY112" s="16" t="s">
        <v>120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6" t="s">
        <v>84</v>
      </c>
      <c r="BK112" s="208">
        <f>ROUND(I112*H112,2)</f>
        <v>0</v>
      </c>
      <c r="BL112" s="16" t="s">
        <v>126</v>
      </c>
      <c r="BM112" s="207" t="s">
        <v>265</v>
      </c>
    </row>
    <row r="113" spans="1:47" s="2" customFormat="1" ht="12">
      <c r="A113" s="38"/>
      <c r="B113" s="39"/>
      <c r="C113" s="40"/>
      <c r="D113" s="257" t="s">
        <v>214</v>
      </c>
      <c r="E113" s="40"/>
      <c r="F113" s="258" t="s">
        <v>266</v>
      </c>
      <c r="G113" s="40"/>
      <c r="H113" s="40"/>
      <c r="I113" s="259"/>
      <c r="J113" s="40"/>
      <c r="K113" s="40"/>
      <c r="L113" s="44"/>
      <c r="M113" s="260"/>
      <c r="N113" s="26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6" t="s">
        <v>214</v>
      </c>
      <c r="AU113" s="16" t="s">
        <v>84</v>
      </c>
    </row>
    <row r="114" spans="1:65" s="2" customFormat="1" ht="16.5" customHeight="1">
      <c r="A114" s="38"/>
      <c r="B114" s="39"/>
      <c r="C114" s="196" t="s">
        <v>182</v>
      </c>
      <c r="D114" s="196" t="s">
        <v>121</v>
      </c>
      <c r="E114" s="197" t="s">
        <v>267</v>
      </c>
      <c r="F114" s="198" t="s">
        <v>268</v>
      </c>
      <c r="G114" s="199" t="s">
        <v>124</v>
      </c>
      <c r="H114" s="200">
        <v>2</v>
      </c>
      <c r="I114" s="201"/>
      <c r="J114" s="202">
        <f>ROUND(I114*H114,2)</f>
        <v>0</v>
      </c>
      <c r="K114" s="198" t="s">
        <v>213</v>
      </c>
      <c r="L114" s="44"/>
      <c r="M114" s="203" t="s">
        <v>32</v>
      </c>
      <c r="N114" s="204" t="s">
        <v>47</v>
      </c>
      <c r="O114" s="84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7" t="s">
        <v>126</v>
      </c>
      <c r="AT114" s="207" t="s">
        <v>121</v>
      </c>
      <c r="AU114" s="207" t="s">
        <v>84</v>
      </c>
      <c r="AY114" s="16" t="s">
        <v>120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6" t="s">
        <v>84</v>
      </c>
      <c r="BK114" s="208">
        <f>ROUND(I114*H114,2)</f>
        <v>0</v>
      </c>
      <c r="BL114" s="16" t="s">
        <v>126</v>
      </c>
      <c r="BM114" s="207" t="s">
        <v>269</v>
      </c>
    </row>
    <row r="115" spans="1:47" s="2" customFormat="1" ht="12">
      <c r="A115" s="38"/>
      <c r="B115" s="39"/>
      <c r="C115" s="40"/>
      <c r="D115" s="257" t="s">
        <v>214</v>
      </c>
      <c r="E115" s="40"/>
      <c r="F115" s="258" t="s">
        <v>270</v>
      </c>
      <c r="G115" s="40"/>
      <c r="H115" s="40"/>
      <c r="I115" s="259"/>
      <c r="J115" s="40"/>
      <c r="K115" s="40"/>
      <c r="L115" s="44"/>
      <c r="M115" s="260"/>
      <c r="N115" s="26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6" t="s">
        <v>214</v>
      </c>
      <c r="AU115" s="16" t="s">
        <v>84</v>
      </c>
    </row>
    <row r="116" spans="1:65" s="2" customFormat="1" ht="16.5" customHeight="1">
      <c r="A116" s="38"/>
      <c r="B116" s="39"/>
      <c r="C116" s="196" t="s">
        <v>7</v>
      </c>
      <c r="D116" s="196" t="s">
        <v>121</v>
      </c>
      <c r="E116" s="197" t="s">
        <v>271</v>
      </c>
      <c r="F116" s="198" t="s">
        <v>272</v>
      </c>
      <c r="G116" s="199" t="s">
        <v>124</v>
      </c>
      <c r="H116" s="200">
        <v>1</v>
      </c>
      <c r="I116" s="201"/>
      <c r="J116" s="202">
        <f>ROUND(I116*H116,2)</f>
        <v>0</v>
      </c>
      <c r="K116" s="198" t="s">
        <v>213</v>
      </c>
      <c r="L116" s="44"/>
      <c r="M116" s="203" t="s">
        <v>32</v>
      </c>
      <c r="N116" s="204" t="s">
        <v>47</v>
      </c>
      <c r="O116" s="84"/>
      <c r="P116" s="205">
        <f>O116*H116</f>
        <v>0</v>
      </c>
      <c r="Q116" s="205">
        <v>0</v>
      </c>
      <c r="R116" s="205">
        <f>Q116*H116</f>
        <v>0</v>
      </c>
      <c r="S116" s="205">
        <v>0.034</v>
      </c>
      <c r="T116" s="206">
        <f>S116*H116</f>
        <v>0.034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7" t="s">
        <v>84</v>
      </c>
      <c r="AT116" s="207" t="s">
        <v>121</v>
      </c>
      <c r="AU116" s="207" t="s">
        <v>84</v>
      </c>
      <c r="AY116" s="16" t="s">
        <v>120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6" t="s">
        <v>84</v>
      </c>
      <c r="BK116" s="208">
        <f>ROUND(I116*H116,2)</f>
        <v>0</v>
      </c>
      <c r="BL116" s="16" t="s">
        <v>84</v>
      </c>
      <c r="BM116" s="207" t="s">
        <v>273</v>
      </c>
    </row>
    <row r="117" spans="1:47" s="2" customFormat="1" ht="12">
      <c r="A117" s="38"/>
      <c r="B117" s="39"/>
      <c r="C117" s="40"/>
      <c r="D117" s="257" t="s">
        <v>214</v>
      </c>
      <c r="E117" s="40"/>
      <c r="F117" s="258" t="s">
        <v>274</v>
      </c>
      <c r="G117" s="40"/>
      <c r="H117" s="40"/>
      <c r="I117" s="259"/>
      <c r="J117" s="40"/>
      <c r="K117" s="40"/>
      <c r="L117" s="44"/>
      <c r="M117" s="260"/>
      <c r="N117" s="26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6" t="s">
        <v>214</v>
      </c>
      <c r="AU117" s="16" t="s">
        <v>84</v>
      </c>
    </row>
    <row r="118" spans="1:65" s="2" customFormat="1" ht="16.5" customHeight="1">
      <c r="A118" s="38"/>
      <c r="B118" s="39"/>
      <c r="C118" s="196" t="s">
        <v>151</v>
      </c>
      <c r="D118" s="196" t="s">
        <v>121</v>
      </c>
      <c r="E118" s="197" t="s">
        <v>275</v>
      </c>
      <c r="F118" s="198" t="s">
        <v>276</v>
      </c>
      <c r="G118" s="199" t="s">
        <v>124</v>
      </c>
      <c r="H118" s="200">
        <v>2</v>
      </c>
      <c r="I118" s="201"/>
      <c r="J118" s="202">
        <f>ROUND(I118*H118,2)</f>
        <v>0</v>
      </c>
      <c r="K118" s="198" t="s">
        <v>213</v>
      </c>
      <c r="L118" s="44"/>
      <c r="M118" s="203" t="s">
        <v>32</v>
      </c>
      <c r="N118" s="204" t="s">
        <v>47</v>
      </c>
      <c r="O118" s="84"/>
      <c r="P118" s="205">
        <f>O118*H118</f>
        <v>0</v>
      </c>
      <c r="Q118" s="205">
        <v>0</v>
      </c>
      <c r="R118" s="205">
        <f>Q118*H118</f>
        <v>0</v>
      </c>
      <c r="S118" s="205">
        <v>0.039</v>
      </c>
      <c r="T118" s="206">
        <f>S118*H118</f>
        <v>0.078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7" t="s">
        <v>84</v>
      </c>
      <c r="AT118" s="207" t="s">
        <v>121</v>
      </c>
      <c r="AU118" s="207" t="s">
        <v>84</v>
      </c>
      <c r="AY118" s="16" t="s">
        <v>120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6" t="s">
        <v>84</v>
      </c>
      <c r="BK118" s="208">
        <f>ROUND(I118*H118,2)</f>
        <v>0</v>
      </c>
      <c r="BL118" s="16" t="s">
        <v>84</v>
      </c>
      <c r="BM118" s="207" t="s">
        <v>277</v>
      </c>
    </row>
    <row r="119" spans="1:47" s="2" customFormat="1" ht="12">
      <c r="A119" s="38"/>
      <c r="B119" s="39"/>
      <c r="C119" s="40"/>
      <c r="D119" s="257" t="s">
        <v>214</v>
      </c>
      <c r="E119" s="40"/>
      <c r="F119" s="258" t="s">
        <v>278</v>
      </c>
      <c r="G119" s="40"/>
      <c r="H119" s="40"/>
      <c r="I119" s="259"/>
      <c r="J119" s="40"/>
      <c r="K119" s="40"/>
      <c r="L119" s="44"/>
      <c r="M119" s="260"/>
      <c r="N119" s="26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6" t="s">
        <v>214</v>
      </c>
      <c r="AU119" s="16" t="s">
        <v>84</v>
      </c>
    </row>
    <row r="120" spans="1:65" s="2" customFormat="1" ht="16.5" customHeight="1">
      <c r="A120" s="38"/>
      <c r="B120" s="39"/>
      <c r="C120" s="196" t="s">
        <v>279</v>
      </c>
      <c r="D120" s="196" t="s">
        <v>121</v>
      </c>
      <c r="E120" s="197" t="s">
        <v>280</v>
      </c>
      <c r="F120" s="198" t="s">
        <v>281</v>
      </c>
      <c r="G120" s="199" t="s">
        <v>138</v>
      </c>
      <c r="H120" s="200">
        <v>60</v>
      </c>
      <c r="I120" s="201"/>
      <c r="J120" s="202">
        <f>ROUND(I120*H120,2)</f>
        <v>0</v>
      </c>
      <c r="K120" s="198" t="s">
        <v>213</v>
      </c>
      <c r="L120" s="44"/>
      <c r="M120" s="203" t="s">
        <v>32</v>
      </c>
      <c r="N120" s="204" t="s">
        <v>47</v>
      </c>
      <c r="O120" s="84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7" t="s">
        <v>126</v>
      </c>
      <c r="AT120" s="207" t="s">
        <v>121</v>
      </c>
      <c r="AU120" s="207" t="s">
        <v>84</v>
      </c>
      <c r="AY120" s="16" t="s">
        <v>120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6" t="s">
        <v>84</v>
      </c>
      <c r="BK120" s="208">
        <f>ROUND(I120*H120,2)</f>
        <v>0</v>
      </c>
      <c r="BL120" s="16" t="s">
        <v>126</v>
      </c>
      <c r="BM120" s="207" t="s">
        <v>282</v>
      </c>
    </row>
    <row r="121" spans="1:47" s="2" customFormat="1" ht="12">
      <c r="A121" s="38"/>
      <c r="B121" s="39"/>
      <c r="C121" s="40"/>
      <c r="D121" s="257" t="s">
        <v>214</v>
      </c>
      <c r="E121" s="40"/>
      <c r="F121" s="258" t="s">
        <v>283</v>
      </c>
      <c r="G121" s="40"/>
      <c r="H121" s="40"/>
      <c r="I121" s="259"/>
      <c r="J121" s="40"/>
      <c r="K121" s="40"/>
      <c r="L121" s="44"/>
      <c r="M121" s="260"/>
      <c r="N121" s="26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214</v>
      </c>
      <c r="AU121" s="16" t="s">
        <v>84</v>
      </c>
    </row>
    <row r="122" spans="1:65" s="2" customFormat="1" ht="16.5" customHeight="1">
      <c r="A122" s="38"/>
      <c r="B122" s="39"/>
      <c r="C122" s="196" t="s">
        <v>187</v>
      </c>
      <c r="D122" s="196" t="s">
        <v>121</v>
      </c>
      <c r="E122" s="197" t="s">
        <v>284</v>
      </c>
      <c r="F122" s="198" t="s">
        <v>285</v>
      </c>
      <c r="G122" s="199" t="s">
        <v>138</v>
      </c>
      <c r="H122" s="200">
        <v>50</v>
      </c>
      <c r="I122" s="201"/>
      <c r="J122" s="202">
        <f>ROUND(I122*H122,2)</f>
        <v>0</v>
      </c>
      <c r="K122" s="198" t="s">
        <v>213</v>
      </c>
      <c r="L122" s="44"/>
      <c r="M122" s="203" t="s">
        <v>32</v>
      </c>
      <c r="N122" s="204" t="s">
        <v>47</v>
      </c>
      <c r="O122" s="84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7" t="s">
        <v>126</v>
      </c>
      <c r="AT122" s="207" t="s">
        <v>121</v>
      </c>
      <c r="AU122" s="207" t="s">
        <v>84</v>
      </c>
      <c r="AY122" s="16" t="s">
        <v>120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6" t="s">
        <v>84</v>
      </c>
      <c r="BK122" s="208">
        <f>ROUND(I122*H122,2)</f>
        <v>0</v>
      </c>
      <c r="BL122" s="16" t="s">
        <v>126</v>
      </c>
      <c r="BM122" s="207" t="s">
        <v>286</v>
      </c>
    </row>
    <row r="123" spans="1:47" s="2" customFormat="1" ht="12">
      <c r="A123" s="38"/>
      <c r="B123" s="39"/>
      <c r="C123" s="40"/>
      <c r="D123" s="257" t="s">
        <v>214</v>
      </c>
      <c r="E123" s="40"/>
      <c r="F123" s="258" t="s">
        <v>287</v>
      </c>
      <c r="G123" s="40"/>
      <c r="H123" s="40"/>
      <c r="I123" s="259"/>
      <c r="J123" s="40"/>
      <c r="K123" s="40"/>
      <c r="L123" s="44"/>
      <c r="M123" s="260"/>
      <c r="N123" s="26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214</v>
      </c>
      <c r="AU123" s="16" t="s">
        <v>84</v>
      </c>
    </row>
    <row r="124" spans="1:65" s="2" customFormat="1" ht="16.5" customHeight="1">
      <c r="A124" s="38"/>
      <c r="B124" s="39"/>
      <c r="C124" s="196" t="s">
        <v>288</v>
      </c>
      <c r="D124" s="196" t="s">
        <v>121</v>
      </c>
      <c r="E124" s="197" t="s">
        <v>289</v>
      </c>
      <c r="F124" s="198" t="s">
        <v>290</v>
      </c>
      <c r="G124" s="199" t="s">
        <v>124</v>
      </c>
      <c r="H124" s="200">
        <v>10</v>
      </c>
      <c r="I124" s="201"/>
      <c r="J124" s="202">
        <f>ROUND(I124*H124,2)</f>
        <v>0</v>
      </c>
      <c r="K124" s="198" t="s">
        <v>213</v>
      </c>
      <c r="L124" s="44"/>
      <c r="M124" s="203" t="s">
        <v>32</v>
      </c>
      <c r="N124" s="204" t="s">
        <v>47</v>
      </c>
      <c r="O124" s="84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7" t="s">
        <v>126</v>
      </c>
      <c r="AT124" s="207" t="s">
        <v>121</v>
      </c>
      <c r="AU124" s="207" t="s">
        <v>84</v>
      </c>
      <c r="AY124" s="16" t="s">
        <v>120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6" t="s">
        <v>84</v>
      </c>
      <c r="BK124" s="208">
        <f>ROUND(I124*H124,2)</f>
        <v>0</v>
      </c>
      <c r="BL124" s="16" t="s">
        <v>126</v>
      </c>
      <c r="BM124" s="207" t="s">
        <v>291</v>
      </c>
    </row>
    <row r="125" spans="1:47" s="2" customFormat="1" ht="12">
      <c r="A125" s="38"/>
      <c r="B125" s="39"/>
      <c r="C125" s="40"/>
      <c r="D125" s="257" t="s">
        <v>214</v>
      </c>
      <c r="E125" s="40"/>
      <c r="F125" s="258" t="s">
        <v>292</v>
      </c>
      <c r="G125" s="40"/>
      <c r="H125" s="40"/>
      <c r="I125" s="259"/>
      <c r="J125" s="40"/>
      <c r="K125" s="40"/>
      <c r="L125" s="44"/>
      <c r="M125" s="260"/>
      <c r="N125" s="26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214</v>
      </c>
      <c r="AU125" s="16" t="s">
        <v>84</v>
      </c>
    </row>
    <row r="126" spans="1:65" s="2" customFormat="1" ht="16.5" customHeight="1">
      <c r="A126" s="38"/>
      <c r="B126" s="39"/>
      <c r="C126" s="196" t="s">
        <v>190</v>
      </c>
      <c r="D126" s="196" t="s">
        <v>121</v>
      </c>
      <c r="E126" s="197" t="s">
        <v>293</v>
      </c>
      <c r="F126" s="198" t="s">
        <v>294</v>
      </c>
      <c r="G126" s="199" t="s">
        <v>124</v>
      </c>
      <c r="H126" s="200">
        <v>10</v>
      </c>
      <c r="I126" s="201"/>
      <c r="J126" s="202">
        <f>ROUND(I126*H126,2)</f>
        <v>0</v>
      </c>
      <c r="K126" s="198" t="s">
        <v>213</v>
      </c>
      <c r="L126" s="44"/>
      <c r="M126" s="203" t="s">
        <v>32</v>
      </c>
      <c r="N126" s="204" t="s">
        <v>47</v>
      </c>
      <c r="O126" s="84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7" t="s">
        <v>126</v>
      </c>
      <c r="AT126" s="207" t="s">
        <v>121</v>
      </c>
      <c r="AU126" s="207" t="s">
        <v>84</v>
      </c>
      <c r="AY126" s="16" t="s">
        <v>120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6" t="s">
        <v>84</v>
      </c>
      <c r="BK126" s="208">
        <f>ROUND(I126*H126,2)</f>
        <v>0</v>
      </c>
      <c r="BL126" s="16" t="s">
        <v>126</v>
      </c>
      <c r="BM126" s="207" t="s">
        <v>295</v>
      </c>
    </row>
    <row r="127" spans="1:47" s="2" customFormat="1" ht="12">
      <c r="A127" s="38"/>
      <c r="B127" s="39"/>
      <c r="C127" s="40"/>
      <c r="D127" s="257" t="s">
        <v>214</v>
      </c>
      <c r="E127" s="40"/>
      <c r="F127" s="258" t="s">
        <v>296</v>
      </c>
      <c r="G127" s="40"/>
      <c r="H127" s="40"/>
      <c r="I127" s="259"/>
      <c r="J127" s="40"/>
      <c r="K127" s="40"/>
      <c r="L127" s="44"/>
      <c r="M127" s="260"/>
      <c r="N127" s="26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214</v>
      </c>
      <c r="AU127" s="16" t="s">
        <v>84</v>
      </c>
    </row>
    <row r="128" spans="1:65" s="2" customFormat="1" ht="16.5" customHeight="1">
      <c r="A128" s="38"/>
      <c r="B128" s="39"/>
      <c r="C128" s="196" t="s">
        <v>297</v>
      </c>
      <c r="D128" s="196" t="s">
        <v>121</v>
      </c>
      <c r="E128" s="197" t="s">
        <v>298</v>
      </c>
      <c r="F128" s="198" t="s">
        <v>299</v>
      </c>
      <c r="G128" s="199" t="s">
        <v>124</v>
      </c>
      <c r="H128" s="200">
        <v>10</v>
      </c>
      <c r="I128" s="201"/>
      <c r="J128" s="202">
        <f>ROUND(I128*H128,2)</f>
        <v>0</v>
      </c>
      <c r="K128" s="198" t="s">
        <v>213</v>
      </c>
      <c r="L128" s="44"/>
      <c r="M128" s="203" t="s">
        <v>32</v>
      </c>
      <c r="N128" s="204" t="s">
        <v>47</v>
      </c>
      <c r="O128" s="84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7" t="s">
        <v>126</v>
      </c>
      <c r="AT128" s="207" t="s">
        <v>121</v>
      </c>
      <c r="AU128" s="207" t="s">
        <v>84</v>
      </c>
      <c r="AY128" s="16" t="s">
        <v>120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6" t="s">
        <v>84</v>
      </c>
      <c r="BK128" s="208">
        <f>ROUND(I128*H128,2)</f>
        <v>0</v>
      </c>
      <c r="BL128" s="16" t="s">
        <v>126</v>
      </c>
      <c r="BM128" s="207" t="s">
        <v>300</v>
      </c>
    </row>
    <row r="129" spans="1:47" s="2" customFormat="1" ht="12">
      <c r="A129" s="38"/>
      <c r="B129" s="39"/>
      <c r="C129" s="40"/>
      <c r="D129" s="257" t="s">
        <v>214</v>
      </c>
      <c r="E129" s="40"/>
      <c r="F129" s="258" t="s">
        <v>301</v>
      </c>
      <c r="G129" s="40"/>
      <c r="H129" s="40"/>
      <c r="I129" s="259"/>
      <c r="J129" s="40"/>
      <c r="K129" s="40"/>
      <c r="L129" s="44"/>
      <c r="M129" s="260"/>
      <c r="N129" s="26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214</v>
      </c>
      <c r="AU129" s="16" t="s">
        <v>84</v>
      </c>
    </row>
    <row r="130" spans="1:65" s="2" customFormat="1" ht="16.5" customHeight="1">
      <c r="A130" s="38"/>
      <c r="B130" s="39"/>
      <c r="C130" s="196" t="s">
        <v>193</v>
      </c>
      <c r="D130" s="196" t="s">
        <v>121</v>
      </c>
      <c r="E130" s="197" t="s">
        <v>302</v>
      </c>
      <c r="F130" s="198" t="s">
        <v>303</v>
      </c>
      <c r="G130" s="199" t="s">
        <v>124</v>
      </c>
      <c r="H130" s="200">
        <v>10</v>
      </c>
      <c r="I130" s="201"/>
      <c r="J130" s="202">
        <f>ROUND(I130*H130,2)</f>
        <v>0</v>
      </c>
      <c r="K130" s="198" t="s">
        <v>213</v>
      </c>
      <c r="L130" s="44"/>
      <c r="M130" s="203" t="s">
        <v>32</v>
      </c>
      <c r="N130" s="204" t="s">
        <v>47</v>
      </c>
      <c r="O130" s="84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7" t="s">
        <v>126</v>
      </c>
      <c r="AT130" s="207" t="s">
        <v>121</v>
      </c>
      <c r="AU130" s="207" t="s">
        <v>84</v>
      </c>
      <c r="AY130" s="16" t="s">
        <v>120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6" t="s">
        <v>84</v>
      </c>
      <c r="BK130" s="208">
        <f>ROUND(I130*H130,2)</f>
        <v>0</v>
      </c>
      <c r="BL130" s="16" t="s">
        <v>126</v>
      </c>
      <c r="BM130" s="207" t="s">
        <v>304</v>
      </c>
    </row>
    <row r="131" spans="1:47" s="2" customFormat="1" ht="12">
      <c r="A131" s="38"/>
      <c r="B131" s="39"/>
      <c r="C131" s="40"/>
      <c r="D131" s="257" t="s">
        <v>214</v>
      </c>
      <c r="E131" s="40"/>
      <c r="F131" s="258" t="s">
        <v>305</v>
      </c>
      <c r="G131" s="40"/>
      <c r="H131" s="40"/>
      <c r="I131" s="259"/>
      <c r="J131" s="40"/>
      <c r="K131" s="40"/>
      <c r="L131" s="44"/>
      <c r="M131" s="260"/>
      <c r="N131" s="26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214</v>
      </c>
      <c r="AU131" s="16" t="s">
        <v>84</v>
      </c>
    </row>
    <row r="132" spans="1:65" s="2" customFormat="1" ht="16.5" customHeight="1">
      <c r="A132" s="38"/>
      <c r="B132" s="39"/>
      <c r="C132" s="196" t="s">
        <v>306</v>
      </c>
      <c r="D132" s="196" t="s">
        <v>121</v>
      </c>
      <c r="E132" s="197" t="s">
        <v>307</v>
      </c>
      <c r="F132" s="198" t="s">
        <v>308</v>
      </c>
      <c r="G132" s="199" t="s">
        <v>138</v>
      </c>
      <c r="H132" s="200">
        <v>60</v>
      </c>
      <c r="I132" s="201"/>
      <c r="J132" s="202">
        <f>ROUND(I132*H132,2)</f>
        <v>0</v>
      </c>
      <c r="K132" s="198" t="s">
        <v>213</v>
      </c>
      <c r="L132" s="44"/>
      <c r="M132" s="203" t="s">
        <v>32</v>
      </c>
      <c r="N132" s="204" t="s">
        <v>47</v>
      </c>
      <c r="O132" s="84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7" t="s">
        <v>126</v>
      </c>
      <c r="AT132" s="207" t="s">
        <v>121</v>
      </c>
      <c r="AU132" s="207" t="s">
        <v>84</v>
      </c>
      <c r="AY132" s="16" t="s">
        <v>120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6" t="s">
        <v>84</v>
      </c>
      <c r="BK132" s="208">
        <f>ROUND(I132*H132,2)</f>
        <v>0</v>
      </c>
      <c r="BL132" s="16" t="s">
        <v>126</v>
      </c>
      <c r="BM132" s="207" t="s">
        <v>309</v>
      </c>
    </row>
    <row r="133" spans="1:47" s="2" customFormat="1" ht="12">
      <c r="A133" s="38"/>
      <c r="B133" s="39"/>
      <c r="C133" s="40"/>
      <c r="D133" s="257" t="s">
        <v>214</v>
      </c>
      <c r="E133" s="40"/>
      <c r="F133" s="258" t="s">
        <v>310</v>
      </c>
      <c r="G133" s="40"/>
      <c r="H133" s="40"/>
      <c r="I133" s="259"/>
      <c r="J133" s="40"/>
      <c r="K133" s="40"/>
      <c r="L133" s="44"/>
      <c r="M133" s="260"/>
      <c r="N133" s="26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214</v>
      </c>
      <c r="AU133" s="16" t="s">
        <v>84</v>
      </c>
    </row>
    <row r="134" spans="1:65" s="2" customFormat="1" ht="16.5" customHeight="1">
      <c r="A134" s="38"/>
      <c r="B134" s="39"/>
      <c r="C134" s="196" t="s">
        <v>196</v>
      </c>
      <c r="D134" s="196" t="s">
        <v>121</v>
      </c>
      <c r="E134" s="197" t="s">
        <v>311</v>
      </c>
      <c r="F134" s="198" t="s">
        <v>312</v>
      </c>
      <c r="G134" s="199" t="s">
        <v>124</v>
      </c>
      <c r="H134" s="200">
        <v>30</v>
      </c>
      <c r="I134" s="201"/>
      <c r="J134" s="202">
        <f>ROUND(I134*H134,2)</f>
        <v>0</v>
      </c>
      <c r="K134" s="198" t="s">
        <v>213</v>
      </c>
      <c r="L134" s="44"/>
      <c r="M134" s="203" t="s">
        <v>32</v>
      </c>
      <c r="N134" s="204" t="s">
        <v>47</v>
      </c>
      <c r="O134" s="84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7" t="s">
        <v>126</v>
      </c>
      <c r="AT134" s="207" t="s">
        <v>121</v>
      </c>
      <c r="AU134" s="207" t="s">
        <v>84</v>
      </c>
      <c r="AY134" s="16" t="s">
        <v>120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6" t="s">
        <v>84</v>
      </c>
      <c r="BK134" s="208">
        <f>ROUND(I134*H134,2)</f>
        <v>0</v>
      </c>
      <c r="BL134" s="16" t="s">
        <v>126</v>
      </c>
      <c r="BM134" s="207" t="s">
        <v>313</v>
      </c>
    </row>
    <row r="135" spans="1:47" s="2" customFormat="1" ht="12">
      <c r="A135" s="38"/>
      <c r="B135" s="39"/>
      <c r="C135" s="40"/>
      <c r="D135" s="257" t="s">
        <v>214</v>
      </c>
      <c r="E135" s="40"/>
      <c r="F135" s="258" t="s">
        <v>314</v>
      </c>
      <c r="G135" s="40"/>
      <c r="H135" s="40"/>
      <c r="I135" s="259"/>
      <c r="J135" s="40"/>
      <c r="K135" s="40"/>
      <c r="L135" s="44"/>
      <c r="M135" s="260"/>
      <c r="N135" s="26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214</v>
      </c>
      <c r="AU135" s="16" t="s">
        <v>84</v>
      </c>
    </row>
    <row r="136" spans="1:65" s="2" customFormat="1" ht="16.5" customHeight="1">
      <c r="A136" s="38"/>
      <c r="B136" s="39"/>
      <c r="C136" s="196" t="s">
        <v>315</v>
      </c>
      <c r="D136" s="196" t="s">
        <v>121</v>
      </c>
      <c r="E136" s="197" t="s">
        <v>316</v>
      </c>
      <c r="F136" s="198" t="s">
        <v>317</v>
      </c>
      <c r="G136" s="199" t="s">
        <v>212</v>
      </c>
      <c r="H136" s="200">
        <v>20</v>
      </c>
      <c r="I136" s="201"/>
      <c r="J136" s="202">
        <f>ROUND(I136*H136,2)</f>
        <v>0</v>
      </c>
      <c r="K136" s="198" t="s">
        <v>213</v>
      </c>
      <c r="L136" s="44"/>
      <c r="M136" s="203" t="s">
        <v>32</v>
      </c>
      <c r="N136" s="204" t="s">
        <v>47</v>
      </c>
      <c r="O136" s="84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7" t="s">
        <v>126</v>
      </c>
      <c r="AT136" s="207" t="s">
        <v>121</v>
      </c>
      <c r="AU136" s="207" t="s">
        <v>84</v>
      </c>
      <c r="AY136" s="16" t="s">
        <v>120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6" t="s">
        <v>84</v>
      </c>
      <c r="BK136" s="208">
        <f>ROUND(I136*H136,2)</f>
        <v>0</v>
      </c>
      <c r="BL136" s="16" t="s">
        <v>126</v>
      </c>
      <c r="BM136" s="207" t="s">
        <v>318</v>
      </c>
    </row>
    <row r="137" spans="1:47" s="2" customFormat="1" ht="12">
      <c r="A137" s="38"/>
      <c r="B137" s="39"/>
      <c r="C137" s="40"/>
      <c r="D137" s="257" t="s">
        <v>214</v>
      </c>
      <c r="E137" s="40"/>
      <c r="F137" s="258" t="s">
        <v>319</v>
      </c>
      <c r="G137" s="40"/>
      <c r="H137" s="40"/>
      <c r="I137" s="259"/>
      <c r="J137" s="40"/>
      <c r="K137" s="40"/>
      <c r="L137" s="44"/>
      <c r="M137" s="260"/>
      <c r="N137" s="26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214</v>
      </c>
      <c r="AU137" s="16" t="s">
        <v>84</v>
      </c>
    </row>
    <row r="138" spans="1:65" s="2" customFormat="1" ht="16.5" customHeight="1">
      <c r="A138" s="38"/>
      <c r="B138" s="39"/>
      <c r="C138" s="196" t="s">
        <v>200</v>
      </c>
      <c r="D138" s="196" t="s">
        <v>121</v>
      </c>
      <c r="E138" s="197" t="s">
        <v>320</v>
      </c>
      <c r="F138" s="198" t="s">
        <v>321</v>
      </c>
      <c r="G138" s="199" t="s">
        <v>212</v>
      </c>
      <c r="H138" s="200">
        <v>20</v>
      </c>
      <c r="I138" s="201"/>
      <c r="J138" s="202">
        <f>ROUND(I138*H138,2)</f>
        <v>0</v>
      </c>
      <c r="K138" s="198" t="s">
        <v>213</v>
      </c>
      <c r="L138" s="44"/>
      <c r="M138" s="203" t="s">
        <v>32</v>
      </c>
      <c r="N138" s="204" t="s">
        <v>47</v>
      </c>
      <c r="O138" s="84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7" t="s">
        <v>126</v>
      </c>
      <c r="AT138" s="207" t="s">
        <v>121</v>
      </c>
      <c r="AU138" s="207" t="s">
        <v>84</v>
      </c>
      <c r="AY138" s="16" t="s">
        <v>120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6" t="s">
        <v>84</v>
      </c>
      <c r="BK138" s="208">
        <f>ROUND(I138*H138,2)</f>
        <v>0</v>
      </c>
      <c r="BL138" s="16" t="s">
        <v>126</v>
      </c>
      <c r="BM138" s="207" t="s">
        <v>140</v>
      </c>
    </row>
    <row r="139" spans="1:47" s="2" customFormat="1" ht="12">
      <c r="A139" s="38"/>
      <c r="B139" s="39"/>
      <c r="C139" s="40"/>
      <c r="D139" s="257" t="s">
        <v>214</v>
      </c>
      <c r="E139" s="40"/>
      <c r="F139" s="258" t="s">
        <v>322</v>
      </c>
      <c r="G139" s="40"/>
      <c r="H139" s="40"/>
      <c r="I139" s="259"/>
      <c r="J139" s="40"/>
      <c r="K139" s="40"/>
      <c r="L139" s="44"/>
      <c r="M139" s="260"/>
      <c r="N139" s="26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214</v>
      </c>
      <c r="AU139" s="16" t="s">
        <v>84</v>
      </c>
    </row>
    <row r="140" spans="1:65" s="2" customFormat="1" ht="16.5" customHeight="1">
      <c r="A140" s="38"/>
      <c r="B140" s="39"/>
      <c r="C140" s="196" t="s">
        <v>323</v>
      </c>
      <c r="D140" s="196" t="s">
        <v>121</v>
      </c>
      <c r="E140" s="197" t="s">
        <v>324</v>
      </c>
      <c r="F140" s="198" t="s">
        <v>325</v>
      </c>
      <c r="G140" s="199" t="s">
        <v>138</v>
      </c>
      <c r="H140" s="200">
        <v>20</v>
      </c>
      <c r="I140" s="201"/>
      <c r="J140" s="202">
        <f>ROUND(I140*H140,2)</f>
        <v>0</v>
      </c>
      <c r="K140" s="198" t="s">
        <v>213</v>
      </c>
      <c r="L140" s="44"/>
      <c r="M140" s="203" t="s">
        <v>32</v>
      </c>
      <c r="N140" s="204" t="s">
        <v>47</v>
      </c>
      <c r="O140" s="84"/>
      <c r="P140" s="205">
        <f>O140*H140</f>
        <v>0</v>
      </c>
      <c r="Q140" s="205">
        <v>0</v>
      </c>
      <c r="R140" s="205">
        <f>Q140*H140</f>
        <v>0</v>
      </c>
      <c r="S140" s="205">
        <v>0.000449</v>
      </c>
      <c r="T140" s="206">
        <f>S140*H140</f>
        <v>0.00898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7" t="s">
        <v>84</v>
      </c>
      <c r="AT140" s="207" t="s">
        <v>121</v>
      </c>
      <c r="AU140" s="207" t="s">
        <v>84</v>
      </c>
      <c r="AY140" s="16" t="s">
        <v>120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6" t="s">
        <v>84</v>
      </c>
      <c r="BK140" s="208">
        <f>ROUND(I140*H140,2)</f>
        <v>0</v>
      </c>
      <c r="BL140" s="16" t="s">
        <v>84</v>
      </c>
      <c r="BM140" s="207" t="s">
        <v>326</v>
      </c>
    </row>
    <row r="141" spans="1:47" s="2" customFormat="1" ht="12">
      <c r="A141" s="38"/>
      <c r="B141" s="39"/>
      <c r="C141" s="40"/>
      <c r="D141" s="257" t="s">
        <v>214</v>
      </c>
      <c r="E141" s="40"/>
      <c r="F141" s="258" t="s">
        <v>327</v>
      </c>
      <c r="G141" s="40"/>
      <c r="H141" s="40"/>
      <c r="I141" s="259"/>
      <c r="J141" s="40"/>
      <c r="K141" s="40"/>
      <c r="L141" s="44"/>
      <c r="M141" s="260"/>
      <c r="N141" s="26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214</v>
      </c>
      <c r="AU141" s="16" t="s">
        <v>84</v>
      </c>
    </row>
    <row r="142" spans="1:65" s="2" customFormat="1" ht="16.5" customHeight="1">
      <c r="A142" s="38"/>
      <c r="B142" s="39"/>
      <c r="C142" s="196" t="s">
        <v>203</v>
      </c>
      <c r="D142" s="196" t="s">
        <v>121</v>
      </c>
      <c r="E142" s="197" t="s">
        <v>328</v>
      </c>
      <c r="F142" s="198" t="s">
        <v>329</v>
      </c>
      <c r="G142" s="199" t="s">
        <v>138</v>
      </c>
      <c r="H142" s="200">
        <v>10</v>
      </c>
      <c r="I142" s="201"/>
      <c r="J142" s="202">
        <f>ROUND(I142*H142,2)</f>
        <v>0</v>
      </c>
      <c r="K142" s="198" t="s">
        <v>213</v>
      </c>
      <c r="L142" s="44"/>
      <c r="M142" s="203" t="s">
        <v>32</v>
      </c>
      <c r="N142" s="204" t="s">
        <v>47</v>
      </c>
      <c r="O142" s="84"/>
      <c r="P142" s="205">
        <f>O142*H142</f>
        <v>0</v>
      </c>
      <c r="Q142" s="205">
        <v>0</v>
      </c>
      <c r="R142" s="205">
        <f>Q142*H142</f>
        <v>0</v>
      </c>
      <c r="S142" s="205">
        <v>0.000673</v>
      </c>
      <c r="T142" s="206">
        <f>S142*H142</f>
        <v>0.00673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7" t="s">
        <v>84</v>
      </c>
      <c r="AT142" s="207" t="s">
        <v>121</v>
      </c>
      <c r="AU142" s="207" t="s">
        <v>84</v>
      </c>
      <c r="AY142" s="16" t="s">
        <v>120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6" t="s">
        <v>84</v>
      </c>
      <c r="BK142" s="208">
        <f>ROUND(I142*H142,2)</f>
        <v>0</v>
      </c>
      <c r="BL142" s="16" t="s">
        <v>84</v>
      </c>
      <c r="BM142" s="207" t="s">
        <v>330</v>
      </c>
    </row>
    <row r="143" spans="1:47" s="2" customFormat="1" ht="12">
      <c r="A143" s="38"/>
      <c r="B143" s="39"/>
      <c r="C143" s="40"/>
      <c r="D143" s="257" t="s">
        <v>214</v>
      </c>
      <c r="E143" s="40"/>
      <c r="F143" s="258" t="s">
        <v>331</v>
      </c>
      <c r="G143" s="40"/>
      <c r="H143" s="40"/>
      <c r="I143" s="259"/>
      <c r="J143" s="40"/>
      <c r="K143" s="40"/>
      <c r="L143" s="44"/>
      <c r="M143" s="260"/>
      <c r="N143" s="26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214</v>
      </c>
      <c r="AU143" s="16" t="s">
        <v>84</v>
      </c>
    </row>
    <row r="144" spans="1:65" s="2" customFormat="1" ht="16.5" customHeight="1">
      <c r="A144" s="38"/>
      <c r="B144" s="39"/>
      <c r="C144" s="196" t="s">
        <v>332</v>
      </c>
      <c r="D144" s="196" t="s">
        <v>121</v>
      </c>
      <c r="E144" s="197" t="s">
        <v>333</v>
      </c>
      <c r="F144" s="198" t="s">
        <v>334</v>
      </c>
      <c r="G144" s="199" t="s">
        <v>138</v>
      </c>
      <c r="H144" s="200">
        <v>10</v>
      </c>
      <c r="I144" s="201"/>
      <c r="J144" s="202">
        <f>ROUND(I144*H144,2)</f>
        <v>0</v>
      </c>
      <c r="K144" s="198" t="s">
        <v>213</v>
      </c>
      <c r="L144" s="44"/>
      <c r="M144" s="203" t="s">
        <v>32</v>
      </c>
      <c r="N144" s="204" t="s">
        <v>47</v>
      </c>
      <c r="O144" s="84"/>
      <c r="P144" s="205">
        <f>O144*H144</f>
        <v>0</v>
      </c>
      <c r="Q144" s="205">
        <v>0</v>
      </c>
      <c r="R144" s="205">
        <f>Q144*H144</f>
        <v>0</v>
      </c>
      <c r="S144" s="205">
        <v>0.0005</v>
      </c>
      <c r="T144" s="206">
        <f>S144*H144</f>
        <v>0.005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7" t="s">
        <v>84</v>
      </c>
      <c r="AT144" s="207" t="s">
        <v>121</v>
      </c>
      <c r="AU144" s="207" t="s">
        <v>84</v>
      </c>
      <c r="AY144" s="16" t="s">
        <v>120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6" t="s">
        <v>84</v>
      </c>
      <c r="BK144" s="208">
        <f>ROUND(I144*H144,2)</f>
        <v>0</v>
      </c>
      <c r="BL144" s="16" t="s">
        <v>84</v>
      </c>
      <c r="BM144" s="207" t="s">
        <v>335</v>
      </c>
    </row>
    <row r="145" spans="1:47" s="2" customFormat="1" ht="12">
      <c r="A145" s="38"/>
      <c r="B145" s="39"/>
      <c r="C145" s="40"/>
      <c r="D145" s="257" t="s">
        <v>214</v>
      </c>
      <c r="E145" s="40"/>
      <c r="F145" s="258" t="s">
        <v>336</v>
      </c>
      <c r="G145" s="40"/>
      <c r="H145" s="40"/>
      <c r="I145" s="259"/>
      <c r="J145" s="40"/>
      <c r="K145" s="40"/>
      <c r="L145" s="44"/>
      <c r="M145" s="260"/>
      <c r="N145" s="26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214</v>
      </c>
      <c r="AU145" s="16" t="s">
        <v>84</v>
      </c>
    </row>
    <row r="146" spans="1:65" s="2" customFormat="1" ht="16.5" customHeight="1">
      <c r="A146" s="38"/>
      <c r="B146" s="39"/>
      <c r="C146" s="196" t="s">
        <v>261</v>
      </c>
      <c r="D146" s="196" t="s">
        <v>121</v>
      </c>
      <c r="E146" s="197" t="s">
        <v>337</v>
      </c>
      <c r="F146" s="198" t="s">
        <v>338</v>
      </c>
      <c r="G146" s="199" t="s">
        <v>138</v>
      </c>
      <c r="H146" s="200">
        <v>20</v>
      </c>
      <c r="I146" s="201"/>
      <c r="J146" s="202">
        <f>ROUND(I146*H146,2)</f>
        <v>0</v>
      </c>
      <c r="K146" s="198" t="s">
        <v>213</v>
      </c>
      <c r="L146" s="44"/>
      <c r="M146" s="203" t="s">
        <v>32</v>
      </c>
      <c r="N146" s="204" t="s">
        <v>47</v>
      </c>
      <c r="O146" s="84"/>
      <c r="P146" s="205">
        <f>O146*H146</f>
        <v>0</v>
      </c>
      <c r="Q146" s="205">
        <v>0</v>
      </c>
      <c r="R146" s="205">
        <f>Q146*H146</f>
        <v>0</v>
      </c>
      <c r="S146" s="205">
        <v>0.0013</v>
      </c>
      <c r="T146" s="206">
        <f>S146*H146</f>
        <v>0.026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7" t="s">
        <v>84</v>
      </c>
      <c r="AT146" s="207" t="s">
        <v>121</v>
      </c>
      <c r="AU146" s="207" t="s">
        <v>84</v>
      </c>
      <c r="AY146" s="16" t="s">
        <v>120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6" t="s">
        <v>84</v>
      </c>
      <c r="BK146" s="208">
        <f>ROUND(I146*H146,2)</f>
        <v>0</v>
      </c>
      <c r="BL146" s="16" t="s">
        <v>84</v>
      </c>
      <c r="BM146" s="207" t="s">
        <v>339</v>
      </c>
    </row>
    <row r="147" spans="1:47" s="2" customFormat="1" ht="12">
      <c r="A147" s="38"/>
      <c r="B147" s="39"/>
      <c r="C147" s="40"/>
      <c r="D147" s="257" t="s">
        <v>214</v>
      </c>
      <c r="E147" s="40"/>
      <c r="F147" s="258" t="s">
        <v>340</v>
      </c>
      <c r="G147" s="40"/>
      <c r="H147" s="40"/>
      <c r="I147" s="259"/>
      <c r="J147" s="40"/>
      <c r="K147" s="40"/>
      <c r="L147" s="44"/>
      <c r="M147" s="260"/>
      <c r="N147" s="26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214</v>
      </c>
      <c r="AU147" s="16" t="s">
        <v>84</v>
      </c>
    </row>
    <row r="148" spans="1:65" s="2" customFormat="1" ht="16.5" customHeight="1">
      <c r="A148" s="38"/>
      <c r="B148" s="39"/>
      <c r="C148" s="196" t="s">
        <v>341</v>
      </c>
      <c r="D148" s="196" t="s">
        <v>121</v>
      </c>
      <c r="E148" s="197" t="s">
        <v>342</v>
      </c>
      <c r="F148" s="198" t="s">
        <v>343</v>
      </c>
      <c r="G148" s="199" t="s">
        <v>124</v>
      </c>
      <c r="H148" s="200">
        <v>10</v>
      </c>
      <c r="I148" s="201"/>
      <c r="J148" s="202">
        <f>ROUND(I148*H148,2)</f>
        <v>0</v>
      </c>
      <c r="K148" s="198" t="s">
        <v>213</v>
      </c>
      <c r="L148" s="44"/>
      <c r="M148" s="203" t="s">
        <v>32</v>
      </c>
      <c r="N148" s="204" t="s">
        <v>47</v>
      </c>
      <c r="O148" s="84"/>
      <c r="P148" s="205">
        <f>O148*H148</f>
        <v>0</v>
      </c>
      <c r="Q148" s="205">
        <v>0</v>
      </c>
      <c r="R148" s="205">
        <f>Q148*H148</f>
        <v>0</v>
      </c>
      <c r="S148" s="205">
        <v>0.0001</v>
      </c>
      <c r="T148" s="206">
        <f>S148*H148</f>
        <v>0.001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7" t="s">
        <v>84</v>
      </c>
      <c r="AT148" s="207" t="s">
        <v>121</v>
      </c>
      <c r="AU148" s="207" t="s">
        <v>84</v>
      </c>
      <c r="AY148" s="16" t="s">
        <v>120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6" t="s">
        <v>84</v>
      </c>
      <c r="BK148" s="208">
        <f>ROUND(I148*H148,2)</f>
        <v>0</v>
      </c>
      <c r="BL148" s="16" t="s">
        <v>84</v>
      </c>
      <c r="BM148" s="207" t="s">
        <v>344</v>
      </c>
    </row>
    <row r="149" spans="1:47" s="2" customFormat="1" ht="12">
      <c r="A149" s="38"/>
      <c r="B149" s="39"/>
      <c r="C149" s="40"/>
      <c r="D149" s="257" t="s">
        <v>214</v>
      </c>
      <c r="E149" s="40"/>
      <c r="F149" s="258" t="s">
        <v>345</v>
      </c>
      <c r="G149" s="40"/>
      <c r="H149" s="40"/>
      <c r="I149" s="259"/>
      <c r="J149" s="40"/>
      <c r="K149" s="40"/>
      <c r="L149" s="44"/>
      <c r="M149" s="260"/>
      <c r="N149" s="26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214</v>
      </c>
      <c r="AU149" s="16" t="s">
        <v>84</v>
      </c>
    </row>
    <row r="150" spans="1:65" s="2" customFormat="1" ht="16.5" customHeight="1">
      <c r="A150" s="38"/>
      <c r="B150" s="39"/>
      <c r="C150" s="196" t="s">
        <v>265</v>
      </c>
      <c r="D150" s="196" t="s">
        <v>121</v>
      </c>
      <c r="E150" s="197" t="s">
        <v>346</v>
      </c>
      <c r="F150" s="198" t="s">
        <v>347</v>
      </c>
      <c r="G150" s="199" t="s">
        <v>124</v>
      </c>
      <c r="H150" s="200">
        <v>5</v>
      </c>
      <c r="I150" s="201"/>
      <c r="J150" s="202">
        <f>ROUND(I150*H150,2)</f>
        <v>0</v>
      </c>
      <c r="K150" s="198" t="s">
        <v>213</v>
      </c>
      <c r="L150" s="44"/>
      <c r="M150" s="203" t="s">
        <v>32</v>
      </c>
      <c r="N150" s="204" t="s">
        <v>47</v>
      </c>
      <c r="O150" s="84"/>
      <c r="P150" s="205">
        <f>O150*H150</f>
        <v>0</v>
      </c>
      <c r="Q150" s="205">
        <v>0</v>
      </c>
      <c r="R150" s="205">
        <f>Q150*H150</f>
        <v>0</v>
      </c>
      <c r="S150" s="205">
        <v>0.00026</v>
      </c>
      <c r="T150" s="206">
        <f>S150*H150</f>
        <v>0.0013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7" t="s">
        <v>84</v>
      </c>
      <c r="AT150" s="207" t="s">
        <v>121</v>
      </c>
      <c r="AU150" s="207" t="s">
        <v>84</v>
      </c>
      <c r="AY150" s="16" t="s">
        <v>120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6" t="s">
        <v>84</v>
      </c>
      <c r="BK150" s="208">
        <f>ROUND(I150*H150,2)</f>
        <v>0</v>
      </c>
      <c r="BL150" s="16" t="s">
        <v>84</v>
      </c>
      <c r="BM150" s="207" t="s">
        <v>348</v>
      </c>
    </row>
    <row r="151" spans="1:47" s="2" customFormat="1" ht="12">
      <c r="A151" s="38"/>
      <c r="B151" s="39"/>
      <c r="C151" s="40"/>
      <c r="D151" s="257" t="s">
        <v>214</v>
      </c>
      <c r="E151" s="40"/>
      <c r="F151" s="258" t="s">
        <v>349</v>
      </c>
      <c r="G151" s="40"/>
      <c r="H151" s="40"/>
      <c r="I151" s="259"/>
      <c r="J151" s="40"/>
      <c r="K151" s="40"/>
      <c r="L151" s="44"/>
      <c r="M151" s="260"/>
      <c r="N151" s="26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214</v>
      </c>
      <c r="AU151" s="16" t="s">
        <v>84</v>
      </c>
    </row>
    <row r="152" spans="1:65" s="2" customFormat="1" ht="16.5" customHeight="1">
      <c r="A152" s="38"/>
      <c r="B152" s="39"/>
      <c r="C152" s="196" t="s">
        <v>350</v>
      </c>
      <c r="D152" s="196" t="s">
        <v>121</v>
      </c>
      <c r="E152" s="197" t="s">
        <v>351</v>
      </c>
      <c r="F152" s="198" t="s">
        <v>352</v>
      </c>
      <c r="G152" s="199" t="s">
        <v>124</v>
      </c>
      <c r="H152" s="200">
        <v>20</v>
      </c>
      <c r="I152" s="201"/>
      <c r="J152" s="202">
        <f>ROUND(I152*H152,2)</f>
        <v>0</v>
      </c>
      <c r="K152" s="198" t="s">
        <v>213</v>
      </c>
      <c r="L152" s="44"/>
      <c r="M152" s="203" t="s">
        <v>32</v>
      </c>
      <c r="N152" s="204" t="s">
        <v>47</v>
      </c>
      <c r="O152" s="84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7" t="s">
        <v>126</v>
      </c>
      <c r="AT152" s="207" t="s">
        <v>121</v>
      </c>
      <c r="AU152" s="207" t="s">
        <v>84</v>
      </c>
      <c r="AY152" s="16" t="s">
        <v>120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6" t="s">
        <v>84</v>
      </c>
      <c r="BK152" s="208">
        <f>ROUND(I152*H152,2)</f>
        <v>0</v>
      </c>
      <c r="BL152" s="16" t="s">
        <v>126</v>
      </c>
      <c r="BM152" s="207" t="s">
        <v>353</v>
      </c>
    </row>
    <row r="153" spans="1:47" s="2" customFormat="1" ht="12">
      <c r="A153" s="38"/>
      <c r="B153" s="39"/>
      <c r="C153" s="40"/>
      <c r="D153" s="257" t="s">
        <v>214</v>
      </c>
      <c r="E153" s="40"/>
      <c r="F153" s="258" t="s">
        <v>354</v>
      </c>
      <c r="G153" s="40"/>
      <c r="H153" s="40"/>
      <c r="I153" s="259"/>
      <c r="J153" s="40"/>
      <c r="K153" s="40"/>
      <c r="L153" s="44"/>
      <c r="M153" s="260"/>
      <c r="N153" s="26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214</v>
      </c>
      <c r="AU153" s="16" t="s">
        <v>84</v>
      </c>
    </row>
    <row r="154" spans="1:65" s="2" customFormat="1" ht="16.5" customHeight="1">
      <c r="A154" s="38"/>
      <c r="B154" s="39"/>
      <c r="C154" s="196" t="s">
        <v>269</v>
      </c>
      <c r="D154" s="196" t="s">
        <v>121</v>
      </c>
      <c r="E154" s="197" t="s">
        <v>355</v>
      </c>
      <c r="F154" s="198" t="s">
        <v>356</v>
      </c>
      <c r="G154" s="199" t="s">
        <v>124</v>
      </c>
      <c r="H154" s="200">
        <v>4</v>
      </c>
      <c r="I154" s="201"/>
      <c r="J154" s="202">
        <f>ROUND(I154*H154,2)</f>
        <v>0</v>
      </c>
      <c r="K154" s="198" t="s">
        <v>213</v>
      </c>
      <c r="L154" s="44"/>
      <c r="M154" s="203" t="s">
        <v>32</v>
      </c>
      <c r="N154" s="204" t="s">
        <v>47</v>
      </c>
      <c r="O154" s="84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7" t="s">
        <v>126</v>
      </c>
      <c r="AT154" s="207" t="s">
        <v>121</v>
      </c>
      <c r="AU154" s="207" t="s">
        <v>84</v>
      </c>
      <c r="AY154" s="16" t="s">
        <v>120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6" t="s">
        <v>84</v>
      </c>
      <c r="BK154" s="208">
        <f>ROUND(I154*H154,2)</f>
        <v>0</v>
      </c>
      <c r="BL154" s="16" t="s">
        <v>126</v>
      </c>
      <c r="BM154" s="207" t="s">
        <v>357</v>
      </c>
    </row>
    <row r="155" spans="1:47" s="2" customFormat="1" ht="12">
      <c r="A155" s="38"/>
      <c r="B155" s="39"/>
      <c r="C155" s="40"/>
      <c r="D155" s="257" t="s">
        <v>214</v>
      </c>
      <c r="E155" s="40"/>
      <c r="F155" s="258" t="s">
        <v>358</v>
      </c>
      <c r="G155" s="40"/>
      <c r="H155" s="40"/>
      <c r="I155" s="259"/>
      <c r="J155" s="40"/>
      <c r="K155" s="40"/>
      <c r="L155" s="44"/>
      <c r="M155" s="260"/>
      <c r="N155" s="26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214</v>
      </c>
      <c r="AU155" s="16" t="s">
        <v>84</v>
      </c>
    </row>
    <row r="156" spans="1:65" s="2" customFormat="1" ht="16.5" customHeight="1">
      <c r="A156" s="38"/>
      <c r="B156" s="39"/>
      <c r="C156" s="196" t="s">
        <v>359</v>
      </c>
      <c r="D156" s="196" t="s">
        <v>121</v>
      </c>
      <c r="E156" s="197" t="s">
        <v>360</v>
      </c>
      <c r="F156" s="198" t="s">
        <v>361</v>
      </c>
      <c r="G156" s="199" t="s">
        <v>124</v>
      </c>
      <c r="H156" s="200">
        <v>20</v>
      </c>
      <c r="I156" s="201"/>
      <c r="J156" s="202">
        <f>ROUND(I156*H156,2)</f>
        <v>0</v>
      </c>
      <c r="K156" s="198" t="s">
        <v>213</v>
      </c>
      <c r="L156" s="44"/>
      <c r="M156" s="203" t="s">
        <v>32</v>
      </c>
      <c r="N156" s="204" t="s">
        <v>47</v>
      </c>
      <c r="O156" s="84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7" t="s">
        <v>126</v>
      </c>
      <c r="AT156" s="207" t="s">
        <v>121</v>
      </c>
      <c r="AU156" s="207" t="s">
        <v>84</v>
      </c>
      <c r="AY156" s="16" t="s">
        <v>120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6" t="s">
        <v>84</v>
      </c>
      <c r="BK156" s="208">
        <f>ROUND(I156*H156,2)</f>
        <v>0</v>
      </c>
      <c r="BL156" s="16" t="s">
        <v>126</v>
      </c>
      <c r="BM156" s="207" t="s">
        <v>362</v>
      </c>
    </row>
    <row r="157" spans="1:47" s="2" customFormat="1" ht="12">
      <c r="A157" s="38"/>
      <c r="B157" s="39"/>
      <c r="C157" s="40"/>
      <c r="D157" s="257" t="s">
        <v>214</v>
      </c>
      <c r="E157" s="40"/>
      <c r="F157" s="258" t="s">
        <v>363</v>
      </c>
      <c r="G157" s="40"/>
      <c r="H157" s="40"/>
      <c r="I157" s="259"/>
      <c r="J157" s="40"/>
      <c r="K157" s="40"/>
      <c r="L157" s="44"/>
      <c r="M157" s="260"/>
      <c r="N157" s="26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214</v>
      </c>
      <c r="AU157" s="16" t="s">
        <v>84</v>
      </c>
    </row>
    <row r="158" spans="1:65" s="2" customFormat="1" ht="16.5" customHeight="1">
      <c r="A158" s="38"/>
      <c r="B158" s="39"/>
      <c r="C158" s="196" t="s">
        <v>273</v>
      </c>
      <c r="D158" s="196" t="s">
        <v>121</v>
      </c>
      <c r="E158" s="197" t="s">
        <v>364</v>
      </c>
      <c r="F158" s="198" t="s">
        <v>365</v>
      </c>
      <c r="G158" s="199" t="s">
        <v>124</v>
      </c>
      <c r="H158" s="200">
        <v>20</v>
      </c>
      <c r="I158" s="201"/>
      <c r="J158" s="202">
        <f>ROUND(I158*H158,2)</f>
        <v>0</v>
      </c>
      <c r="K158" s="198" t="s">
        <v>213</v>
      </c>
      <c r="L158" s="44"/>
      <c r="M158" s="203" t="s">
        <v>32</v>
      </c>
      <c r="N158" s="204" t="s">
        <v>47</v>
      </c>
      <c r="O158" s="84"/>
      <c r="P158" s="205">
        <f>O158*H158</f>
        <v>0</v>
      </c>
      <c r="Q158" s="205">
        <v>0</v>
      </c>
      <c r="R158" s="205">
        <f>Q158*H158</f>
        <v>0</v>
      </c>
      <c r="S158" s="205">
        <v>0.004</v>
      </c>
      <c r="T158" s="206">
        <f>S158*H158</f>
        <v>0.08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7" t="s">
        <v>84</v>
      </c>
      <c r="AT158" s="207" t="s">
        <v>121</v>
      </c>
      <c r="AU158" s="207" t="s">
        <v>84</v>
      </c>
      <c r="AY158" s="16" t="s">
        <v>120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6" t="s">
        <v>84</v>
      </c>
      <c r="BK158" s="208">
        <f>ROUND(I158*H158,2)</f>
        <v>0</v>
      </c>
      <c r="BL158" s="16" t="s">
        <v>84</v>
      </c>
      <c r="BM158" s="207" t="s">
        <v>366</v>
      </c>
    </row>
    <row r="159" spans="1:47" s="2" customFormat="1" ht="12">
      <c r="A159" s="38"/>
      <c r="B159" s="39"/>
      <c r="C159" s="40"/>
      <c r="D159" s="257" t="s">
        <v>214</v>
      </c>
      <c r="E159" s="40"/>
      <c r="F159" s="258" t="s">
        <v>367</v>
      </c>
      <c r="G159" s="40"/>
      <c r="H159" s="40"/>
      <c r="I159" s="259"/>
      <c r="J159" s="40"/>
      <c r="K159" s="40"/>
      <c r="L159" s="44"/>
      <c r="M159" s="260"/>
      <c r="N159" s="26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214</v>
      </c>
      <c r="AU159" s="16" t="s">
        <v>84</v>
      </c>
    </row>
    <row r="160" spans="1:65" s="2" customFormat="1" ht="16.5" customHeight="1">
      <c r="A160" s="38"/>
      <c r="B160" s="39"/>
      <c r="C160" s="196" t="s">
        <v>368</v>
      </c>
      <c r="D160" s="196" t="s">
        <v>121</v>
      </c>
      <c r="E160" s="197" t="s">
        <v>369</v>
      </c>
      <c r="F160" s="198" t="s">
        <v>370</v>
      </c>
      <c r="G160" s="199" t="s">
        <v>124</v>
      </c>
      <c r="H160" s="200">
        <v>4</v>
      </c>
      <c r="I160" s="201"/>
      <c r="J160" s="202">
        <f>ROUND(I160*H160,2)</f>
        <v>0</v>
      </c>
      <c r="K160" s="198" t="s">
        <v>213</v>
      </c>
      <c r="L160" s="44"/>
      <c r="M160" s="203" t="s">
        <v>32</v>
      </c>
      <c r="N160" s="204" t="s">
        <v>47</v>
      </c>
      <c r="O160" s="84"/>
      <c r="P160" s="205">
        <f>O160*H160</f>
        <v>0</v>
      </c>
      <c r="Q160" s="205">
        <v>0</v>
      </c>
      <c r="R160" s="205">
        <f>Q160*H160</f>
        <v>0</v>
      </c>
      <c r="S160" s="205">
        <v>0.0002</v>
      </c>
      <c r="T160" s="206">
        <f>S160*H160</f>
        <v>0.0008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7" t="s">
        <v>84</v>
      </c>
      <c r="AT160" s="207" t="s">
        <v>121</v>
      </c>
      <c r="AU160" s="207" t="s">
        <v>84</v>
      </c>
      <c r="AY160" s="16" t="s">
        <v>120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6" t="s">
        <v>84</v>
      </c>
      <c r="BK160" s="208">
        <f>ROUND(I160*H160,2)</f>
        <v>0</v>
      </c>
      <c r="BL160" s="16" t="s">
        <v>84</v>
      </c>
      <c r="BM160" s="207" t="s">
        <v>371</v>
      </c>
    </row>
    <row r="161" spans="1:47" s="2" customFormat="1" ht="12">
      <c r="A161" s="38"/>
      <c r="B161" s="39"/>
      <c r="C161" s="40"/>
      <c r="D161" s="257" t="s">
        <v>214</v>
      </c>
      <c r="E161" s="40"/>
      <c r="F161" s="258" t="s">
        <v>372</v>
      </c>
      <c r="G161" s="40"/>
      <c r="H161" s="40"/>
      <c r="I161" s="259"/>
      <c r="J161" s="40"/>
      <c r="K161" s="40"/>
      <c r="L161" s="44"/>
      <c r="M161" s="260"/>
      <c r="N161" s="26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214</v>
      </c>
      <c r="AU161" s="16" t="s">
        <v>84</v>
      </c>
    </row>
    <row r="162" spans="1:65" s="2" customFormat="1" ht="16.5" customHeight="1">
      <c r="A162" s="38"/>
      <c r="B162" s="39"/>
      <c r="C162" s="196" t="s">
        <v>277</v>
      </c>
      <c r="D162" s="196" t="s">
        <v>121</v>
      </c>
      <c r="E162" s="197" t="s">
        <v>373</v>
      </c>
      <c r="F162" s="198" t="s">
        <v>374</v>
      </c>
      <c r="G162" s="199" t="s">
        <v>124</v>
      </c>
      <c r="H162" s="200">
        <v>20</v>
      </c>
      <c r="I162" s="201"/>
      <c r="J162" s="202">
        <f>ROUND(I162*H162,2)</f>
        <v>0</v>
      </c>
      <c r="K162" s="198" t="s">
        <v>213</v>
      </c>
      <c r="L162" s="44"/>
      <c r="M162" s="203" t="s">
        <v>32</v>
      </c>
      <c r="N162" s="204" t="s">
        <v>47</v>
      </c>
      <c r="O162" s="84"/>
      <c r="P162" s="205">
        <f>O162*H162</f>
        <v>0</v>
      </c>
      <c r="Q162" s="205">
        <v>0</v>
      </c>
      <c r="R162" s="205">
        <f>Q162*H162</f>
        <v>0</v>
      </c>
      <c r="S162" s="205">
        <v>1E-05</v>
      </c>
      <c r="T162" s="206">
        <f>S162*H162</f>
        <v>0.0002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7" t="s">
        <v>84</v>
      </c>
      <c r="AT162" s="207" t="s">
        <v>121</v>
      </c>
      <c r="AU162" s="207" t="s">
        <v>84</v>
      </c>
      <c r="AY162" s="16" t="s">
        <v>120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6" t="s">
        <v>84</v>
      </c>
      <c r="BK162" s="208">
        <f>ROUND(I162*H162,2)</f>
        <v>0</v>
      </c>
      <c r="BL162" s="16" t="s">
        <v>84</v>
      </c>
      <c r="BM162" s="207" t="s">
        <v>375</v>
      </c>
    </row>
    <row r="163" spans="1:47" s="2" customFormat="1" ht="12">
      <c r="A163" s="38"/>
      <c r="B163" s="39"/>
      <c r="C163" s="40"/>
      <c r="D163" s="257" t="s">
        <v>214</v>
      </c>
      <c r="E163" s="40"/>
      <c r="F163" s="258" t="s">
        <v>376</v>
      </c>
      <c r="G163" s="40"/>
      <c r="H163" s="40"/>
      <c r="I163" s="259"/>
      <c r="J163" s="40"/>
      <c r="K163" s="40"/>
      <c r="L163" s="44"/>
      <c r="M163" s="260"/>
      <c r="N163" s="26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6" t="s">
        <v>214</v>
      </c>
      <c r="AU163" s="16" t="s">
        <v>84</v>
      </c>
    </row>
    <row r="164" spans="1:65" s="2" customFormat="1" ht="16.5" customHeight="1">
      <c r="A164" s="38"/>
      <c r="B164" s="39"/>
      <c r="C164" s="196" t="s">
        <v>377</v>
      </c>
      <c r="D164" s="196" t="s">
        <v>121</v>
      </c>
      <c r="E164" s="197" t="s">
        <v>378</v>
      </c>
      <c r="F164" s="198" t="s">
        <v>379</v>
      </c>
      <c r="G164" s="199" t="s">
        <v>173</v>
      </c>
      <c r="H164" s="200">
        <v>80</v>
      </c>
      <c r="I164" s="201"/>
      <c r="J164" s="202">
        <f>ROUND(I164*H164,2)</f>
        <v>0</v>
      </c>
      <c r="K164" s="198" t="s">
        <v>213</v>
      </c>
      <c r="L164" s="44"/>
      <c r="M164" s="203" t="s">
        <v>32</v>
      </c>
      <c r="N164" s="204" t="s">
        <v>47</v>
      </c>
      <c r="O164" s="84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7" t="s">
        <v>174</v>
      </c>
      <c r="AT164" s="207" t="s">
        <v>121</v>
      </c>
      <c r="AU164" s="207" t="s">
        <v>84</v>
      </c>
      <c r="AY164" s="16" t="s">
        <v>120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6" t="s">
        <v>84</v>
      </c>
      <c r="BK164" s="208">
        <f>ROUND(I164*H164,2)</f>
        <v>0</v>
      </c>
      <c r="BL164" s="16" t="s">
        <v>174</v>
      </c>
      <c r="BM164" s="207" t="s">
        <v>380</v>
      </c>
    </row>
    <row r="165" spans="1:47" s="2" customFormat="1" ht="12">
      <c r="A165" s="38"/>
      <c r="B165" s="39"/>
      <c r="C165" s="40"/>
      <c r="D165" s="257" t="s">
        <v>214</v>
      </c>
      <c r="E165" s="40"/>
      <c r="F165" s="258" t="s">
        <v>381</v>
      </c>
      <c r="G165" s="40"/>
      <c r="H165" s="40"/>
      <c r="I165" s="259"/>
      <c r="J165" s="40"/>
      <c r="K165" s="40"/>
      <c r="L165" s="44"/>
      <c r="M165" s="260"/>
      <c r="N165" s="26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6" t="s">
        <v>214</v>
      </c>
      <c r="AU165" s="16" t="s">
        <v>84</v>
      </c>
    </row>
    <row r="166" spans="1:63" s="11" customFormat="1" ht="25.9" customHeight="1">
      <c r="A166" s="11"/>
      <c r="B166" s="182"/>
      <c r="C166" s="183"/>
      <c r="D166" s="184" t="s">
        <v>75</v>
      </c>
      <c r="E166" s="185" t="s">
        <v>134</v>
      </c>
      <c r="F166" s="185" t="s">
        <v>88</v>
      </c>
      <c r="G166" s="183"/>
      <c r="H166" s="183"/>
      <c r="I166" s="186"/>
      <c r="J166" s="187">
        <f>BK166</f>
        <v>0</v>
      </c>
      <c r="K166" s="183"/>
      <c r="L166" s="188"/>
      <c r="M166" s="189"/>
      <c r="N166" s="190"/>
      <c r="O166" s="190"/>
      <c r="P166" s="191">
        <f>P167</f>
        <v>0</v>
      </c>
      <c r="Q166" s="190"/>
      <c r="R166" s="191">
        <f>R167</f>
        <v>0.041</v>
      </c>
      <c r="S166" s="190"/>
      <c r="T166" s="192">
        <f>T167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193" t="s">
        <v>84</v>
      </c>
      <c r="AT166" s="194" t="s">
        <v>75</v>
      </c>
      <c r="AU166" s="194" t="s">
        <v>76</v>
      </c>
      <c r="AY166" s="193" t="s">
        <v>120</v>
      </c>
      <c r="BK166" s="195">
        <f>BK167</f>
        <v>0</v>
      </c>
    </row>
    <row r="167" spans="1:65" s="2" customFormat="1" ht="16.5" customHeight="1">
      <c r="A167" s="38"/>
      <c r="B167" s="39"/>
      <c r="C167" s="242" t="s">
        <v>282</v>
      </c>
      <c r="D167" s="242" t="s">
        <v>135</v>
      </c>
      <c r="E167" s="243" t="s">
        <v>255</v>
      </c>
      <c r="F167" s="244" t="s">
        <v>256</v>
      </c>
      <c r="G167" s="245" t="s">
        <v>138</v>
      </c>
      <c r="H167" s="246">
        <v>100</v>
      </c>
      <c r="I167" s="247"/>
      <c r="J167" s="248">
        <f>ROUND(I167*H167,2)</f>
        <v>0</v>
      </c>
      <c r="K167" s="244" t="s">
        <v>213</v>
      </c>
      <c r="L167" s="249"/>
      <c r="M167" s="262" t="s">
        <v>32</v>
      </c>
      <c r="N167" s="263" t="s">
        <v>47</v>
      </c>
      <c r="O167" s="254"/>
      <c r="P167" s="255">
        <f>O167*H167</f>
        <v>0</v>
      </c>
      <c r="Q167" s="255">
        <v>0.00041</v>
      </c>
      <c r="R167" s="255">
        <f>Q167*H167</f>
        <v>0.041</v>
      </c>
      <c r="S167" s="255">
        <v>0</v>
      </c>
      <c r="T167" s="25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7" t="s">
        <v>139</v>
      </c>
      <c r="AT167" s="207" t="s">
        <v>135</v>
      </c>
      <c r="AU167" s="207" t="s">
        <v>84</v>
      </c>
      <c r="AY167" s="16" t="s">
        <v>120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6" t="s">
        <v>84</v>
      </c>
      <c r="BK167" s="208">
        <f>ROUND(I167*H167,2)</f>
        <v>0</v>
      </c>
      <c r="BL167" s="16" t="s">
        <v>140</v>
      </c>
      <c r="BM167" s="207" t="s">
        <v>382</v>
      </c>
    </row>
    <row r="168" spans="1:31" s="2" customFormat="1" ht="6.95" customHeight="1">
      <c r="A168" s="38"/>
      <c r="B168" s="59"/>
      <c r="C168" s="60"/>
      <c r="D168" s="60"/>
      <c r="E168" s="60"/>
      <c r="F168" s="60"/>
      <c r="G168" s="60"/>
      <c r="H168" s="60"/>
      <c r="I168" s="60"/>
      <c r="J168" s="60"/>
      <c r="K168" s="60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password="CC35" sheet="1" objects="1" scenarios="1" formatColumns="0" formatRows="0" autoFilter="0"/>
  <autoFilter ref="C83:K16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7" r:id="rId1" display="https://podminky.urs.cz/item/CS_URS_2023_02/945421110"/>
    <hyperlink ref="F89" r:id="rId2" display="https://podminky.urs.cz/item/CS_URS_2023_02/971033141"/>
    <hyperlink ref="F91" r:id="rId3" display="https://podminky.urs.cz/item/CS_URS_2023_02/971033151"/>
    <hyperlink ref="F94" r:id="rId4" display="https://podminky.urs.cz/item/CS_URS_2023_02/741122016"/>
    <hyperlink ref="F97" r:id="rId5" display="https://podminky.urs.cz/item/CS_URS_2023_02/742110041"/>
    <hyperlink ref="F113" r:id="rId6" display="https://podminky.urs.cz/item/CS_URS_2023_02/751721111"/>
    <hyperlink ref="F115" r:id="rId7" display="https://podminky.urs.cz/item/CS_URS_2023_02/751721112"/>
    <hyperlink ref="F117" r:id="rId8" display="https://podminky.urs.cz/item/CS_URS_2023_02/751721811"/>
    <hyperlink ref="F119" r:id="rId9" display="https://podminky.urs.cz/item/CS_URS_2023_02/751721812"/>
    <hyperlink ref="F121" r:id="rId10" display="https://podminky.urs.cz/item/CS_URS_2023_02/751791122"/>
    <hyperlink ref="F123" r:id="rId11" display="https://podminky.urs.cz/item/CS_URS_2023_02/751791123"/>
    <hyperlink ref="F125" r:id="rId12" display="https://podminky.urs.cz/item/CS_URS_2023_02/751791151"/>
    <hyperlink ref="F127" r:id="rId13" display="https://podminky.urs.cz/item/CS_URS_2023_02/751791153"/>
    <hyperlink ref="F129" r:id="rId14" display="https://podminky.urs.cz/item/CS_URS_2023_02/751791154"/>
    <hyperlink ref="F131" r:id="rId15" display="https://podminky.urs.cz/item/CS_URS_2023_02/751791155"/>
    <hyperlink ref="F133" r:id="rId16" display="https://podminky.urs.cz/item/CS_URS_2023_02/751791182"/>
    <hyperlink ref="F135" r:id="rId17" display="https://podminky.urs.cz/item/CS_URS_2023_02/751791183"/>
    <hyperlink ref="F137" r:id="rId18" display="https://podminky.urs.cz/item/CS_URS_2023_02/751791301"/>
    <hyperlink ref="F139" r:id="rId19" display="https://podminky.urs.cz/item/CS_URS_2023_02/751791401"/>
    <hyperlink ref="F141" r:id="rId20" display="https://podminky.urs.cz/item/CS_URS_2023_02/751791822"/>
    <hyperlink ref="F143" r:id="rId21" display="https://podminky.urs.cz/item/CS_URS_2023_02/751791823"/>
    <hyperlink ref="F145" r:id="rId22" display="https://podminky.urs.cz/item/CS_URS_2023_02/751791881"/>
    <hyperlink ref="F147" r:id="rId23" display="https://podminky.urs.cz/item/CS_URS_2023_02/751791882"/>
    <hyperlink ref="F149" r:id="rId24" display="https://podminky.urs.cz/item/CS_URS_2023_02/751791883"/>
    <hyperlink ref="F151" r:id="rId25" display="https://podminky.urs.cz/item/CS_URS_2023_02/751791884"/>
    <hyperlink ref="F153" r:id="rId26" display="https://podminky.urs.cz/item/CS_URS_2023_02/751792004"/>
    <hyperlink ref="F155" r:id="rId27" display="https://podminky.urs.cz/item/CS_URS_2023_02/751792007"/>
    <hyperlink ref="F157" r:id="rId28" display="https://podminky.urs.cz/item/CS_URS_2023_02/751792008"/>
    <hyperlink ref="F159" r:id="rId29" display="https://podminky.urs.cz/item/CS_URS_2023_02/751792804"/>
    <hyperlink ref="F161" r:id="rId30" display="https://podminky.urs.cz/item/CS_URS_2023_02/751792807"/>
    <hyperlink ref="F163" r:id="rId31" display="https://podminky.urs.cz/item/CS_URS_2023_02/751792808"/>
    <hyperlink ref="F165" r:id="rId32" display="https://podminky.urs.cz/item/CS_URS_2023_02/75179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86</v>
      </c>
    </row>
    <row r="4" spans="2:46" s="1" customFormat="1" ht="24.95" customHeight="1">
      <c r="B4" s="19"/>
      <c r="D4" s="130" t="s">
        <v>97</v>
      </c>
      <c r="L4" s="19"/>
      <c r="M4" s="13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zakázky'!K6</f>
        <v>Opravy a revize klimatizací v obvodu SSZT OŘ HKR 2024</v>
      </c>
      <c r="F7" s="132"/>
      <c r="G7" s="132"/>
      <c r="H7" s="132"/>
      <c r="L7" s="19"/>
    </row>
    <row r="8" spans="1:31" s="2" customFormat="1" ht="12" customHeight="1">
      <c r="A8" s="38"/>
      <c r="B8" s="44"/>
      <c r="C8" s="38"/>
      <c r="D8" s="132" t="s">
        <v>98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383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32</v>
      </c>
      <c r="G11" s="38"/>
      <c r="H11" s="38"/>
      <c r="I11" s="132" t="s">
        <v>20</v>
      </c>
      <c r="J11" s="136" t="s">
        <v>32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zakázky'!AN8</f>
        <v>7. 12. 2023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tr">
        <f>IF('Rekapitulace zakázky'!AN10="","",'Rekapitulace zakázky'!AN10)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zakázky'!E11="","",'Rekapitulace zakázky'!E11)</f>
        <v xml:space="preserve"> </v>
      </c>
      <c r="F15" s="38"/>
      <c r="G15" s="38"/>
      <c r="H15" s="38"/>
      <c r="I15" s="132" t="s">
        <v>34</v>
      </c>
      <c r="J15" s="136" t="str">
        <f>IF('Rekapitulace zakázky'!AN11="","",'Rekapitulace zakázky'!AN11)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35</v>
      </c>
      <c r="E17" s="38"/>
      <c r="F17" s="38"/>
      <c r="G17" s="38"/>
      <c r="H17" s="38"/>
      <c r="I17" s="132" t="s">
        <v>31</v>
      </c>
      <c r="J17" s="32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zakázky'!E14</f>
        <v>Vyplň údaj</v>
      </c>
      <c r="F18" s="136"/>
      <c r="G18" s="136"/>
      <c r="H18" s="136"/>
      <c r="I18" s="132" t="s">
        <v>34</v>
      </c>
      <c r="J18" s="32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37</v>
      </c>
      <c r="E20" s="38"/>
      <c r="F20" s="38"/>
      <c r="G20" s="38"/>
      <c r="H20" s="38"/>
      <c r="I20" s="132" t="s">
        <v>31</v>
      </c>
      <c r="J20" s="136" t="str">
        <f>IF('Rekapitulace zakázky'!AN16="","",'Rekapitulace zakázky'!AN16)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zakázky'!E17="","",'Rekapitulace zakázky'!E17)</f>
        <v xml:space="preserve"> </v>
      </c>
      <c r="F21" s="38"/>
      <c r="G21" s="38"/>
      <c r="H21" s="38"/>
      <c r="I21" s="132" t="s">
        <v>34</v>
      </c>
      <c r="J21" s="136" t="str">
        <f>IF('Rekapitulace zakázky'!AN17="","",'Rekapitulace zakázky'!AN17)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39</v>
      </c>
      <c r="E23" s="38"/>
      <c r="F23" s="38"/>
      <c r="G23" s="38"/>
      <c r="H23" s="38"/>
      <c r="I23" s="132" t="s">
        <v>31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 xml:space="preserve"> </v>
      </c>
      <c r="F24" s="38"/>
      <c r="G24" s="38"/>
      <c r="H24" s="38"/>
      <c r="I24" s="132" t="s">
        <v>34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ROUND((SUM(BE80:BE83)),2)</f>
        <v>0</v>
      </c>
      <c r="G33" s="38"/>
      <c r="H33" s="38"/>
      <c r="I33" s="148">
        <v>0.21</v>
      </c>
      <c r="J33" s="147">
        <f>ROUND(((SUM(BE80:BE83))*I33),2)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ROUND((SUM(BF80:BF83)),2)</f>
        <v>0</v>
      </c>
      <c r="G34" s="38"/>
      <c r="H34" s="38"/>
      <c r="I34" s="148">
        <v>0.15</v>
      </c>
      <c r="J34" s="147">
        <f>ROUND(((SUM(BF80:BF83))*I34),2)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ROUND((SUM(BG80:BG83)),2)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ROUND((SUM(BH80:BH83)),2)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ROUND((SUM(BI80:BI83)),2)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2" t="s">
        <v>100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Opravy a revize klimatizací v obvodu SSZT OŘ HKR 2024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1" t="s">
        <v>98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PS_100 - VON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1" t="s">
        <v>22</v>
      </c>
      <c r="D52" s="40"/>
      <c r="E52" s="40"/>
      <c r="F52" s="26" t="str">
        <f>F12</f>
        <v>obvod SSZT HKR OŘ HKR</v>
      </c>
      <c r="G52" s="40"/>
      <c r="H52" s="40"/>
      <c r="I52" s="31" t="s">
        <v>24</v>
      </c>
      <c r="J52" s="72" t="str">
        <f>IF(J12="","",J12)</f>
        <v>7. 12. 2023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1" t="s">
        <v>30</v>
      </c>
      <c r="D54" s="40"/>
      <c r="E54" s="40"/>
      <c r="F54" s="26" t="str">
        <f>E15</f>
        <v xml:space="preserve"> </v>
      </c>
      <c r="G54" s="40"/>
      <c r="H54" s="40"/>
      <c r="I54" s="31" t="s">
        <v>37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1" t="s">
        <v>35</v>
      </c>
      <c r="D55" s="40"/>
      <c r="E55" s="40"/>
      <c r="F55" s="26" t="str">
        <f>IF(E18="","",E18)</f>
        <v>Vyplň údaj</v>
      </c>
      <c r="G55" s="40"/>
      <c r="H55" s="40"/>
      <c r="I55" s="31" t="s">
        <v>39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101</v>
      </c>
      <c r="D57" s="162"/>
      <c r="E57" s="162"/>
      <c r="F57" s="162"/>
      <c r="G57" s="162"/>
      <c r="H57" s="162"/>
      <c r="I57" s="162"/>
      <c r="J57" s="163" t="s">
        <v>102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103</v>
      </c>
    </row>
    <row r="60" spans="1:31" s="9" customFormat="1" ht="24.95" customHeight="1" hidden="1">
      <c r="A60" s="9"/>
      <c r="B60" s="165"/>
      <c r="C60" s="166"/>
      <c r="D60" s="167" t="s">
        <v>384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 hidden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 hidden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ht="12" hidden="1"/>
    <row r="64" ht="12" hidden="1"/>
    <row r="65" ht="12" hidden="1"/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2" t="s">
        <v>105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1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60" t="str">
        <f>E7</f>
        <v>Opravy a revize klimatizací v obvodu SSZT OŘ HKR 2024</v>
      </c>
      <c r="F70" s="31"/>
      <c r="G70" s="31"/>
      <c r="H70" s="31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1" t="s">
        <v>98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PS_100 - VON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1" t="s">
        <v>22</v>
      </c>
      <c r="D74" s="40"/>
      <c r="E74" s="40"/>
      <c r="F74" s="26" t="str">
        <f>F12</f>
        <v>obvod SSZT HKR OŘ HKR</v>
      </c>
      <c r="G74" s="40"/>
      <c r="H74" s="40"/>
      <c r="I74" s="31" t="s">
        <v>24</v>
      </c>
      <c r="J74" s="72" t="str">
        <f>IF(J12="","",J12)</f>
        <v>7. 12. 2023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1" t="s">
        <v>30</v>
      </c>
      <c r="D76" s="40"/>
      <c r="E76" s="40"/>
      <c r="F76" s="26" t="str">
        <f>E15</f>
        <v xml:space="preserve"> </v>
      </c>
      <c r="G76" s="40"/>
      <c r="H76" s="40"/>
      <c r="I76" s="31" t="s">
        <v>37</v>
      </c>
      <c r="J76" s="36" t="str">
        <f>E21</f>
        <v xml:space="preserve"> 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1" t="s">
        <v>35</v>
      </c>
      <c r="D77" s="40"/>
      <c r="E77" s="40"/>
      <c r="F77" s="26" t="str">
        <f>IF(E18="","",E18)</f>
        <v>Vyplň údaj</v>
      </c>
      <c r="G77" s="40"/>
      <c r="H77" s="40"/>
      <c r="I77" s="31" t="s">
        <v>39</v>
      </c>
      <c r="J77" s="36" t="str">
        <f>E24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106</v>
      </c>
      <c r="D79" s="174" t="s">
        <v>61</v>
      </c>
      <c r="E79" s="174" t="s">
        <v>57</v>
      </c>
      <c r="F79" s="174" t="s">
        <v>58</v>
      </c>
      <c r="G79" s="174" t="s">
        <v>107</v>
      </c>
      <c r="H79" s="174" t="s">
        <v>108</v>
      </c>
      <c r="I79" s="174" t="s">
        <v>109</v>
      </c>
      <c r="J79" s="174" t="s">
        <v>102</v>
      </c>
      <c r="K79" s="175" t="s">
        <v>110</v>
      </c>
      <c r="L79" s="176"/>
      <c r="M79" s="92" t="s">
        <v>32</v>
      </c>
      <c r="N79" s="93" t="s">
        <v>46</v>
      </c>
      <c r="O79" s="93" t="s">
        <v>111</v>
      </c>
      <c r="P79" s="93" t="s">
        <v>112</v>
      </c>
      <c r="Q79" s="93" t="s">
        <v>113</v>
      </c>
      <c r="R79" s="93" t="s">
        <v>114</v>
      </c>
      <c r="S79" s="93" t="s">
        <v>115</v>
      </c>
      <c r="T79" s="94" t="s">
        <v>116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117</v>
      </c>
      <c r="D80" s="40"/>
      <c r="E80" s="40"/>
      <c r="F80" s="40"/>
      <c r="G80" s="40"/>
      <c r="H80" s="40"/>
      <c r="I80" s="40"/>
      <c r="J80" s="177">
        <f>BK80</f>
        <v>0</v>
      </c>
      <c r="K80" s="40"/>
      <c r="L80" s="44"/>
      <c r="M80" s="95"/>
      <c r="N80" s="178"/>
      <c r="O80" s="96"/>
      <c r="P80" s="179">
        <f>P81</f>
        <v>0</v>
      </c>
      <c r="Q80" s="96"/>
      <c r="R80" s="179">
        <f>R81</f>
        <v>0</v>
      </c>
      <c r="S80" s="96"/>
      <c r="T80" s="180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6" t="s">
        <v>75</v>
      </c>
      <c r="AU80" s="16" t="s">
        <v>103</v>
      </c>
      <c r="BK80" s="181">
        <f>BK81</f>
        <v>0</v>
      </c>
    </row>
    <row r="81" spans="1:63" s="11" customFormat="1" ht="25.9" customHeight="1">
      <c r="A81" s="11"/>
      <c r="B81" s="182"/>
      <c r="C81" s="183"/>
      <c r="D81" s="184" t="s">
        <v>75</v>
      </c>
      <c r="E81" s="185" t="s">
        <v>385</v>
      </c>
      <c r="F81" s="185" t="s">
        <v>386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SUM(P82:P83)</f>
        <v>0</v>
      </c>
      <c r="Q81" s="190"/>
      <c r="R81" s="191">
        <f>SUM(R82:R83)</f>
        <v>0</v>
      </c>
      <c r="S81" s="190"/>
      <c r="T81" s="192">
        <f>SUM(T82:T83)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3" t="s">
        <v>126</v>
      </c>
      <c r="AT81" s="194" t="s">
        <v>75</v>
      </c>
      <c r="AU81" s="194" t="s">
        <v>76</v>
      </c>
      <c r="AY81" s="193" t="s">
        <v>120</v>
      </c>
      <c r="BK81" s="195">
        <f>SUM(BK82:BK83)</f>
        <v>0</v>
      </c>
    </row>
    <row r="82" spans="1:65" s="2" customFormat="1" ht="16.5" customHeight="1">
      <c r="A82" s="38"/>
      <c r="B82" s="39"/>
      <c r="C82" s="196" t="s">
        <v>84</v>
      </c>
      <c r="D82" s="196" t="s">
        <v>121</v>
      </c>
      <c r="E82" s="197" t="s">
        <v>387</v>
      </c>
      <c r="F82" s="198" t="s">
        <v>388</v>
      </c>
      <c r="G82" s="199" t="s">
        <v>212</v>
      </c>
      <c r="H82" s="200">
        <v>100</v>
      </c>
      <c r="I82" s="201"/>
      <c r="J82" s="202">
        <f>ROUND(I82*H82,2)</f>
        <v>0</v>
      </c>
      <c r="K82" s="198" t="s">
        <v>213</v>
      </c>
      <c r="L82" s="44"/>
      <c r="M82" s="203" t="s">
        <v>32</v>
      </c>
      <c r="N82" s="204" t="s">
        <v>47</v>
      </c>
      <c r="O82" s="84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7" t="s">
        <v>186</v>
      </c>
      <c r="AT82" s="207" t="s">
        <v>121</v>
      </c>
      <c r="AU82" s="207" t="s">
        <v>84</v>
      </c>
      <c r="AY82" s="16" t="s">
        <v>120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84</v>
      </c>
      <c r="BK82" s="208">
        <f>ROUND(I82*H82,2)</f>
        <v>0</v>
      </c>
      <c r="BL82" s="16" t="s">
        <v>186</v>
      </c>
      <c r="BM82" s="207" t="s">
        <v>86</v>
      </c>
    </row>
    <row r="83" spans="1:47" s="2" customFormat="1" ht="12">
      <c r="A83" s="38"/>
      <c r="B83" s="39"/>
      <c r="C83" s="40"/>
      <c r="D83" s="257" t="s">
        <v>214</v>
      </c>
      <c r="E83" s="40"/>
      <c r="F83" s="258" t="s">
        <v>389</v>
      </c>
      <c r="G83" s="40"/>
      <c r="H83" s="40"/>
      <c r="I83" s="259"/>
      <c r="J83" s="40"/>
      <c r="K83" s="40"/>
      <c r="L83" s="44"/>
      <c r="M83" s="264"/>
      <c r="N83" s="265"/>
      <c r="O83" s="254"/>
      <c r="P83" s="254"/>
      <c r="Q83" s="254"/>
      <c r="R83" s="254"/>
      <c r="S83" s="254"/>
      <c r="T83" s="266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6" t="s">
        <v>214</v>
      </c>
      <c r="AU83" s="16" t="s">
        <v>84</v>
      </c>
    </row>
    <row r="84" spans="1:31" s="2" customFormat="1" ht="6.95" customHeight="1">
      <c r="A84" s="38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44"/>
      <c r="M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</sheetData>
  <sheetProtection password="CC35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3" r:id="rId1" display="https://podminky.urs.cz/item/CS_URS_2023_02/HZS4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Jiroudek Lukáš</dc:creator>
  <cp:keywords/>
  <dc:description/>
  <cp:lastModifiedBy>Jiroudek Lukáš</cp:lastModifiedBy>
  <dcterms:created xsi:type="dcterms:W3CDTF">2023-12-18T07:32:43Z</dcterms:created>
  <dcterms:modified xsi:type="dcterms:W3CDTF">2023-12-18T07:32:50Z</dcterms:modified>
  <cp:category/>
  <cp:version/>
  <cp:contentType/>
  <cp:contentStatus/>
</cp:coreProperties>
</file>