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I:\UPN_SSZT_HKR\Stavby\Opravné práce a externí údržba\3) Specifikace\Oprava klimatizačních jednotek\ZD\"/>
    </mc:Choice>
  </mc:AlternateContent>
  <bookViews>
    <workbookView xWindow="0" yWindow="0" windowWidth="0" windowHeight="0"/>
  </bookViews>
  <sheets>
    <sheet name="Rekapitulace zakázky" sheetId="1" r:id="rId1"/>
    <sheet name="PS_01 - Servis" sheetId="2" r:id="rId2"/>
    <sheet name="PS_02 - Klimatizační jedn..." sheetId="3" r:id="rId3"/>
    <sheet name="PS_03 - Práce a montáže" sheetId="4" r:id="rId4"/>
    <sheet name="PS_100 - VON" sheetId="5" r:id="rId5"/>
  </sheets>
  <definedNames>
    <definedName name="_xlnm.Print_Area" localSheetId="0">'Rekapitulace zakázky'!$D$4:$AO$36,'Rekapitulace zakázky'!$C$42:$AQ$59</definedName>
    <definedName name="_xlnm.Print_Titles" localSheetId="0">'Rekapitulace zakázky'!$52:$52</definedName>
    <definedName name="_xlnm._FilterDatabase" localSheetId="1" hidden="1">'PS_01 - Servis'!$C$79:$K$87</definedName>
    <definedName name="_xlnm.Print_Area" localSheetId="1">'PS_01 - Servis'!$C$4:$J$39,'PS_01 - Servis'!$C$67:$K$87</definedName>
    <definedName name="_xlnm.Print_Titles" localSheetId="1">'PS_01 - Servis'!$79:$79</definedName>
    <definedName name="_xlnm._FilterDatabase" localSheetId="2" hidden="1">'PS_02 - Klimatizační jedn...'!$C$79:$K$98</definedName>
    <definedName name="_xlnm.Print_Area" localSheetId="2">'PS_02 - Klimatizační jedn...'!$C$4:$J$39,'PS_02 - Klimatizační jedn...'!$C$67:$K$98</definedName>
    <definedName name="_xlnm.Print_Titles" localSheetId="2">'PS_02 - Klimatizační jedn...'!$79:$79</definedName>
    <definedName name="_xlnm._FilterDatabase" localSheetId="3" hidden="1">'PS_03 - Práce a montáže'!$C$82:$K$164</definedName>
    <definedName name="_xlnm.Print_Area" localSheetId="3">'PS_03 - Práce a montáže'!$C$4:$J$39,'PS_03 - Práce a montáže'!$C$70:$K$164</definedName>
    <definedName name="_xlnm.Print_Titles" localSheetId="3">'PS_03 - Práce a montáže'!$82:$82</definedName>
    <definedName name="_xlnm._FilterDatabase" localSheetId="4" hidden="1">'PS_100 - VON'!$C$79:$K$83</definedName>
    <definedName name="_xlnm.Print_Area" localSheetId="4">'PS_100 - VON'!$C$4:$J$39,'PS_100 - VON'!$C$67:$K$83</definedName>
    <definedName name="_xlnm.Print_Titles" localSheetId="4">'PS_100 - VON'!$79:$79</definedName>
  </definedNames>
  <calcPr/>
</workbook>
</file>

<file path=xl/calcChain.xml><?xml version="1.0" encoding="utf-8"?>
<calcChain xmlns="http://schemas.openxmlformats.org/spreadsheetml/2006/main">
  <c i="5" l="1" r="J37"/>
  <c r="J36"/>
  <c i="1" r="AY58"/>
  <c i="5" r="J35"/>
  <c i="1" r="AX58"/>
  <c i="5" r="BI82"/>
  <c r="BH82"/>
  <c r="BG82"/>
  <c r="BF82"/>
  <c r="T82"/>
  <c r="T81"/>
  <c r="T80"/>
  <c r="R82"/>
  <c r="R81"/>
  <c r="R80"/>
  <c r="P82"/>
  <c r="P81"/>
  <c r="P80"/>
  <c i="1" r="AU58"/>
  <c i="5" r="F74"/>
  <c r="E72"/>
  <c r="F52"/>
  <c r="E50"/>
  <c r="J24"/>
  <c r="E24"/>
  <c r="J77"/>
  <c r="J23"/>
  <c r="J21"/>
  <c r="E21"/>
  <c r="J76"/>
  <c r="J20"/>
  <c r="J18"/>
  <c r="E18"/>
  <c r="F77"/>
  <c r="J17"/>
  <c r="J15"/>
  <c r="E15"/>
  <c r="F76"/>
  <c r="J14"/>
  <c r="J12"/>
  <c r="J74"/>
  <c r="E7"/>
  <c r="E70"/>
  <c i="4" r="T97"/>
  <c r="P97"/>
  <c r="J37"/>
  <c r="J36"/>
  <c i="1" r="AY57"/>
  <c i="4" r="J35"/>
  <c i="1" r="AX57"/>
  <c i="4" r="BI163"/>
  <c r="BH163"/>
  <c r="BG163"/>
  <c r="BF163"/>
  <c r="T163"/>
  <c r="R163"/>
  <c r="P163"/>
  <c r="BI161"/>
  <c r="BH161"/>
  <c r="BG161"/>
  <c r="BF161"/>
  <c r="T161"/>
  <c r="R161"/>
  <c r="P161"/>
  <c r="BI159"/>
  <c r="BH159"/>
  <c r="BG159"/>
  <c r="BF159"/>
  <c r="T159"/>
  <c r="R159"/>
  <c r="P159"/>
  <c r="BI157"/>
  <c r="BH157"/>
  <c r="BG157"/>
  <c r="BF157"/>
  <c r="T157"/>
  <c r="R157"/>
  <c r="P157"/>
  <c r="BI155"/>
  <c r="BH155"/>
  <c r="BG155"/>
  <c r="BF155"/>
  <c r="T155"/>
  <c r="R155"/>
  <c r="P155"/>
  <c r="BI153"/>
  <c r="BH153"/>
  <c r="BG153"/>
  <c r="BF153"/>
  <c r="T153"/>
  <c r="R153"/>
  <c r="P153"/>
  <c r="BI151"/>
  <c r="BH151"/>
  <c r="BG151"/>
  <c r="BF151"/>
  <c r="T151"/>
  <c r="R151"/>
  <c r="P151"/>
  <c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BI123"/>
  <c r="BH123"/>
  <c r="BG123"/>
  <c r="BF123"/>
  <c r="T123"/>
  <c r="R123"/>
  <c r="P123"/>
  <c r="BI121"/>
  <c r="BH121"/>
  <c r="BG121"/>
  <c r="BF121"/>
  <c r="T121"/>
  <c r="R121"/>
  <c r="P121"/>
  <c r="BI119"/>
  <c r="BH119"/>
  <c r="BG119"/>
  <c r="BF119"/>
  <c r="T119"/>
  <c r="R119"/>
  <c r="P119"/>
  <c r="BI117"/>
  <c r="BH117"/>
  <c r="BG117"/>
  <c r="BF117"/>
  <c r="T117"/>
  <c r="R117"/>
  <c r="P117"/>
  <c r="BI115"/>
  <c r="BH115"/>
  <c r="BG115"/>
  <c r="BF115"/>
  <c r="T115"/>
  <c r="R115"/>
  <c r="P115"/>
  <c r="BI113"/>
  <c r="BH113"/>
  <c r="BG113"/>
  <c r="BF113"/>
  <c r="T113"/>
  <c r="R113"/>
  <c r="P113"/>
  <c r="BI111"/>
  <c r="BH111"/>
  <c r="BG111"/>
  <c r="BF111"/>
  <c r="T111"/>
  <c r="R111"/>
  <c r="P111"/>
  <c r="BI110"/>
  <c r="BH110"/>
  <c r="BG110"/>
  <c r="BF110"/>
  <c r="T110"/>
  <c r="R110"/>
  <c r="P110"/>
  <c r="BI109"/>
  <c r="BH109"/>
  <c r="BG109"/>
  <c r="BF109"/>
  <c r="T109"/>
  <c r="R109"/>
  <c r="P109"/>
  <c r="BI108"/>
  <c r="BH108"/>
  <c r="BG108"/>
  <c r="BF108"/>
  <c r="T108"/>
  <c r="R108"/>
  <c r="P108"/>
  <c r="BI107"/>
  <c r="BH107"/>
  <c r="BG107"/>
  <c r="BF107"/>
  <c r="T107"/>
  <c r="R107"/>
  <c r="P107"/>
  <c r="BI106"/>
  <c r="BH106"/>
  <c r="BG106"/>
  <c r="BF106"/>
  <c r="T106"/>
  <c r="R106"/>
  <c r="P106"/>
  <c r="BI105"/>
  <c r="BH105"/>
  <c r="BG105"/>
  <c r="BF105"/>
  <c r="T105"/>
  <c r="R105"/>
  <c r="P105"/>
  <c r="BI104"/>
  <c r="BH104"/>
  <c r="BG104"/>
  <c r="BF104"/>
  <c r="T104"/>
  <c r="R104"/>
  <c r="P104"/>
  <c r="BI103"/>
  <c r="BH103"/>
  <c r="BG103"/>
  <c r="BF103"/>
  <c r="T103"/>
  <c r="R103"/>
  <c r="P103"/>
  <c r="BI102"/>
  <c r="BH102"/>
  <c r="BG102"/>
  <c r="BF102"/>
  <c r="T102"/>
  <c r="R102"/>
  <c r="P102"/>
  <c r="BI101"/>
  <c r="BH101"/>
  <c r="BG101"/>
  <c r="BF101"/>
  <c r="T101"/>
  <c r="R101"/>
  <c r="P101"/>
  <c r="BI100"/>
  <c r="BH100"/>
  <c r="BG100"/>
  <c r="BF100"/>
  <c r="T100"/>
  <c r="R100"/>
  <c r="P100"/>
  <c r="BI99"/>
  <c r="BH99"/>
  <c r="BG99"/>
  <c r="BF99"/>
  <c r="T99"/>
  <c r="R99"/>
  <c r="P99"/>
  <c r="BI98"/>
  <c r="BH98"/>
  <c r="BG98"/>
  <c r="BF98"/>
  <c r="T98"/>
  <c r="R98"/>
  <c r="P98"/>
  <c r="BI95"/>
  <c r="BH95"/>
  <c r="BG95"/>
  <c r="BF95"/>
  <c r="T95"/>
  <c r="T94"/>
  <c r="R95"/>
  <c r="R94"/>
  <c r="P95"/>
  <c r="P94"/>
  <c r="BI92"/>
  <c r="BH92"/>
  <c r="BG92"/>
  <c r="BF92"/>
  <c r="T92"/>
  <c r="T91"/>
  <c r="R92"/>
  <c r="R91"/>
  <c r="P92"/>
  <c r="P91"/>
  <c r="BI89"/>
  <c r="BH89"/>
  <c r="BG89"/>
  <c r="BF89"/>
  <c r="T89"/>
  <c r="R89"/>
  <c r="P89"/>
  <c r="BI87"/>
  <c r="BH87"/>
  <c r="BG87"/>
  <c r="BF87"/>
  <c r="T87"/>
  <c r="R87"/>
  <c r="P87"/>
  <c r="BI85"/>
  <c r="BH85"/>
  <c r="BG85"/>
  <c r="BF85"/>
  <c r="T85"/>
  <c r="R85"/>
  <c r="P85"/>
  <c r="F77"/>
  <c r="E75"/>
  <c r="F52"/>
  <c r="E50"/>
  <c r="J24"/>
  <c r="E24"/>
  <c r="J55"/>
  <c r="J23"/>
  <c r="J21"/>
  <c r="E21"/>
  <c r="J79"/>
  <c r="J20"/>
  <c r="J18"/>
  <c r="E18"/>
  <c r="F55"/>
  <c r="J17"/>
  <c r="J15"/>
  <c r="E15"/>
  <c r="F79"/>
  <c r="J14"/>
  <c r="J12"/>
  <c r="J52"/>
  <c r="E7"/>
  <c r="E48"/>
  <c i="3" r="J37"/>
  <c r="J36"/>
  <c i="1" r="AY56"/>
  <c i="3" r="J35"/>
  <c i="1" r="AX56"/>
  <c i="3" r="BI98"/>
  <c r="BH98"/>
  <c r="BG98"/>
  <c r="BF98"/>
  <c r="T98"/>
  <c r="R98"/>
  <c r="P98"/>
  <c r="BI97"/>
  <c r="BH97"/>
  <c r="BG97"/>
  <c r="BF97"/>
  <c r="T97"/>
  <c r="R97"/>
  <c r="P97"/>
  <c r="BI96"/>
  <c r="BH96"/>
  <c r="BG96"/>
  <c r="BF96"/>
  <c r="T96"/>
  <c r="R96"/>
  <c r="P96"/>
  <c r="BI95"/>
  <c r="BH95"/>
  <c r="BG95"/>
  <c r="BF95"/>
  <c r="T95"/>
  <c r="R95"/>
  <c r="P95"/>
  <c r="BI94"/>
  <c r="BH94"/>
  <c r="BG94"/>
  <c r="BF94"/>
  <c r="T94"/>
  <c r="R94"/>
  <c r="P94"/>
  <c r="BI93"/>
  <c r="BH93"/>
  <c r="BG93"/>
  <c r="BF93"/>
  <c r="T93"/>
  <c r="R93"/>
  <c r="P93"/>
  <c r="BI92"/>
  <c r="BH92"/>
  <c r="BG92"/>
  <c r="BF92"/>
  <c r="T92"/>
  <c r="R92"/>
  <c r="P92"/>
  <c r="BI91"/>
  <c r="BH91"/>
  <c r="BG91"/>
  <c r="BF91"/>
  <c r="T91"/>
  <c r="R91"/>
  <c r="P91"/>
  <c r="BI90"/>
  <c r="BH90"/>
  <c r="BG90"/>
  <c r="BF90"/>
  <c r="T90"/>
  <c r="R90"/>
  <c r="P90"/>
  <c r="BI89"/>
  <c r="BH89"/>
  <c r="BG89"/>
  <c r="BF89"/>
  <c r="T89"/>
  <c r="R89"/>
  <c r="P89"/>
  <c r="BI88"/>
  <c r="BH88"/>
  <c r="BG88"/>
  <c r="BF88"/>
  <c r="T88"/>
  <c r="R88"/>
  <c r="P88"/>
  <c r="BI87"/>
  <c r="BH87"/>
  <c r="BG87"/>
  <c r="BF87"/>
  <c r="T87"/>
  <c r="R87"/>
  <c r="P87"/>
  <c r="BI86"/>
  <c r="BH86"/>
  <c r="BG86"/>
  <c r="BF86"/>
  <c r="T86"/>
  <c r="R86"/>
  <c r="P86"/>
  <c r="BI85"/>
  <c r="BH85"/>
  <c r="BG85"/>
  <c r="BF85"/>
  <c r="T85"/>
  <c r="R85"/>
  <c r="P85"/>
  <c r="BI84"/>
  <c r="BH84"/>
  <c r="BG84"/>
  <c r="BF84"/>
  <c r="T84"/>
  <c r="R84"/>
  <c r="P84"/>
  <c r="BI83"/>
  <c r="BH83"/>
  <c r="BG83"/>
  <c r="BF83"/>
  <c r="T83"/>
  <c r="R83"/>
  <c r="P83"/>
  <c r="BI82"/>
  <c r="BH82"/>
  <c r="BG82"/>
  <c r="BF82"/>
  <c r="T82"/>
  <c r="R82"/>
  <c r="P82"/>
  <c r="F74"/>
  <c r="E72"/>
  <c r="F52"/>
  <c r="E50"/>
  <c r="J24"/>
  <c r="E24"/>
  <c r="J77"/>
  <c r="J23"/>
  <c r="J21"/>
  <c r="E21"/>
  <c r="J54"/>
  <c r="J20"/>
  <c r="J18"/>
  <c r="E18"/>
  <c r="F77"/>
  <c r="J17"/>
  <c r="J15"/>
  <c r="E15"/>
  <c r="F76"/>
  <c r="J14"/>
  <c r="J12"/>
  <c r="J74"/>
  <c r="E7"/>
  <c r="E70"/>
  <c i="2" r="J37"/>
  <c r="J36"/>
  <c i="1" r="AY55"/>
  <c i="2" r="J35"/>
  <c i="1" r="AX55"/>
  <c i="2" r="BI82"/>
  <c r="BH82"/>
  <c r="BG82"/>
  <c r="BF82"/>
  <c r="T82"/>
  <c r="T81"/>
  <c r="T80"/>
  <c r="R82"/>
  <c r="R81"/>
  <c r="R80"/>
  <c r="P82"/>
  <c r="P81"/>
  <c r="P80"/>
  <c i="1" r="AU55"/>
  <c i="2" r="F74"/>
  <c r="E72"/>
  <c r="F52"/>
  <c r="E50"/>
  <c r="J24"/>
  <c r="E24"/>
  <c r="J77"/>
  <c r="J23"/>
  <c r="J21"/>
  <c r="E21"/>
  <c r="J76"/>
  <c r="J20"/>
  <c r="J18"/>
  <c r="E18"/>
  <c r="F77"/>
  <c r="J17"/>
  <c r="J15"/>
  <c r="E15"/>
  <c r="F76"/>
  <c r="J14"/>
  <c r="J12"/>
  <c r="J74"/>
  <c r="E7"/>
  <c r="E70"/>
  <c i="1" r="L50"/>
  <c r="AM50"/>
  <c r="AM49"/>
  <c r="L49"/>
  <c r="AM47"/>
  <c r="L47"/>
  <c r="L45"/>
  <c r="L44"/>
  <c i="3" r="BK83"/>
  <c i="4" r="J157"/>
  <c r="BK143"/>
  <c r="BK102"/>
  <c r="BK110"/>
  <c r="BK105"/>
  <c r="J102"/>
  <c i="2" r="F36"/>
  <c i="3" r="BK96"/>
  <c r="J88"/>
  <c r="J96"/>
  <c r="J94"/>
  <c r="J90"/>
  <c r="J84"/>
  <c r="BK94"/>
  <c r="J91"/>
  <c r="BK84"/>
  <c i="4" r="J149"/>
  <c r="J111"/>
  <c r="BK159"/>
  <c r="BK149"/>
  <c r="BK133"/>
  <c r="J117"/>
  <c r="BK98"/>
  <c r="J151"/>
  <c r="J119"/>
  <c r="J137"/>
  <c r="J145"/>
  <c r="BK107"/>
  <c r="BK92"/>
  <c r="BK103"/>
  <c r="J100"/>
  <c i="5" r="F37"/>
  <c i="3" r="J98"/>
  <c r="BK92"/>
  <c r="J34"/>
  <c i="4" r="J85"/>
  <c r="J127"/>
  <c r="BK153"/>
  <c r="BK111"/>
  <c r="BK100"/>
  <c i="2" r="J34"/>
  <c i="3" r="J97"/>
  <c r="BK86"/>
  <c r="BK89"/>
  <c r="BK93"/>
  <c r="J89"/>
  <c r="J83"/>
  <c r="J93"/>
  <c r="J85"/>
  <c i="4" r="J159"/>
  <c r="J135"/>
  <c r="BK161"/>
  <c r="J153"/>
  <c r="BK141"/>
  <c r="BK129"/>
  <c r="J110"/>
  <c r="J95"/>
  <c r="BK135"/>
  <c r="BK95"/>
  <c r="BK119"/>
  <c r="BK123"/>
  <c r="J105"/>
  <c r="BK101"/>
  <c r="BK89"/>
  <c r="J89"/>
  <c i="2" r="F35"/>
  <c i="3" r="BK97"/>
  <c r="BK88"/>
  <c r="J95"/>
  <c r="J86"/>
  <c i="4" r="J155"/>
  <c r="J163"/>
  <c r="BK137"/>
  <c r="J108"/>
  <c r="J143"/>
  <c r="J141"/>
  <c r="J106"/>
  <c r="J92"/>
  <c i="5" r="F35"/>
  <c i="1" r="BB58"/>
  <c i="2" r="F34"/>
  <c i="3" r="F34"/>
  <c i="4" r="BK99"/>
  <c r="BK147"/>
  <c r="J125"/>
  <c r="J161"/>
  <c r="J121"/>
  <c r="J107"/>
  <c r="BK104"/>
  <c r="J103"/>
  <c i="2" r="F37"/>
  <c i="3" r="BK91"/>
  <c r="J82"/>
  <c r="BK87"/>
  <c i="4" r="BK117"/>
  <c r="BK145"/>
  <c r="BK157"/>
  <c r="J115"/>
  <c r="BK106"/>
  <c i="1" r="AS54"/>
  <c i="3" r="J87"/>
  <c r="BK90"/>
  <c i="4" r="BK139"/>
  <c r="BK151"/>
  <c r="J123"/>
  <c r="J131"/>
  <c r="J99"/>
  <c i="3" r="F35"/>
  <c i="4" r="BK163"/>
  <c r="J113"/>
  <c r="J109"/>
  <c r="BK113"/>
  <c r="BK108"/>
  <c r="J98"/>
  <c i="5" r="J82"/>
  <c r="J34"/>
  <c i="1" r="AW58"/>
  <c i="2" r="J82"/>
  <c i="3" r="F37"/>
  <c i="4" r="BK121"/>
  <c r="BK127"/>
  <c r="J129"/>
  <c r="J104"/>
  <c r="BK87"/>
  <c i="2" r="BK82"/>
  <c i="3" r="BK95"/>
  <c r="BK98"/>
  <c r="BK85"/>
  <c r="J92"/>
  <c r="BK82"/>
  <c i="4" r="BK155"/>
  <c r="BK115"/>
  <c r="BK125"/>
  <c r="J133"/>
  <c r="BK109"/>
  <c r="BK85"/>
  <c i="5" r="F36"/>
  <c i="1" r="BC58"/>
  <c i="3" r="F36"/>
  <c i="4" r="BK131"/>
  <c r="J147"/>
  <c r="J101"/>
  <c r="J139"/>
  <c r="J87"/>
  <c i="5" r="BK82"/>
  <c i="4" l="1" r="T84"/>
  <c r="T83"/>
  <c i="3" r="R81"/>
  <c r="R80"/>
  <c i="4" r="P84"/>
  <c r="P83"/>
  <c i="1" r="AU57"/>
  <c i="3" r="BK81"/>
  <c r="J81"/>
  <c r="J60"/>
  <c r="P81"/>
  <c r="P80"/>
  <c i="1" r="AU56"/>
  <c i="4" r="R97"/>
  <c r="BK84"/>
  <c r="J84"/>
  <c r="J60"/>
  <c i="3" r="T81"/>
  <c r="T80"/>
  <c i="4" r="R84"/>
  <c r="BK97"/>
  <c r="J97"/>
  <c r="J63"/>
  <c r="BK91"/>
  <c r="J91"/>
  <c r="J61"/>
  <c i="2" r="BK81"/>
  <c r="J81"/>
  <c r="J60"/>
  <c i="4" r="BK94"/>
  <c r="J94"/>
  <c r="J62"/>
  <c i="5" r="BK81"/>
  <c r="J81"/>
  <c r="J60"/>
  <c r="E48"/>
  <c r="F54"/>
  <c r="F55"/>
  <c r="J52"/>
  <c r="J54"/>
  <c r="J55"/>
  <c r="BE82"/>
  <c i="1" r="BD58"/>
  <c i="4" r="F54"/>
  <c r="E73"/>
  <c r="F80"/>
  <c r="BE85"/>
  <c r="BE99"/>
  <c r="BE102"/>
  <c r="BE107"/>
  <c r="J77"/>
  <c r="BE92"/>
  <c r="BE101"/>
  <c r="BE104"/>
  <c r="J54"/>
  <c r="BE87"/>
  <c r="BE100"/>
  <c r="BE105"/>
  <c i="3" r="BK80"/>
  <c r="J80"/>
  <c r="J59"/>
  <c i="4" r="J80"/>
  <c r="BE108"/>
  <c r="BE109"/>
  <c r="BE125"/>
  <c r="BE147"/>
  <c r="BE89"/>
  <c r="BE103"/>
  <c r="BE149"/>
  <c r="BE155"/>
  <c r="BE95"/>
  <c r="BE98"/>
  <c r="BE106"/>
  <c r="BE110"/>
  <c r="BE111"/>
  <c r="BE113"/>
  <c r="BE115"/>
  <c r="BE117"/>
  <c r="BE127"/>
  <c r="BE129"/>
  <c r="BE131"/>
  <c r="BE133"/>
  <c r="BE135"/>
  <c r="BE137"/>
  <c r="BE139"/>
  <c r="BE141"/>
  <c r="BE143"/>
  <c r="BE145"/>
  <c r="BE157"/>
  <c r="BE159"/>
  <c r="BE161"/>
  <c r="BE163"/>
  <c r="BE119"/>
  <c r="BE121"/>
  <c r="BE123"/>
  <c r="BE151"/>
  <c r="BE153"/>
  <c i="2" r="BK80"/>
  <c r="J80"/>
  <c i="3" r="J52"/>
  <c r="J55"/>
  <c r="BE84"/>
  <c r="BE86"/>
  <c r="BE89"/>
  <c r="BE90"/>
  <c r="BE95"/>
  <c r="BE96"/>
  <c r="E48"/>
  <c r="F54"/>
  <c r="J76"/>
  <c r="BE82"/>
  <c r="BE83"/>
  <c r="BE87"/>
  <c r="BE88"/>
  <c r="BE92"/>
  <c r="BE94"/>
  <c r="BE98"/>
  <c i="1" r="AW56"/>
  <c r="BA56"/>
  <c i="3" r="F55"/>
  <c r="BE93"/>
  <c i="1" r="BB56"/>
  <c i="3" r="BE85"/>
  <c r="BE91"/>
  <c r="BE97"/>
  <c i="1" r="BC56"/>
  <c r="BD56"/>
  <c i="2" r="J52"/>
  <c r="F54"/>
  <c r="F55"/>
  <c r="BE82"/>
  <c i="1" r="BA55"/>
  <c r="AW55"/>
  <c i="2" r="J54"/>
  <c r="E48"/>
  <c r="J55"/>
  <c i="1" r="BB55"/>
  <c r="BC55"/>
  <c r="BD55"/>
  <c i="4" r="F36"/>
  <c i="1" r="BC57"/>
  <c r="BC54"/>
  <c r="AY54"/>
  <c i="2" r="F33"/>
  <c i="1" r="AZ55"/>
  <c i="5" r="F34"/>
  <c i="1" r="BA58"/>
  <c i="2" r="J30"/>
  <c i="4" r="F37"/>
  <c i="1" r="BD57"/>
  <c r="BD54"/>
  <c r="W33"/>
  <c i="4" r="J34"/>
  <c i="1" r="AW57"/>
  <c i="5" r="J33"/>
  <c i="1" r="AV58"/>
  <c r="AT58"/>
  <c i="4" r="F35"/>
  <c i="1" r="BB57"/>
  <c r="BB54"/>
  <c r="W31"/>
  <c i="4" r="F34"/>
  <c i="1" r="BA57"/>
  <c i="4" l="1" r="R83"/>
  <c r="BK83"/>
  <c r="J83"/>
  <c r="J59"/>
  <c i="5" r="BK80"/>
  <c r="J80"/>
  <c r="J59"/>
  <c i="1" r="AG55"/>
  <c i="2" r="J59"/>
  <c r="J33"/>
  <c i="1" r="AV55"/>
  <c r="AT55"/>
  <c r="AN55"/>
  <c i="3" r="F33"/>
  <c i="1" r="AZ56"/>
  <c i="4" r="J33"/>
  <c i="1" r="AV57"/>
  <c r="AT57"/>
  <c r="AU54"/>
  <c i="3" r="J30"/>
  <c i="1" r="AG56"/>
  <c i="4" r="F33"/>
  <c i="1" r="AZ57"/>
  <c i="3" r="J33"/>
  <c i="1" r="AV56"/>
  <c r="AT56"/>
  <c r="BA54"/>
  <c r="W30"/>
  <c r="AX54"/>
  <c r="W32"/>
  <c i="5" r="F33"/>
  <c i="1" r="AZ58"/>
  <c l="1" r="AN56"/>
  <c i="3" r="J39"/>
  <c i="2" r="J39"/>
  <c i="5" r="J30"/>
  <c i="1" r="AG58"/>
  <c i="4" r="J30"/>
  <c i="1" r="AG57"/>
  <c r="AW54"/>
  <c r="AK30"/>
  <c r="AZ54"/>
  <c r="W29"/>
  <c i="4" l="1" r="J39"/>
  <c i="5" r="J39"/>
  <c i="1" r="AN58"/>
  <c r="AN57"/>
  <c r="AG54"/>
  <c r="AK26"/>
  <c r="AV54"/>
  <c r="AK29"/>
  <c r="AK35"/>
  <c l="1" r="AT54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<sst xmlns="http://schemas.openxmlformats.org/spreadsheetml/2006/main">
  <si>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</si>
  <si>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</si>
  <si>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</si>
  <si>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</si>
  <si>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</si>
  <si>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{e467540b-286d-407c-ac43-e4c569279edf}</t>
  </si>
  <si>
    <t>0,01</t>
  </si>
  <si>
    <t>21</t>
  </si>
  <si>
    <t>15</t>
  </si>
  <si>
    <t>REKAPITULACE ZAKÁZKY</t>
  </si>
  <si>
    <t xml:space="preserve">v ---  níže se nacházejí doplnkové a pomocné údaje k sestavám  --- v</t>
  </si>
  <si>
    <t>Návod na vyplnění</t>
  </si>
  <si>
    <t>0,001</t>
  </si>
  <si>
    <t>Kód:</t>
  </si>
  <si>
    <t>RD_02_2023</t>
  </si>
  <si>
    <t>Měnit lze pouze buňky se žlutým podbarvením!_x000d_
_x000d_
1) v Rekapitulaci zakázky vyplňte údaje o Uchazeči (přenesou se do ostatních sestav i v jiných listech)_x000d_
_x000d_
2) na vybraných listech vyplňte v sestavě Soupis prací ceny u položek</t>
  </si>
  <si>
    <t>Zakázka:</t>
  </si>
  <si>
    <t>Opravy a revize klimatizací v obvodu SSZT OŘ HKR 2024</t>
  </si>
  <si>
    <t>KSO:</t>
  </si>
  <si>
    <t>824</t>
  </si>
  <si>
    <t>CC-CZ:</t>
  </si>
  <si>
    <t>21219</t>
  </si>
  <si>
    <t>Místo:</t>
  </si>
  <si>
    <t>obvod SSZT HKR OŘ HKR</t>
  </si>
  <si>
    <t>Datum:</t>
  </si>
  <si>
    <t>17. 10. 2023</t>
  </si>
  <si>
    <t>CZ-CPV:</t>
  </si>
  <si>
    <t>50730000-1</t>
  </si>
  <si>
    <t>CZ-CPA:</t>
  </si>
  <si>
    <t>41.00.25</t>
  </si>
  <si>
    <t>Zadavatel:</t>
  </si>
  <si>
    <t>IČ:</t>
  </si>
  <si>
    <t/>
  </si>
  <si>
    <t xml:space="preserve"> </t>
  </si>
  <si>
    <t>DIČ:</t>
  </si>
  <si>
    <t>Uchazeč:</t>
  </si>
  <si>
    <t>Vyplň údaj</t>
  </si>
  <si>
    <t>Projektant:</t>
  </si>
  <si>
    <t>True</t>
  </si>
  <si>
    <t>Zpracovatel:</t>
  </si>
  <si>
    <t>Poznámka:</t>
  </si>
  <si>
    <t xml:space="preserve">Soupis prací je sestaven s využitím Cenové soustavy ÚOŽI a ÚRS. Položky, které pochází z cenové soustavy ÚOŽI, jsou ve sloupci 'Cenová soustava' označeny popisem 'ÚOŽI' a  položky, které pochází z cenové soustavy ÚRS, jsou ve sloupci 'Cenová soustava' označeny popisem'CS ÚRS'a úrovní příslušného kalendářního pololetí. škeré další informace vymezující popis a podmínky použití těchto položek z Cenových soustav, které nejsou uvedeny přímo v soupisu prací, jsou neomezeně dálkově k dispozici na https://www.sfdi.cz/pravidla-metodiky-a-ceniky/cenove-databaze/ a na https://podminky.urs.cz.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</si>
  <si>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</si>
  <si>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</si>
  <si>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</si>
  <si>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</si>
  <si>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</si>
  <si>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</si>
  <si>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</si>
  <si>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</si>
  <si>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</si>
  <si>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</si>
  <si>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</si>
  <si>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</si>
  <si>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</si>
  <si>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ZAKÁZKY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</si>
  <si>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</si>
  <si>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</si>
  <si>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</si>
  <si>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</si>
  <si>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</si>
  <si>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</si>
  <si>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</si>
  <si>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</si>
  <si>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</si>
  <si>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</si>
  <si>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</si>
  <si>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</si>
  <si>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</si>
  <si>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</si>
  <si>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</si>
  <si>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</si>
  <si>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</si>
  <si>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</si>
  <si>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zakázky celkem</t>
  </si>
  <si>
    <t>D</t>
  </si>
  <si>
    <t>0</t>
  </si>
  <si>
    <t>###NOIMPORT###</t>
  </si>
  <si>
    <t>IMPORT</t>
  </si>
  <si>
    <t>{00000000-0000-0000-0000-000000000000}</t>
  </si>
  <si>
    <t>/</t>
  </si>
  <si>
    <t>PS_01</t>
  </si>
  <si>
    <t>Servis</t>
  </si>
  <si>
    <t>ING</t>
  </si>
  <si>
    <t>1</t>
  </si>
  <si>
    <t>{b3d22a56-7b71-4b4f-bf56-892276b81df3}</t>
  </si>
  <si>
    <t>2</t>
  </si>
  <si>
    <t>PS_02</t>
  </si>
  <si>
    <t>Klimatizační jednotky</t>
  </si>
  <si>
    <t>{6f3567ba-a3ec-4371-9fff-092b64cad5da}</t>
  </si>
  <si>
    <t>PS_03</t>
  </si>
  <si>
    <t>Práce a montáže</t>
  </si>
  <si>
    <t>{27ca8825-3892-4ea3-8d09-dff180193e46}</t>
  </si>
  <si>
    <t>PS_100</t>
  </si>
  <si>
    <t>VON</t>
  </si>
  <si>
    <t>STA</t>
  </si>
  <si>
    <t>{839d8c01-9985-4bcb-bad3-cd71b3e2f788}</t>
  </si>
  <si>
    <t>KRYCÍ LIST SOUPISU PRACÍ</t>
  </si>
  <si>
    <t>Objekt:</t>
  </si>
  <si>
    <t>PS_01 - Servis</t>
  </si>
  <si>
    <t>REKAPITULACE ČLENĚNÍ SOUPISU PRACÍ</t>
  </si>
  <si>
    <t>Kód dílu - Popis</t>
  </si>
  <si>
    <t>Cena celkem [CZK]</t>
  </si>
  <si>
    <t>-1</t>
  </si>
  <si>
    <t>SERV - Servisní prohlídka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</si>
  <si>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</si>
  <si>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</si>
  <si>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</si>
  <si>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</si>
  <si>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</si>
  <si>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</si>
  <si>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</si>
  <si>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</si>
  <si>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</si>
  <si>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</si>
  <si>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</si>
  <si>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</si>
  <si>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</si>
  <si>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SERV</t>
  </si>
  <si>
    <t>Servisní prohlídka</t>
  </si>
  <si>
    <t>ROZPOCET</t>
  </si>
  <si>
    <t>K</t>
  </si>
  <si>
    <t>7590183010</t>
  </si>
  <si>
    <t>Servisní prohlídka klimatizační jednotky - vyčištění nebo výměna vzduchových filtrů, kontrola, případně základní vyčištění lamel tepelných výměníků, mechanická kontrola systému a ventilátorů, kontrola funkčnosti chladícího okruhu, kontrola funkčnosti všech ovládacích a jistících prvků, kontrola spojů chladícího okruhu včetně kontroly těsnosti, kontrola izolací chladícího potrubí, kontrola spojů elektroinstalace, test sestavy na výkon při všech režimech</t>
  </si>
  <si>
    <t>kus</t>
  </si>
  <si>
    <t>Sborník UOŽI 01 2023</t>
  </si>
  <si>
    <t>4</t>
  </si>
  <si>
    <t>VV</t>
  </si>
  <si>
    <t>začátek meteorologického léta</t>
  </si>
  <si>
    <t>114</t>
  </si>
  <si>
    <t>začátek meteorologické zimy</t>
  </si>
  <si>
    <t>Součet</t>
  </si>
  <si>
    <t>PS_02 - Klimatizační jednotky</t>
  </si>
  <si>
    <t>KLIM - Klimatizační jednotky</t>
  </si>
  <si>
    <t>KLIM</t>
  </si>
  <si>
    <t>M</t>
  </si>
  <si>
    <t>7590180050</t>
  </si>
  <si>
    <t>Klimatizace Kompletní technologické vedení ke klimatizaci do 5 kW vč. (CU potrubí (10)12/6 včetně izolace, potrubí odvodu kondenzátu, přívodní kabel CYKY 3x2,5 a ovládací kabel CYKY 5x1,5)</t>
  </si>
  <si>
    <t>256</t>
  </si>
  <si>
    <t>64</t>
  </si>
  <si>
    <t>7590180060</t>
  </si>
  <si>
    <t>Klimatizace Kompletní technologické vedení ke klimatizaci nad 5kW (CU potrubí 16/10 včetně izolace, potrubí odvodu kondenzátu, přívodní kabel CYKY 3x2,5 a ovládací kabel CYKY 5x1,5)</t>
  </si>
  <si>
    <t>3</t>
  </si>
  <si>
    <t>7590180010</t>
  </si>
  <si>
    <t>Klimatizace Podstropní klimatizační jednotka (venkovní i vnitřní jednotka) 3,5 kW, topení 4 kW</t>
  </si>
  <si>
    <t>128</t>
  </si>
  <si>
    <t>6</t>
  </si>
  <si>
    <t>7590180020</t>
  </si>
  <si>
    <t>Klimatizace Podstropní klimatizační jednotka (venkovní i vnitřní jednotka) nad 5kW do 6,9 kW chlazení.</t>
  </si>
  <si>
    <t>8</t>
  </si>
  <si>
    <t>5</t>
  </si>
  <si>
    <t>7590180030</t>
  </si>
  <si>
    <t>Klimatizace Podstropní klimatizační jednotka (venkovní i vnitřní jednotka) nad 7 kW</t>
  </si>
  <si>
    <t>10</t>
  </si>
  <si>
    <t>7590180040</t>
  </si>
  <si>
    <t>Klimatizace Klimatizace - Ovladač</t>
  </si>
  <si>
    <t>12</t>
  </si>
  <si>
    <t>7</t>
  </si>
  <si>
    <t>7590180070</t>
  </si>
  <si>
    <t>Klimatizace Konzole venkovní pro zavěšení klimatizační jednotky</t>
  </si>
  <si>
    <t>14</t>
  </si>
  <si>
    <t>7590180110</t>
  </si>
  <si>
    <t>Klimatizace plyn R410A</t>
  </si>
  <si>
    <t>kg</t>
  </si>
  <si>
    <t>16</t>
  </si>
  <si>
    <t>9</t>
  </si>
  <si>
    <t>7590180120</t>
  </si>
  <si>
    <t>Klimatizace čistící roztok</t>
  </si>
  <si>
    <t>litr</t>
  </si>
  <si>
    <t>18</t>
  </si>
  <si>
    <t>7590180210</t>
  </si>
  <si>
    <t>Klimatizace Doplněk pro zimní provoz klimatizací (chlazení) - proporciální regulátor nebo presostat, vyhřívání kompresoru</t>
  </si>
  <si>
    <t>20</t>
  </si>
  <si>
    <t>11</t>
  </si>
  <si>
    <t>7492501770</t>
  </si>
  <si>
    <t>Kabely, vodiče, šňůry Cu - nn Kabel silový 2 a 3-žílový Cu, plastová izolace CYKY 3J2,5 (3Cx 2,5)</t>
  </si>
  <si>
    <t>m</t>
  </si>
  <si>
    <t>22</t>
  </si>
  <si>
    <t>7590183020</t>
  </si>
  <si>
    <t>Kontrola úniku chladiva klimatizační jednotky dle nařízení EU č. 517/2014</t>
  </si>
  <si>
    <t>512</t>
  </si>
  <si>
    <t>24</t>
  </si>
  <si>
    <t>13</t>
  </si>
  <si>
    <t>7590185010</t>
  </si>
  <si>
    <t>Montáž klimatizační jednotky bez rozvodů do 5 kW - venkovních a vnitřních částí</t>
  </si>
  <si>
    <t>26</t>
  </si>
  <si>
    <t>7590185015</t>
  </si>
  <si>
    <t>Montáž klimatizační jednotky bez rozvodů nad 5 kW - venkovních a vnitřních částí</t>
  </si>
  <si>
    <t>28</t>
  </si>
  <si>
    <t>7590185020</t>
  </si>
  <si>
    <t>Montáž klimatizační jednotky včetně rozvodů do 5 kW - venkovních a vnitřních částí</t>
  </si>
  <si>
    <t>30</t>
  </si>
  <si>
    <t>7590185025</t>
  </si>
  <si>
    <t>Montáž klimatizační jednotky včetně rozvodů nad 5 kW - venkovních a vnitřních částí</t>
  </si>
  <si>
    <t>32</t>
  </si>
  <si>
    <t>17</t>
  </si>
  <si>
    <t>7590187010</t>
  </si>
  <si>
    <t>Demontáž klimatizační jednotky včetně ekologické likvidace původní jednotky - demontáž vnitřní a venkovní části, bez demontáže rozvodů</t>
  </si>
  <si>
    <t>34</t>
  </si>
  <si>
    <t>PS_03 - Práce a montáže</t>
  </si>
  <si>
    <t>9 - Ostatní konstrukce a práce, bourání</t>
  </si>
  <si>
    <t>741 - Elektroinstalace - silnoproud</t>
  </si>
  <si>
    <t>742 - Elektroinstalace - slaboproud</t>
  </si>
  <si>
    <t>751 - Vzduchotechnika</t>
  </si>
  <si>
    <t>Ostatní konstrukce a práce, bourání</t>
  </si>
  <si>
    <t>945421110</t>
  </si>
  <si>
    <t>Hydraulická zvedací plošina včetně obsluhy instalovaná na automobilovém podvozku, výšky zdvihu do 18 m</t>
  </si>
  <si>
    <t>hod</t>
  </si>
  <si>
    <t>CS ÚRS 2023 02</t>
  </si>
  <si>
    <t>Online PSC</t>
  </si>
  <si>
    <t>https://podminky.urs.cz/item/CS_URS_2023_02/945421110</t>
  </si>
  <si>
    <t>971033141</t>
  </si>
  <si>
    <t>Vybourání otvorů ve zdivu základovém nebo nadzákladovém z cihel, tvárnic, příčkovek z cihel pálených na maltu vápennou nebo vápenocementovou průměru profilu do 60 mm, tl. do 300 mm</t>
  </si>
  <si>
    <t>https://podminky.urs.cz/item/CS_URS_2023_02/971033141</t>
  </si>
  <si>
    <t>971033151</t>
  </si>
  <si>
    <t>Vybourání otvorů ve zdivu základovém nebo nadzákladovém z cihel, tvárnic, příčkovek z cihel pálených na maltu vápennou nebo vápenocementovou průměru profilu do 60 mm, tl. do 450 mm</t>
  </si>
  <si>
    <t>https://podminky.urs.cz/item/CS_URS_2023_02/971033151</t>
  </si>
  <si>
    <t>741</t>
  </si>
  <si>
    <t>Elektroinstalace - silnoproud</t>
  </si>
  <si>
    <t>741122016</t>
  </si>
  <si>
    <t>Montáž kabelů měděných bez ukončení uložených pod omítku plných kulatých (např. CYKY), počtu a průřezu žil 3x2,5 až 6 mm2</t>
  </si>
  <si>
    <t>https://podminky.urs.cz/item/CS_URS_2023_02/741122016</t>
  </si>
  <si>
    <t>742</t>
  </si>
  <si>
    <t>Elektroinstalace - slaboproud</t>
  </si>
  <si>
    <t>742110041</t>
  </si>
  <si>
    <t>Montáž lišt elektroinstalačních vkládacích</t>
  </si>
  <si>
    <t>https://podminky.urs.cz/item/CS_URS_2023_02/742110041</t>
  </si>
  <si>
    <t>751</t>
  </si>
  <si>
    <t>Vzduchotechnika</t>
  </si>
  <si>
    <t>34571001</t>
  </si>
  <si>
    <t>lišta elektroinstalační hranatá PVC 15x10mm</t>
  </si>
  <si>
    <t>42952015</t>
  </si>
  <si>
    <t>jednotka klimatizační venkovní jednofázové napájení do 2 vnitřních jednotek o výkonu do 5,5kW</t>
  </si>
  <si>
    <t>42952016</t>
  </si>
  <si>
    <t>jednotka klimatizační venkovní jednofázové napájení do 3 vnitřních jednotek o výkonu do 6,5kW</t>
  </si>
  <si>
    <t>42981914</t>
  </si>
  <si>
    <t>trubka dvojitě předizolovaná Cu 1/4" -1/2" (6-12 mm), stěna tl 0,8/0,8mm, izolace 9 mm</t>
  </si>
  <si>
    <t>42981915</t>
  </si>
  <si>
    <t>trubka dvojitě předizolovaná Cu 3/8" -5/8" (10-16 mm), stěna tl 0,8/1,0mm, izolace 9 mm</t>
  </si>
  <si>
    <t>42975406</t>
  </si>
  <si>
    <t>lišta krycí pro vedení potrubí klimatizace plastová, 110x75mm</t>
  </si>
  <si>
    <t>42975419</t>
  </si>
  <si>
    <t>roh vnitřní krycí lišty pro vedení potrubí klimatizace plastový, šířka 70mm</t>
  </si>
  <si>
    <t>42990011</t>
  </si>
  <si>
    <t>trn podstavný plastový pod klimatizační jednotku, výška 95mm</t>
  </si>
  <si>
    <t>sada</t>
  </si>
  <si>
    <t>48481002</t>
  </si>
  <si>
    <t>přečerpávač kondenzátu</t>
  </si>
  <si>
    <t>48481003</t>
  </si>
  <si>
    <t>sifon pro odvod kondenzátu</t>
  </si>
  <si>
    <t>48481004</t>
  </si>
  <si>
    <t>hadice pro odvod kondenzátu</t>
  </si>
  <si>
    <t>10892000</t>
  </si>
  <si>
    <t>chladivo R407C 50kg</t>
  </si>
  <si>
    <t>10892004</t>
  </si>
  <si>
    <t>chladivo R32 9kg</t>
  </si>
  <si>
    <t>36</t>
  </si>
  <si>
    <t>19</t>
  </si>
  <si>
    <t>751721111</t>
  </si>
  <si>
    <t>Montáž klimatizační jednotky venkovní jednofázové napájení do 2 vnitřních jednotek</t>
  </si>
  <si>
    <t>38</t>
  </si>
  <si>
    <t>https://podminky.urs.cz/item/CS_URS_2023_02/751721111</t>
  </si>
  <si>
    <t>751721112</t>
  </si>
  <si>
    <t>Montáž klimatizační jednotky venkovní jednofázové napájení do 3 vnitřních jednotek</t>
  </si>
  <si>
    <t>40</t>
  </si>
  <si>
    <t>https://podminky.urs.cz/item/CS_URS_2023_02/751721112</t>
  </si>
  <si>
    <t>751721811</t>
  </si>
  <si>
    <t>Demontáž klimatizační jednotky venkovní jednofázové napájení do 2 vnitřních jednotek</t>
  </si>
  <si>
    <t>42</t>
  </si>
  <si>
    <t>https://podminky.urs.cz/item/CS_URS_2023_02/751721811</t>
  </si>
  <si>
    <t>751721812</t>
  </si>
  <si>
    <t>Demontáž klimatizační jednotky venkovní jednofázové napájení do 3 vnitřních jednotek</t>
  </si>
  <si>
    <t>44</t>
  </si>
  <si>
    <t>https://podminky.urs.cz/item/CS_URS_2023_02/751721812</t>
  </si>
  <si>
    <t>23</t>
  </si>
  <si>
    <t>751791122</t>
  </si>
  <si>
    <t>Montáž napojovacího potrubí měděného předizolované dvojice, D mm (") 6-12 (1/4"-1/2")</t>
  </si>
  <si>
    <t>46</t>
  </si>
  <si>
    <t>https://podminky.urs.cz/item/CS_URS_2023_02/751791122</t>
  </si>
  <si>
    <t>751791123</t>
  </si>
  <si>
    <t>Montáž napojovacího potrubí měděného předizolované dvojice, D mm (") 10-16 (3/8"-5/8")</t>
  </si>
  <si>
    <t>48</t>
  </si>
  <si>
    <t>https://podminky.urs.cz/item/CS_URS_2023_02/751791123</t>
  </si>
  <si>
    <t>25</t>
  </si>
  <si>
    <t>751791151</t>
  </si>
  <si>
    <t>Montáž napojovacího potrubí měděného tvarování potrubí, D x tl. stěny 6 x 1</t>
  </si>
  <si>
    <t>50</t>
  </si>
  <si>
    <t>https://podminky.urs.cz/item/CS_URS_2023_02/751791151</t>
  </si>
  <si>
    <t>751791153</t>
  </si>
  <si>
    <t>Montáž napojovacího potrubí měděného tvarování potrubí, D x tl. stěny 10 x 1</t>
  </si>
  <si>
    <t>52</t>
  </si>
  <si>
    <t>https://podminky.urs.cz/item/CS_URS_2023_02/751791153</t>
  </si>
  <si>
    <t>27</t>
  </si>
  <si>
    <t>751791154</t>
  </si>
  <si>
    <t>Montáž napojovacího potrubí měděného tvarování potrubí, D x tl. stěny 12 x 1</t>
  </si>
  <si>
    <t>54</t>
  </si>
  <si>
    <t>https://podminky.urs.cz/item/CS_URS_2023_02/751791154</t>
  </si>
  <si>
    <t>751791155</t>
  </si>
  <si>
    <t>Montáž napojovacího potrubí měděného tvarování potrubí, D x tl. stěny 16 x 1</t>
  </si>
  <si>
    <t>56</t>
  </si>
  <si>
    <t>https://podminky.urs.cz/item/CS_URS_2023_02/751791155</t>
  </si>
  <si>
    <t>29</t>
  </si>
  <si>
    <t>751791182</t>
  </si>
  <si>
    <t>Montáž napojovacího potrubí měděného krycích lišt šířky přes 70 mm</t>
  </si>
  <si>
    <t>58</t>
  </si>
  <si>
    <t>https://podminky.urs.cz/item/CS_URS_2023_02/751791182</t>
  </si>
  <si>
    <t>751791183</t>
  </si>
  <si>
    <t>Montáž napojovacího potrubí měděného tvarovek krycích lišt šířky do 70 mm</t>
  </si>
  <si>
    <t>60</t>
  </si>
  <si>
    <t>https://podminky.urs.cz/item/CS_URS_2023_02/751791183</t>
  </si>
  <si>
    <t>31</t>
  </si>
  <si>
    <t>751791301</t>
  </si>
  <si>
    <t>Montáž napojovacího potrubí měděného zkouška těsnosti potrubí</t>
  </si>
  <si>
    <t>62</t>
  </si>
  <si>
    <t>https://podminky.urs.cz/item/CS_URS_2023_02/751791301</t>
  </si>
  <si>
    <t>751791401</t>
  </si>
  <si>
    <t>Montáž napojovacího potrubí měděného vakuování potrubí</t>
  </si>
  <si>
    <t>https://podminky.urs.cz/item/CS_URS_2023_02/751791401</t>
  </si>
  <si>
    <t>33</t>
  </si>
  <si>
    <t>751791822</t>
  </si>
  <si>
    <t>Demontáž napojovacího potrubí měděného předizolované dvojice, D mm (") 6-12 (1/4"-1/2")</t>
  </si>
  <si>
    <t>66</t>
  </si>
  <si>
    <t>https://podminky.urs.cz/item/CS_URS_2023_02/751791822</t>
  </si>
  <si>
    <t>751791823</t>
  </si>
  <si>
    <t>Demontáž napojovacího potrubí měděného předizolované dvojice, D mm (") 10-16 (3/8"-5/8")</t>
  </si>
  <si>
    <t>68</t>
  </si>
  <si>
    <t>https://podminky.urs.cz/item/CS_URS_2023_02/751791823</t>
  </si>
  <si>
    <t>35</t>
  </si>
  <si>
    <t>751791881</t>
  </si>
  <si>
    <t>Demontáž napojovacího potrubí měděného krycích lišt šířky do 70 mm</t>
  </si>
  <si>
    <t>70</t>
  </si>
  <si>
    <t>https://podminky.urs.cz/item/CS_URS_2023_02/751791881</t>
  </si>
  <si>
    <t>751791882</t>
  </si>
  <si>
    <t>Demontáž napojovacího potrubí měděného krycích lišt šířky přes 70 mm</t>
  </si>
  <si>
    <t>72</t>
  </si>
  <si>
    <t>https://podminky.urs.cz/item/CS_URS_2023_02/751791882</t>
  </si>
  <si>
    <t>37</t>
  </si>
  <si>
    <t>751791883</t>
  </si>
  <si>
    <t>Demontáž napojovacího potrubí měděného tvarovek krycích lišt šířky do 70 mm</t>
  </si>
  <si>
    <t>74</t>
  </si>
  <si>
    <t>https://podminky.urs.cz/item/CS_URS_2023_02/751791883</t>
  </si>
  <si>
    <t>751791884</t>
  </si>
  <si>
    <t>Demontáž napojovacího potrubí měděného tvarovek krycích lišt šířky přes 70 mm</t>
  </si>
  <si>
    <t>76</t>
  </si>
  <si>
    <t>https://podminky.urs.cz/item/CS_URS_2023_02/751791884</t>
  </si>
  <si>
    <t>39</t>
  </si>
  <si>
    <t>751792004</t>
  </si>
  <si>
    <t>Montáž ostatních zařízení uložení pro klimatizační jednotky na stěnu konzol (2 ks)</t>
  </si>
  <si>
    <t>78</t>
  </si>
  <si>
    <t>https://podminky.urs.cz/item/CS_URS_2023_02/751792004</t>
  </si>
  <si>
    <t>751792007</t>
  </si>
  <si>
    <t>Montáž ostatních zařízení pro odvod kondenzátu klimatizace sifonu</t>
  </si>
  <si>
    <t>80</t>
  </si>
  <si>
    <t>https://podminky.urs.cz/item/CS_URS_2023_02/751792007</t>
  </si>
  <si>
    <t>41</t>
  </si>
  <si>
    <t>751792008</t>
  </si>
  <si>
    <t>Montáž ostatních zařízení pro odvod kondenzátu klimatizace hadice</t>
  </si>
  <si>
    <t>82</t>
  </si>
  <si>
    <t>https://podminky.urs.cz/item/CS_URS_2023_02/751792008</t>
  </si>
  <si>
    <t>751792804</t>
  </si>
  <si>
    <t>Demontáž ostatních zařízení uložení klimatizační jednotky na stěnu konzol (2 ks)</t>
  </si>
  <si>
    <t>84</t>
  </si>
  <si>
    <t>https://podminky.urs.cz/item/CS_URS_2023_02/751792804</t>
  </si>
  <si>
    <t>43</t>
  </si>
  <si>
    <t>751792807</t>
  </si>
  <si>
    <t>Demontáž ostatních zařízení pro odvod kondenzátu klimatizace sifonu</t>
  </si>
  <si>
    <t>86</t>
  </si>
  <si>
    <t>https://podminky.urs.cz/item/CS_URS_2023_02/751792807</t>
  </si>
  <si>
    <t>751792808</t>
  </si>
  <si>
    <t>Demontáž ostatních zařízení pro odvod kondenzátu klimatizace hadice</t>
  </si>
  <si>
    <t>88</t>
  </si>
  <si>
    <t>https://podminky.urs.cz/item/CS_URS_2023_02/751792808</t>
  </si>
  <si>
    <t>45</t>
  </si>
  <si>
    <t>751793001</t>
  </si>
  <si>
    <t>Doplnění chladiva do systému</t>
  </si>
  <si>
    <t>90</t>
  </si>
  <si>
    <t>https://podminky.urs.cz/item/CS_URS_2023_02/751793001</t>
  </si>
  <si>
    <t>PS_100 - VON</t>
  </si>
  <si>
    <t>HZS - Hodinové zúčtovací sazby</t>
  </si>
  <si>
    <t>HZS</t>
  </si>
  <si>
    <t>Hodinové zúčtovací sazby</t>
  </si>
  <si>
    <t>HZS4232</t>
  </si>
  <si>
    <t>Hodinové zúčtovací sazby ostatních profesí revizní a kontrolní činnost technik odborný</t>
  </si>
  <si>
    <t>https://podminky.urs.cz/item/CS_URS_2023_02/HZS4232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</si>
</sst>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6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top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6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9" fillId="0" borderId="14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0" fillId="4" borderId="6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0" fillId="4" borderId="7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right" vertical="center"/>
    </xf>
    <xf numFmtId="0" fontId="20" fillId="4" borderId="8" xfId="0" applyFont="1" applyFill="1" applyBorder="1" applyAlignment="1" applyProtection="1">
      <alignment horizontal="center" vertical="center"/>
    </xf>
    <xf numFmtId="0" fontId="21" fillId="0" borderId="16" xfId="0" applyFont="1" applyBorder="1" applyAlignment="1" applyProtection="1">
      <alignment horizontal="center" vertical="center" wrapText="1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8" fillId="0" borderId="14" xfId="0" applyNumberFormat="1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7" fillId="0" borderId="14" xfId="0" applyNumberFormat="1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vertical="center"/>
    </xf>
    <xf numFmtId="166" fontId="27" fillId="0" borderId="0" xfId="0" applyNumberFormat="1" applyFont="1" applyBorder="1" applyAlignment="1" applyProtection="1">
      <alignment vertical="center"/>
    </xf>
    <xf numFmtId="4" fontId="27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7" fillId="0" borderId="19" xfId="0" applyNumberFormat="1" applyFont="1" applyBorder="1" applyAlignment="1" applyProtection="1">
      <alignment vertical="center"/>
    </xf>
    <xf numFmtId="4" fontId="27" fillId="0" borderId="20" xfId="0" applyNumberFormat="1" applyFont="1" applyBorder="1" applyAlignment="1" applyProtection="1">
      <alignment vertical="center"/>
    </xf>
    <xf numFmtId="166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2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0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0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0" fillId="4" borderId="16" xfId="0" applyFont="1" applyFill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</xf>
    <xf numFmtId="0" fontId="20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2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0" fillId="0" borderId="12" xfId="0" applyNumberFormat="1" applyFont="1" applyBorder="1" applyAlignment="1" applyProtection="1"/>
    <xf numFmtId="166" fontId="30" fillId="0" borderId="13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20" fillId="0" borderId="22" xfId="0" applyFont="1" applyBorder="1" applyAlignment="1" applyProtection="1">
      <alignment horizontal="center" vertical="center"/>
    </xf>
    <xf numFmtId="49" fontId="20" fillId="0" borderId="22" xfId="0" applyNumberFormat="1" applyFont="1" applyBorder="1" applyAlignment="1" applyProtection="1">
      <alignment horizontal="left" vertical="center" wrapText="1"/>
    </xf>
    <xf numFmtId="0" fontId="20" fillId="0" borderId="22" xfId="0" applyFont="1" applyBorder="1" applyAlignment="1" applyProtection="1">
      <alignment horizontal="left" vertical="center" wrapText="1"/>
    </xf>
    <xf numFmtId="0" fontId="20" fillId="0" borderId="22" xfId="0" applyFont="1" applyBorder="1" applyAlignment="1" applyProtection="1">
      <alignment horizontal="center" vertical="center" wrapText="1"/>
    </xf>
    <xf numFmtId="167" fontId="20" fillId="0" borderId="22" xfId="0" applyNumberFormat="1" applyFont="1" applyBorder="1" applyAlignment="1" applyProtection="1">
      <alignment vertical="center"/>
    </xf>
    <xf numFmtId="4" fontId="20" fillId="2" borderId="22" xfId="0" applyNumberFormat="1" applyFont="1" applyFill="1" applyBorder="1" applyAlignment="1" applyProtection="1">
      <alignment vertical="center"/>
      <protection locked="0"/>
    </xf>
    <xf numFmtId="4" fontId="20" fillId="0" borderId="22" xfId="0" applyNumberFormat="1" applyFont="1" applyBorder="1" applyAlignment="1" applyProtection="1">
      <alignment vertical="center"/>
    </xf>
    <xf numFmtId="0" fontId="21" fillId="2" borderId="14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 applyProtection="1">
      <alignment horizontal="center" vertical="center"/>
    </xf>
    <xf numFmtId="166" fontId="21" fillId="0" borderId="0" xfId="0" applyNumberFormat="1" applyFont="1" applyBorder="1" applyAlignment="1" applyProtection="1">
      <alignment vertical="center"/>
    </xf>
    <xf numFmtId="166" fontId="21" fillId="0" borderId="15" xfId="0" applyNumberFormat="1" applyFont="1" applyBorder="1" applyAlignment="1" applyProtection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8" fillId="0" borderId="3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32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0" fontId="8" fillId="0" borderId="0" xfId="0" applyFont="1" applyAlignment="1" applyProtection="1">
      <alignment vertical="center"/>
      <protection locked="0"/>
    </xf>
    <xf numFmtId="0" fontId="8" fillId="0" borderId="3" xfId="0" applyFont="1" applyBorder="1" applyAlignment="1">
      <alignment vertical="center"/>
    </xf>
    <xf numFmtId="0" fontId="8" fillId="0" borderId="14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5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9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3" fillId="0" borderId="22" xfId="0" applyFont="1" applyBorder="1" applyAlignment="1" applyProtection="1">
      <alignment horizontal="center" vertical="center"/>
    </xf>
    <xf numFmtId="49" fontId="33" fillId="0" borderId="22" xfId="0" applyNumberFormat="1" applyFont="1" applyBorder="1" applyAlignment="1" applyProtection="1">
      <alignment horizontal="left" vertical="center" wrapText="1"/>
    </xf>
    <xf numFmtId="0" fontId="33" fillId="0" borderId="22" xfId="0" applyFont="1" applyBorder="1" applyAlignment="1" applyProtection="1">
      <alignment horizontal="left" vertical="center" wrapText="1"/>
    </xf>
    <xf numFmtId="0" fontId="33" fillId="0" borderId="22" xfId="0" applyFont="1" applyBorder="1" applyAlignment="1" applyProtection="1">
      <alignment horizontal="center" vertical="center" wrapText="1"/>
    </xf>
    <xf numFmtId="167" fontId="33" fillId="0" borderId="22" xfId="0" applyNumberFormat="1" applyFont="1" applyBorder="1" applyAlignment="1" applyProtection="1">
      <alignment vertical="center"/>
    </xf>
    <xf numFmtId="4" fontId="33" fillId="2" borderId="22" xfId="0" applyNumberFormat="1" applyFont="1" applyFill="1" applyBorder="1" applyAlignment="1" applyProtection="1">
      <alignment vertical="center"/>
      <protection locked="0"/>
    </xf>
    <xf numFmtId="4" fontId="33" fillId="0" borderId="22" xfId="0" applyNumberFormat="1" applyFont="1" applyBorder="1" applyAlignment="1" applyProtection="1">
      <alignment vertical="center"/>
    </xf>
    <xf numFmtId="0" fontId="34" fillId="0" borderId="3" xfId="0" applyFont="1" applyBorder="1" applyAlignment="1">
      <alignment vertical="center"/>
    </xf>
    <xf numFmtId="0" fontId="33" fillId="2" borderId="14" xfId="0" applyFont="1" applyFill="1" applyBorder="1" applyAlignment="1" applyProtection="1">
      <alignment horizontal="left" vertical="center"/>
      <protection locked="0"/>
    </xf>
    <xf numFmtId="0" fontId="33" fillId="0" borderId="0" xfId="0" applyFont="1" applyBorder="1" applyAlignment="1" applyProtection="1">
      <alignment horizontal="center" vertical="center"/>
    </xf>
    <xf numFmtId="0" fontId="21" fillId="2" borderId="19" xfId="0" applyFont="1" applyFill="1" applyBorder="1" applyAlignment="1" applyProtection="1">
      <alignment horizontal="left" vertical="center"/>
      <protection locked="0"/>
    </xf>
    <xf numFmtId="0" fontId="21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1" fillId="0" borderId="20" xfId="0" applyNumberFormat="1" applyFont="1" applyBorder="1" applyAlignment="1" applyProtection="1">
      <alignment vertical="center"/>
    </xf>
    <xf numFmtId="166" fontId="21" fillId="0" borderId="21" xfId="0" applyNumberFormat="1" applyFont="1" applyBorder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2/945421110" TargetMode="External" /><Relationship Id="rId2" Type="http://schemas.openxmlformats.org/officeDocument/2006/relationships/hyperlink" Target="https://podminky.urs.cz/item/CS_URS_2023_02/971033141" TargetMode="External" /><Relationship Id="rId3" Type="http://schemas.openxmlformats.org/officeDocument/2006/relationships/hyperlink" Target="https://podminky.urs.cz/item/CS_URS_2023_02/971033151" TargetMode="External" /><Relationship Id="rId4" Type="http://schemas.openxmlformats.org/officeDocument/2006/relationships/hyperlink" Target="https://podminky.urs.cz/item/CS_URS_2023_02/741122016" TargetMode="External" /><Relationship Id="rId5" Type="http://schemas.openxmlformats.org/officeDocument/2006/relationships/hyperlink" Target="https://podminky.urs.cz/item/CS_URS_2023_02/742110041" TargetMode="External" /><Relationship Id="rId6" Type="http://schemas.openxmlformats.org/officeDocument/2006/relationships/hyperlink" Target="https://podminky.urs.cz/item/CS_URS_2023_02/751721111" TargetMode="External" /><Relationship Id="rId7" Type="http://schemas.openxmlformats.org/officeDocument/2006/relationships/hyperlink" Target="https://podminky.urs.cz/item/CS_URS_2023_02/751721112" TargetMode="External" /><Relationship Id="rId8" Type="http://schemas.openxmlformats.org/officeDocument/2006/relationships/hyperlink" Target="https://podminky.urs.cz/item/CS_URS_2023_02/751721811" TargetMode="External" /><Relationship Id="rId9" Type="http://schemas.openxmlformats.org/officeDocument/2006/relationships/hyperlink" Target="https://podminky.urs.cz/item/CS_URS_2023_02/751721812" TargetMode="External" /><Relationship Id="rId10" Type="http://schemas.openxmlformats.org/officeDocument/2006/relationships/hyperlink" Target="https://podminky.urs.cz/item/CS_URS_2023_02/751791122" TargetMode="External" /><Relationship Id="rId11" Type="http://schemas.openxmlformats.org/officeDocument/2006/relationships/hyperlink" Target="https://podminky.urs.cz/item/CS_URS_2023_02/751791123" TargetMode="External" /><Relationship Id="rId12" Type="http://schemas.openxmlformats.org/officeDocument/2006/relationships/hyperlink" Target="https://podminky.urs.cz/item/CS_URS_2023_02/751791151" TargetMode="External" /><Relationship Id="rId13" Type="http://schemas.openxmlformats.org/officeDocument/2006/relationships/hyperlink" Target="https://podminky.urs.cz/item/CS_URS_2023_02/751791153" TargetMode="External" /><Relationship Id="rId14" Type="http://schemas.openxmlformats.org/officeDocument/2006/relationships/hyperlink" Target="https://podminky.urs.cz/item/CS_URS_2023_02/751791154" TargetMode="External" /><Relationship Id="rId15" Type="http://schemas.openxmlformats.org/officeDocument/2006/relationships/hyperlink" Target="https://podminky.urs.cz/item/CS_URS_2023_02/751791155" TargetMode="External" /><Relationship Id="rId16" Type="http://schemas.openxmlformats.org/officeDocument/2006/relationships/hyperlink" Target="https://podminky.urs.cz/item/CS_URS_2023_02/751791182" TargetMode="External" /><Relationship Id="rId17" Type="http://schemas.openxmlformats.org/officeDocument/2006/relationships/hyperlink" Target="https://podminky.urs.cz/item/CS_URS_2023_02/751791183" TargetMode="External" /><Relationship Id="rId18" Type="http://schemas.openxmlformats.org/officeDocument/2006/relationships/hyperlink" Target="https://podminky.urs.cz/item/CS_URS_2023_02/751791301" TargetMode="External" /><Relationship Id="rId19" Type="http://schemas.openxmlformats.org/officeDocument/2006/relationships/hyperlink" Target="https://podminky.urs.cz/item/CS_URS_2023_02/751791401" TargetMode="External" /><Relationship Id="rId20" Type="http://schemas.openxmlformats.org/officeDocument/2006/relationships/hyperlink" Target="https://podminky.urs.cz/item/CS_URS_2023_02/751791822" TargetMode="External" /><Relationship Id="rId21" Type="http://schemas.openxmlformats.org/officeDocument/2006/relationships/hyperlink" Target="https://podminky.urs.cz/item/CS_URS_2023_02/751791823" TargetMode="External" /><Relationship Id="rId22" Type="http://schemas.openxmlformats.org/officeDocument/2006/relationships/hyperlink" Target="https://podminky.urs.cz/item/CS_URS_2023_02/751791881" TargetMode="External" /><Relationship Id="rId23" Type="http://schemas.openxmlformats.org/officeDocument/2006/relationships/hyperlink" Target="https://podminky.urs.cz/item/CS_URS_2023_02/751791882" TargetMode="External" /><Relationship Id="rId24" Type="http://schemas.openxmlformats.org/officeDocument/2006/relationships/hyperlink" Target="https://podminky.urs.cz/item/CS_URS_2023_02/751791883" TargetMode="External" /><Relationship Id="rId25" Type="http://schemas.openxmlformats.org/officeDocument/2006/relationships/hyperlink" Target="https://podminky.urs.cz/item/CS_URS_2023_02/751791884" TargetMode="External" /><Relationship Id="rId26" Type="http://schemas.openxmlformats.org/officeDocument/2006/relationships/hyperlink" Target="https://podminky.urs.cz/item/CS_URS_2023_02/751792004" TargetMode="External" /><Relationship Id="rId27" Type="http://schemas.openxmlformats.org/officeDocument/2006/relationships/hyperlink" Target="https://podminky.urs.cz/item/CS_URS_2023_02/751792007" TargetMode="External" /><Relationship Id="rId28" Type="http://schemas.openxmlformats.org/officeDocument/2006/relationships/hyperlink" Target="https://podminky.urs.cz/item/CS_URS_2023_02/751792008" TargetMode="External" /><Relationship Id="rId29" Type="http://schemas.openxmlformats.org/officeDocument/2006/relationships/hyperlink" Target="https://podminky.urs.cz/item/CS_URS_2023_02/751792804" TargetMode="External" /><Relationship Id="rId30" Type="http://schemas.openxmlformats.org/officeDocument/2006/relationships/hyperlink" Target="https://podminky.urs.cz/item/CS_URS_2023_02/751792807" TargetMode="External" /><Relationship Id="rId31" Type="http://schemas.openxmlformats.org/officeDocument/2006/relationships/hyperlink" Target="https://podminky.urs.cz/item/CS_URS_2023_02/751792808" TargetMode="External" /><Relationship Id="rId32" Type="http://schemas.openxmlformats.org/officeDocument/2006/relationships/hyperlink" Target="https://podminky.urs.cz/item/CS_URS_2023_02/751793001" TargetMode="External" /><Relationship Id="rId33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2/HZS4232" TargetMode="External" /><Relationship Id="rId2" Type="http://schemas.openxmlformats.org/officeDocument/2006/relationships/drawing" Target="../drawings/drawing5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6" t="s">
        <v>6</v>
      </c>
      <c r="BT2" s="16" t="s">
        <v>7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="1" customFormat="1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s="1" customFormat="1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s="1" customFormat="1" ht="12" customHeight="1">
      <c r="B7" s="20"/>
      <c r="C7" s="21"/>
      <c r="D7" s="31" t="s">
        <v>18</v>
      </c>
      <c r="E7" s="21"/>
      <c r="F7" s="21"/>
      <c r="G7" s="21"/>
      <c r="H7" s="21"/>
      <c r="I7" s="21"/>
      <c r="J7" s="21"/>
      <c r="K7" s="26" t="s">
        <v>19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20</v>
      </c>
      <c r="AL7" s="21"/>
      <c r="AM7" s="21"/>
      <c r="AN7" s="26" t="s">
        <v>21</v>
      </c>
      <c r="AO7" s="21"/>
      <c r="AP7" s="21"/>
      <c r="AQ7" s="21"/>
      <c r="AR7" s="19"/>
      <c r="BE7" s="30"/>
      <c r="BS7" s="16" t="s">
        <v>6</v>
      </c>
    </row>
    <row r="8" s="1" customFormat="1" ht="12" customHeight="1">
      <c r="B8" s="20"/>
      <c r="C8" s="21"/>
      <c r="D8" s="31" t="s">
        <v>22</v>
      </c>
      <c r="E8" s="21"/>
      <c r="F8" s="21"/>
      <c r="G8" s="21"/>
      <c r="H8" s="21"/>
      <c r="I8" s="21"/>
      <c r="J8" s="21"/>
      <c r="K8" s="26" t="s">
        <v>23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24</v>
      </c>
      <c r="AL8" s="21"/>
      <c r="AM8" s="21"/>
      <c r="AN8" s="32" t="s">
        <v>25</v>
      </c>
      <c r="AO8" s="21"/>
      <c r="AP8" s="21"/>
      <c r="AQ8" s="21"/>
      <c r="AR8" s="19"/>
      <c r="BE8" s="30"/>
      <c r="BS8" s="16" t="s">
        <v>6</v>
      </c>
    </row>
    <row r="9" s="1" customFormat="1" ht="29.28" customHeight="1">
      <c r="B9" s="20"/>
      <c r="C9" s="21"/>
      <c r="D9" s="25" t="s">
        <v>26</v>
      </c>
      <c r="E9" s="21"/>
      <c r="F9" s="21"/>
      <c r="G9" s="21"/>
      <c r="H9" s="21"/>
      <c r="I9" s="21"/>
      <c r="J9" s="21"/>
      <c r="K9" s="33" t="s">
        <v>27</v>
      </c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5" t="s">
        <v>28</v>
      </c>
      <c r="AL9" s="21"/>
      <c r="AM9" s="21"/>
      <c r="AN9" s="33" t="s">
        <v>29</v>
      </c>
      <c r="AO9" s="21"/>
      <c r="AP9" s="21"/>
      <c r="AQ9" s="21"/>
      <c r="AR9" s="19"/>
      <c r="BE9" s="30"/>
      <c r="BS9" s="16" t="s">
        <v>6</v>
      </c>
    </row>
    <row r="10" s="1" customFormat="1" ht="12" customHeight="1">
      <c r="B10" s="20"/>
      <c r="C10" s="21"/>
      <c r="D10" s="31" t="s">
        <v>30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31</v>
      </c>
      <c r="AL10" s="21"/>
      <c r="AM10" s="21"/>
      <c r="AN10" s="26" t="s">
        <v>32</v>
      </c>
      <c r="AO10" s="21"/>
      <c r="AP10" s="21"/>
      <c r="AQ10" s="21"/>
      <c r="AR10" s="19"/>
      <c r="BE10" s="30"/>
      <c r="BS10" s="16" t="s">
        <v>6</v>
      </c>
    </row>
    <row r="11" s="1" customFormat="1" ht="18.48" customHeight="1">
      <c r="B11" s="20"/>
      <c r="C11" s="21"/>
      <c r="D11" s="21"/>
      <c r="E11" s="26" t="s">
        <v>33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34</v>
      </c>
      <c r="AL11" s="21"/>
      <c r="AM11" s="21"/>
      <c r="AN11" s="26" t="s">
        <v>32</v>
      </c>
      <c r="AO11" s="21"/>
      <c r="AP11" s="21"/>
      <c r="AQ11" s="21"/>
      <c r="AR11" s="19"/>
      <c r="BE11" s="30"/>
      <c r="BS11" s="16" t="s">
        <v>6</v>
      </c>
    </row>
    <row r="12" s="1" customFormat="1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s="1" customFormat="1" ht="12" customHeight="1">
      <c r="B13" s="20"/>
      <c r="C13" s="21"/>
      <c r="D13" s="31" t="s">
        <v>35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31</v>
      </c>
      <c r="AL13" s="21"/>
      <c r="AM13" s="21"/>
      <c r="AN13" s="34" t="s">
        <v>36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4" t="s">
        <v>36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1" t="s">
        <v>34</v>
      </c>
      <c r="AL14" s="21"/>
      <c r="AM14" s="21"/>
      <c r="AN14" s="34" t="s">
        <v>36</v>
      </c>
      <c r="AO14" s="21"/>
      <c r="AP14" s="21"/>
      <c r="AQ14" s="21"/>
      <c r="AR14" s="19"/>
      <c r="BE14" s="30"/>
      <c r="BS14" s="16" t="s">
        <v>6</v>
      </c>
    </row>
    <row r="15" s="1" customFormat="1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s="1" customFormat="1" ht="12" customHeight="1">
      <c r="B16" s="20"/>
      <c r="C16" s="21"/>
      <c r="D16" s="31" t="s">
        <v>37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31</v>
      </c>
      <c r="AL16" s="21"/>
      <c r="AM16" s="21"/>
      <c r="AN16" s="26" t="s">
        <v>32</v>
      </c>
      <c r="AO16" s="21"/>
      <c r="AP16" s="21"/>
      <c r="AQ16" s="21"/>
      <c r="AR16" s="19"/>
      <c r="BE16" s="30"/>
      <c r="BS16" s="16" t="s">
        <v>4</v>
      </c>
    </row>
    <row r="17" s="1" customFormat="1" ht="18.48" customHeight="1">
      <c r="B17" s="20"/>
      <c r="C17" s="21"/>
      <c r="D17" s="21"/>
      <c r="E17" s="26" t="s">
        <v>33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34</v>
      </c>
      <c r="AL17" s="21"/>
      <c r="AM17" s="21"/>
      <c r="AN17" s="26" t="s">
        <v>32</v>
      </c>
      <c r="AO17" s="21"/>
      <c r="AP17" s="21"/>
      <c r="AQ17" s="21"/>
      <c r="AR17" s="19"/>
      <c r="BE17" s="30"/>
      <c r="BS17" s="16" t="s">
        <v>38</v>
      </c>
    </row>
    <row r="18" s="1" customFormat="1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s="1" customFormat="1" ht="12" customHeight="1">
      <c r="B19" s="20"/>
      <c r="C19" s="21"/>
      <c r="D19" s="31" t="s">
        <v>39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31</v>
      </c>
      <c r="AL19" s="21"/>
      <c r="AM19" s="21"/>
      <c r="AN19" s="26" t="s">
        <v>32</v>
      </c>
      <c r="AO19" s="21"/>
      <c r="AP19" s="21"/>
      <c r="AQ19" s="21"/>
      <c r="AR19" s="19"/>
      <c r="BE19" s="30"/>
      <c r="BS19" s="16" t="s">
        <v>6</v>
      </c>
    </row>
    <row r="20" s="1" customFormat="1" ht="18.48" customHeight="1">
      <c r="B20" s="20"/>
      <c r="C20" s="21"/>
      <c r="D20" s="21"/>
      <c r="E20" s="26" t="s">
        <v>33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34</v>
      </c>
      <c r="AL20" s="21"/>
      <c r="AM20" s="21"/>
      <c r="AN20" s="26" t="s">
        <v>32</v>
      </c>
      <c r="AO20" s="21"/>
      <c r="AP20" s="21"/>
      <c r="AQ20" s="21"/>
      <c r="AR20" s="19"/>
      <c r="BE20" s="30"/>
      <c r="BS20" s="16" t="s">
        <v>4</v>
      </c>
    </row>
    <row r="21" s="1" customFormat="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s="1" customFormat="1" ht="12" customHeight="1">
      <c r="B22" s="20"/>
      <c r="C22" s="21"/>
      <c r="D22" s="31" t="s">
        <v>40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s="1" customFormat="1" ht="59.25" customHeight="1">
      <c r="B23" s="20"/>
      <c r="C23" s="21"/>
      <c r="D23" s="21"/>
      <c r="E23" s="36" t="s">
        <v>41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1"/>
      <c r="AP23" s="21"/>
      <c r="AQ23" s="21"/>
      <c r="AR23" s="19"/>
      <c r="BE23" s="30"/>
    </row>
    <row r="24" s="1" customFormat="1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s="1" customFormat="1" ht="6.96" customHeight="1">
      <c r="B25" s="20"/>
      <c r="C25" s="21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1"/>
      <c r="AQ25" s="21"/>
      <c r="AR25" s="19"/>
      <c r="BE25" s="30"/>
    </row>
    <row r="26" s="2" customFormat="1" ht="25.92" customHeight="1">
      <c r="A26" s="38"/>
      <c r="B26" s="39"/>
      <c r="C26" s="40"/>
      <c r="D26" s="41" t="s">
        <v>42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ROUND(AG54,2)</f>
        <v>0</v>
      </c>
      <c r="AL26" s="42"/>
      <c r="AM26" s="42"/>
      <c r="AN26" s="42"/>
      <c r="AO26" s="42"/>
      <c r="AP26" s="40"/>
      <c r="AQ26" s="40"/>
      <c r="AR26" s="44"/>
      <c r="BE26" s="30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0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43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44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45</v>
      </c>
      <c r="AL28" s="45"/>
      <c r="AM28" s="45"/>
      <c r="AN28" s="45"/>
      <c r="AO28" s="45"/>
      <c r="AP28" s="40"/>
      <c r="AQ28" s="40"/>
      <c r="AR28" s="44"/>
      <c r="BE28" s="30"/>
    </row>
    <row r="29" s="3" customFormat="1" ht="14.4" customHeight="1">
      <c r="A29" s="3"/>
      <c r="B29" s="46"/>
      <c r="C29" s="47"/>
      <c r="D29" s="31" t="s">
        <v>46</v>
      </c>
      <c r="E29" s="47"/>
      <c r="F29" s="31" t="s">
        <v>47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ROUND(AZ54,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ROUND(AV54,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1" t="s">
        <v>48</v>
      </c>
      <c r="G30" s="47"/>
      <c r="H30" s="47"/>
      <c r="I30" s="47"/>
      <c r="J30" s="47"/>
      <c r="K30" s="47"/>
      <c r="L30" s="48">
        <v>0.14999999999999999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ROUND(BA54,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ROUND(AW54,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1" t="s">
        <v>49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ROUND(BB54,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1" t="s">
        <v>50</v>
      </c>
      <c r="G32" s="47"/>
      <c r="H32" s="47"/>
      <c r="I32" s="47"/>
      <c r="J32" s="47"/>
      <c r="K32" s="47"/>
      <c r="L32" s="48">
        <v>0.14999999999999999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ROUND(BC54,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1" t="s">
        <v>51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ROUND(BD54,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3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8"/>
    </row>
    <row r="35" s="2" customFormat="1" ht="25.92" customHeight="1">
      <c r="A35" s="38"/>
      <c r="B35" s="39"/>
      <c r="C35" s="52"/>
      <c r="D35" s="53" t="s">
        <v>52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53</v>
      </c>
      <c r="U35" s="54"/>
      <c r="V35" s="54"/>
      <c r="W35" s="54"/>
      <c r="X35" s="56" t="s">
        <v>54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6.96" customHeight="1">
      <c r="A37" s="38"/>
      <c r="B37" s="59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44"/>
      <c r="BE37" s="38"/>
    </row>
    <row r="41" s="2" customFormat="1" ht="6.96" customHeight="1">
      <c r="A41" s="38"/>
      <c r="B41" s="61"/>
      <c r="C41" s="62"/>
      <c r="D41" s="62"/>
      <c r="E41" s="62"/>
      <c r="F41" s="62"/>
      <c r="G41" s="62"/>
      <c r="H41" s="62"/>
      <c r="I41" s="62"/>
      <c r="J41" s="62"/>
      <c r="K41" s="62"/>
      <c r="L41" s="62"/>
      <c r="M41" s="62"/>
      <c r="N41" s="62"/>
      <c r="O41" s="62"/>
      <c r="P41" s="62"/>
      <c r="Q41" s="62"/>
      <c r="R41" s="62"/>
      <c r="S41" s="62"/>
      <c r="T41" s="62"/>
      <c r="U41" s="62"/>
      <c r="V41" s="62"/>
      <c r="W41" s="62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62"/>
      <c r="AM41" s="62"/>
      <c r="AN41" s="62"/>
      <c r="AO41" s="62"/>
      <c r="AP41" s="62"/>
      <c r="AQ41" s="62"/>
      <c r="AR41" s="44"/>
      <c r="BE41" s="38"/>
    </row>
    <row r="42" s="2" customFormat="1" ht="24.96" customHeight="1">
      <c r="A42" s="38"/>
      <c r="B42" s="39"/>
      <c r="C42" s="22" t="s">
        <v>55</v>
      </c>
      <c r="D42" s="40"/>
      <c r="E42" s="40"/>
      <c r="F42" s="40"/>
      <c r="G42" s="40"/>
      <c r="H42" s="40"/>
      <c r="I42" s="40"/>
      <c r="J42" s="40"/>
      <c r="K42" s="40"/>
      <c r="L42" s="40"/>
      <c r="M42" s="40"/>
      <c r="N42" s="40"/>
      <c r="O42" s="40"/>
      <c r="P42" s="40"/>
      <c r="Q42" s="40"/>
      <c r="R42" s="40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  <c r="AF42" s="40"/>
      <c r="AG42" s="40"/>
      <c r="AH42" s="40"/>
      <c r="AI42" s="40"/>
      <c r="AJ42" s="40"/>
      <c r="AK42" s="40"/>
      <c r="AL42" s="40"/>
      <c r="AM42" s="40"/>
      <c r="AN42" s="40"/>
      <c r="AO42" s="40"/>
      <c r="AP42" s="40"/>
      <c r="AQ42" s="40"/>
      <c r="AR42" s="44"/>
      <c r="BE42" s="38"/>
    </row>
    <row r="43" s="2" customFormat="1" ht="6.96" customHeight="1">
      <c r="A43" s="38"/>
      <c r="B43" s="39"/>
      <c r="C43" s="40"/>
      <c r="D43" s="40"/>
      <c r="E43" s="40"/>
      <c r="F43" s="40"/>
      <c r="G43" s="40"/>
      <c r="H43" s="40"/>
      <c r="I43" s="40"/>
      <c r="J43" s="40"/>
      <c r="K43" s="40"/>
      <c r="L43" s="40"/>
      <c r="M43" s="40"/>
      <c r="N43" s="40"/>
      <c r="O43" s="40"/>
      <c r="P43" s="40"/>
      <c r="Q43" s="40"/>
      <c r="R43" s="40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40"/>
      <c r="AD43" s="40"/>
      <c r="AE43" s="40"/>
      <c r="AF43" s="40"/>
      <c r="AG43" s="40"/>
      <c r="AH43" s="40"/>
      <c r="AI43" s="40"/>
      <c r="AJ43" s="40"/>
      <c r="AK43" s="40"/>
      <c r="AL43" s="40"/>
      <c r="AM43" s="40"/>
      <c r="AN43" s="40"/>
      <c r="AO43" s="40"/>
      <c r="AP43" s="40"/>
      <c r="AQ43" s="40"/>
      <c r="AR43" s="44"/>
      <c r="BE43" s="38"/>
    </row>
    <row r="44" s="4" customFormat="1" ht="12" customHeight="1">
      <c r="A44" s="4"/>
      <c r="B44" s="63"/>
      <c r="C44" s="31" t="s">
        <v>13</v>
      </c>
      <c r="D44" s="64"/>
      <c r="E44" s="64"/>
      <c r="F44" s="64"/>
      <c r="G44" s="64"/>
      <c r="H44" s="64"/>
      <c r="I44" s="64"/>
      <c r="J44" s="64"/>
      <c r="K44" s="64"/>
      <c r="L44" s="64" t="str">
        <f>K5</f>
        <v>RD_02_2023</v>
      </c>
      <c r="M44" s="64"/>
      <c r="N44" s="64"/>
      <c r="O44" s="64"/>
      <c r="P44" s="64"/>
      <c r="Q44" s="64"/>
      <c r="R44" s="64"/>
      <c r="S44" s="64"/>
      <c r="T44" s="64"/>
      <c r="U44" s="64"/>
      <c r="V44" s="64"/>
      <c r="W44" s="64"/>
      <c r="X44" s="64"/>
      <c r="Y44" s="64"/>
      <c r="Z44" s="64"/>
      <c r="AA44" s="64"/>
      <c r="AB44" s="64"/>
      <c r="AC44" s="64"/>
      <c r="AD44" s="64"/>
      <c r="AE44" s="64"/>
      <c r="AF44" s="64"/>
      <c r="AG44" s="64"/>
      <c r="AH44" s="64"/>
      <c r="AI44" s="64"/>
      <c r="AJ44" s="64"/>
      <c r="AK44" s="64"/>
      <c r="AL44" s="64"/>
      <c r="AM44" s="64"/>
      <c r="AN44" s="64"/>
      <c r="AO44" s="64"/>
      <c r="AP44" s="64"/>
      <c r="AQ44" s="64"/>
      <c r="AR44" s="65"/>
      <c r="BE44" s="4"/>
    </row>
    <row r="45" s="5" customFormat="1" ht="36.96" customHeight="1">
      <c r="A45" s="5"/>
      <c r="B45" s="66"/>
      <c r="C45" s="67" t="s">
        <v>16</v>
      </c>
      <c r="D45" s="68"/>
      <c r="E45" s="68"/>
      <c r="F45" s="68"/>
      <c r="G45" s="68"/>
      <c r="H45" s="68"/>
      <c r="I45" s="68"/>
      <c r="J45" s="68"/>
      <c r="K45" s="68"/>
      <c r="L45" s="69" t="str">
        <f>K6</f>
        <v>Opravy a revize klimatizací v obvodu SSZT OŘ HKR 2024</v>
      </c>
      <c r="M45" s="68"/>
      <c r="N45" s="68"/>
      <c r="O45" s="68"/>
      <c r="P45" s="68"/>
      <c r="Q45" s="68"/>
      <c r="R45" s="68"/>
      <c r="S45" s="68"/>
      <c r="T45" s="68"/>
      <c r="U45" s="68"/>
      <c r="V45" s="68"/>
      <c r="W45" s="68"/>
      <c r="X45" s="68"/>
      <c r="Y45" s="68"/>
      <c r="Z45" s="68"/>
      <c r="AA45" s="68"/>
      <c r="AB45" s="68"/>
      <c r="AC45" s="68"/>
      <c r="AD45" s="68"/>
      <c r="AE45" s="68"/>
      <c r="AF45" s="68"/>
      <c r="AG45" s="68"/>
      <c r="AH45" s="68"/>
      <c r="AI45" s="68"/>
      <c r="AJ45" s="68"/>
      <c r="AK45" s="68"/>
      <c r="AL45" s="68"/>
      <c r="AM45" s="68"/>
      <c r="AN45" s="68"/>
      <c r="AO45" s="68"/>
      <c r="AP45" s="68"/>
      <c r="AQ45" s="68"/>
      <c r="AR45" s="70"/>
      <c r="BE45" s="5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40"/>
      <c r="M46" s="40"/>
      <c r="N46" s="40"/>
      <c r="O46" s="40"/>
      <c r="P46" s="40"/>
      <c r="Q46" s="40"/>
      <c r="R46" s="40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  <c r="AF46" s="40"/>
      <c r="AG46" s="40"/>
      <c r="AH46" s="40"/>
      <c r="AI46" s="40"/>
      <c r="AJ46" s="40"/>
      <c r="AK46" s="40"/>
      <c r="AL46" s="40"/>
      <c r="AM46" s="40"/>
      <c r="AN46" s="40"/>
      <c r="AO46" s="40"/>
      <c r="AP46" s="40"/>
      <c r="AQ46" s="40"/>
      <c r="AR46" s="44"/>
      <c r="BE46" s="38"/>
    </row>
    <row r="47" s="2" customFormat="1" ht="12" customHeight="1">
      <c r="A47" s="38"/>
      <c r="B47" s="39"/>
      <c r="C47" s="31" t="s">
        <v>22</v>
      </c>
      <c r="D47" s="40"/>
      <c r="E47" s="40"/>
      <c r="F47" s="40"/>
      <c r="G47" s="40"/>
      <c r="H47" s="40"/>
      <c r="I47" s="40"/>
      <c r="J47" s="40"/>
      <c r="K47" s="40"/>
      <c r="L47" s="71" t="str">
        <f>IF(K8="","",K8)</f>
        <v>obvod SSZT HKR OŘ HKR</v>
      </c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  <c r="AF47" s="40"/>
      <c r="AG47" s="40"/>
      <c r="AH47" s="40"/>
      <c r="AI47" s="31" t="s">
        <v>24</v>
      </c>
      <c r="AJ47" s="40"/>
      <c r="AK47" s="40"/>
      <c r="AL47" s="40"/>
      <c r="AM47" s="72" t="str">
        <f>IF(AN8= "","",AN8)</f>
        <v>17. 10. 2023</v>
      </c>
      <c r="AN47" s="72"/>
      <c r="AO47" s="40"/>
      <c r="AP47" s="40"/>
      <c r="AQ47" s="40"/>
      <c r="AR47" s="44"/>
      <c r="BE47" s="38"/>
    </row>
    <row r="48" s="2" customFormat="1" ht="6.96" customHeight="1">
      <c r="A48" s="38"/>
      <c r="B48" s="39"/>
      <c r="C48" s="40"/>
      <c r="D48" s="40"/>
      <c r="E48" s="40"/>
      <c r="F48" s="40"/>
      <c r="G48" s="40"/>
      <c r="H48" s="40"/>
      <c r="I48" s="40"/>
      <c r="J48" s="40"/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  <c r="AF48" s="40"/>
      <c r="AG48" s="40"/>
      <c r="AH48" s="40"/>
      <c r="AI48" s="40"/>
      <c r="AJ48" s="40"/>
      <c r="AK48" s="40"/>
      <c r="AL48" s="40"/>
      <c r="AM48" s="40"/>
      <c r="AN48" s="40"/>
      <c r="AO48" s="40"/>
      <c r="AP48" s="40"/>
      <c r="AQ48" s="40"/>
      <c r="AR48" s="44"/>
      <c r="BE48" s="38"/>
    </row>
    <row r="49" s="2" customFormat="1" ht="15.15" customHeight="1">
      <c r="A49" s="38"/>
      <c r="B49" s="39"/>
      <c r="C49" s="31" t="s">
        <v>30</v>
      </c>
      <c r="D49" s="40"/>
      <c r="E49" s="40"/>
      <c r="F49" s="40"/>
      <c r="G49" s="40"/>
      <c r="H49" s="40"/>
      <c r="I49" s="40"/>
      <c r="J49" s="40"/>
      <c r="K49" s="40"/>
      <c r="L49" s="64" t="str">
        <f>IF(E11= "","",E11)</f>
        <v xml:space="preserve"> </v>
      </c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  <c r="AF49" s="40"/>
      <c r="AG49" s="40"/>
      <c r="AH49" s="40"/>
      <c r="AI49" s="31" t="s">
        <v>37</v>
      </c>
      <c r="AJ49" s="40"/>
      <c r="AK49" s="40"/>
      <c r="AL49" s="40"/>
      <c r="AM49" s="73" t="str">
        <f>IF(E17="","",E17)</f>
        <v xml:space="preserve"> </v>
      </c>
      <c r="AN49" s="64"/>
      <c r="AO49" s="64"/>
      <c r="AP49" s="64"/>
      <c r="AQ49" s="40"/>
      <c r="AR49" s="44"/>
      <c r="AS49" s="74" t="s">
        <v>56</v>
      </c>
      <c r="AT49" s="75"/>
      <c r="AU49" s="76"/>
      <c r="AV49" s="76"/>
      <c r="AW49" s="76"/>
      <c r="AX49" s="76"/>
      <c r="AY49" s="76"/>
      <c r="AZ49" s="76"/>
      <c r="BA49" s="76"/>
      <c r="BB49" s="76"/>
      <c r="BC49" s="76"/>
      <c r="BD49" s="77"/>
      <c r="BE49" s="38"/>
    </row>
    <row r="50" s="2" customFormat="1" ht="15.15" customHeight="1">
      <c r="A50" s="38"/>
      <c r="B50" s="39"/>
      <c r="C50" s="31" t="s">
        <v>35</v>
      </c>
      <c r="D50" s="40"/>
      <c r="E50" s="40"/>
      <c r="F50" s="40"/>
      <c r="G50" s="40"/>
      <c r="H50" s="40"/>
      <c r="I50" s="40"/>
      <c r="J50" s="40"/>
      <c r="K50" s="40"/>
      <c r="L50" s="64" t="str">
        <f>IF(E14= "Vyplň údaj","",E14)</f>
        <v/>
      </c>
      <c r="M50" s="40"/>
      <c r="N50" s="40"/>
      <c r="O50" s="40"/>
      <c r="P50" s="40"/>
      <c r="Q50" s="40"/>
      <c r="R50" s="40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  <c r="AF50" s="40"/>
      <c r="AG50" s="40"/>
      <c r="AH50" s="40"/>
      <c r="AI50" s="31" t="s">
        <v>39</v>
      </c>
      <c r="AJ50" s="40"/>
      <c r="AK50" s="40"/>
      <c r="AL50" s="40"/>
      <c r="AM50" s="73" t="str">
        <f>IF(E20="","",E20)</f>
        <v xml:space="preserve"> </v>
      </c>
      <c r="AN50" s="64"/>
      <c r="AO50" s="64"/>
      <c r="AP50" s="64"/>
      <c r="AQ50" s="40"/>
      <c r="AR50" s="44"/>
      <c r="AS50" s="78"/>
      <c r="AT50" s="79"/>
      <c r="AU50" s="80"/>
      <c r="AV50" s="80"/>
      <c r="AW50" s="80"/>
      <c r="AX50" s="80"/>
      <c r="AY50" s="80"/>
      <c r="AZ50" s="80"/>
      <c r="BA50" s="80"/>
      <c r="BB50" s="80"/>
      <c r="BC50" s="80"/>
      <c r="BD50" s="81"/>
      <c r="BE50" s="38"/>
    </row>
    <row r="51" s="2" customFormat="1" ht="10.8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40"/>
      <c r="M51" s="40"/>
      <c r="N51" s="40"/>
      <c r="O51" s="40"/>
      <c r="P51" s="40"/>
      <c r="Q51" s="40"/>
      <c r="R51" s="40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  <c r="AF51" s="40"/>
      <c r="AG51" s="40"/>
      <c r="AH51" s="40"/>
      <c r="AI51" s="40"/>
      <c r="AJ51" s="40"/>
      <c r="AK51" s="40"/>
      <c r="AL51" s="40"/>
      <c r="AM51" s="40"/>
      <c r="AN51" s="40"/>
      <c r="AO51" s="40"/>
      <c r="AP51" s="40"/>
      <c r="AQ51" s="40"/>
      <c r="AR51" s="44"/>
      <c r="AS51" s="82"/>
      <c r="AT51" s="83"/>
      <c r="AU51" s="84"/>
      <c r="AV51" s="84"/>
      <c r="AW51" s="84"/>
      <c r="AX51" s="84"/>
      <c r="AY51" s="84"/>
      <c r="AZ51" s="84"/>
      <c r="BA51" s="84"/>
      <c r="BB51" s="84"/>
      <c r="BC51" s="84"/>
      <c r="BD51" s="85"/>
      <c r="BE51" s="38"/>
    </row>
    <row r="52" s="2" customFormat="1" ht="29.28" customHeight="1">
      <c r="A52" s="38"/>
      <c r="B52" s="39"/>
      <c r="C52" s="86" t="s">
        <v>57</v>
      </c>
      <c r="D52" s="87"/>
      <c r="E52" s="87"/>
      <c r="F52" s="87"/>
      <c r="G52" s="87"/>
      <c r="H52" s="88"/>
      <c r="I52" s="89" t="s">
        <v>58</v>
      </c>
      <c r="J52" s="87"/>
      <c r="K52" s="87"/>
      <c r="L52" s="87"/>
      <c r="M52" s="87"/>
      <c r="N52" s="87"/>
      <c r="O52" s="87"/>
      <c r="P52" s="87"/>
      <c r="Q52" s="87"/>
      <c r="R52" s="87"/>
      <c r="S52" s="87"/>
      <c r="T52" s="87"/>
      <c r="U52" s="87"/>
      <c r="V52" s="87"/>
      <c r="W52" s="87"/>
      <c r="X52" s="87"/>
      <c r="Y52" s="87"/>
      <c r="Z52" s="87"/>
      <c r="AA52" s="87"/>
      <c r="AB52" s="87"/>
      <c r="AC52" s="87"/>
      <c r="AD52" s="87"/>
      <c r="AE52" s="87"/>
      <c r="AF52" s="87"/>
      <c r="AG52" s="90" t="s">
        <v>59</v>
      </c>
      <c r="AH52" s="87"/>
      <c r="AI52" s="87"/>
      <c r="AJ52" s="87"/>
      <c r="AK52" s="87"/>
      <c r="AL52" s="87"/>
      <c r="AM52" s="87"/>
      <c r="AN52" s="89" t="s">
        <v>60</v>
      </c>
      <c r="AO52" s="87"/>
      <c r="AP52" s="87"/>
      <c r="AQ52" s="91" t="s">
        <v>61</v>
      </c>
      <c r="AR52" s="44"/>
      <c r="AS52" s="92" t="s">
        <v>62</v>
      </c>
      <c r="AT52" s="93" t="s">
        <v>63</v>
      </c>
      <c r="AU52" s="93" t="s">
        <v>64</v>
      </c>
      <c r="AV52" s="93" t="s">
        <v>65</v>
      </c>
      <c r="AW52" s="93" t="s">
        <v>66</v>
      </c>
      <c r="AX52" s="93" t="s">
        <v>67</v>
      </c>
      <c r="AY52" s="93" t="s">
        <v>68</v>
      </c>
      <c r="AZ52" s="93" t="s">
        <v>69</v>
      </c>
      <c r="BA52" s="93" t="s">
        <v>70</v>
      </c>
      <c r="BB52" s="93" t="s">
        <v>71</v>
      </c>
      <c r="BC52" s="93" t="s">
        <v>72</v>
      </c>
      <c r="BD52" s="94" t="s">
        <v>73</v>
      </c>
      <c r="BE52" s="38"/>
    </row>
    <row r="53" s="2" customFormat="1" ht="10.8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40"/>
      <c r="M53" s="40"/>
      <c r="N53" s="40"/>
      <c r="O53" s="40"/>
      <c r="P53" s="40"/>
      <c r="Q53" s="40"/>
      <c r="R53" s="40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  <c r="AF53" s="40"/>
      <c r="AG53" s="40"/>
      <c r="AH53" s="40"/>
      <c r="AI53" s="40"/>
      <c r="AJ53" s="40"/>
      <c r="AK53" s="40"/>
      <c r="AL53" s="40"/>
      <c r="AM53" s="40"/>
      <c r="AN53" s="40"/>
      <c r="AO53" s="40"/>
      <c r="AP53" s="40"/>
      <c r="AQ53" s="40"/>
      <c r="AR53" s="44"/>
      <c r="AS53" s="95"/>
      <c r="AT53" s="96"/>
      <c r="AU53" s="96"/>
      <c r="AV53" s="96"/>
      <c r="AW53" s="96"/>
      <c r="AX53" s="96"/>
      <c r="AY53" s="96"/>
      <c r="AZ53" s="96"/>
      <c r="BA53" s="96"/>
      <c r="BB53" s="96"/>
      <c r="BC53" s="96"/>
      <c r="BD53" s="97"/>
      <c r="BE53" s="38"/>
    </row>
    <row r="54" s="6" customFormat="1" ht="32.4" customHeight="1">
      <c r="A54" s="6"/>
      <c r="B54" s="98"/>
      <c r="C54" s="99" t="s">
        <v>74</v>
      </c>
      <c r="D54" s="100"/>
      <c r="E54" s="100"/>
      <c r="F54" s="100"/>
      <c r="G54" s="100"/>
      <c r="H54" s="100"/>
      <c r="I54" s="100"/>
      <c r="J54" s="100"/>
      <c r="K54" s="100"/>
      <c r="L54" s="100"/>
      <c r="M54" s="100"/>
      <c r="N54" s="100"/>
      <c r="O54" s="100"/>
      <c r="P54" s="100"/>
      <c r="Q54" s="100"/>
      <c r="R54" s="100"/>
      <c r="S54" s="100"/>
      <c r="T54" s="100"/>
      <c r="U54" s="100"/>
      <c r="V54" s="100"/>
      <c r="W54" s="100"/>
      <c r="X54" s="100"/>
      <c r="Y54" s="100"/>
      <c r="Z54" s="100"/>
      <c r="AA54" s="100"/>
      <c r="AB54" s="100"/>
      <c r="AC54" s="100"/>
      <c r="AD54" s="100"/>
      <c r="AE54" s="100"/>
      <c r="AF54" s="100"/>
      <c r="AG54" s="101">
        <f>ROUND(SUM(AG55:AG58),2)</f>
        <v>0</v>
      </c>
      <c r="AH54" s="101"/>
      <c r="AI54" s="101"/>
      <c r="AJ54" s="101"/>
      <c r="AK54" s="101"/>
      <c r="AL54" s="101"/>
      <c r="AM54" s="101"/>
      <c r="AN54" s="102">
        <f>SUM(AG54,AT54)</f>
        <v>0</v>
      </c>
      <c r="AO54" s="102"/>
      <c r="AP54" s="102"/>
      <c r="AQ54" s="103" t="s">
        <v>32</v>
      </c>
      <c r="AR54" s="104"/>
      <c r="AS54" s="105">
        <f>ROUND(SUM(AS55:AS58),2)</f>
        <v>0</v>
      </c>
      <c r="AT54" s="106">
        <f>ROUND(SUM(AV54:AW54),2)</f>
        <v>0</v>
      </c>
      <c r="AU54" s="107">
        <f>ROUND(SUM(AU55:AU58),5)</f>
        <v>0</v>
      </c>
      <c r="AV54" s="106">
        <f>ROUND(AZ54*L29,2)</f>
        <v>0</v>
      </c>
      <c r="AW54" s="106">
        <f>ROUND(BA54*L30,2)</f>
        <v>0</v>
      </c>
      <c r="AX54" s="106">
        <f>ROUND(BB54*L29,2)</f>
        <v>0</v>
      </c>
      <c r="AY54" s="106">
        <f>ROUND(BC54*L30,2)</f>
        <v>0</v>
      </c>
      <c r="AZ54" s="106">
        <f>ROUND(SUM(AZ55:AZ58),2)</f>
        <v>0</v>
      </c>
      <c r="BA54" s="106">
        <f>ROUND(SUM(BA55:BA58),2)</f>
        <v>0</v>
      </c>
      <c r="BB54" s="106">
        <f>ROUND(SUM(BB55:BB58),2)</f>
        <v>0</v>
      </c>
      <c r="BC54" s="106">
        <f>ROUND(SUM(BC55:BC58),2)</f>
        <v>0</v>
      </c>
      <c r="BD54" s="108">
        <f>ROUND(SUM(BD55:BD58),2)</f>
        <v>0</v>
      </c>
      <c r="BE54" s="6"/>
      <c r="BS54" s="109" t="s">
        <v>75</v>
      </c>
      <c r="BT54" s="109" t="s">
        <v>76</v>
      </c>
      <c r="BU54" s="110" t="s">
        <v>77</v>
      </c>
      <c r="BV54" s="109" t="s">
        <v>78</v>
      </c>
      <c r="BW54" s="109" t="s">
        <v>5</v>
      </c>
      <c r="BX54" s="109" t="s">
        <v>79</v>
      </c>
      <c r="CL54" s="109" t="s">
        <v>19</v>
      </c>
    </row>
    <row r="55" s="7" customFormat="1" ht="16.5" customHeight="1">
      <c r="A55" s="111" t="s">
        <v>80</v>
      </c>
      <c r="B55" s="112"/>
      <c r="C55" s="113"/>
      <c r="D55" s="114" t="s">
        <v>81</v>
      </c>
      <c r="E55" s="114"/>
      <c r="F55" s="114"/>
      <c r="G55" s="114"/>
      <c r="H55" s="114"/>
      <c r="I55" s="115"/>
      <c r="J55" s="114" t="s">
        <v>82</v>
      </c>
      <c r="K55" s="114"/>
      <c r="L55" s="114"/>
      <c r="M55" s="114"/>
      <c r="N55" s="114"/>
      <c r="O55" s="114"/>
      <c r="P55" s="114"/>
      <c r="Q55" s="114"/>
      <c r="R55" s="114"/>
      <c r="S55" s="114"/>
      <c r="T55" s="114"/>
      <c r="U55" s="114"/>
      <c r="V55" s="114"/>
      <c r="W55" s="114"/>
      <c r="X55" s="114"/>
      <c r="Y55" s="114"/>
      <c r="Z55" s="114"/>
      <c r="AA55" s="114"/>
      <c r="AB55" s="114"/>
      <c r="AC55" s="114"/>
      <c r="AD55" s="114"/>
      <c r="AE55" s="114"/>
      <c r="AF55" s="114"/>
      <c r="AG55" s="116">
        <f>'PS_01 - Servis'!J30</f>
        <v>0</v>
      </c>
      <c r="AH55" s="115"/>
      <c r="AI55" s="115"/>
      <c r="AJ55" s="115"/>
      <c r="AK55" s="115"/>
      <c r="AL55" s="115"/>
      <c r="AM55" s="115"/>
      <c r="AN55" s="116">
        <f>SUM(AG55,AT55)</f>
        <v>0</v>
      </c>
      <c r="AO55" s="115"/>
      <c r="AP55" s="115"/>
      <c r="AQ55" s="117" t="s">
        <v>83</v>
      </c>
      <c r="AR55" s="118"/>
      <c r="AS55" s="119">
        <v>0</v>
      </c>
      <c r="AT55" s="120">
        <f>ROUND(SUM(AV55:AW55),2)</f>
        <v>0</v>
      </c>
      <c r="AU55" s="121">
        <f>'PS_01 - Servis'!P80</f>
        <v>0</v>
      </c>
      <c r="AV55" s="120">
        <f>'PS_01 - Servis'!J33</f>
        <v>0</v>
      </c>
      <c r="AW55" s="120">
        <f>'PS_01 - Servis'!J34</f>
        <v>0</v>
      </c>
      <c r="AX55" s="120">
        <f>'PS_01 - Servis'!J35</f>
        <v>0</v>
      </c>
      <c r="AY55" s="120">
        <f>'PS_01 - Servis'!J36</f>
        <v>0</v>
      </c>
      <c r="AZ55" s="120">
        <f>'PS_01 - Servis'!F33</f>
        <v>0</v>
      </c>
      <c r="BA55" s="120">
        <f>'PS_01 - Servis'!F34</f>
        <v>0</v>
      </c>
      <c r="BB55" s="120">
        <f>'PS_01 - Servis'!F35</f>
        <v>0</v>
      </c>
      <c r="BC55" s="120">
        <f>'PS_01 - Servis'!F36</f>
        <v>0</v>
      </c>
      <c r="BD55" s="122">
        <f>'PS_01 - Servis'!F37</f>
        <v>0</v>
      </c>
      <c r="BE55" s="7"/>
      <c r="BT55" s="123" t="s">
        <v>84</v>
      </c>
      <c r="BV55" s="123" t="s">
        <v>78</v>
      </c>
      <c r="BW55" s="123" t="s">
        <v>85</v>
      </c>
      <c r="BX55" s="123" t="s">
        <v>5</v>
      </c>
      <c r="CL55" s="123" t="s">
        <v>32</v>
      </c>
      <c r="CM55" s="123" t="s">
        <v>86</v>
      </c>
    </row>
    <row r="56" s="7" customFormat="1" ht="16.5" customHeight="1">
      <c r="A56" s="111" t="s">
        <v>80</v>
      </c>
      <c r="B56" s="112"/>
      <c r="C56" s="113"/>
      <c r="D56" s="114" t="s">
        <v>87</v>
      </c>
      <c r="E56" s="114"/>
      <c r="F56" s="114"/>
      <c r="G56" s="114"/>
      <c r="H56" s="114"/>
      <c r="I56" s="115"/>
      <c r="J56" s="114" t="s">
        <v>88</v>
      </c>
      <c r="K56" s="114"/>
      <c r="L56" s="114"/>
      <c r="M56" s="114"/>
      <c r="N56" s="114"/>
      <c r="O56" s="114"/>
      <c r="P56" s="114"/>
      <c r="Q56" s="114"/>
      <c r="R56" s="114"/>
      <c r="S56" s="114"/>
      <c r="T56" s="114"/>
      <c r="U56" s="114"/>
      <c r="V56" s="114"/>
      <c r="W56" s="114"/>
      <c r="X56" s="114"/>
      <c r="Y56" s="114"/>
      <c r="Z56" s="114"/>
      <c r="AA56" s="114"/>
      <c r="AB56" s="114"/>
      <c r="AC56" s="114"/>
      <c r="AD56" s="114"/>
      <c r="AE56" s="114"/>
      <c r="AF56" s="114"/>
      <c r="AG56" s="116">
        <f>'PS_02 - Klimatizační jedn...'!J30</f>
        <v>0</v>
      </c>
      <c r="AH56" s="115"/>
      <c r="AI56" s="115"/>
      <c r="AJ56" s="115"/>
      <c r="AK56" s="115"/>
      <c r="AL56" s="115"/>
      <c r="AM56" s="115"/>
      <c r="AN56" s="116">
        <f>SUM(AG56,AT56)</f>
        <v>0</v>
      </c>
      <c r="AO56" s="115"/>
      <c r="AP56" s="115"/>
      <c r="AQ56" s="117" t="s">
        <v>83</v>
      </c>
      <c r="AR56" s="118"/>
      <c r="AS56" s="119">
        <v>0</v>
      </c>
      <c r="AT56" s="120">
        <f>ROUND(SUM(AV56:AW56),2)</f>
        <v>0</v>
      </c>
      <c r="AU56" s="121">
        <f>'PS_02 - Klimatizační jedn...'!P80</f>
        <v>0</v>
      </c>
      <c r="AV56" s="120">
        <f>'PS_02 - Klimatizační jedn...'!J33</f>
        <v>0</v>
      </c>
      <c r="AW56" s="120">
        <f>'PS_02 - Klimatizační jedn...'!J34</f>
        <v>0</v>
      </c>
      <c r="AX56" s="120">
        <f>'PS_02 - Klimatizační jedn...'!J35</f>
        <v>0</v>
      </c>
      <c r="AY56" s="120">
        <f>'PS_02 - Klimatizační jedn...'!J36</f>
        <v>0</v>
      </c>
      <c r="AZ56" s="120">
        <f>'PS_02 - Klimatizační jedn...'!F33</f>
        <v>0</v>
      </c>
      <c r="BA56" s="120">
        <f>'PS_02 - Klimatizační jedn...'!F34</f>
        <v>0</v>
      </c>
      <c r="BB56" s="120">
        <f>'PS_02 - Klimatizační jedn...'!F35</f>
        <v>0</v>
      </c>
      <c r="BC56" s="120">
        <f>'PS_02 - Klimatizační jedn...'!F36</f>
        <v>0</v>
      </c>
      <c r="BD56" s="122">
        <f>'PS_02 - Klimatizační jedn...'!F37</f>
        <v>0</v>
      </c>
      <c r="BE56" s="7"/>
      <c r="BT56" s="123" t="s">
        <v>84</v>
      </c>
      <c r="BV56" s="123" t="s">
        <v>78</v>
      </c>
      <c r="BW56" s="123" t="s">
        <v>89</v>
      </c>
      <c r="BX56" s="123" t="s">
        <v>5</v>
      </c>
      <c r="CL56" s="123" t="s">
        <v>32</v>
      </c>
      <c r="CM56" s="123" t="s">
        <v>86</v>
      </c>
    </row>
    <row r="57" s="7" customFormat="1" ht="16.5" customHeight="1">
      <c r="A57" s="111" t="s">
        <v>80</v>
      </c>
      <c r="B57" s="112"/>
      <c r="C57" s="113"/>
      <c r="D57" s="114" t="s">
        <v>90</v>
      </c>
      <c r="E57" s="114"/>
      <c r="F57" s="114"/>
      <c r="G57" s="114"/>
      <c r="H57" s="114"/>
      <c r="I57" s="115"/>
      <c r="J57" s="114" t="s">
        <v>91</v>
      </c>
      <c r="K57" s="114"/>
      <c r="L57" s="114"/>
      <c r="M57" s="114"/>
      <c r="N57" s="114"/>
      <c r="O57" s="114"/>
      <c r="P57" s="114"/>
      <c r="Q57" s="114"/>
      <c r="R57" s="114"/>
      <c r="S57" s="114"/>
      <c r="T57" s="114"/>
      <c r="U57" s="114"/>
      <c r="V57" s="114"/>
      <c r="W57" s="114"/>
      <c r="X57" s="114"/>
      <c r="Y57" s="114"/>
      <c r="Z57" s="114"/>
      <c r="AA57" s="114"/>
      <c r="AB57" s="114"/>
      <c r="AC57" s="114"/>
      <c r="AD57" s="114"/>
      <c r="AE57" s="114"/>
      <c r="AF57" s="114"/>
      <c r="AG57" s="116">
        <f>'PS_03 - Práce a montáže'!J30</f>
        <v>0</v>
      </c>
      <c r="AH57" s="115"/>
      <c r="AI57" s="115"/>
      <c r="AJ57" s="115"/>
      <c r="AK57" s="115"/>
      <c r="AL57" s="115"/>
      <c r="AM57" s="115"/>
      <c r="AN57" s="116">
        <f>SUM(AG57,AT57)</f>
        <v>0</v>
      </c>
      <c r="AO57" s="115"/>
      <c r="AP57" s="115"/>
      <c r="AQ57" s="117" t="s">
        <v>83</v>
      </c>
      <c r="AR57" s="118"/>
      <c r="AS57" s="119">
        <v>0</v>
      </c>
      <c r="AT57" s="120">
        <f>ROUND(SUM(AV57:AW57),2)</f>
        <v>0</v>
      </c>
      <c r="AU57" s="121">
        <f>'PS_03 - Práce a montáže'!P83</f>
        <v>0</v>
      </c>
      <c r="AV57" s="120">
        <f>'PS_03 - Práce a montáže'!J33</f>
        <v>0</v>
      </c>
      <c r="AW57" s="120">
        <f>'PS_03 - Práce a montáže'!J34</f>
        <v>0</v>
      </c>
      <c r="AX57" s="120">
        <f>'PS_03 - Práce a montáže'!J35</f>
        <v>0</v>
      </c>
      <c r="AY57" s="120">
        <f>'PS_03 - Práce a montáže'!J36</f>
        <v>0</v>
      </c>
      <c r="AZ57" s="120">
        <f>'PS_03 - Práce a montáže'!F33</f>
        <v>0</v>
      </c>
      <c r="BA57" s="120">
        <f>'PS_03 - Práce a montáže'!F34</f>
        <v>0</v>
      </c>
      <c r="BB57" s="120">
        <f>'PS_03 - Práce a montáže'!F35</f>
        <v>0</v>
      </c>
      <c r="BC57" s="120">
        <f>'PS_03 - Práce a montáže'!F36</f>
        <v>0</v>
      </c>
      <c r="BD57" s="122">
        <f>'PS_03 - Práce a montáže'!F37</f>
        <v>0</v>
      </c>
      <c r="BE57" s="7"/>
      <c r="BT57" s="123" t="s">
        <v>84</v>
      </c>
      <c r="BV57" s="123" t="s">
        <v>78</v>
      </c>
      <c r="BW57" s="123" t="s">
        <v>92</v>
      </c>
      <c r="BX57" s="123" t="s">
        <v>5</v>
      </c>
      <c r="CL57" s="123" t="s">
        <v>32</v>
      </c>
      <c r="CM57" s="123" t="s">
        <v>86</v>
      </c>
    </row>
    <row r="58" s="7" customFormat="1" ht="16.5" customHeight="1">
      <c r="A58" s="111" t="s">
        <v>80</v>
      </c>
      <c r="B58" s="112"/>
      <c r="C58" s="113"/>
      <c r="D58" s="114" t="s">
        <v>93</v>
      </c>
      <c r="E58" s="114"/>
      <c r="F58" s="114"/>
      <c r="G58" s="114"/>
      <c r="H58" s="114"/>
      <c r="I58" s="115"/>
      <c r="J58" s="114" t="s">
        <v>94</v>
      </c>
      <c r="K58" s="114"/>
      <c r="L58" s="114"/>
      <c r="M58" s="114"/>
      <c r="N58" s="114"/>
      <c r="O58" s="114"/>
      <c r="P58" s="114"/>
      <c r="Q58" s="114"/>
      <c r="R58" s="114"/>
      <c r="S58" s="114"/>
      <c r="T58" s="114"/>
      <c r="U58" s="114"/>
      <c r="V58" s="114"/>
      <c r="W58" s="114"/>
      <c r="X58" s="114"/>
      <c r="Y58" s="114"/>
      <c r="Z58" s="114"/>
      <c r="AA58" s="114"/>
      <c r="AB58" s="114"/>
      <c r="AC58" s="114"/>
      <c r="AD58" s="114"/>
      <c r="AE58" s="114"/>
      <c r="AF58" s="114"/>
      <c r="AG58" s="116">
        <f>'PS_100 - VON'!J30</f>
        <v>0</v>
      </c>
      <c r="AH58" s="115"/>
      <c r="AI58" s="115"/>
      <c r="AJ58" s="115"/>
      <c r="AK58" s="115"/>
      <c r="AL58" s="115"/>
      <c r="AM58" s="115"/>
      <c r="AN58" s="116">
        <f>SUM(AG58,AT58)</f>
        <v>0</v>
      </c>
      <c r="AO58" s="115"/>
      <c r="AP58" s="115"/>
      <c r="AQ58" s="117" t="s">
        <v>95</v>
      </c>
      <c r="AR58" s="118"/>
      <c r="AS58" s="124">
        <v>0</v>
      </c>
      <c r="AT58" s="125">
        <f>ROUND(SUM(AV58:AW58),2)</f>
        <v>0</v>
      </c>
      <c r="AU58" s="126">
        <f>'PS_100 - VON'!P80</f>
        <v>0</v>
      </c>
      <c r="AV58" s="125">
        <f>'PS_100 - VON'!J33</f>
        <v>0</v>
      </c>
      <c r="AW58" s="125">
        <f>'PS_100 - VON'!J34</f>
        <v>0</v>
      </c>
      <c r="AX58" s="125">
        <f>'PS_100 - VON'!J35</f>
        <v>0</v>
      </c>
      <c r="AY58" s="125">
        <f>'PS_100 - VON'!J36</f>
        <v>0</v>
      </c>
      <c r="AZ58" s="125">
        <f>'PS_100 - VON'!F33</f>
        <v>0</v>
      </c>
      <c r="BA58" s="125">
        <f>'PS_100 - VON'!F34</f>
        <v>0</v>
      </c>
      <c r="BB58" s="125">
        <f>'PS_100 - VON'!F35</f>
        <v>0</v>
      </c>
      <c r="BC58" s="125">
        <f>'PS_100 - VON'!F36</f>
        <v>0</v>
      </c>
      <c r="BD58" s="127">
        <f>'PS_100 - VON'!F37</f>
        <v>0</v>
      </c>
      <c r="BE58" s="7"/>
      <c r="BT58" s="123" t="s">
        <v>84</v>
      </c>
      <c r="BV58" s="123" t="s">
        <v>78</v>
      </c>
      <c r="BW58" s="123" t="s">
        <v>96</v>
      </c>
      <c r="BX58" s="123" t="s">
        <v>5</v>
      </c>
      <c r="CL58" s="123" t="s">
        <v>32</v>
      </c>
      <c r="CM58" s="123" t="s">
        <v>86</v>
      </c>
    </row>
    <row r="59" s="2" customFormat="1" ht="30" customHeight="1">
      <c r="A59" s="38"/>
      <c r="B59" s="39"/>
      <c r="C59" s="40"/>
      <c r="D59" s="40"/>
      <c r="E59" s="40"/>
      <c r="F59" s="40"/>
      <c r="G59" s="40"/>
      <c r="H59" s="40"/>
      <c r="I59" s="40"/>
      <c r="J59" s="40"/>
      <c r="K59" s="40"/>
      <c r="L59" s="40"/>
      <c r="M59" s="40"/>
      <c r="N59" s="40"/>
      <c r="O59" s="40"/>
      <c r="P59" s="40"/>
      <c r="Q59" s="40"/>
      <c r="R59" s="40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F59" s="40"/>
      <c r="AG59" s="40"/>
      <c r="AH59" s="40"/>
      <c r="AI59" s="40"/>
      <c r="AJ59" s="40"/>
      <c r="AK59" s="40"/>
      <c r="AL59" s="40"/>
      <c r="AM59" s="40"/>
      <c r="AN59" s="40"/>
      <c r="AO59" s="40"/>
      <c r="AP59" s="40"/>
      <c r="AQ59" s="40"/>
      <c r="AR59" s="44"/>
      <c r="AS59" s="38"/>
      <c r="AT59" s="38"/>
      <c r="AU59" s="38"/>
      <c r="AV59" s="38"/>
      <c r="AW59" s="38"/>
      <c r="AX59" s="38"/>
      <c r="AY59" s="38"/>
      <c r="AZ59" s="38"/>
      <c r="BA59" s="38"/>
      <c r="BB59" s="38"/>
      <c r="BC59" s="38"/>
      <c r="BD59" s="38"/>
      <c r="BE59" s="38"/>
    </row>
    <row r="60" s="2" customFormat="1" ht="6.96" customHeight="1">
      <c r="A60" s="38"/>
      <c r="B60" s="59"/>
      <c r="C60" s="60"/>
      <c r="D60" s="60"/>
      <c r="E60" s="60"/>
      <c r="F60" s="60"/>
      <c r="G60" s="60"/>
      <c r="H60" s="60"/>
      <c r="I60" s="60"/>
      <c r="J60" s="60"/>
      <c r="K60" s="60"/>
      <c r="L60" s="60"/>
      <c r="M60" s="60"/>
      <c r="N60" s="60"/>
      <c r="O60" s="60"/>
      <c r="P60" s="60"/>
      <c r="Q60" s="60"/>
      <c r="R60" s="60"/>
      <c r="S60" s="60"/>
      <c r="T60" s="60"/>
      <c r="U60" s="60"/>
      <c r="V60" s="60"/>
      <c r="W60" s="60"/>
      <c r="X60" s="60"/>
      <c r="Y60" s="60"/>
      <c r="Z60" s="60"/>
      <c r="AA60" s="60"/>
      <c r="AB60" s="60"/>
      <c r="AC60" s="60"/>
      <c r="AD60" s="60"/>
      <c r="AE60" s="60"/>
      <c r="AF60" s="60"/>
      <c r="AG60" s="60"/>
      <c r="AH60" s="60"/>
      <c r="AI60" s="60"/>
      <c r="AJ60" s="60"/>
      <c r="AK60" s="60"/>
      <c r="AL60" s="60"/>
      <c r="AM60" s="60"/>
      <c r="AN60" s="60"/>
      <c r="AO60" s="60"/>
      <c r="AP60" s="60"/>
      <c r="AQ60" s="60"/>
      <c r="AR60" s="44"/>
      <c r="AS60" s="38"/>
      <c r="AT60" s="38"/>
      <c r="AU60" s="38"/>
      <c r="AV60" s="38"/>
      <c r="AW60" s="38"/>
      <c r="AX60" s="38"/>
      <c r="AY60" s="38"/>
      <c r="AZ60" s="38"/>
      <c r="BA60" s="38"/>
      <c r="BB60" s="38"/>
      <c r="BC60" s="38"/>
      <c r="BD60" s="38"/>
      <c r="BE60" s="38"/>
    </row>
  </sheetData>
  <sheetProtection sheet="1" formatColumns="0" formatRows="0" objects="1" scenarios="1" spinCount="100000" saltValue="t+V7UcXdKMT96NdkbHa+BDihcUiUDY0Mkx6tMmTMWFkRC3+sB7DLjyjCcXP0x6YQ0GGlA4HZ/sc021iXKEhi2Q==" hashValue="u6K1CoELUa+pHhhRcIdR3i8N3LqPHowmfCRZfMMwyc+fOO61X0WxVedIKqCqz8YITBCQOakd15/mBSQdBK5DLA==" algorithmName="SHA-512" password="CC35"/>
  <mergeCells count="54">
    <mergeCell ref="L45:AO45"/>
    <mergeCell ref="AM47:AN47"/>
    <mergeCell ref="AM49:AP49"/>
    <mergeCell ref="AS49:AT51"/>
    <mergeCell ref="AM50:AP50"/>
    <mergeCell ref="C52:G52"/>
    <mergeCell ref="AG52:AM52"/>
    <mergeCell ref="I52:AF52"/>
    <mergeCell ref="AN52:AP52"/>
    <mergeCell ref="D55:H55"/>
    <mergeCell ref="AG55:AM55"/>
    <mergeCell ref="J55:AF55"/>
    <mergeCell ref="AN55:AP55"/>
    <mergeCell ref="J56:AF56"/>
    <mergeCell ref="D56:H56"/>
    <mergeCell ref="AG56:AM56"/>
    <mergeCell ref="AN56:AP56"/>
    <mergeCell ref="AN57:AP57"/>
    <mergeCell ref="D57:H57"/>
    <mergeCell ref="J57:AF57"/>
    <mergeCell ref="AG57:AM57"/>
    <mergeCell ref="AN58:AP58"/>
    <mergeCell ref="AG58:AM58"/>
    <mergeCell ref="D58:H58"/>
    <mergeCell ref="J58:AF58"/>
    <mergeCell ref="AG54:AM54"/>
    <mergeCell ref="AN54:AP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55" location="'PS_01 - Servis'!C2" display="/"/>
    <hyperlink ref="A56" location="'PS_02 - Klimatizační jedn...'!C2" display="/"/>
    <hyperlink ref="A57" location="'PS_03 - Práce a montáže'!C2" display="/"/>
    <hyperlink ref="A58" location="'PS_100 - VON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85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19"/>
      <c r="AT3" s="16" t="s">
        <v>86</v>
      </c>
    </row>
    <row r="4" s="1" customFormat="1" ht="24.96" customHeight="1">
      <c r="B4" s="19"/>
      <c r="D4" s="130" t="s">
        <v>97</v>
      </c>
      <c r="L4" s="19"/>
      <c r="M4" s="131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2" t="s">
        <v>16</v>
      </c>
      <c r="L6" s="19"/>
    </row>
    <row r="7" s="1" customFormat="1" ht="16.5" customHeight="1">
      <c r="B7" s="19"/>
      <c r="E7" s="133" t="str">
        <f>'Rekapitulace zakázky'!K6</f>
        <v>Opravy a revize klimatizací v obvodu SSZT OŘ HKR 2024</v>
      </c>
      <c r="F7" s="132"/>
      <c r="G7" s="132"/>
      <c r="H7" s="132"/>
      <c r="L7" s="19"/>
    </row>
    <row r="8" s="2" customFormat="1" ht="12" customHeight="1">
      <c r="A8" s="38"/>
      <c r="B8" s="44"/>
      <c r="C8" s="38"/>
      <c r="D8" s="132" t="s">
        <v>98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5" t="s">
        <v>99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2" t="s">
        <v>18</v>
      </c>
      <c r="E11" s="38"/>
      <c r="F11" s="136" t="s">
        <v>32</v>
      </c>
      <c r="G11" s="38"/>
      <c r="H11" s="38"/>
      <c r="I11" s="132" t="s">
        <v>20</v>
      </c>
      <c r="J11" s="136" t="s">
        <v>32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2" t="s">
        <v>22</v>
      </c>
      <c r="E12" s="38"/>
      <c r="F12" s="136" t="s">
        <v>23</v>
      </c>
      <c r="G12" s="38"/>
      <c r="H12" s="38"/>
      <c r="I12" s="132" t="s">
        <v>24</v>
      </c>
      <c r="J12" s="137" t="str">
        <f>'Rekapitulace zakázky'!AN8</f>
        <v>17. 10. 2023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2" t="s">
        <v>30</v>
      </c>
      <c r="E14" s="38"/>
      <c r="F14" s="38"/>
      <c r="G14" s="38"/>
      <c r="H14" s="38"/>
      <c r="I14" s="132" t="s">
        <v>31</v>
      </c>
      <c r="J14" s="136" t="str">
        <f>IF('Rekapitulace zakázky'!AN10="","",'Rekapitulace zakázky'!AN10)</f>
        <v/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6" t="str">
        <f>IF('Rekapitulace zakázky'!E11="","",'Rekapitulace zakázky'!E11)</f>
        <v xml:space="preserve"> </v>
      </c>
      <c r="F15" s="38"/>
      <c r="G15" s="38"/>
      <c r="H15" s="38"/>
      <c r="I15" s="132" t="s">
        <v>34</v>
      </c>
      <c r="J15" s="136" t="str">
        <f>IF('Rekapitulace zakázky'!AN11="","",'Rekapitulace zakázky'!AN11)</f>
        <v/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2" t="s">
        <v>35</v>
      </c>
      <c r="E17" s="38"/>
      <c r="F17" s="38"/>
      <c r="G17" s="38"/>
      <c r="H17" s="38"/>
      <c r="I17" s="132" t="s">
        <v>31</v>
      </c>
      <c r="J17" s="32" t="str">
        <f>'Rekapitulace zakázky'!AN13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2" t="str">
        <f>'Rekapitulace zakázky'!E14</f>
        <v>Vyplň údaj</v>
      </c>
      <c r="F18" s="136"/>
      <c r="G18" s="136"/>
      <c r="H18" s="136"/>
      <c r="I18" s="132" t="s">
        <v>34</v>
      </c>
      <c r="J18" s="32" t="str">
        <f>'Rekapitulace zakázky'!AN14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2" t="s">
        <v>37</v>
      </c>
      <c r="E20" s="38"/>
      <c r="F20" s="38"/>
      <c r="G20" s="38"/>
      <c r="H20" s="38"/>
      <c r="I20" s="132" t="s">
        <v>31</v>
      </c>
      <c r="J20" s="136" t="str">
        <f>IF('Rekapitulace zakázky'!AN16="","",'Rekapitulace zakázky'!AN16)</f>
        <v/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6" t="str">
        <f>IF('Rekapitulace zakázky'!E17="","",'Rekapitulace zakázky'!E17)</f>
        <v xml:space="preserve"> </v>
      </c>
      <c r="F21" s="38"/>
      <c r="G21" s="38"/>
      <c r="H21" s="38"/>
      <c r="I21" s="132" t="s">
        <v>34</v>
      </c>
      <c r="J21" s="136" t="str">
        <f>IF('Rekapitulace zakázky'!AN17="","",'Rekapitulace zakázky'!AN17)</f>
        <v/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2" t="s">
        <v>39</v>
      </c>
      <c r="E23" s="38"/>
      <c r="F23" s="38"/>
      <c r="G23" s="38"/>
      <c r="H23" s="38"/>
      <c r="I23" s="132" t="s">
        <v>31</v>
      </c>
      <c r="J23" s="136" t="str">
        <f>IF('Rekapitulace zakázky'!AN19="","",'Rekapitulace zakázky'!AN19)</f>
        <v/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6" t="str">
        <f>IF('Rekapitulace zakázky'!E20="","",'Rekapitulace zakázky'!E20)</f>
        <v xml:space="preserve"> </v>
      </c>
      <c r="F24" s="38"/>
      <c r="G24" s="38"/>
      <c r="H24" s="38"/>
      <c r="I24" s="132" t="s">
        <v>34</v>
      </c>
      <c r="J24" s="136" t="str">
        <f>IF('Rekapitulace zakázky'!AN20="","",'Rekapitulace zakázky'!AN20)</f>
        <v/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2" t="s">
        <v>40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71.25" customHeight="1">
      <c r="A27" s="138"/>
      <c r="B27" s="139"/>
      <c r="C27" s="138"/>
      <c r="D27" s="138"/>
      <c r="E27" s="140" t="s">
        <v>41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3" t="s">
        <v>42</v>
      </c>
      <c r="E30" s="38"/>
      <c r="F30" s="38"/>
      <c r="G30" s="38"/>
      <c r="H30" s="38"/>
      <c r="I30" s="38"/>
      <c r="J30" s="144">
        <f>ROUND(J80,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45" t="s">
        <v>44</v>
      </c>
      <c r="G32" s="38"/>
      <c r="H32" s="38"/>
      <c r="I32" s="145" t="s">
        <v>43</v>
      </c>
      <c r="J32" s="145" t="s">
        <v>45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46" t="s">
        <v>46</v>
      </c>
      <c r="E33" s="132" t="s">
        <v>47</v>
      </c>
      <c r="F33" s="147">
        <f>ROUND((SUM(BE80:BE87)),  2)</f>
        <v>0</v>
      </c>
      <c r="G33" s="38"/>
      <c r="H33" s="38"/>
      <c r="I33" s="148">
        <v>0.20999999999999999</v>
      </c>
      <c r="J33" s="147">
        <f>ROUND(((SUM(BE80:BE87))*I33),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2" t="s">
        <v>48</v>
      </c>
      <c r="F34" s="147">
        <f>ROUND((SUM(BF80:BF87)),  2)</f>
        <v>0</v>
      </c>
      <c r="G34" s="38"/>
      <c r="H34" s="38"/>
      <c r="I34" s="148">
        <v>0.14999999999999999</v>
      </c>
      <c r="J34" s="147">
        <f>ROUND(((SUM(BF80:BF87))*I34),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49</v>
      </c>
      <c r="F35" s="147">
        <f>ROUND((SUM(BG80:BG87)),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50</v>
      </c>
      <c r="F36" s="147">
        <f>ROUND((SUM(BH80:BH87)),  2)</f>
        <v>0</v>
      </c>
      <c r="G36" s="38"/>
      <c r="H36" s="38"/>
      <c r="I36" s="148">
        <v>0.14999999999999999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51</v>
      </c>
      <c r="F37" s="147">
        <f>ROUND((SUM(BI80:BI87)),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49"/>
      <c r="D39" s="150" t="s">
        <v>52</v>
      </c>
      <c r="E39" s="151"/>
      <c r="F39" s="151"/>
      <c r="G39" s="152" t="s">
        <v>53</v>
      </c>
      <c r="H39" s="153" t="s">
        <v>54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hidden="1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hidden="1" s="2" customFormat="1" ht="24.96" customHeight="1">
      <c r="A45" s="38"/>
      <c r="B45" s="39"/>
      <c r="C45" s="22" t="s">
        <v>100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hidden="1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hidden="1" s="2" customFormat="1" ht="12" customHeight="1">
      <c r="A47" s="38"/>
      <c r="B47" s="39"/>
      <c r="C47" s="31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hidden="1" s="2" customFormat="1" ht="16.5" customHeight="1">
      <c r="A48" s="38"/>
      <c r="B48" s="39"/>
      <c r="C48" s="40"/>
      <c r="D48" s="40"/>
      <c r="E48" s="160" t="str">
        <f>E7</f>
        <v>Opravy a revize klimatizací v obvodu SSZT OŘ HKR 2024</v>
      </c>
      <c r="F48" s="31"/>
      <c r="G48" s="31"/>
      <c r="H48" s="31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hidden="1" s="2" customFormat="1" ht="12" customHeight="1">
      <c r="A49" s="38"/>
      <c r="B49" s="39"/>
      <c r="C49" s="31" t="s">
        <v>98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hidden="1" s="2" customFormat="1" ht="16.5" customHeight="1">
      <c r="A50" s="38"/>
      <c r="B50" s="39"/>
      <c r="C50" s="40"/>
      <c r="D50" s="40"/>
      <c r="E50" s="69" t="str">
        <f>E9</f>
        <v>PS_01 - Servis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hidden="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hidden="1" s="2" customFormat="1" ht="12" customHeight="1">
      <c r="A52" s="38"/>
      <c r="B52" s="39"/>
      <c r="C52" s="31" t="s">
        <v>22</v>
      </c>
      <c r="D52" s="40"/>
      <c r="E52" s="40"/>
      <c r="F52" s="26" t="str">
        <f>F12</f>
        <v>obvod SSZT HKR OŘ HKR</v>
      </c>
      <c r="G52" s="40"/>
      <c r="H52" s="40"/>
      <c r="I52" s="31" t="s">
        <v>24</v>
      </c>
      <c r="J52" s="72" t="str">
        <f>IF(J12="","",J12)</f>
        <v>17. 10. 2023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hidden="1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hidden="1" s="2" customFormat="1" ht="15.15" customHeight="1">
      <c r="A54" s="38"/>
      <c r="B54" s="39"/>
      <c r="C54" s="31" t="s">
        <v>30</v>
      </c>
      <c r="D54" s="40"/>
      <c r="E54" s="40"/>
      <c r="F54" s="26" t="str">
        <f>E15</f>
        <v xml:space="preserve"> </v>
      </c>
      <c r="G54" s="40"/>
      <c r="H54" s="40"/>
      <c r="I54" s="31" t="s">
        <v>37</v>
      </c>
      <c r="J54" s="36" t="str">
        <f>E21</f>
        <v xml:space="preserve"> 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hidden="1" s="2" customFormat="1" ht="15.15" customHeight="1">
      <c r="A55" s="38"/>
      <c r="B55" s="39"/>
      <c r="C55" s="31" t="s">
        <v>35</v>
      </c>
      <c r="D55" s="40"/>
      <c r="E55" s="40"/>
      <c r="F55" s="26" t="str">
        <f>IF(E18="","",E18)</f>
        <v>Vyplň údaj</v>
      </c>
      <c r="G55" s="40"/>
      <c r="H55" s="40"/>
      <c r="I55" s="31" t="s">
        <v>39</v>
      </c>
      <c r="J55" s="36" t="str">
        <f>E24</f>
        <v xml:space="preserve"> 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hidden="1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hidden="1" s="2" customFormat="1" ht="29.28" customHeight="1">
      <c r="A57" s="38"/>
      <c r="B57" s="39"/>
      <c r="C57" s="161" t="s">
        <v>101</v>
      </c>
      <c r="D57" s="162"/>
      <c r="E57" s="162"/>
      <c r="F57" s="162"/>
      <c r="G57" s="162"/>
      <c r="H57" s="162"/>
      <c r="I57" s="162"/>
      <c r="J57" s="163" t="s">
        <v>102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hidden="1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hidden="1" s="2" customFormat="1" ht="22.8" customHeight="1">
      <c r="A59" s="38"/>
      <c r="B59" s="39"/>
      <c r="C59" s="164" t="s">
        <v>74</v>
      </c>
      <c r="D59" s="40"/>
      <c r="E59" s="40"/>
      <c r="F59" s="40"/>
      <c r="G59" s="40"/>
      <c r="H59" s="40"/>
      <c r="I59" s="40"/>
      <c r="J59" s="102">
        <f>J80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6" t="s">
        <v>103</v>
      </c>
    </row>
    <row r="60" hidden="1" s="9" customFormat="1" ht="24.96" customHeight="1">
      <c r="A60" s="9"/>
      <c r="B60" s="165"/>
      <c r="C60" s="166"/>
      <c r="D60" s="167" t="s">
        <v>104</v>
      </c>
      <c r="E60" s="168"/>
      <c r="F60" s="168"/>
      <c r="G60" s="168"/>
      <c r="H60" s="168"/>
      <c r="I60" s="168"/>
      <c r="J60" s="169">
        <f>J81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hidden="1" s="2" customFormat="1" ht="21.84" customHeight="1">
      <c r="A61" s="38"/>
      <c r="B61" s="39"/>
      <c r="C61" s="40"/>
      <c r="D61" s="40"/>
      <c r="E61" s="40"/>
      <c r="F61" s="40"/>
      <c r="G61" s="40"/>
      <c r="H61" s="40"/>
      <c r="I61" s="40"/>
      <c r="J61" s="40"/>
      <c r="K61" s="40"/>
      <c r="L61" s="134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hidden="1" s="2" customFormat="1" ht="6.96" customHeight="1">
      <c r="A62" s="38"/>
      <c r="B62" s="59"/>
      <c r="C62" s="60"/>
      <c r="D62" s="60"/>
      <c r="E62" s="60"/>
      <c r="F62" s="60"/>
      <c r="G62" s="60"/>
      <c r="H62" s="60"/>
      <c r="I62" s="60"/>
      <c r="J62" s="60"/>
      <c r="K62" s="60"/>
      <c r="L62" s="134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  <c r="AE62" s="38"/>
    </row>
    <row r="63" hidden="1"/>
    <row r="64" hidden="1"/>
    <row r="65" hidden="1"/>
    <row r="66" s="2" customFormat="1" ht="6.96" customHeight="1">
      <c r="A66" s="38"/>
      <c r="B66" s="61"/>
      <c r="C66" s="62"/>
      <c r="D66" s="62"/>
      <c r="E66" s="62"/>
      <c r="F66" s="62"/>
      <c r="G66" s="62"/>
      <c r="H66" s="62"/>
      <c r="I66" s="62"/>
      <c r="J66" s="62"/>
      <c r="K66" s="62"/>
      <c r="L66" s="134"/>
      <c r="S66" s="38"/>
      <c r="T66" s="38"/>
      <c r="U66" s="38"/>
      <c r="V66" s="38"/>
      <c r="W66" s="38"/>
      <c r="X66" s="38"/>
      <c r="Y66" s="38"/>
      <c r="Z66" s="38"/>
      <c r="AA66" s="38"/>
      <c r="AB66" s="38"/>
      <c r="AC66" s="38"/>
      <c r="AD66" s="38"/>
      <c r="AE66" s="38"/>
    </row>
    <row r="67" s="2" customFormat="1" ht="24.96" customHeight="1">
      <c r="A67" s="38"/>
      <c r="B67" s="39"/>
      <c r="C67" s="22" t="s">
        <v>105</v>
      </c>
      <c r="D67" s="40"/>
      <c r="E67" s="40"/>
      <c r="F67" s="40"/>
      <c r="G67" s="40"/>
      <c r="H67" s="40"/>
      <c r="I67" s="40"/>
      <c r="J67" s="40"/>
      <c r="K67" s="40"/>
      <c r="L67" s="134"/>
      <c r="S67" s="38"/>
      <c r="T67" s="38"/>
      <c r="U67" s="38"/>
      <c r="V67" s="38"/>
      <c r="W67" s="38"/>
      <c r="X67" s="38"/>
      <c r="Y67" s="38"/>
      <c r="Z67" s="38"/>
      <c r="AA67" s="38"/>
      <c r="AB67" s="38"/>
      <c r="AC67" s="38"/>
      <c r="AD67" s="38"/>
      <c r="AE67" s="38"/>
    </row>
    <row r="68" s="2" customFormat="1" ht="6.96" customHeight="1">
      <c r="A68" s="38"/>
      <c r="B68" s="39"/>
      <c r="C68" s="40"/>
      <c r="D68" s="40"/>
      <c r="E68" s="40"/>
      <c r="F68" s="40"/>
      <c r="G68" s="40"/>
      <c r="H68" s="40"/>
      <c r="I68" s="40"/>
      <c r="J68" s="40"/>
      <c r="K68" s="40"/>
      <c r="L68" s="134"/>
      <c r="S68" s="38"/>
      <c r="T68" s="38"/>
      <c r="U68" s="38"/>
      <c r="V68" s="38"/>
      <c r="W68" s="38"/>
      <c r="X68" s="38"/>
      <c r="Y68" s="38"/>
      <c r="Z68" s="38"/>
      <c r="AA68" s="38"/>
      <c r="AB68" s="38"/>
      <c r="AC68" s="38"/>
      <c r="AD68" s="38"/>
      <c r="AE68" s="38"/>
    </row>
    <row r="69" s="2" customFormat="1" ht="12" customHeight="1">
      <c r="A69" s="38"/>
      <c r="B69" s="39"/>
      <c r="C69" s="31" t="s">
        <v>16</v>
      </c>
      <c r="D69" s="40"/>
      <c r="E69" s="40"/>
      <c r="F69" s="40"/>
      <c r="G69" s="40"/>
      <c r="H69" s="40"/>
      <c r="I69" s="40"/>
      <c r="J69" s="40"/>
      <c r="K69" s="40"/>
      <c r="L69" s="134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0" s="2" customFormat="1" ht="16.5" customHeight="1">
      <c r="A70" s="38"/>
      <c r="B70" s="39"/>
      <c r="C70" s="40"/>
      <c r="D70" s="40"/>
      <c r="E70" s="160" t="str">
        <f>E7</f>
        <v>Opravy a revize klimatizací v obvodu SSZT OŘ HKR 2024</v>
      </c>
      <c r="F70" s="31"/>
      <c r="G70" s="31"/>
      <c r="H70" s="31"/>
      <c r="I70" s="40"/>
      <c r="J70" s="40"/>
      <c r="K70" s="40"/>
      <c r="L70" s="134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12" customHeight="1">
      <c r="A71" s="38"/>
      <c r="B71" s="39"/>
      <c r="C71" s="31" t="s">
        <v>98</v>
      </c>
      <c r="D71" s="40"/>
      <c r="E71" s="40"/>
      <c r="F71" s="40"/>
      <c r="G71" s="40"/>
      <c r="H71" s="40"/>
      <c r="I71" s="40"/>
      <c r="J71" s="40"/>
      <c r="K71" s="40"/>
      <c r="L71" s="13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16.5" customHeight="1">
      <c r="A72" s="38"/>
      <c r="B72" s="39"/>
      <c r="C72" s="40"/>
      <c r="D72" s="40"/>
      <c r="E72" s="69" t="str">
        <f>E9</f>
        <v>PS_01 - Servis</v>
      </c>
      <c r="F72" s="40"/>
      <c r="G72" s="40"/>
      <c r="H72" s="40"/>
      <c r="I72" s="40"/>
      <c r="J72" s="40"/>
      <c r="K72" s="40"/>
      <c r="L72" s="13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6.96" customHeight="1">
      <c r="A73" s="38"/>
      <c r="B73" s="39"/>
      <c r="C73" s="40"/>
      <c r="D73" s="40"/>
      <c r="E73" s="40"/>
      <c r="F73" s="40"/>
      <c r="G73" s="40"/>
      <c r="H73" s="40"/>
      <c r="I73" s="40"/>
      <c r="J73" s="40"/>
      <c r="K73" s="40"/>
      <c r="L73" s="13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12" customHeight="1">
      <c r="A74" s="38"/>
      <c r="B74" s="39"/>
      <c r="C74" s="31" t="s">
        <v>22</v>
      </c>
      <c r="D74" s="40"/>
      <c r="E74" s="40"/>
      <c r="F74" s="26" t="str">
        <f>F12</f>
        <v>obvod SSZT HKR OŘ HKR</v>
      </c>
      <c r="G74" s="40"/>
      <c r="H74" s="40"/>
      <c r="I74" s="31" t="s">
        <v>24</v>
      </c>
      <c r="J74" s="72" t="str">
        <f>IF(J12="","",J12)</f>
        <v>17. 10. 2023</v>
      </c>
      <c r="K74" s="40"/>
      <c r="L74" s="13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6.96" customHeight="1">
      <c r="A75" s="38"/>
      <c r="B75" s="39"/>
      <c r="C75" s="40"/>
      <c r="D75" s="40"/>
      <c r="E75" s="40"/>
      <c r="F75" s="40"/>
      <c r="G75" s="40"/>
      <c r="H75" s="40"/>
      <c r="I75" s="40"/>
      <c r="J75" s="40"/>
      <c r="K75" s="40"/>
      <c r="L75" s="13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15.15" customHeight="1">
      <c r="A76" s="38"/>
      <c r="B76" s="39"/>
      <c r="C76" s="31" t="s">
        <v>30</v>
      </c>
      <c r="D76" s="40"/>
      <c r="E76" s="40"/>
      <c r="F76" s="26" t="str">
        <f>E15</f>
        <v xml:space="preserve"> </v>
      </c>
      <c r="G76" s="40"/>
      <c r="H76" s="40"/>
      <c r="I76" s="31" t="s">
        <v>37</v>
      </c>
      <c r="J76" s="36" t="str">
        <f>E21</f>
        <v xml:space="preserve"> </v>
      </c>
      <c r="K76" s="40"/>
      <c r="L76" s="13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5.15" customHeight="1">
      <c r="A77" s="38"/>
      <c r="B77" s="39"/>
      <c r="C77" s="31" t="s">
        <v>35</v>
      </c>
      <c r="D77" s="40"/>
      <c r="E77" s="40"/>
      <c r="F77" s="26" t="str">
        <f>IF(E18="","",E18)</f>
        <v>Vyplň údaj</v>
      </c>
      <c r="G77" s="40"/>
      <c r="H77" s="40"/>
      <c r="I77" s="31" t="s">
        <v>39</v>
      </c>
      <c r="J77" s="36" t="str">
        <f>E24</f>
        <v xml:space="preserve"> </v>
      </c>
      <c r="K77" s="40"/>
      <c r="L77" s="13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0.32" customHeight="1">
      <c r="A78" s="38"/>
      <c r="B78" s="39"/>
      <c r="C78" s="40"/>
      <c r="D78" s="40"/>
      <c r="E78" s="40"/>
      <c r="F78" s="40"/>
      <c r="G78" s="40"/>
      <c r="H78" s="40"/>
      <c r="I78" s="40"/>
      <c r="J78" s="40"/>
      <c r="K78" s="40"/>
      <c r="L78" s="13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10" customFormat="1" ht="29.28" customHeight="1">
      <c r="A79" s="171"/>
      <c r="B79" s="172"/>
      <c r="C79" s="173" t="s">
        <v>106</v>
      </c>
      <c r="D79" s="174" t="s">
        <v>61</v>
      </c>
      <c r="E79" s="174" t="s">
        <v>57</v>
      </c>
      <c r="F79" s="174" t="s">
        <v>58</v>
      </c>
      <c r="G79" s="174" t="s">
        <v>107</v>
      </c>
      <c r="H79" s="174" t="s">
        <v>108</v>
      </c>
      <c r="I79" s="174" t="s">
        <v>109</v>
      </c>
      <c r="J79" s="174" t="s">
        <v>102</v>
      </c>
      <c r="K79" s="175" t="s">
        <v>110</v>
      </c>
      <c r="L79" s="176"/>
      <c r="M79" s="92" t="s">
        <v>32</v>
      </c>
      <c r="N79" s="93" t="s">
        <v>46</v>
      </c>
      <c r="O79" s="93" t="s">
        <v>111</v>
      </c>
      <c r="P79" s="93" t="s">
        <v>112</v>
      </c>
      <c r="Q79" s="93" t="s">
        <v>113</v>
      </c>
      <c r="R79" s="93" t="s">
        <v>114</v>
      </c>
      <c r="S79" s="93" t="s">
        <v>115</v>
      </c>
      <c r="T79" s="94" t="s">
        <v>116</v>
      </c>
      <c r="U79" s="171"/>
      <c r="V79" s="171"/>
      <c r="W79" s="171"/>
      <c r="X79" s="171"/>
      <c r="Y79" s="171"/>
      <c r="Z79" s="171"/>
      <c r="AA79" s="171"/>
      <c r="AB79" s="171"/>
      <c r="AC79" s="171"/>
      <c r="AD79" s="171"/>
      <c r="AE79" s="171"/>
    </row>
    <row r="80" s="2" customFormat="1" ht="22.8" customHeight="1">
      <c r="A80" s="38"/>
      <c r="B80" s="39"/>
      <c r="C80" s="99" t="s">
        <v>117</v>
      </c>
      <c r="D80" s="40"/>
      <c r="E80" s="40"/>
      <c r="F80" s="40"/>
      <c r="G80" s="40"/>
      <c r="H80" s="40"/>
      <c r="I80" s="40"/>
      <c r="J80" s="177">
        <f>BK80</f>
        <v>0</v>
      </c>
      <c r="K80" s="40"/>
      <c r="L80" s="44"/>
      <c r="M80" s="95"/>
      <c r="N80" s="178"/>
      <c r="O80" s="96"/>
      <c r="P80" s="179">
        <f>P81</f>
        <v>0</v>
      </c>
      <c r="Q80" s="96"/>
      <c r="R80" s="179">
        <f>R81</f>
        <v>0</v>
      </c>
      <c r="S80" s="96"/>
      <c r="T80" s="180">
        <f>T81</f>
        <v>0</v>
      </c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  <c r="AT80" s="16" t="s">
        <v>75</v>
      </c>
      <c r="AU80" s="16" t="s">
        <v>103</v>
      </c>
      <c r="BK80" s="181">
        <f>BK81</f>
        <v>0</v>
      </c>
    </row>
    <row r="81" s="11" customFormat="1" ht="25.92" customHeight="1">
      <c r="A81" s="11"/>
      <c r="B81" s="182"/>
      <c r="C81" s="183"/>
      <c r="D81" s="184" t="s">
        <v>75</v>
      </c>
      <c r="E81" s="185" t="s">
        <v>118</v>
      </c>
      <c r="F81" s="185" t="s">
        <v>119</v>
      </c>
      <c r="G81" s="183"/>
      <c r="H81" s="183"/>
      <c r="I81" s="186"/>
      <c r="J81" s="187">
        <f>BK81</f>
        <v>0</v>
      </c>
      <c r="K81" s="183"/>
      <c r="L81" s="188"/>
      <c r="M81" s="189"/>
      <c r="N81" s="190"/>
      <c r="O81" s="190"/>
      <c r="P81" s="191">
        <f>SUM(P82:P87)</f>
        <v>0</v>
      </c>
      <c r="Q81" s="190"/>
      <c r="R81" s="191">
        <f>SUM(R82:R87)</f>
        <v>0</v>
      </c>
      <c r="S81" s="190"/>
      <c r="T81" s="192">
        <f>SUM(T82:T87)</f>
        <v>0</v>
      </c>
      <c r="U81" s="11"/>
      <c r="V81" s="11"/>
      <c r="W81" s="11"/>
      <c r="X81" s="11"/>
      <c r="Y81" s="11"/>
      <c r="Z81" s="11"/>
      <c r="AA81" s="11"/>
      <c r="AB81" s="11"/>
      <c r="AC81" s="11"/>
      <c r="AD81" s="11"/>
      <c r="AE81" s="11"/>
      <c r="AR81" s="193" t="s">
        <v>84</v>
      </c>
      <c r="AT81" s="194" t="s">
        <v>75</v>
      </c>
      <c r="AU81" s="194" t="s">
        <v>76</v>
      </c>
      <c r="AY81" s="193" t="s">
        <v>120</v>
      </c>
      <c r="BK81" s="195">
        <f>SUM(BK82:BK87)</f>
        <v>0</v>
      </c>
    </row>
    <row r="82" s="2" customFormat="1" ht="62.7" customHeight="1">
      <c r="A82" s="38"/>
      <c r="B82" s="39"/>
      <c r="C82" s="196" t="s">
        <v>84</v>
      </c>
      <c r="D82" s="196" t="s">
        <v>121</v>
      </c>
      <c r="E82" s="197" t="s">
        <v>122</v>
      </c>
      <c r="F82" s="198" t="s">
        <v>123</v>
      </c>
      <c r="G82" s="199" t="s">
        <v>124</v>
      </c>
      <c r="H82" s="200">
        <v>228</v>
      </c>
      <c r="I82" s="201"/>
      <c r="J82" s="202">
        <f>ROUND(I82*H82,2)</f>
        <v>0</v>
      </c>
      <c r="K82" s="198" t="s">
        <v>125</v>
      </c>
      <c r="L82" s="44"/>
      <c r="M82" s="203" t="s">
        <v>32</v>
      </c>
      <c r="N82" s="204" t="s">
        <v>47</v>
      </c>
      <c r="O82" s="84"/>
      <c r="P82" s="205">
        <f>O82*H82</f>
        <v>0</v>
      </c>
      <c r="Q82" s="205">
        <v>0</v>
      </c>
      <c r="R82" s="205">
        <f>Q82*H82</f>
        <v>0</v>
      </c>
      <c r="S82" s="205">
        <v>0</v>
      </c>
      <c r="T82" s="206">
        <f>S82*H82</f>
        <v>0</v>
      </c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  <c r="AR82" s="207" t="s">
        <v>126</v>
      </c>
      <c r="AT82" s="207" t="s">
        <v>121</v>
      </c>
      <c r="AU82" s="207" t="s">
        <v>84</v>
      </c>
      <c r="AY82" s="16" t="s">
        <v>120</v>
      </c>
      <c r="BE82" s="208">
        <f>IF(N82="základní",J82,0)</f>
        <v>0</v>
      </c>
      <c r="BF82" s="208">
        <f>IF(N82="snížená",J82,0)</f>
        <v>0</v>
      </c>
      <c r="BG82" s="208">
        <f>IF(N82="zákl. přenesená",J82,0)</f>
        <v>0</v>
      </c>
      <c r="BH82" s="208">
        <f>IF(N82="sníž. přenesená",J82,0)</f>
        <v>0</v>
      </c>
      <c r="BI82" s="208">
        <f>IF(N82="nulová",J82,0)</f>
        <v>0</v>
      </c>
      <c r="BJ82" s="16" t="s">
        <v>84</v>
      </c>
      <c r="BK82" s="208">
        <f>ROUND(I82*H82,2)</f>
        <v>0</v>
      </c>
      <c r="BL82" s="16" t="s">
        <v>126</v>
      </c>
      <c r="BM82" s="207" t="s">
        <v>86</v>
      </c>
    </row>
    <row r="83" s="12" customFormat="1">
      <c r="A83" s="12"/>
      <c r="B83" s="209"/>
      <c r="C83" s="210"/>
      <c r="D83" s="211" t="s">
        <v>127</v>
      </c>
      <c r="E83" s="212" t="s">
        <v>32</v>
      </c>
      <c r="F83" s="213" t="s">
        <v>128</v>
      </c>
      <c r="G83" s="210"/>
      <c r="H83" s="212" t="s">
        <v>32</v>
      </c>
      <c r="I83" s="214"/>
      <c r="J83" s="210"/>
      <c r="K83" s="210"/>
      <c r="L83" s="215"/>
      <c r="M83" s="216"/>
      <c r="N83" s="217"/>
      <c r="O83" s="217"/>
      <c r="P83" s="217"/>
      <c r="Q83" s="217"/>
      <c r="R83" s="217"/>
      <c r="S83" s="217"/>
      <c r="T83" s="218"/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T83" s="219" t="s">
        <v>127</v>
      </c>
      <c r="AU83" s="219" t="s">
        <v>84</v>
      </c>
      <c r="AV83" s="12" t="s">
        <v>84</v>
      </c>
      <c r="AW83" s="12" t="s">
        <v>38</v>
      </c>
      <c r="AX83" s="12" t="s">
        <v>76</v>
      </c>
      <c r="AY83" s="219" t="s">
        <v>120</v>
      </c>
    </row>
    <row r="84" s="13" customFormat="1">
      <c r="A84" s="13"/>
      <c r="B84" s="220"/>
      <c r="C84" s="221"/>
      <c r="D84" s="211" t="s">
        <v>127</v>
      </c>
      <c r="E84" s="222" t="s">
        <v>32</v>
      </c>
      <c r="F84" s="223" t="s">
        <v>129</v>
      </c>
      <c r="G84" s="221"/>
      <c r="H84" s="224">
        <v>114</v>
      </c>
      <c r="I84" s="225"/>
      <c r="J84" s="221"/>
      <c r="K84" s="221"/>
      <c r="L84" s="226"/>
      <c r="M84" s="227"/>
      <c r="N84" s="228"/>
      <c r="O84" s="228"/>
      <c r="P84" s="228"/>
      <c r="Q84" s="228"/>
      <c r="R84" s="228"/>
      <c r="S84" s="228"/>
      <c r="T84" s="229"/>
      <c r="U84" s="13"/>
      <c r="V84" s="13"/>
      <c r="W84" s="13"/>
      <c r="X84" s="13"/>
      <c r="Y84" s="13"/>
      <c r="Z84" s="13"/>
      <c r="AA84" s="13"/>
      <c r="AB84" s="13"/>
      <c r="AC84" s="13"/>
      <c r="AD84" s="13"/>
      <c r="AE84" s="13"/>
      <c r="AT84" s="230" t="s">
        <v>127</v>
      </c>
      <c r="AU84" s="230" t="s">
        <v>84</v>
      </c>
      <c r="AV84" s="13" t="s">
        <v>86</v>
      </c>
      <c r="AW84" s="13" t="s">
        <v>38</v>
      </c>
      <c r="AX84" s="13" t="s">
        <v>76</v>
      </c>
      <c r="AY84" s="230" t="s">
        <v>120</v>
      </c>
    </row>
    <row r="85" s="12" customFormat="1">
      <c r="A85" s="12"/>
      <c r="B85" s="209"/>
      <c r="C85" s="210"/>
      <c r="D85" s="211" t="s">
        <v>127</v>
      </c>
      <c r="E85" s="212" t="s">
        <v>32</v>
      </c>
      <c r="F85" s="213" t="s">
        <v>130</v>
      </c>
      <c r="G85" s="210"/>
      <c r="H85" s="212" t="s">
        <v>32</v>
      </c>
      <c r="I85" s="214"/>
      <c r="J85" s="210"/>
      <c r="K85" s="210"/>
      <c r="L85" s="215"/>
      <c r="M85" s="216"/>
      <c r="N85" s="217"/>
      <c r="O85" s="217"/>
      <c r="P85" s="217"/>
      <c r="Q85" s="217"/>
      <c r="R85" s="217"/>
      <c r="S85" s="217"/>
      <c r="T85" s="218"/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T85" s="219" t="s">
        <v>127</v>
      </c>
      <c r="AU85" s="219" t="s">
        <v>84</v>
      </c>
      <c r="AV85" s="12" t="s">
        <v>84</v>
      </c>
      <c r="AW85" s="12" t="s">
        <v>38</v>
      </c>
      <c r="AX85" s="12" t="s">
        <v>76</v>
      </c>
      <c r="AY85" s="219" t="s">
        <v>120</v>
      </c>
    </row>
    <row r="86" s="13" customFormat="1">
      <c r="A86" s="13"/>
      <c r="B86" s="220"/>
      <c r="C86" s="221"/>
      <c r="D86" s="211" t="s">
        <v>127</v>
      </c>
      <c r="E86" s="222" t="s">
        <v>32</v>
      </c>
      <c r="F86" s="223" t="s">
        <v>129</v>
      </c>
      <c r="G86" s="221"/>
      <c r="H86" s="224">
        <v>114</v>
      </c>
      <c r="I86" s="225"/>
      <c r="J86" s="221"/>
      <c r="K86" s="221"/>
      <c r="L86" s="226"/>
      <c r="M86" s="227"/>
      <c r="N86" s="228"/>
      <c r="O86" s="228"/>
      <c r="P86" s="228"/>
      <c r="Q86" s="228"/>
      <c r="R86" s="228"/>
      <c r="S86" s="228"/>
      <c r="T86" s="229"/>
      <c r="U86" s="13"/>
      <c r="V86" s="13"/>
      <c r="W86" s="13"/>
      <c r="X86" s="13"/>
      <c r="Y86" s="13"/>
      <c r="Z86" s="13"/>
      <c r="AA86" s="13"/>
      <c r="AB86" s="13"/>
      <c r="AC86" s="13"/>
      <c r="AD86" s="13"/>
      <c r="AE86" s="13"/>
      <c r="AT86" s="230" t="s">
        <v>127</v>
      </c>
      <c r="AU86" s="230" t="s">
        <v>84</v>
      </c>
      <c r="AV86" s="13" t="s">
        <v>86</v>
      </c>
      <c r="AW86" s="13" t="s">
        <v>38</v>
      </c>
      <c r="AX86" s="13" t="s">
        <v>76</v>
      </c>
      <c r="AY86" s="230" t="s">
        <v>120</v>
      </c>
    </row>
    <row r="87" s="14" customFormat="1">
      <c r="A87" s="14"/>
      <c r="B87" s="231"/>
      <c r="C87" s="232"/>
      <c r="D87" s="211" t="s">
        <v>127</v>
      </c>
      <c r="E87" s="233" t="s">
        <v>32</v>
      </c>
      <c r="F87" s="234" t="s">
        <v>131</v>
      </c>
      <c r="G87" s="232"/>
      <c r="H87" s="235">
        <v>228</v>
      </c>
      <c r="I87" s="236"/>
      <c r="J87" s="232"/>
      <c r="K87" s="232"/>
      <c r="L87" s="237"/>
      <c r="M87" s="238"/>
      <c r="N87" s="239"/>
      <c r="O87" s="239"/>
      <c r="P87" s="239"/>
      <c r="Q87" s="239"/>
      <c r="R87" s="239"/>
      <c r="S87" s="239"/>
      <c r="T87" s="240"/>
      <c r="U87" s="14"/>
      <c r="V87" s="14"/>
      <c r="W87" s="14"/>
      <c r="X87" s="14"/>
      <c r="Y87" s="14"/>
      <c r="Z87" s="14"/>
      <c r="AA87" s="14"/>
      <c r="AB87" s="14"/>
      <c r="AC87" s="14"/>
      <c r="AD87" s="14"/>
      <c r="AE87" s="14"/>
      <c r="AT87" s="241" t="s">
        <v>127</v>
      </c>
      <c r="AU87" s="241" t="s">
        <v>84</v>
      </c>
      <c r="AV87" s="14" t="s">
        <v>126</v>
      </c>
      <c r="AW87" s="14" t="s">
        <v>38</v>
      </c>
      <c r="AX87" s="14" t="s">
        <v>84</v>
      </c>
      <c r="AY87" s="241" t="s">
        <v>120</v>
      </c>
    </row>
    <row r="88" s="2" customFormat="1" ht="6.96" customHeight="1">
      <c r="A88" s="38"/>
      <c r="B88" s="59"/>
      <c r="C88" s="60"/>
      <c r="D88" s="60"/>
      <c r="E88" s="60"/>
      <c r="F88" s="60"/>
      <c r="G88" s="60"/>
      <c r="H88" s="60"/>
      <c r="I88" s="60"/>
      <c r="J88" s="60"/>
      <c r="K88" s="60"/>
      <c r="L88" s="44"/>
      <c r="M88" s="38"/>
      <c r="O88" s="38"/>
      <c r="P88" s="38"/>
      <c r="Q88" s="38"/>
      <c r="R88" s="38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</sheetData>
  <sheetProtection sheet="1" autoFilter="0" formatColumns="0" formatRows="0" objects="1" scenarios="1" spinCount="100000" saltValue="Y6bO5evq8nelcU9E6bgrtdverLWVSnY9BAwd9Ut3JPohva9Zv67HUZ5EsW5hamtKKbpsNvN9vZtGmw0VqqD6KA==" hashValue="EaaOCyAcf464pxqrFZ3Wi0fZ1DLU6ag62d3rW6DQrwHe5jfV2KKpKOgcrl9mF5/bD9752wnbGYsXRl8gInuBeg==" algorithmName="SHA-512" password="CC35"/>
  <autoFilter ref="C79:K87"/>
  <mergeCells count="9">
    <mergeCell ref="E7:H7"/>
    <mergeCell ref="E9:H9"/>
    <mergeCell ref="E18:H18"/>
    <mergeCell ref="E27:H27"/>
    <mergeCell ref="E48:H48"/>
    <mergeCell ref="E50:H50"/>
    <mergeCell ref="E70:H70"/>
    <mergeCell ref="E72:H72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89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19"/>
      <c r="AT3" s="16" t="s">
        <v>86</v>
      </c>
    </row>
    <row r="4" s="1" customFormat="1" ht="24.96" customHeight="1">
      <c r="B4" s="19"/>
      <c r="D4" s="130" t="s">
        <v>97</v>
      </c>
      <c r="L4" s="19"/>
      <c r="M4" s="131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2" t="s">
        <v>16</v>
      </c>
      <c r="L6" s="19"/>
    </row>
    <row r="7" s="1" customFormat="1" ht="16.5" customHeight="1">
      <c r="B7" s="19"/>
      <c r="E7" s="133" t="str">
        <f>'Rekapitulace zakázky'!K6</f>
        <v>Opravy a revize klimatizací v obvodu SSZT OŘ HKR 2024</v>
      </c>
      <c r="F7" s="132"/>
      <c r="G7" s="132"/>
      <c r="H7" s="132"/>
      <c r="L7" s="19"/>
    </row>
    <row r="8" s="2" customFormat="1" ht="12" customHeight="1">
      <c r="A8" s="38"/>
      <c r="B8" s="44"/>
      <c r="C8" s="38"/>
      <c r="D8" s="132" t="s">
        <v>98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5" t="s">
        <v>132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2" t="s">
        <v>18</v>
      </c>
      <c r="E11" s="38"/>
      <c r="F11" s="136" t="s">
        <v>32</v>
      </c>
      <c r="G11" s="38"/>
      <c r="H11" s="38"/>
      <c r="I11" s="132" t="s">
        <v>20</v>
      </c>
      <c r="J11" s="136" t="s">
        <v>32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2" t="s">
        <v>22</v>
      </c>
      <c r="E12" s="38"/>
      <c r="F12" s="136" t="s">
        <v>23</v>
      </c>
      <c r="G12" s="38"/>
      <c r="H12" s="38"/>
      <c r="I12" s="132" t="s">
        <v>24</v>
      </c>
      <c r="J12" s="137" t="str">
        <f>'Rekapitulace zakázky'!AN8</f>
        <v>17. 10. 2023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2" t="s">
        <v>30</v>
      </c>
      <c r="E14" s="38"/>
      <c r="F14" s="38"/>
      <c r="G14" s="38"/>
      <c r="H14" s="38"/>
      <c r="I14" s="132" t="s">
        <v>31</v>
      </c>
      <c r="J14" s="136" t="str">
        <f>IF('Rekapitulace zakázky'!AN10="","",'Rekapitulace zakázky'!AN10)</f>
        <v/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6" t="str">
        <f>IF('Rekapitulace zakázky'!E11="","",'Rekapitulace zakázky'!E11)</f>
        <v xml:space="preserve"> </v>
      </c>
      <c r="F15" s="38"/>
      <c r="G15" s="38"/>
      <c r="H15" s="38"/>
      <c r="I15" s="132" t="s">
        <v>34</v>
      </c>
      <c r="J15" s="136" t="str">
        <f>IF('Rekapitulace zakázky'!AN11="","",'Rekapitulace zakázky'!AN11)</f>
        <v/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2" t="s">
        <v>35</v>
      </c>
      <c r="E17" s="38"/>
      <c r="F17" s="38"/>
      <c r="G17" s="38"/>
      <c r="H17" s="38"/>
      <c r="I17" s="132" t="s">
        <v>31</v>
      </c>
      <c r="J17" s="32" t="str">
        <f>'Rekapitulace zakázky'!AN13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2" t="str">
        <f>'Rekapitulace zakázky'!E14</f>
        <v>Vyplň údaj</v>
      </c>
      <c r="F18" s="136"/>
      <c r="G18" s="136"/>
      <c r="H18" s="136"/>
      <c r="I18" s="132" t="s">
        <v>34</v>
      </c>
      <c r="J18" s="32" t="str">
        <f>'Rekapitulace zakázky'!AN14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2" t="s">
        <v>37</v>
      </c>
      <c r="E20" s="38"/>
      <c r="F20" s="38"/>
      <c r="G20" s="38"/>
      <c r="H20" s="38"/>
      <c r="I20" s="132" t="s">
        <v>31</v>
      </c>
      <c r="J20" s="136" t="str">
        <f>IF('Rekapitulace zakázky'!AN16="","",'Rekapitulace zakázky'!AN16)</f>
        <v/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6" t="str">
        <f>IF('Rekapitulace zakázky'!E17="","",'Rekapitulace zakázky'!E17)</f>
        <v xml:space="preserve"> </v>
      </c>
      <c r="F21" s="38"/>
      <c r="G21" s="38"/>
      <c r="H21" s="38"/>
      <c r="I21" s="132" t="s">
        <v>34</v>
      </c>
      <c r="J21" s="136" t="str">
        <f>IF('Rekapitulace zakázky'!AN17="","",'Rekapitulace zakázky'!AN17)</f>
        <v/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2" t="s">
        <v>39</v>
      </c>
      <c r="E23" s="38"/>
      <c r="F23" s="38"/>
      <c r="G23" s="38"/>
      <c r="H23" s="38"/>
      <c r="I23" s="132" t="s">
        <v>31</v>
      </c>
      <c r="J23" s="136" t="str">
        <f>IF('Rekapitulace zakázky'!AN19="","",'Rekapitulace zakázky'!AN19)</f>
        <v/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6" t="str">
        <f>IF('Rekapitulace zakázky'!E20="","",'Rekapitulace zakázky'!E20)</f>
        <v xml:space="preserve"> </v>
      </c>
      <c r="F24" s="38"/>
      <c r="G24" s="38"/>
      <c r="H24" s="38"/>
      <c r="I24" s="132" t="s">
        <v>34</v>
      </c>
      <c r="J24" s="136" t="str">
        <f>IF('Rekapitulace zakázky'!AN20="","",'Rekapitulace zakázky'!AN20)</f>
        <v/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2" t="s">
        <v>40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71.25" customHeight="1">
      <c r="A27" s="138"/>
      <c r="B27" s="139"/>
      <c r="C27" s="138"/>
      <c r="D27" s="138"/>
      <c r="E27" s="140" t="s">
        <v>41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3" t="s">
        <v>42</v>
      </c>
      <c r="E30" s="38"/>
      <c r="F30" s="38"/>
      <c r="G30" s="38"/>
      <c r="H30" s="38"/>
      <c r="I30" s="38"/>
      <c r="J30" s="144">
        <f>ROUND(J80,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45" t="s">
        <v>44</v>
      </c>
      <c r="G32" s="38"/>
      <c r="H32" s="38"/>
      <c r="I32" s="145" t="s">
        <v>43</v>
      </c>
      <c r="J32" s="145" t="s">
        <v>45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46" t="s">
        <v>46</v>
      </c>
      <c r="E33" s="132" t="s">
        <v>47</v>
      </c>
      <c r="F33" s="147">
        <f>ROUND((SUM(BE80:BE98)),  2)</f>
        <v>0</v>
      </c>
      <c r="G33" s="38"/>
      <c r="H33" s="38"/>
      <c r="I33" s="148">
        <v>0.20999999999999999</v>
      </c>
      <c r="J33" s="147">
        <f>ROUND(((SUM(BE80:BE98))*I33),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2" t="s">
        <v>48</v>
      </c>
      <c r="F34" s="147">
        <f>ROUND((SUM(BF80:BF98)),  2)</f>
        <v>0</v>
      </c>
      <c r="G34" s="38"/>
      <c r="H34" s="38"/>
      <c r="I34" s="148">
        <v>0.14999999999999999</v>
      </c>
      <c r="J34" s="147">
        <f>ROUND(((SUM(BF80:BF98))*I34),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49</v>
      </c>
      <c r="F35" s="147">
        <f>ROUND((SUM(BG80:BG98)),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50</v>
      </c>
      <c r="F36" s="147">
        <f>ROUND((SUM(BH80:BH98)),  2)</f>
        <v>0</v>
      </c>
      <c r="G36" s="38"/>
      <c r="H36" s="38"/>
      <c r="I36" s="148">
        <v>0.14999999999999999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51</v>
      </c>
      <c r="F37" s="147">
        <f>ROUND((SUM(BI80:BI98)),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49"/>
      <c r="D39" s="150" t="s">
        <v>52</v>
      </c>
      <c r="E39" s="151"/>
      <c r="F39" s="151"/>
      <c r="G39" s="152" t="s">
        <v>53</v>
      </c>
      <c r="H39" s="153" t="s">
        <v>54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hidden="1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hidden="1" s="2" customFormat="1" ht="24.96" customHeight="1">
      <c r="A45" s="38"/>
      <c r="B45" s="39"/>
      <c r="C45" s="22" t="s">
        <v>100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hidden="1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hidden="1" s="2" customFormat="1" ht="12" customHeight="1">
      <c r="A47" s="38"/>
      <c r="B47" s="39"/>
      <c r="C47" s="31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hidden="1" s="2" customFormat="1" ht="16.5" customHeight="1">
      <c r="A48" s="38"/>
      <c r="B48" s="39"/>
      <c r="C48" s="40"/>
      <c r="D48" s="40"/>
      <c r="E48" s="160" t="str">
        <f>E7</f>
        <v>Opravy a revize klimatizací v obvodu SSZT OŘ HKR 2024</v>
      </c>
      <c r="F48" s="31"/>
      <c r="G48" s="31"/>
      <c r="H48" s="31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hidden="1" s="2" customFormat="1" ht="12" customHeight="1">
      <c r="A49" s="38"/>
      <c r="B49" s="39"/>
      <c r="C49" s="31" t="s">
        <v>98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hidden="1" s="2" customFormat="1" ht="16.5" customHeight="1">
      <c r="A50" s="38"/>
      <c r="B50" s="39"/>
      <c r="C50" s="40"/>
      <c r="D50" s="40"/>
      <c r="E50" s="69" t="str">
        <f>E9</f>
        <v>PS_02 - Klimatizační jednotky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hidden="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hidden="1" s="2" customFormat="1" ht="12" customHeight="1">
      <c r="A52" s="38"/>
      <c r="B52" s="39"/>
      <c r="C52" s="31" t="s">
        <v>22</v>
      </c>
      <c r="D52" s="40"/>
      <c r="E52" s="40"/>
      <c r="F52" s="26" t="str">
        <f>F12</f>
        <v>obvod SSZT HKR OŘ HKR</v>
      </c>
      <c r="G52" s="40"/>
      <c r="H52" s="40"/>
      <c r="I52" s="31" t="s">
        <v>24</v>
      </c>
      <c r="J52" s="72" t="str">
        <f>IF(J12="","",J12)</f>
        <v>17. 10. 2023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hidden="1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hidden="1" s="2" customFormat="1" ht="15.15" customHeight="1">
      <c r="A54" s="38"/>
      <c r="B54" s="39"/>
      <c r="C54" s="31" t="s">
        <v>30</v>
      </c>
      <c r="D54" s="40"/>
      <c r="E54" s="40"/>
      <c r="F54" s="26" t="str">
        <f>E15</f>
        <v xml:space="preserve"> </v>
      </c>
      <c r="G54" s="40"/>
      <c r="H54" s="40"/>
      <c r="I54" s="31" t="s">
        <v>37</v>
      </c>
      <c r="J54" s="36" t="str">
        <f>E21</f>
        <v xml:space="preserve"> 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hidden="1" s="2" customFormat="1" ht="15.15" customHeight="1">
      <c r="A55" s="38"/>
      <c r="B55" s="39"/>
      <c r="C55" s="31" t="s">
        <v>35</v>
      </c>
      <c r="D55" s="40"/>
      <c r="E55" s="40"/>
      <c r="F55" s="26" t="str">
        <f>IF(E18="","",E18)</f>
        <v>Vyplň údaj</v>
      </c>
      <c r="G55" s="40"/>
      <c r="H55" s="40"/>
      <c r="I55" s="31" t="s">
        <v>39</v>
      </c>
      <c r="J55" s="36" t="str">
        <f>E24</f>
        <v xml:space="preserve"> 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hidden="1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hidden="1" s="2" customFormat="1" ht="29.28" customHeight="1">
      <c r="A57" s="38"/>
      <c r="B57" s="39"/>
      <c r="C57" s="161" t="s">
        <v>101</v>
      </c>
      <c r="D57" s="162"/>
      <c r="E57" s="162"/>
      <c r="F57" s="162"/>
      <c r="G57" s="162"/>
      <c r="H57" s="162"/>
      <c r="I57" s="162"/>
      <c r="J57" s="163" t="s">
        <v>102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hidden="1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hidden="1" s="2" customFormat="1" ht="22.8" customHeight="1">
      <c r="A59" s="38"/>
      <c r="B59" s="39"/>
      <c r="C59" s="164" t="s">
        <v>74</v>
      </c>
      <c r="D59" s="40"/>
      <c r="E59" s="40"/>
      <c r="F59" s="40"/>
      <c r="G59" s="40"/>
      <c r="H59" s="40"/>
      <c r="I59" s="40"/>
      <c r="J59" s="102">
        <f>J80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6" t="s">
        <v>103</v>
      </c>
    </row>
    <row r="60" hidden="1" s="9" customFormat="1" ht="24.96" customHeight="1">
      <c r="A60" s="9"/>
      <c r="B60" s="165"/>
      <c r="C60" s="166"/>
      <c r="D60" s="167" t="s">
        <v>133</v>
      </c>
      <c r="E60" s="168"/>
      <c r="F60" s="168"/>
      <c r="G60" s="168"/>
      <c r="H60" s="168"/>
      <c r="I60" s="168"/>
      <c r="J60" s="169">
        <f>J81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hidden="1" s="2" customFormat="1" ht="21.84" customHeight="1">
      <c r="A61" s="38"/>
      <c r="B61" s="39"/>
      <c r="C61" s="40"/>
      <c r="D61" s="40"/>
      <c r="E61" s="40"/>
      <c r="F61" s="40"/>
      <c r="G61" s="40"/>
      <c r="H61" s="40"/>
      <c r="I61" s="40"/>
      <c r="J61" s="40"/>
      <c r="K61" s="40"/>
      <c r="L61" s="134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hidden="1" s="2" customFormat="1" ht="6.96" customHeight="1">
      <c r="A62" s="38"/>
      <c r="B62" s="59"/>
      <c r="C62" s="60"/>
      <c r="D62" s="60"/>
      <c r="E62" s="60"/>
      <c r="F62" s="60"/>
      <c r="G62" s="60"/>
      <c r="H62" s="60"/>
      <c r="I62" s="60"/>
      <c r="J62" s="60"/>
      <c r="K62" s="60"/>
      <c r="L62" s="134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  <c r="AE62" s="38"/>
    </row>
    <row r="63" hidden="1"/>
    <row r="64" hidden="1"/>
    <row r="65" hidden="1"/>
    <row r="66" s="2" customFormat="1" ht="6.96" customHeight="1">
      <c r="A66" s="38"/>
      <c r="B66" s="61"/>
      <c r="C66" s="62"/>
      <c r="D66" s="62"/>
      <c r="E66" s="62"/>
      <c r="F66" s="62"/>
      <c r="G66" s="62"/>
      <c r="H66" s="62"/>
      <c r="I66" s="62"/>
      <c r="J66" s="62"/>
      <c r="K66" s="62"/>
      <c r="L66" s="134"/>
      <c r="S66" s="38"/>
      <c r="T66" s="38"/>
      <c r="U66" s="38"/>
      <c r="V66" s="38"/>
      <c r="W66" s="38"/>
      <c r="X66" s="38"/>
      <c r="Y66" s="38"/>
      <c r="Z66" s="38"/>
      <c r="AA66" s="38"/>
      <c r="AB66" s="38"/>
      <c r="AC66" s="38"/>
      <c r="AD66" s="38"/>
      <c r="AE66" s="38"/>
    </row>
    <row r="67" s="2" customFormat="1" ht="24.96" customHeight="1">
      <c r="A67" s="38"/>
      <c r="B67" s="39"/>
      <c r="C67" s="22" t="s">
        <v>105</v>
      </c>
      <c r="D67" s="40"/>
      <c r="E67" s="40"/>
      <c r="F67" s="40"/>
      <c r="G67" s="40"/>
      <c r="H67" s="40"/>
      <c r="I67" s="40"/>
      <c r="J67" s="40"/>
      <c r="K67" s="40"/>
      <c r="L67" s="134"/>
      <c r="S67" s="38"/>
      <c r="T67" s="38"/>
      <c r="U67" s="38"/>
      <c r="V67" s="38"/>
      <c r="W67" s="38"/>
      <c r="X67" s="38"/>
      <c r="Y67" s="38"/>
      <c r="Z67" s="38"/>
      <c r="AA67" s="38"/>
      <c r="AB67" s="38"/>
      <c r="AC67" s="38"/>
      <c r="AD67" s="38"/>
      <c r="AE67" s="38"/>
    </row>
    <row r="68" s="2" customFormat="1" ht="6.96" customHeight="1">
      <c r="A68" s="38"/>
      <c r="B68" s="39"/>
      <c r="C68" s="40"/>
      <c r="D68" s="40"/>
      <c r="E68" s="40"/>
      <c r="F68" s="40"/>
      <c r="G68" s="40"/>
      <c r="H68" s="40"/>
      <c r="I68" s="40"/>
      <c r="J68" s="40"/>
      <c r="K68" s="40"/>
      <c r="L68" s="134"/>
      <c r="S68" s="38"/>
      <c r="T68" s="38"/>
      <c r="U68" s="38"/>
      <c r="V68" s="38"/>
      <c r="W68" s="38"/>
      <c r="X68" s="38"/>
      <c r="Y68" s="38"/>
      <c r="Z68" s="38"/>
      <c r="AA68" s="38"/>
      <c r="AB68" s="38"/>
      <c r="AC68" s="38"/>
      <c r="AD68" s="38"/>
      <c r="AE68" s="38"/>
    </row>
    <row r="69" s="2" customFormat="1" ht="12" customHeight="1">
      <c r="A69" s="38"/>
      <c r="B69" s="39"/>
      <c r="C69" s="31" t="s">
        <v>16</v>
      </c>
      <c r="D69" s="40"/>
      <c r="E69" s="40"/>
      <c r="F69" s="40"/>
      <c r="G69" s="40"/>
      <c r="H69" s="40"/>
      <c r="I69" s="40"/>
      <c r="J69" s="40"/>
      <c r="K69" s="40"/>
      <c r="L69" s="134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0" s="2" customFormat="1" ht="16.5" customHeight="1">
      <c r="A70" s="38"/>
      <c r="B70" s="39"/>
      <c r="C70" s="40"/>
      <c r="D70" s="40"/>
      <c r="E70" s="160" t="str">
        <f>E7</f>
        <v>Opravy a revize klimatizací v obvodu SSZT OŘ HKR 2024</v>
      </c>
      <c r="F70" s="31"/>
      <c r="G70" s="31"/>
      <c r="H70" s="31"/>
      <c r="I70" s="40"/>
      <c r="J70" s="40"/>
      <c r="K70" s="40"/>
      <c r="L70" s="134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12" customHeight="1">
      <c r="A71" s="38"/>
      <c r="B71" s="39"/>
      <c r="C71" s="31" t="s">
        <v>98</v>
      </c>
      <c r="D71" s="40"/>
      <c r="E71" s="40"/>
      <c r="F71" s="40"/>
      <c r="G71" s="40"/>
      <c r="H71" s="40"/>
      <c r="I71" s="40"/>
      <c r="J71" s="40"/>
      <c r="K71" s="40"/>
      <c r="L71" s="13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16.5" customHeight="1">
      <c r="A72" s="38"/>
      <c r="B72" s="39"/>
      <c r="C72" s="40"/>
      <c r="D72" s="40"/>
      <c r="E72" s="69" t="str">
        <f>E9</f>
        <v>PS_02 - Klimatizační jednotky</v>
      </c>
      <c r="F72" s="40"/>
      <c r="G72" s="40"/>
      <c r="H72" s="40"/>
      <c r="I72" s="40"/>
      <c r="J72" s="40"/>
      <c r="K72" s="40"/>
      <c r="L72" s="13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6.96" customHeight="1">
      <c r="A73" s="38"/>
      <c r="B73" s="39"/>
      <c r="C73" s="40"/>
      <c r="D73" s="40"/>
      <c r="E73" s="40"/>
      <c r="F73" s="40"/>
      <c r="G73" s="40"/>
      <c r="H73" s="40"/>
      <c r="I73" s="40"/>
      <c r="J73" s="40"/>
      <c r="K73" s="40"/>
      <c r="L73" s="13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12" customHeight="1">
      <c r="A74" s="38"/>
      <c r="B74" s="39"/>
      <c r="C74" s="31" t="s">
        <v>22</v>
      </c>
      <c r="D74" s="40"/>
      <c r="E74" s="40"/>
      <c r="F74" s="26" t="str">
        <f>F12</f>
        <v>obvod SSZT HKR OŘ HKR</v>
      </c>
      <c r="G74" s="40"/>
      <c r="H74" s="40"/>
      <c r="I74" s="31" t="s">
        <v>24</v>
      </c>
      <c r="J74" s="72" t="str">
        <f>IF(J12="","",J12)</f>
        <v>17. 10. 2023</v>
      </c>
      <c r="K74" s="40"/>
      <c r="L74" s="13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6.96" customHeight="1">
      <c r="A75" s="38"/>
      <c r="B75" s="39"/>
      <c r="C75" s="40"/>
      <c r="D75" s="40"/>
      <c r="E75" s="40"/>
      <c r="F75" s="40"/>
      <c r="G75" s="40"/>
      <c r="H75" s="40"/>
      <c r="I75" s="40"/>
      <c r="J75" s="40"/>
      <c r="K75" s="40"/>
      <c r="L75" s="13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15.15" customHeight="1">
      <c r="A76" s="38"/>
      <c r="B76" s="39"/>
      <c r="C76" s="31" t="s">
        <v>30</v>
      </c>
      <c r="D76" s="40"/>
      <c r="E76" s="40"/>
      <c r="F76" s="26" t="str">
        <f>E15</f>
        <v xml:space="preserve"> </v>
      </c>
      <c r="G76" s="40"/>
      <c r="H76" s="40"/>
      <c r="I76" s="31" t="s">
        <v>37</v>
      </c>
      <c r="J76" s="36" t="str">
        <f>E21</f>
        <v xml:space="preserve"> </v>
      </c>
      <c r="K76" s="40"/>
      <c r="L76" s="13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5.15" customHeight="1">
      <c r="A77" s="38"/>
      <c r="B77" s="39"/>
      <c r="C77" s="31" t="s">
        <v>35</v>
      </c>
      <c r="D77" s="40"/>
      <c r="E77" s="40"/>
      <c r="F77" s="26" t="str">
        <f>IF(E18="","",E18)</f>
        <v>Vyplň údaj</v>
      </c>
      <c r="G77" s="40"/>
      <c r="H77" s="40"/>
      <c r="I77" s="31" t="s">
        <v>39</v>
      </c>
      <c r="J77" s="36" t="str">
        <f>E24</f>
        <v xml:space="preserve"> </v>
      </c>
      <c r="K77" s="40"/>
      <c r="L77" s="13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0.32" customHeight="1">
      <c r="A78" s="38"/>
      <c r="B78" s="39"/>
      <c r="C78" s="40"/>
      <c r="D78" s="40"/>
      <c r="E78" s="40"/>
      <c r="F78" s="40"/>
      <c r="G78" s="40"/>
      <c r="H78" s="40"/>
      <c r="I78" s="40"/>
      <c r="J78" s="40"/>
      <c r="K78" s="40"/>
      <c r="L78" s="13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10" customFormat="1" ht="29.28" customHeight="1">
      <c r="A79" s="171"/>
      <c r="B79" s="172"/>
      <c r="C79" s="173" t="s">
        <v>106</v>
      </c>
      <c r="D79" s="174" t="s">
        <v>61</v>
      </c>
      <c r="E79" s="174" t="s">
        <v>57</v>
      </c>
      <c r="F79" s="174" t="s">
        <v>58</v>
      </c>
      <c r="G79" s="174" t="s">
        <v>107</v>
      </c>
      <c r="H79" s="174" t="s">
        <v>108</v>
      </c>
      <c r="I79" s="174" t="s">
        <v>109</v>
      </c>
      <c r="J79" s="174" t="s">
        <v>102</v>
      </c>
      <c r="K79" s="175" t="s">
        <v>110</v>
      </c>
      <c r="L79" s="176"/>
      <c r="M79" s="92" t="s">
        <v>32</v>
      </c>
      <c r="N79" s="93" t="s">
        <v>46</v>
      </c>
      <c r="O79" s="93" t="s">
        <v>111</v>
      </c>
      <c r="P79" s="93" t="s">
        <v>112</v>
      </c>
      <c r="Q79" s="93" t="s">
        <v>113</v>
      </c>
      <c r="R79" s="93" t="s">
        <v>114</v>
      </c>
      <c r="S79" s="93" t="s">
        <v>115</v>
      </c>
      <c r="T79" s="94" t="s">
        <v>116</v>
      </c>
      <c r="U79" s="171"/>
      <c r="V79" s="171"/>
      <c r="W79" s="171"/>
      <c r="X79" s="171"/>
      <c r="Y79" s="171"/>
      <c r="Z79" s="171"/>
      <c r="AA79" s="171"/>
      <c r="AB79" s="171"/>
      <c r="AC79" s="171"/>
      <c r="AD79" s="171"/>
      <c r="AE79" s="171"/>
    </row>
    <row r="80" s="2" customFormat="1" ht="22.8" customHeight="1">
      <c r="A80" s="38"/>
      <c r="B80" s="39"/>
      <c r="C80" s="99" t="s">
        <v>117</v>
      </c>
      <c r="D80" s="40"/>
      <c r="E80" s="40"/>
      <c r="F80" s="40"/>
      <c r="G80" s="40"/>
      <c r="H80" s="40"/>
      <c r="I80" s="40"/>
      <c r="J80" s="177">
        <f>BK80</f>
        <v>0</v>
      </c>
      <c r="K80" s="40"/>
      <c r="L80" s="44"/>
      <c r="M80" s="95"/>
      <c r="N80" s="178"/>
      <c r="O80" s="96"/>
      <c r="P80" s="179">
        <f>P81</f>
        <v>0</v>
      </c>
      <c r="Q80" s="96"/>
      <c r="R80" s="179">
        <f>R81</f>
        <v>0</v>
      </c>
      <c r="S80" s="96"/>
      <c r="T80" s="180">
        <f>T81</f>
        <v>0</v>
      </c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  <c r="AT80" s="16" t="s">
        <v>75</v>
      </c>
      <c r="AU80" s="16" t="s">
        <v>103</v>
      </c>
      <c r="BK80" s="181">
        <f>BK81</f>
        <v>0</v>
      </c>
    </row>
    <row r="81" s="11" customFormat="1" ht="25.92" customHeight="1">
      <c r="A81" s="11"/>
      <c r="B81" s="182"/>
      <c r="C81" s="183"/>
      <c r="D81" s="184" t="s">
        <v>75</v>
      </c>
      <c r="E81" s="185" t="s">
        <v>134</v>
      </c>
      <c r="F81" s="185" t="s">
        <v>88</v>
      </c>
      <c r="G81" s="183"/>
      <c r="H81" s="183"/>
      <c r="I81" s="186"/>
      <c r="J81" s="187">
        <f>BK81</f>
        <v>0</v>
      </c>
      <c r="K81" s="183"/>
      <c r="L81" s="188"/>
      <c r="M81" s="189"/>
      <c r="N81" s="190"/>
      <c r="O81" s="190"/>
      <c r="P81" s="191">
        <f>SUM(P82:P98)</f>
        <v>0</v>
      </c>
      <c r="Q81" s="190"/>
      <c r="R81" s="191">
        <f>SUM(R82:R98)</f>
        <v>0</v>
      </c>
      <c r="S81" s="190"/>
      <c r="T81" s="192">
        <f>SUM(T82:T98)</f>
        <v>0</v>
      </c>
      <c r="U81" s="11"/>
      <c r="V81" s="11"/>
      <c r="W81" s="11"/>
      <c r="X81" s="11"/>
      <c r="Y81" s="11"/>
      <c r="Z81" s="11"/>
      <c r="AA81" s="11"/>
      <c r="AB81" s="11"/>
      <c r="AC81" s="11"/>
      <c r="AD81" s="11"/>
      <c r="AE81" s="11"/>
      <c r="AR81" s="193" t="s">
        <v>84</v>
      </c>
      <c r="AT81" s="194" t="s">
        <v>75</v>
      </c>
      <c r="AU81" s="194" t="s">
        <v>76</v>
      </c>
      <c r="AY81" s="193" t="s">
        <v>120</v>
      </c>
      <c r="BK81" s="195">
        <f>SUM(BK82:BK98)</f>
        <v>0</v>
      </c>
    </row>
    <row r="82" s="2" customFormat="1" ht="33" customHeight="1">
      <c r="A82" s="38"/>
      <c r="B82" s="39"/>
      <c r="C82" s="242" t="s">
        <v>84</v>
      </c>
      <c r="D82" s="242" t="s">
        <v>135</v>
      </c>
      <c r="E82" s="243" t="s">
        <v>136</v>
      </c>
      <c r="F82" s="244" t="s">
        <v>137</v>
      </c>
      <c r="G82" s="245" t="s">
        <v>124</v>
      </c>
      <c r="H82" s="246">
        <v>8</v>
      </c>
      <c r="I82" s="247"/>
      <c r="J82" s="248">
        <f>ROUND(I82*H82,2)</f>
        <v>0</v>
      </c>
      <c r="K82" s="244" t="s">
        <v>125</v>
      </c>
      <c r="L82" s="249"/>
      <c r="M82" s="250" t="s">
        <v>32</v>
      </c>
      <c r="N82" s="251" t="s">
        <v>47</v>
      </c>
      <c r="O82" s="84"/>
      <c r="P82" s="205">
        <f>O82*H82</f>
        <v>0</v>
      </c>
      <c r="Q82" s="205">
        <v>0</v>
      </c>
      <c r="R82" s="205">
        <f>Q82*H82</f>
        <v>0</v>
      </c>
      <c r="S82" s="205">
        <v>0</v>
      </c>
      <c r="T82" s="206">
        <f>S82*H82</f>
        <v>0</v>
      </c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  <c r="AR82" s="207" t="s">
        <v>138</v>
      </c>
      <c r="AT82" s="207" t="s">
        <v>135</v>
      </c>
      <c r="AU82" s="207" t="s">
        <v>84</v>
      </c>
      <c r="AY82" s="16" t="s">
        <v>120</v>
      </c>
      <c r="BE82" s="208">
        <f>IF(N82="základní",J82,0)</f>
        <v>0</v>
      </c>
      <c r="BF82" s="208">
        <f>IF(N82="snížená",J82,0)</f>
        <v>0</v>
      </c>
      <c r="BG82" s="208">
        <f>IF(N82="zákl. přenesená",J82,0)</f>
        <v>0</v>
      </c>
      <c r="BH82" s="208">
        <f>IF(N82="sníž. přenesená",J82,0)</f>
        <v>0</v>
      </c>
      <c r="BI82" s="208">
        <f>IF(N82="nulová",J82,0)</f>
        <v>0</v>
      </c>
      <c r="BJ82" s="16" t="s">
        <v>84</v>
      </c>
      <c r="BK82" s="208">
        <f>ROUND(I82*H82,2)</f>
        <v>0</v>
      </c>
      <c r="BL82" s="16" t="s">
        <v>139</v>
      </c>
      <c r="BM82" s="207" t="s">
        <v>86</v>
      </c>
    </row>
    <row r="83" s="2" customFormat="1" ht="24.15" customHeight="1">
      <c r="A83" s="38"/>
      <c r="B83" s="39"/>
      <c r="C83" s="242" t="s">
        <v>86</v>
      </c>
      <c r="D83" s="242" t="s">
        <v>135</v>
      </c>
      <c r="E83" s="243" t="s">
        <v>140</v>
      </c>
      <c r="F83" s="244" t="s">
        <v>141</v>
      </c>
      <c r="G83" s="245" t="s">
        <v>124</v>
      </c>
      <c r="H83" s="246">
        <v>5</v>
      </c>
      <c r="I83" s="247"/>
      <c r="J83" s="248">
        <f>ROUND(I83*H83,2)</f>
        <v>0</v>
      </c>
      <c r="K83" s="244" t="s">
        <v>125</v>
      </c>
      <c r="L83" s="249"/>
      <c r="M83" s="250" t="s">
        <v>32</v>
      </c>
      <c r="N83" s="251" t="s">
        <v>47</v>
      </c>
      <c r="O83" s="84"/>
      <c r="P83" s="205">
        <f>O83*H83</f>
        <v>0</v>
      </c>
      <c r="Q83" s="205">
        <v>0</v>
      </c>
      <c r="R83" s="205">
        <f>Q83*H83</f>
        <v>0</v>
      </c>
      <c r="S83" s="205">
        <v>0</v>
      </c>
      <c r="T83" s="206">
        <f>S83*H83</f>
        <v>0</v>
      </c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  <c r="AR83" s="207" t="s">
        <v>138</v>
      </c>
      <c r="AT83" s="207" t="s">
        <v>135</v>
      </c>
      <c r="AU83" s="207" t="s">
        <v>84</v>
      </c>
      <c r="AY83" s="16" t="s">
        <v>120</v>
      </c>
      <c r="BE83" s="208">
        <f>IF(N83="základní",J83,0)</f>
        <v>0</v>
      </c>
      <c r="BF83" s="208">
        <f>IF(N83="snížená",J83,0)</f>
        <v>0</v>
      </c>
      <c r="BG83" s="208">
        <f>IF(N83="zákl. přenesená",J83,0)</f>
        <v>0</v>
      </c>
      <c r="BH83" s="208">
        <f>IF(N83="sníž. přenesená",J83,0)</f>
        <v>0</v>
      </c>
      <c r="BI83" s="208">
        <f>IF(N83="nulová",J83,0)</f>
        <v>0</v>
      </c>
      <c r="BJ83" s="16" t="s">
        <v>84</v>
      </c>
      <c r="BK83" s="208">
        <f>ROUND(I83*H83,2)</f>
        <v>0</v>
      </c>
      <c r="BL83" s="16" t="s">
        <v>139</v>
      </c>
      <c r="BM83" s="207" t="s">
        <v>126</v>
      </c>
    </row>
    <row r="84" s="2" customFormat="1" ht="16.5" customHeight="1">
      <c r="A84" s="38"/>
      <c r="B84" s="39"/>
      <c r="C84" s="242" t="s">
        <v>142</v>
      </c>
      <c r="D84" s="242" t="s">
        <v>135</v>
      </c>
      <c r="E84" s="243" t="s">
        <v>143</v>
      </c>
      <c r="F84" s="244" t="s">
        <v>144</v>
      </c>
      <c r="G84" s="245" t="s">
        <v>124</v>
      </c>
      <c r="H84" s="246">
        <v>8</v>
      </c>
      <c r="I84" s="247"/>
      <c r="J84" s="248">
        <f>ROUND(I84*H84,2)</f>
        <v>0</v>
      </c>
      <c r="K84" s="244" t="s">
        <v>125</v>
      </c>
      <c r="L84" s="249"/>
      <c r="M84" s="250" t="s">
        <v>32</v>
      </c>
      <c r="N84" s="251" t="s">
        <v>47</v>
      </c>
      <c r="O84" s="84"/>
      <c r="P84" s="205">
        <f>O84*H84</f>
        <v>0</v>
      </c>
      <c r="Q84" s="205">
        <v>0</v>
      </c>
      <c r="R84" s="205">
        <f>Q84*H84</f>
        <v>0</v>
      </c>
      <c r="S84" s="205">
        <v>0</v>
      </c>
      <c r="T84" s="206">
        <f>S84*H84</f>
        <v>0</v>
      </c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  <c r="AR84" s="207" t="s">
        <v>145</v>
      </c>
      <c r="AT84" s="207" t="s">
        <v>135</v>
      </c>
      <c r="AU84" s="207" t="s">
        <v>84</v>
      </c>
      <c r="AY84" s="16" t="s">
        <v>120</v>
      </c>
      <c r="BE84" s="208">
        <f>IF(N84="základní",J84,0)</f>
        <v>0</v>
      </c>
      <c r="BF84" s="208">
        <f>IF(N84="snížená",J84,0)</f>
        <v>0</v>
      </c>
      <c r="BG84" s="208">
        <f>IF(N84="zákl. přenesená",J84,0)</f>
        <v>0</v>
      </c>
      <c r="BH84" s="208">
        <f>IF(N84="sníž. přenesená",J84,0)</f>
        <v>0</v>
      </c>
      <c r="BI84" s="208">
        <f>IF(N84="nulová",J84,0)</f>
        <v>0</v>
      </c>
      <c r="BJ84" s="16" t="s">
        <v>84</v>
      </c>
      <c r="BK84" s="208">
        <f>ROUND(I84*H84,2)</f>
        <v>0</v>
      </c>
      <c r="BL84" s="16" t="s">
        <v>145</v>
      </c>
      <c r="BM84" s="207" t="s">
        <v>146</v>
      </c>
    </row>
    <row r="85" s="2" customFormat="1" ht="21.75" customHeight="1">
      <c r="A85" s="38"/>
      <c r="B85" s="39"/>
      <c r="C85" s="242" t="s">
        <v>126</v>
      </c>
      <c r="D85" s="242" t="s">
        <v>135</v>
      </c>
      <c r="E85" s="243" t="s">
        <v>147</v>
      </c>
      <c r="F85" s="244" t="s">
        <v>148</v>
      </c>
      <c r="G85" s="245" t="s">
        <v>124</v>
      </c>
      <c r="H85" s="246">
        <v>2</v>
      </c>
      <c r="I85" s="247"/>
      <c r="J85" s="248">
        <f>ROUND(I85*H85,2)</f>
        <v>0</v>
      </c>
      <c r="K85" s="244" t="s">
        <v>125</v>
      </c>
      <c r="L85" s="249"/>
      <c r="M85" s="250" t="s">
        <v>32</v>
      </c>
      <c r="N85" s="251" t="s">
        <v>47</v>
      </c>
      <c r="O85" s="84"/>
      <c r="P85" s="205">
        <f>O85*H85</f>
        <v>0</v>
      </c>
      <c r="Q85" s="205">
        <v>0</v>
      </c>
      <c r="R85" s="205">
        <f>Q85*H85</f>
        <v>0</v>
      </c>
      <c r="S85" s="205">
        <v>0</v>
      </c>
      <c r="T85" s="206">
        <f>S85*H85</f>
        <v>0</v>
      </c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  <c r="AR85" s="207" t="s">
        <v>145</v>
      </c>
      <c r="AT85" s="207" t="s">
        <v>135</v>
      </c>
      <c r="AU85" s="207" t="s">
        <v>84</v>
      </c>
      <c r="AY85" s="16" t="s">
        <v>120</v>
      </c>
      <c r="BE85" s="208">
        <f>IF(N85="základní",J85,0)</f>
        <v>0</v>
      </c>
      <c r="BF85" s="208">
        <f>IF(N85="snížená",J85,0)</f>
        <v>0</v>
      </c>
      <c r="BG85" s="208">
        <f>IF(N85="zákl. přenesená",J85,0)</f>
        <v>0</v>
      </c>
      <c r="BH85" s="208">
        <f>IF(N85="sníž. přenesená",J85,0)</f>
        <v>0</v>
      </c>
      <c r="BI85" s="208">
        <f>IF(N85="nulová",J85,0)</f>
        <v>0</v>
      </c>
      <c r="BJ85" s="16" t="s">
        <v>84</v>
      </c>
      <c r="BK85" s="208">
        <f>ROUND(I85*H85,2)</f>
        <v>0</v>
      </c>
      <c r="BL85" s="16" t="s">
        <v>145</v>
      </c>
      <c r="BM85" s="207" t="s">
        <v>149</v>
      </c>
    </row>
    <row r="86" s="2" customFormat="1" ht="16.5" customHeight="1">
      <c r="A86" s="38"/>
      <c r="B86" s="39"/>
      <c r="C86" s="242" t="s">
        <v>150</v>
      </c>
      <c r="D86" s="242" t="s">
        <v>135</v>
      </c>
      <c r="E86" s="243" t="s">
        <v>151</v>
      </c>
      <c r="F86" s="244" t="s">
        <v>152</v>
      </c>
      <c r="G86" s="245" t="s">
        <v>124</v>
      </c>
      <c r="H86" s="246">
        <v>2</v>
      </c>
      <c r="I86" s="247"/>
      <c r="J86" s="248">
        <f>ROUND(I86*H86,2)</f>
        <v>0</v>
      </c>
      <c r="K86" s="244" t="s">
        <v>125</v>
      </c>
      <c r="L86" s="249"/>
      <c r="M86" s="250" t="s">
        <v>32</v>
      </c>
      <c r="N86" s="251" t="s">
        <v>47</v>
      </c>
      <c r="O86" s="84"/>
      <c r="P86" s="205">
        <f>O86*H86</f>
        <v>0</v>
      </c>
      <c r="Q86" s="205">
        <v>0</v>
      </c>
      <c r="R86" s="205">
        <f>Q86*H86</f>
        <v>0</v>
      </c>
      <c r="S86" s="205">
        <v>0</v>
      </c>
      <c r="T86" s="206">
        <f>S86*H86</f>
        <v>0</v>
      </c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R86" s="207" t="s">
        <v>145</v>
      </c>
      <c r="AT86" s="207" t="s">
        <v>135</v>
      </c>
      <c r="AU86" s="207" t="s">
        <v>84</v>
      </c>
      <c r="AY86" s="16" t="s">
        <v>120</v>
      </c>
      <c r="BE86" s="208">
        <f>IF(N86="základní",J86,0)</f>
        <v>0</v>
      </c>
      <c r="BF86" s="208">
        <f>IF(N86="snížená",J86,0)</f>
        <v>0</v>
      </c>
      <c r="BG86" s="208">
        <f>IF(N86="zákl. přenesená",J86,0)</f>
        <v>0</v>
      </c>
      <c r="BH86" s="208">
        <f>IF(N86="sníž. přenesená",J86,0)</f>
        <v>0</v>
      </c>
      <c r="BI86" s="208">
        <f>IF(N86="nulová",J86,0)</f>
        <v>0</v>
      </c>
      <c r="BJ86" s="16" t="s">
        <v>84</v>
      </c>
      <c r="BK86" s="208">
        <f>ROUND(I86*H86,2)</f>
        <v>0</v>
      </c>
      <c r="BL86" s="16" t="s">
        <v>145</v>
      </c>
      <c r="BM86" s="207" t="s">
        <v>153</v>
      </c>
    </row>
    <row r="87" s="2" customFormat="1" ht="16.5" customHeight="1">
      <c r="A87" s="38"/>
      <c r="B87" s="39"/>
      <c r="C87" s="242" t="s">
        <v>146</v>
      </c>
      <c r="D87" s="242" t="s">
        <v>135</v>
      </c>
      <c r="E87" s="243" t="s">
        <v>154</v>
      </c>
      <c r="F87" s="244" t="s">
        <v>155</v>
      </c>
      <c r="G87" s="245" t="s">
        <v>124</v>
      </c>
      <c r="H87" s="246">
        <v>3</v>
      </c>
      <c r="I87" s="247"/>
      <c r="J87" s="248">
        <f>ROUND(I87*H87,2)</f>
        <v>0</v>
      </c>
      <c r="K87" s="244" t="s">
        <v>125</v>
      </c>
      <c r="L87" s="249"/>
      <c r="M87" s="250" t="s">
        <v>32</v>
      </c>
      <c r="N87" s="251" t="s">
        <v>47</v>
      </c>
      <c r="O87" s="84"/>
      <c r="P87" s="205">
        <f>O87*H87</f>
        <v>0</v>
      </c>
      <c r="Q87" s="205">
        <v>0</v>
      </c>
      <c r="R87" s="205">
        <f>Q87*H87</f>
        <v>0</v>
      </c>
      <c r="S87" s="205">
        <v>0</v>
      </c>
      <c r="T87" s="206">
        <f>S87*H87</f>
        <v>0</v>
      </c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R87" s="207" t="s">
        <v>138</v>
      </c>
      <c r="AT87" s="207" t="s">
        <v>135</v>
      </c>
      <c r="AU87" s="207" t="s">
        <v>84</v>
      </c>
      <c r="AY87" s="16" t="s">
        <v>120</v>
      </c>
      <c r="BE87" s="208">
        <f>IF(N87="základní",J87,0)</f>
        <v>0</v>
      </c>
      <c r="BF87" s="208">
        <f>IF(N87="snížená",J87,0)</f>
        <v>0</v>
      </c>
      <c r="BG87" s="208">
        <f>IF(N87="zákl. přenesená",J87,0)</f>
        <v>0</v>
      </c>
      <c r="BH87" s="208">
        <f>IF(N87="sníž. přenesená",J87,0)</f>
        <v>0</v>
      </c>
      <c r="BI87" s="208">
        <f>IF(N87="nulová",J87,0)</f>
        <v>0</v>
      </c>
      <c r="BJ87" s="16" t="s">
        <v>84</v>
      </c>
      <c r="BK87" s="208">
        <f>ROUND(I87*H87,2)</f>
        <v>0</v>
      </c>
      <c r="BL87" s="16" t="s">
        <v>139</v>
      </c>
      <c r="BM87" s="207" t="s">
        <v>156</v>
      </c>
    </row>
    <row r="88" s="2" customFormat="1" ht="16.5" customHeight="1">
      <c r="A88" s="38"/>
      <c r="B88" s="39"/>
      <c r="C88" s="242" t="s">
        <v>157</v>
      </c>
      <c r="D88" s="242" t="s">
        <v>135</v>
      </c>
      <c r="E88" s="243" t="s">
        <v>158</v>
      </c>
      <c r="F88" s="244" t="s">
        <v>159</v>
      </c>
      <c r="G88" s="245" t="s">
        <v>124</v>
      </c>
      <c r="H88" s="246">
        <v>13</v>
      </c>
      <c r="I88" s="247"/>
      <c r="J88" s="248">
        <f>ROUND(I88*H88,2)</f>
        <v>0</v>
      </c>
      <c r="K88" s="244" t="s">
        <v>125</v>
      </c>
      <c r="L88" s="249"/>
      <c r="M88" s="250" t="s">
        <v>32</v>
      </c>
      <c r="N88" s="251" t="s">
        <v>47</v>
      </c>
      <c r="O88" s="84"/>
      <c r="P88" s="205">
        <f>O88*H88</f>
        <v>0</v>
      </c>
      <c r="Q88" s="205">
        <v>0</v>
      </c>
      <c r="R88" s="205">
        <f>Q88*H88</f>
        <v>0</v>
      </c>
      <c r="S88" s="205">
        <v>0</v>
      </c>
      <c r="T88" s="206">
        <f>S88*H88</f>
        <v>0</v>
      </c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R88" s="207" t="s">
        <v>138</v>
      </c>
      <c r="AT88" s="207" t="s">
        <v>135</v>
      </c>
      <c r="AU88" s="207" t="s">
        <v>84</v>
      </c>
      <c r="AY88" s="16" t="s">
        <v>120</v>
      </c>
      <c r="BE88" s="208">
        <f>IF(N88="základní",J88,0)</f>
        <v>0</v>
      </c>
      <c r="BF88" s="208">
        <f>IF(N88="snížená",J88,0)</f>
        <v>0</v>
      </c>
      <c r="BG88" s="208">
        <f>IF(N88="zákl. přenesená",J88,0)</f>
        <v>0</v>
      </c>
      <c r="BH88" s="208">
        <f>IF(N88="sníž. přenesená",J88,0)</f>
        <v>0</v>
      </c>
      <c r="BI88" s="208">
        <f>IF(N88="nulová",J88,0)</f>
        <v>0</v>
      </c>
      <c r="BJ88" s="16" t="s">
        <v>84</v>
      </c>
      <c r="BK88" s="208">
        <f>ROUND(I88*H88,2)</f>
        <v>0</v>
      </c>
      <c r="BL88" s="16" t="s">
        <v>139</v>
      </c>
      <c r="BM88" s="207" t="s">
        <v>160</v>
      </c>
    </row>
    <row r="89" s="2" customFormat="1" ht="16.5" customHeight="1">
      <c r="A89" s="38"/>
      <c r="B89" s="39"/>
      <c r="C89" s="242" t="s">
        <v>149</v>
      </c>
      <c r="D89" s="242" t="s">
        <v>135</v>
      </c>
      <c r="E89" s="243" t="s">
        <v>161</v>
      </c>
      <c r="F89" s="244" t="s">
        <v>162</v>
      </c>
      <c r="G89" s="245" t="s">
        <v>163</v>
      </c>
      <c r="H89" s="246">
        <v>40</v>
      </c>
      <c r="I89" s="247"/>
      <c r="J89" s="248">
        <f>ROUND(I89*H89,2)</f>
        <v>0</v>
      </c>
      <c r="K89" s="244" t="s">
        <v>125</v>
      </c>
      <c r="L89" s="249"/>
      <c r="M89" s="250" t="s">
        <v>32</v>
      </c>
      <c r="N89" s="251" t="s">
        <v>47</v>
      </c>
      <c r="O89" s="84"/>
      <c r="P89" s="205">
        <f>O89*H89</f>
        <v>0</v>
      </c>
      <c r="Q89" s="205">
        <v>0</v>
      </c>
      <c r="R89" s="205">
        <f>Q89*H89</f>
        <v>0</v>
      </c>
      <c r="S89" s="205">
        <v>0</v>
      </c>
      <c r="T89" s="206">
        <f>S89*H89</f>
        <v>0</v>
      </c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R89" s="207" t="s">
        <v>138</v>
      </c>
      <c r="AT89" s="207" t="s">
        <v>135</v>
      </c>
      <c r="AU89" s="207" t="s">
        <v>84</v>
      </c>
      <c r="AY89" s="16" t="s">
        <v>120</v>
      </c>
      <c r="BE89" s="208">
        <f>IF(N89="základní",J89,0)</f>
        <v>0</v>
      </c>
      <c r="BF89" s="208">
        <f>IF(N89="snížená",J89,0)</f>
        <v>0</v>
      </c>
      <c r="BG89" s="208">
        <f>IF(N89="zákl. přenesená",J89,0)</f>
        <v>0</v>
      </c>
      <c r="BH89" s="208">
        <f>IF(N89="sníž. přenesená",J89,0)</f>
        <v>0</v>
      </c>
      <c r="BI89" s="208">
        <f>IF(N89="nulová",J89,0)</f>
        <v>0</v>
      </c>
      <c r="BJ89" s="16" t="s">
        <v>84</v>
      </c>
      <c r="BK89" s="208">
        <f>ROUND(I89*H89,2)</f>
        <v>0</v>
      </c>
      <c r="BL89" s="16" t="s">
        <v>139</v>
      </c>
      <c r="BM89" s="207" t="s">
        <v>164</v>
      </c>
    </row>
    <row r="90" s="2" customFormat="1" ht="16.5" customHeight="1">
      <c r="A90" s="38"/>
      <c r="B90" s="39"/>
      <c r="C90" s="242" t="s">
        <v>165</v>
      </c>
      <c r="D90" s="242" t="s">
        <v>135</v>
      </c>
      <c r="E90" s="243" t="s">
        <v>166</v>
      </c>
      <c r="F90" s="244" t="s">
        <v>167</v>
      </c>
      <c r="G90" s="245" t="s">
        <v>168</v>
      </c>
      <c r="H90" s="246">
        <v>25</v>
      </c>
      <c r="I90" s="247"/>
      <c r="J90" s="248">
        <f>ROUND(I90*H90,2)</f>
        <v>0</v>
      </c>
      <c r="K90" s="244" t="s">
        <v>125</v>
      </c>
      <c r="L90" s="249"/>
      <c r="M90" s="250" t="s">
        <v>32</v>
      </c>
      <c r="N90" s="251" t="s">
        <v>47</v>
      </c>
      <c r="O90" s="84"/>
      <c r="P90" s="205">
        <f>O90*H90</f>
        <v>0</v>
      </c>
      <c r="Q90" s="205">
        <v>0</v>
      </c>
      <c r="R90" s="205">
        <f>Q90*H90</f>
        <v>0</v>
      </c>
      <c r="S90" s="205">
        <v>0</v>
      </c>
      <c r="T90" s="206">
        <f>S90*H90</f>
        <v>0</v>
      </c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R90" s="207" t="s">
        <v>138</v>
      </c>
      <c r="AT90" s="207" t="s">
        <v>135</v>
      </c>
      <c r="AU90" s="207" t="s">
        <v>84</v>
      </c>
      <c r="AY90" s="16" t="s">
        <v>120</v>
      </c>
      <c r="BE90" s="208">
        <f>IF(N90="základní",J90,0)</f>
        <v>0</v>
      </c>
      <c r="BF90" s="208">
        <f>IF(N90="snížená",J90,0)</f>
        <v>0</v>
      </c>
      <c r="BG90" s="208">
        <f>IF(N90="zákl. přenesená",J90,0)</f>
        <v>0</v>
      </c>
      <c r="BH90" s="208">
        <f>IF(N90="sníž. přenesená",J90,0)</f>
        <v>0</v>
      </c>
      <c r="BI90" s="208">
        <f>IF(N90="nulová",J90,0)</f>
        <v>0</v>
      </c>
      <c r="BJ90" s="16" t="s">
        <v>84</v>
      </c>
      <c r="BK90" s="208">
        <f>ROUND(I90*H90,2)</f>
        <v>0</v>
      </c>
      <c r="BL90" s="16" t="s">
        <v>139</v>
      </c>
      <c r="BM90" s="207" t="s">
        <v>169</v>
      </c>
    </row>
    <row r="91" s="2" customFormat="1" ht="24.15" customHeight="1">
      <c r="A91" s="38"/>
      <c r="B91" s="39"/>
      <c r="C91" s="242" t="s">
        <v>153</v>
      </c>
      <c r="D91" s="242" t="s">
        <v>135</v>
      </c>
      <c r="E91" s="243" t="s">
        <v>170</v>
      </c>
      <c r="F91" s="244" t="s">
        <v>171</v>
      </c>
      <c r="G91" s="245" t="s">
        <v>124</v>
      </c>
      <c r="H91" s="246">
        <v>5</v>
      </c>
      <c r="I91" s="247"/>
      <c r="J91" s="248">
        <f>ROUND(I91*H91,2)</f>
        <v>0</v>
      </c>
      <c r="K91" s="244" t="s">
        <v>125</v>
      </c>
      <c r="L91" s="249"/>
      <c r="M91" s="250" t="s">
        <v>32</v>
      </c>
      <c r="N91" s="251" t="s">
        <v>47</v>
      </c>
      <c r="O91" s="84"/>
      <c r="P91" s="205">
        <f>O91*H91</f>
        <v>0</v>
      </c>
      <c r="Q91" s="205">
        <v>0</v>
      </c>
      <c r="R91" s="205">
        <f>Q91*H91</f>
        <v>0</v>
      </c>
      <c r="S91" s="205">
        <v>0</v>
      </c>
      <c r="T91" s="206">
        <f>S91*H91</f>
        <v>0</v>
      </c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R91" s="207" t="s">
        <v>138</v>
      </c>
      <c r="AT91" s="207" t="s">
        <v>135</v>
      </c>
      <c r="AU91" s="207" t="s">
        <v>84</v>
      </c>
      <c r="AY91" s="16" t="s">
        <v>120</v>
      </c>
      <c r="BE91" s="208">
        <f>IF(N91="základní",J91,0)</f>
        <v>0</v>
      </c>
      <c r="BF91" s="208">
        <f>IF(N91="snížená",J91,0)</f>
        <v>0</v>
      </c>
      <c r="BG91" s="208">
        <f>IF(N91="zákl. přenesená",J91,0)</f>
        <v>0</v>
      </c>
      <c r="BH91" s="208">
        <f>IF(N91="sníž. přenesená",J91,0)</f>
        <v>0</v>
      </c>
      <c r="BI91" s="208">
        <f>IF(N91="nulová",J91,0)</f>
        <v>0</v>
      </c>
      <c r="BJ91" s="16" t="s">
        <v>84</v>
      </c>
      <c r="BK91" s="208">
        <f>ROUND(I91*H91,2)</f>
        <v>0</v>
      </c>
      <c r="BL91" s="16" t="s">
        <v>139</v>
      </c>
      <c r="BM91" s="207" t="s">
        <v>172</v>
      </c>
    </row>
    <row r="92" s="2" customFormat="1" ht="21.75" customHeight="1">
      <c r="A92" s="38"/>
      <c r="B92" s="39"/>
      <c r="C92" s="242" t="s">
        <v>173</v>
      </c>
      <c r="D92" s="242" t="s">
        <v>135</v>
      </c>
      <c r="E92" s="243" t="s">
        <v>174</v>
      </c>
      <c r="F92" s="244" t="s">
        <v>175</v>
      </c>
      <c r="G92" s="245" t="s">
        <v>176</v>
      </c>
      <c r="H92" s="246">
        <v>50</v>
      </c>
      <c r="I92" s="247"/>
      <c r="J92" s="248">
        <f>ROUND(I92*H92,2)</f>
        <v>0</v>
      </c>
      <c r="K92" s="244" t="s">
        <v>125</v>
      </c>
      <c r="L92" s="249"/>
      <c r="M92" s="250" t="s">
        <v>32</v>
      </c>
      <c r="N92" s="251" t="s">
        <v>47</v>
      </c>
      <c r="O92" s="84"/>
      <c r="P92" s="205">
        <f>O92*H92</f>
        <v>0</v>
      </c>
      <c r="Q92" s="205">
        <v>0</v>
      </c>
      <c r="R92" s="205">
        <f>Q92*H92</f>
        <v>0</v>
      </c>
      <c r="S92" s="205">
        <v>0</v>
      </c>
      <c r="T92" s="206">
        <f>S92*H92</f>
        <v>0</v>
      </c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R92" s="207" t="s">
        <v>138</v>
      </c>
      <c r="AT92" s="207" t="s">
        <v>135</v>
      </c>
      <c r="AU92" s="207" t="s">
        <v>84</v>
      </c>
      <c r="AY92" s="16" t="s">
        <v>120</v>
      </c>
      <c r="BE92" s="208">
        <f>IF(N92="základní",J92,0)</f>
        <v>0</v>
      </c>
      <c r="BF92" s="208">
        <f>IF(N92="snížená",J92,0)</f>
        <v>0</v>
      </c>
      <c r="BG92" s="208">
        <f>IF(N92="zákl. přenesená",J92,0)</f>
        <v>0</v>
      </c>
      <c r="BH92" s="208">
        <f>IF(N92="sníž. přenesená",J92,0)</f>
        <v>0</v>
      </c>
      <c r="BI92" s="208">
        <f>IF(N92="nulová",J92,0)</f>
        <v>0</v>
      </c>
      <c r="BJ92" s="16" t="s">
        <v>84</v>
      </c>
      <c r="BK92" s="208">
        <f>ROUND(I92*H92,2)</f>
        <v>0</v>
      </c>
      <c r="BL92" s="16" t="s">
        <v>139</v>
      </c>
      <c r="BM92" s="207" t="s">
        <v>177</v>
      </c>
    </row>
    <row r="93" s="2" customFormat="1" ht="16.5" customHeight="1">
      <c r="A93" s="38"/>
      <c r="B93" s="39"/>
      <c r="C93" s="196" t="s">
        <v>156</v>
      </c>
      <c r="D93" s="196" t="s">
        <v>121</v>
      </c>
      <c r="E93" s="197" t="s">
        <v>178</v>
      </c>
      <c r="F93" s="198" t="s">
        <v>179</v>
      </c>
      <c r="G93" s="199" t="s">
        <v>124</v>
      </c>
      <c r="H93" s="200">
        <v>5</v>
      </c>
      <c r="I93" s="201"/>
      <c r="J93" s="202">
        <f>ROUND(I93*H93,2)</f>
        <v>0</v>
      </c>
      <c r="K93" s="198" t="s">
        <v>125</v>
      </c>
      <c r="L93" s="44"/>
      <c r="M93" s="203" t="s">
        <v>32</v>
      </c>
      <c r="N93" s="204" t="s">
        <v>47</v>
      </c>
      <c r="O93" s="84"/>
      <c r="P93" s="205">
        <f>O93*H93</f>
        <v>0</v>
      </c>
      <c r="Q93" s="205">
        <v>0</v>
      </c>
      <c r="R93" s="205">
        <f>Q93*H93</f>
        <v>0</v>
      </c>
      <c r="S93" s="205">
        <v>0</v>
      </c>
      <c r="T93" s="206">
        <f>S93*H93</f>
        <v>0</v>
      </c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R93" s="207" t="s">
        <v>180</v>
      </c>
      <c r="AT93" s="207" t="s">
        <v>121</v>
      </c>
      <c r="AU93" s="207" t="s">
        <v>84</v>
      </c>
      <c r="AY93" s="16" t="s">
        <v>120</v>
      </c>
      <c r="BE93" s="208">
        <f>IF(N93="základní",J93,0)</f>
        <v>0</v>
      </c>
      <c r="BF93" s="208">
        <f>IF(N93="snížená",J93,0)</f>
        <v>0</v>
      </c>
      <c r="BG93" s="208">
        <f>IF(N93="zákl. přenesená",J93,0)</f>
        <v>0</v>
      </c>
      <c r="BH93" s="208">
        <f>IF(N93="sníž. přenesená",J93,0)</f>
        <v>0</v>
      </c>
      <c r="BI93" s="208">
        <f>IF(N93="nulová",J93,0)</f>
        <v>0</v>
      </c>
      <c r="BJ93" s="16" t="s">
        <v>84</v>
      </c>
      <c r="BK93" s="208">
        <f>ROUND(I93*H93,2)</f>
        <v>0</v>
      </c>
      <c r="BL93" s="16" t="s">
        <v>180</v>
      </c>
      <c r="BM93" s="207" t="s">
        <v>181</v>
      </c>
    </row>
    <row r="94" s="2" customFormat="1" ht="16.5" customHeight="1">
      <c r="A94" s="38"/>
      <c r="B94" s="39"/>
      <c r="C94" s="196" t="s">
        <v>182</v>
      </c>
      <c r="D94" s="196" t="s">
        <v>121</v>
      </c>
      <c r="E94" s="197" t="s">
        <v>183</v>
      </c>
      <c r="F94" s="198" t="s">
        <v>184</v>
      </c>
      <c r="G94" s="199" t="s">
        <v>124</v>
      </c>
      <c r="H94" s="200">
        <v>5</v>
      </c>
      <c r="I94" s="201"/>
      <c r="J94" s="202">
        <f>ROUND(I94*H94,2)</f>
        <v>0</v>
      </c>
      <c r="K94" s="198" t="s">
        <v>125</v>
      </c>
      <c r="L94" s="44"/>
      <c r="M94" s="203" t="s">
        <v>32</v>
      </c>
      <c r="N94" s="204" t="s">
        <v>47</v>
      </c>
      <c r="O94" s="84"/>
      <c r="P94" s="205">
        <f>O94*H94</f>
        <v>0</v>
      </c>
      <c r="Q94" s="205">
        <v>0</v>
      </c>
      <c r="R94" s="205">
        <f>Q94*H94</f>
        <v>0</v>
      </c>
      <c r="S94" s="205">
        <v>0</v>
      </c>
      <c r="T94" s="206">
        <f>S94*H94</f>
        <v>0</v>
      </c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R94" s="207" t="s">
        <v>126</v>
      </c>
      <c r="AT94" s="207" t="s">
        <v>121</v>
      </c>
      <c r="AU94" s="207" t="s">
        <v>84</v>
      </c>
      <c r="AY94" s="16" t="s">
        <v>120</v>
      </c>
      <c r="BE94" s="208">
        <f>IF(N94="základní",J94,0)</f>
        <v>0</v>
      </c>
      <c r="BF94" s="208">
        <f>IF(N94="snížená",J94,0)</f>
        <v>0</v>
      </c>
      <c r="BG94" s="208">
        <f>IF(N94="zákl. přenesená",J94,0)</f>
        <v>0</v>
      </c>
      <c r="BH94" s="208">
        <f>IF(N94="sníž. přenesená",J94,0)</f>
        <v>0</v>
      </c>
      <c r="BI94" s="208">
        <f>IF(N94="nulová",J94,0)</f>
        <v>0</v>
      </c>
      <c r="BJ94" s="16" t="s">
        <v>84</v>
      </c>
      <c r="BK94" s="208">
        <f>ROUND(I94*H94,2)</f>
        <v>0</v>
      </c>
      <c r="BL94" s="16" t="s">
        <v>126</v>
      </c>
      <c r="BM94" s="207" t="s">
        <v>185</v>
      </c>
    </row>
    <row r="95" s="2" customFormat="1" ht="16.5" customHeight="1">
      <c r="A95" s="38"/>
      <c r="B95" s="39"/>
      <c r="C95" s="196" t="s">
        <v>160</v>
      </c>
      <c r="D95" s="196" t="s">
        <v>121</v>
      </c>
      <c r="E95" s="197" t="s">
        <v>186</v>
      </c>
      <c r="F95" s="198" t="s">
        <v>187</v>
      </c>
      <c r="G95" s="199" t="s">
        <v>124</v>
      </c>
      <c r="H95" s="200">
        <v>3</v>
      </c>
      <c r="I95" s="201"/>
      <c r="J95" s="202">
        <f>ROUND(I95*H95,2)</f>
        <v>0</v>
      </c>
      <c r="K95" s="198" t="s">
        <v>125</v>
      </c>
      <c r="L95" s="44"/>
      <c r="M95" s="203" t="s">
        <v>32</v>
      </c>
      <c r="N95" s="204" t="s">
        <v>47</v>
      </c>
      <c r="O95" s="84"/>
      <c r="P95" s="205">
        <f>O95*H95</f>
        <v>0</v>
      </c>
      <c r="Q95" s="205">
        <v>0</v>
      </c>
      <c r="R95" s="205">
        <f>Q95*H95</f>
        <v>0</v>
      </c>
      <c r="S95" s="205">
        <v>0</v>
      </c>
      <c r="T95" s="206">
        <f>S95*H95</f>
        <v>0</v>
      </c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R95" s="207" t="s">
        <v>126</v>
      </c>
      <c r="AT95" s="207" t="s">
        <v>121</v>
      </c>
      <c r="AU95" s="207" t="s">
        <v>84</v>
      </c>
      <c r="AY95" s="16" t="s">
        <v>120</v>
      </c>
      <c r="BE95" s="208">
        <f>IF(N95="základní",J95,0)</f>
        <v>0</v>
      </c>
      <c r="BF95" s="208">
        <f>IF(N95="snížená",J95,0)</f>
        <v>0</v>
      </c>
      <c r="BG95" s="208">
        <f>IF(N95="zákl. přenesená",J95,0)</f>
        <v>0</v>
      </c>
      <c r="BH95" s="208">
        <f>IF(N95="sníž. přenesená",J95,0)</f>
        <v>0</v>
      </c>
      <c r="BI95" s="208">
        <f>IF(N95="nulová",J95,0)</f>
        <v>0</v>
      </c>
      <c r="BJ95" s="16" t="s">
        <v>84</v>
      </c>
      <c r="BK95" s="208">
        <f>ROUND(I95*H95,2)</f>
        <v>0</v>
      </c>
      <c r="BL95" s="16" t="s">
        <v>126</v>
      </c>
      <c r="BM95" s="207" t="s">
        <v>188</v>
      </c>
    </row>
    <row r="96" s="2" customFormat="1" ht="16.5" customHeight="1">
      <c r="A96" s="38"/>
      <c r="B96" s="39"/>
      <c r="C96" s="196" t="s">
        <v>8</v>
      </c>
      <c r="D96" s="196" t="s">
        <v>121</v>
      </c>
      <c r="E96" s="197" t="s">
        <v>189</v>
      </c>
      <c r="F96" s="198" t="s">
        <v>190</v>
      </c>
      <c r="G96" s="199" t="s">
        <v>124</v>
      </c>
      <c r="H96" s="200">
        <v>3</v>
      </c>
      <c r="I96" s="201"/>
      <c r="J96" s="202">
        <f>ROUND(I96*H96,2)</f>
        <v>0</v>
      </c>
      <c r="K96" s="198" t="s">
        <v>125</v>
      </c>
      <c r="L96" s="44"/>
      <c r="M96" s="203" t="s">
        <v>32</v>
      </c>
      <c r="N96" s="204" t="s">
        <v>47</v>
      </c>
      <c r="O96" s="84"/>
      <c r="P96" s="205">
        <f>O96*H96</f>
        <v>0</v>
      </c>
      <c r="Q96" s="205">
        <v>0</v>
      </c>
      <c r="R96" s="205">
        <f>Q96*H96</f>
        <v>0</v>
      </c>
      <c r="S96" s="205">
        <v>0</v>
      </c>
      <c r="T96" s="206">
        <f>S96*H96</f>
        <v>0</v>
      </c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R96" s="207" t="s">
        <v>126</v>
      </c>
      <c r="AT96" s="207" t="s">
        <v>121</v>
      </c>
      <c r="AU96" s="207" t="s">
        <v>84</v>
      </c>
      <c r="AY96" s="16" t="s">
        <v>120</v>
      </c>
      <c r="BE96" s="208">
        <f>IF(N96="základní",J96,0)</f>
        <v>0</v>
      </c>
      <c r="BF96" s="208">
        <f>IF(N96="snížená",J96,0)</f>
        <v>0</v>
      </c>
      <c r="BG96" s="208">
        <f>IF(N96="zákl. přenesená",J96,0)</f>
        <v>0</v>
      </c>
      <c r="BH96" s="208">
        <f>IF(N96="sníž. přenesená",J96,0)</f>
        <v>0</v>
      </c>
      <c r="BI96" s="208">
        <f>IF(N96="nulová",J96,0)</f>
        <v>0</v>
      </c>
      <c r="BJ96" s="16" t="s">
        <v>84</v>
      </c>
      <c r="BK96" s="208">
        <f>ROUND(I96*H96,2)</f>
        <v>0</v>
      </c>
      <c r="BL96" s="16" t="s">
        <v>126</v>
      </c>
      <c r="BM96" s="207" t="s">
        <v>191</v>
      </c>
    </row>
    <row r="97" s="2" customFormat="1" ht="16.5" customHeight="1">
      <c r="A97" s="38"/>
      <c r="B97" s="39"/>
      <c r="C97" s="196" t="s">
        <v>164</v>
      </c>
      <c r="D97" s="196" t="s">
        <v>121</v>
      </c>
      <c r="E97" s="197" t="s">
        <v>192</v>
      </c>
      <c r="F97" s="198" t="s">
        <v>193</v>
      </c>
      <c r="G97" s="199" t="s">
        <v>124</v>
      </c>
      <c r="H97" s="200">
        <v>2</v>
      </c>
      <c r="I97" s="201"/>
      <c r="J97" s="202">
        <f>ROUND(I97*H97,2)</f>
        <v>0</v>
      </c>
      <c r="K97" s="198" t="s">
        <v>125</v>
      </c>
      <c r="L97" s="44"/>
      <c r="M97" s="203" t="s">
        <v>32</v>
      </c>
      <c r="N97" s="204" t="s">
        <v>47</v>
      </c>
      <c r="O97" s="84"/>
      <c r="P97" s="205">
        <f>O97*H97</f>
        <v>0</v>
      </c>
      <c r="Q97" s="205">
        <v>0</v>
      </c>
      <c r="R97" s="205">
        <f>Q97*H97</f>
        <v>0</v>
      </c>
      <c r="S97" s="205">
        <v>0</v>
      </c>
      <c r="T97" s="206">
        <f>S97*H97</f>
        <v>0</v>
      </c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R97" s="207" t="s">
        <v>126</v>
      </c>
      <c r="AT97" s="207" t="s">
        <v>121</v>
      </c>
      <c r="AU97" s="207" t="s">
        <v>84</v>
      </c>
      <c r="AY97" s="16" t="s">
        <v>120</v>
      </c>
      <c r="BE97" s="208">
        <f>IF(N97="základní",J97,0)</f>
        <v>0</v>
      </c>
      <c r="BF97" s="208">
        <f>IF(N97="snížená",J97,0)</f>
        <v>0</v>
      </c>
      <c r="BG97" s="208">
        <f>IF(N97="zákl. přenesená",J97,0)</f>
        <v>0</v>
      </c>
      <c r="BH97" s="208">
        <f>IF(N97="sníž. přenesená",J97,0)</f>
        <v>0</v>
      </c>
      <c r="BI97" s="208">
        <f>IF(N97="nulová",J97,0)</f>
        <v>0</v>
      </c>
      <c r="BJ97" s="16" t="s">
        <v>84</v>
      </c>
      <c r="BK97" s="208">
        <f>ROUND(I97*H97,2)</f>
        <v>0</v>
      </c>
      <c r="BL97" s="16" t="s">
        <v>126</v>
      </c>
      <c r="BM97" s="207" t="s">
        <v>194</v>
      </c>
    </row>
    <row r="98" s="2" customFormat="1" ht="24.15" customHeight="1">
      <c r="A98" s="38"/>
      <c r="B98" s="39"/>
      <c r="C98" s="196" t="s">
        <v>195</v>
      </c>
      <c r="D98" s="196" t="s">
        <v>121</v>
      </c>
      <c r="E98" s="197" t="s">
        <v>196</v>
      </c>
      <c r="F98" s="198" t="s">
        <v>197</v>
      </c>
      <c r="G98" s="199" t="s">
        <v>124</v>
      </c>
      <c r="H98" s="200">
        <v>13</v>
      </c>
      <c r="I98" s="201"/>
      <c r="J98" s="202">
        <f>ROUND(I98*H98,2)</f>
        <v>0</v>
      </c>
      <c r="K98" s="198" t="s">
        <v>125</v>
      </c>
      <c r="L98" s="44"/>
      <c r="M98" s="252" t="s">
        <v>32</v>
      </c>
      <c r="N98" s="253" t="s">
        <v>47</v>
      </c>
      <c r="O98" s="254"/>
      <c r="P98" s="255">
        <f>O98*H98</f>
        <v>0</v>
      </c>
      <c r="Q98" s="255">
        <v>0</v>
      </c>
      <c r="R98" s="255">
        <f>Q98*H98</f>
        <v>0</v>
      </c>
      <c r="S98" s="255">
        <v>0</v>
      </c>
      <c r="T98" s="256">
        <f>S98*H98</f>
        <v>0</v>
      </c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R98" s="207" t="s">
        <v>84</v>
      </c>
      <c r="AT98" s="207" t="s">
        <v>121</v>
      </c>
      <c r="AU98" s="207" t="s">
        <v>84</v>
      </c>
      <c r="AY98" s="16" t="s">
        <v>120</v>
      </c>
      <c r="BE98" s="208">
        <f>IF(N98="základní",J98,0)</f>
        <v>0</v>
      </c>
      <c r="BF98" s="208">
        <f>IF(N98="snížená",J98,0)</f>
        <v>0</v>
      </c>
      <c r="BG98" s="208">
        <f>IF(N98="zákl. přenesená",J98,0)</f>
        <v>0</v>
      </c>
      <c r="BH98" s="208">
        <f>IF(N98="sníž. přenesená",J98,0)</f>
        <v>0</v>
      </c>
      <c r="BI98" s="208">
        <f>IF(N98="nulová",J98,0)</f>
        <v>0</v>
      </c>
      <c r="BJ98" s="16" t="s">
        <v>84</v>
      </c>
      <c r="BK98" s="208">
        <f>ROUND(I98*H98,2)</f>
        <v>0</v>
      </c>
      <c r="BL98" s="16" t="s">
        <v>84</v>
      </c>
      <c r="BM98" s="207" t="s">
        <v>198</v>
      </c>
    </row>
    <row r="99" s="2" customFormat="1" ht="6.96" customHeight="1">
      <c r="A99" s="38"/>
      <c r="B99" s="59"/>
      <c r="C99" s="60"/>
      <c r="D99" s="60"/>
      <c r="E99" s="60"/>
      <c r="F99" s="60"/>
      <c r="G99" s="60"/>
      <c r="H99" s="60"/>
      <c r="I99" s="60"/>
      <c r="J99" s="60"/>
      <c r="K99" s="60"/>
      <c r="L99" s="44"/>
      <c r="M99" s="38"/>
      <c r="O99" s="38"/>
      <c r="P99" s="38"/>
      <c r="Q99" s="38"/>
      <c r="R99" s="38"/>
      <c r="S99" s="38"/>
      <c r="T99" s="38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</row>
  </sheetData>
  <sheetProtection sheet="1" autoFilter="0" formatColumns="0" formatRows="0" objects="1" scenarios="1" spinCount="100000" saltValue="/C0rI0MXegPIUY7UJjmbVfqA2HXCovQhfZKcwxNXMZZ9/t+PneT+dnrZf5iqcY45cnvVPNTMnWZTIS4Gm5wc8w==" hashValue="nD8pcO5jX+tyGt6nuq7p3EaxXRG74uNMqv1MfYiXT0VEZ4tDDs6VNxmPaFH0j8yc3JU104HKLhdc9K8BGwwIfw==" algorithmName="SHA-512" password="CC35"/>
  <autoFilter ref="C79:K98"/>
  <mergeCells count="9">
    <mergeCell ref="E7:H7"/>
    <mergeCell ref="E9:H9"/>
    <mergeCell ref="E18:H18"/>
    <mergeCell ref="E27:H27"/>
    <mergeCell ref="E48:H48"/>
    <mergeCell ref="E50:H50"/>
    <mergeCell ref="E70:H70"/>
    <mergeCell ref="E72:H72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92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19"/>
      <c r="AT3" s="16" t="s">
        <v>86</v>
      </c>
    </row>
    <row r="4" s="1" customFormat="1" ht="24.96" customHeight="1">
      <c r="B4" s="19"/>
      <c r="D4" s="130" t="s">
        <v>97</v>
      </c>
      <c r="L4" s="19"/>
      <c r="M4" s="131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2" t="s">
        <v>16</v>
      </c>
      <c r="L6" s="19"/>
    </row>
    <row r="7" s="1" customFormat="1" ht="16.5" customHeight="1">
      <c r="B7" s="19"/>
      <c r="E7" s="133" t="str">
        <f>'Rekapitulace zakázky'!K6</f>
        <v>Opravy a revize klimatizací v obvodu SSZT OŘ HKR 2024</v>
      </c>
      <c r="F7" s="132"/>
      <c r="G7" s="132"/>
      <c r="H7" s="132"/>
      <c r="L7" s="19"/>
    </row>
    <row r="8" s="2" customFormat="1" ht="12" customHeight="1">
      <c r="A8" s="38"/>
      <c r="B8" s="44"/>
      <c r="C8" s="38"/>
      <c r="D8" s="132" t="s">
        <v>98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5" t="s">
        <v>199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2" t="s">
        <v>18</v>
      </c>
      <c r="E11" s="38"/>
      <c r="F11" s="136" t="s">
        <v>32</v>
      </c>
      <c r="G11" s="38"/>
      <c r="H11" s="38"/>
      <c r="I11" s="132" t="s">
        <v>20</v>
      </c>
      <c r="J11" s="136" t="s">
        <v>32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2" t="s">
        <v>22</v>
      </c>
      <c r="E12" s="38"/>
      <c r="F12" s="136" t="s">
        <v>23</v>
      </c>
      <c r="G12" s="38"/>
      <c r="H12" s="38"/>
      <c r="I12" s="132" t="s">
        <v>24</v>
      </c>
      <c r="J12" s="137" t="str">
        <f>'Rekapitulace zakázky'!AN8</f>
        <v>17. 10. 2023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2" t="s">
        <v>30</v>
      </c>
      <c r="E14" s="38"/>
      <c r="F14" s="38"/>
      <c r="G14" s="38"/>
      <c r="H14" s="38"/>
      <c r="I14" s="132" t="s">
        <v>31</v>
      </c>
      <c r="J14" s="136" t="str">
        <f>IF('Rekapitulace zakázky'!AN10="","",'Rekapitulace zakázky'!AN10)</f>
        <v/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6" t="str">
        <f>IF('Rekapitulace zakázky'!E11="","",'Rekapitulace zakázky'!E11)</f>
        <v xml:space="preserve"> </v>
      </c>
      <c r="F15" s="38"/>
      <c r="G15" s="38"/>
      <c r="H15" s="38"/>
      <c r="I15" s="132" t="s">
        <v>34</v>
      </c>
      <c r="J15" s="136" t="str">
        <f>IF('Rekapitulace zakázky'!AN11="","",'Rekapitulace zakázky'!AN11)</f>
        <v/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2" t="s">
        <v>35</v>
      </c>
      <c r="E17" s="38"/>
      <c r="F17" s="38"/>
      <c r="G17" s="38"/>
      <c r="H17" s="38"/>
      <c r="I17" s="132" t="s">
        <v>31</v>
      </c>
      <c r="J17" s="32" t="str">
        <f>'Rekapitulace zakázky'!AN13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2" t="str">
        <f>'Rekapitulace zakázky'!E14</f>
        <v>Vyplň údaj</v>
      </c>
      <c r="F18" s="136"/>
      <c r="G18" s="136"/>
      <c r="H18" s="136"/>
      <c r="I18" s="132" t="s">
        <v>34</v>
      </c>
      <c r="J18" s="32" t="str">
        <f>'Rekapitulace zakázky'!AN14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2" t="s">
        <v>37</v>
      </c>
      <c r="E20" s="38"/>
      <c r="F20" s="38"/>
      <c r="G20" s="38"/>
      <c r="H20" s="38"/>
      <c r="I20" s="132" t="s">
        <v>31</v>
      </c>
      <c r="J20" s="136" t="str">
        <f>IF('Rekapitulace zakázky'!AN16="","",'Rekapitulace zakázky'!AN16)</f>
        <v/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6" t="str">
        <f>IF('Rekapitulace zakázky'!E17="","",'Rekapitulace zakázky'!E17)</f>
        <v xml:space="preserve"> </v>
      </c>
      <c r="F21" s="38"/>
      <c r="G21" s="38"/>
      <c r="H21" s="38"/>
      <c r="I21" s="132" t="s">
        <v>34</v>
      </c>
      <c r="J21" s="136" t="str">
        <f>IF('Rekapitulace zakázky'!AN17="","",'Rekapitulace zakázky'!AN17)</f>
        <v/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2" t="s">
        <v>39</v>
      </c>
      <c r="E23" s="38"/>
      <c r="F23" s="38"/>
      <c r="G23" s="38"/>
      <c r="H23" s="38"/>
      <c r="I23" s="132" t="s">
        <v>31</v>
      </c>
      <c r="J23" s="136" t="str">
        <f>IF('Rekapitulace zakázky'!AN19="","",'Rekapitulace zakázky'!AN19)</f>
        <v/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6" t="str">
        <f>IF('Rekapitulace zakázky'!E20="","",'Rekapitulace zakázky'!E20)</f>
        <v xml:space="preserve"> </v>
      </c>
      <c r="F24" s="38"/>
      <c r="G24" s="38"/>
      <c r="H24" s="38"/>
      <c r="I24" s="132" t="s">
        <v>34</v>
      </c>
      <c r="J24" s="136" t="str">
        <f>IF('Rekapitulace zakázky'!AN20="","",'Rekapitulace zakázky'!AN20)</f>
        <v/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2" t="s">
        <v>40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71.25" customHeight="1">
      <c r="A27" s="138"/>
      <c r="B27" s="139"/>
      <c r="C27" s="138"/>
      <c r="D27" s="138"/>
      <c r="E27" s="140" t="s">
        <v>41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3" t="s">
        <v>42</v>
      </c>
      <c r="E30" s="38"/>
      <c r="F30" s="38"/>
      <c r="G30" s="38"/>
      <c r="H30" s="38"/>
      <c r="I30" s="38"/>
      <c r="J30" s="144">
        <f>ROUND(J83,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45" t="s">
        <v>44</v>
      </c>
      <c r="G32" s="38"/>
      <c r="H32" s="38"/>
      <c r="I32" s="145" t="s">
        <v>43</v>
      </c>
      <c r="J32" s="145" t="s">
        <v>45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46" t="s">
        <v>46</v>
      </c>
      <c r="E33" s="132" t="s">
        <v>47</v>
      </c>
      <c r="F33" s="147">
        <f>ROUND((SUM(BE83:BE164)),  2)</f>
        <v>0</v>
      </c>
      <c r="G33" s="38"/>
      <c r="H33" s="38"/>
      <c r="I33" s="148">
        <v>0.20999999999999999</v>
      </c>
      <c r="J33" s="147">
        <f>ROUND(((SUM(BE83:BE164))*I33),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2" t="s">
        <v>48</v>
      </c>
      <c r="F34" s="147">
        <f>ROUND((SUM(BF83:BF164)),  2)</f>
        <v>0</v>
      </c>
      <c r="G34" s="38"/>
      <c r="H34" s="38"/>
      <c r="I34" s="148">
        <v>0.14999999999999999</v>
      </c>
      <c r="J34" s="147">
        <f>ROUND(((SUM(BF83:BF164))*I34),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49</v>
      </c>
      <c r="F35" s="147">
        <f>ROUND((SUM(BG83:BG164)),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50</v>
      </c>
      <c r="F36" s="147">
        <f>ROUND((SUM(BH83:BH164)),  2)</f>
        <v>0</v>
      </c>
      <c r="G36" s="38"/>
      <c r="H36" s="38"/>
      <c r="I36" s="148">
        <v>0.14999999999999999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51</v>
      </c>
      <c r="F37" s="147">
        <f>ROUND((SUM(BI83:BI164)),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49"/>
      <c r="D39" s="150" t="s">
        <v>52</v>
      </c>
      <c r="E39" s="151"/>
      <c r="F39" s="151"/>
      <c r="G39" s="152" t="s">
        <v>53</v>
      </c>
      <c r="H39" s="153" t="s">
        <v>54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hidden="1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hidden="1" s="2" customFormat="1" ht="24.96" customHeight="1">
      <c r="A45" s="38"/>
      <c r="B45" s="39"/>
      <c r="C45" s="22" t="s">
        <v>100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hidden="1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hidden="1" s="2" customFormat="1" ht="12" customHeight="1">
      <c r="A47" s="38"/>
      <c r="B47" s="39"/>
      <c r="C47" s="31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hidden="1" s="2" customFormat="1" ht="16.5" customHeight="1">
      <c r="A48" s="38"/>
      <c r="B48" s="39"/>
      <c r="C48" s="40"/>
      <c r="D48" s="40"/>
      <c r="E48" s="160" t="str">
        <f>E7</f>
        <v>Opravy a revize klimatizací v obvodu SSZT OŘ HKR 2024</v>
      </c>
      <c r="F48" s="31"/>
      <c r="G48" s="31"/>
      <c r="H48" s="31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hidden="1" s="2" customFormat="1" ht="12" customHeight="1">
      <c r="A49" s="38"/>
      <c r="B49" s="39"/>
      <c r="C49" s="31" t="s">
        <v>98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hidden="1" s="2" customFormat="1" ht="16.5" customHeight="1">
      <c r="A50" s="38"/>
      <c r="B50" s="39"/>
      <c r="C50" s="40"/>
      <c r="D50" s="40"/>
      <c r="E50" s="69" t="str">
        <f>E9</f>
        <v>PS_03 - Práce a montáže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hidden="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hidden="1" s="2" customFormat="1" ht="12" customHeight="1">
      <c r="A52" s="38"/>
      <c r="B52" s="39"/>
      <c r="C52" s="31" t="s">
        <v>22</v>
      </c>
      <c r="D52" s="40"/>
      <c r="E52" s="40"/>
      <c r="F52" s="26" t="str">
        <f>F12</f>
        <v>obvod SSZT HKR OŘ HKR</v>
      </c>
      <c r="G52" s="40"/>
      <c r="H52" s="40"/>
      <c r="I52" s="31" t="s">
        <v>24</v>
      </c>
      <c r="J52" s="72" t="str">
        <f>IF(J12="","",J12)</f>
        <v>17. 10. 2023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hidden="1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hidden="1" s="2" customFormat="1" ht="15.15" customHeight="1">
      <c r="A54" s="38"/>
      <c r="B54" s="39"/>
      <c r="C54" s="31" t="s">
        <v>30</v>
      </c>
      <c r="D54" s="40"/>
      <c r="E54" s="40"/>
      <c r="F54" s="26" t="str">
        <f>E15</f>
        <v xml:space="preserve"> </v>
      </c>
      <c r="G54" s="40"/>
      <c r="H54" s="40"/>
      <c r="I54" s="31" t="s">
        <v>37</v>
      </c>
      <c r="J54" s="36" t="str">
        <f>E21</f>
        <v xml:space="preserve"> 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hidden="1" s="2" customFormat="1" ht="15.15" customHeight="1">
      <c r="A55" s="38"/>
      <c r="B55" s="39"/>
      <c r="C55" s="31" t="s">
        <v>35</v>
      </c>
      <c r="D55" s="40"/>
      <c r="E55" s="40"/>
      <c r="F55" s="26" t="str">
        <f>IF(E18="","",E18)</f>
        <v>Vyplň údaj</v>
      </c>
      <c r="G55" s="40"/>
      <c r="H55" s="40"/>
      <c r="I55" s="31" t="s">
        <v>39</v>
      </c>
      <c r="J55" s="36" t="str">
        <f>E24</f>
        <v xml:space="preserve"> 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hidden="1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hidden="1" s="2" customFormat="1" ht="29.28" customHeight="1">
      <c r="A57" s="38"/>
      <c r="B57" s="39"/>
      <c r="C57" s="161" t="s">
        <v>101</v>
      </c>
      <c r="D57" s="162"/>
      <c r="E57" s="162"/>
      <c r="F57" s="162"/>
      <c r="G57" s="162"/>
      <c r="H57" s="162"/>
      <c r="I57" s="162"/>
      <c r="J57" s="163" t="s">
        <v>102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hidden="1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hidden="1" s="2" customFormat="1" ht="22.8" customHeight="1">
      <c r="A59" s="38"/>
      <c r="B59" s="39"/>
      <c r="C59" s="164" t="s">
        <v>74</v>
      </c>
      <c r="D59" s="40"/>
      <c r="E59" s="40"/>
      <c r="F59" s="40"/>
      <c r="G59" s="40"/>
      <c r="H59" s="40"/>
      <c r="I59" s="40"/>
      <c r="J59" s="102">
        <f>J83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6" t="s">
        <v>103</v>
      </c>
    </row>
    <row r="60" hidden="1" s="9" customFormat="1" ht="24.96" customHeight="1">
      <c r="A60" s="9"/>
      <c r="B60" s="165"/>
      <c r="C60" s="166"/>
      <c r="D60" s="167" t="s">
        <v>200</v>
      </c>
      <c r="E60" s="168"/>
      <c r="F60" s="168"/>
      <c r="G60" s="168"/>
      <c r="H60" s="168"/>
      <c r="I60" s="168"/>
      <c r="J60" s="169">
        <f>J84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hidden="1" s="9" customFormat="1" ht="24.96" customHeight="1">
      <c r="A61" s="9"/>
      <c r="B61" s="165"/>
      <c r="C61" s="166"/>
      <c r="D61" s="167" t="s">
        <v>201</v>
      </c>
      <c r="E61" s="168"/>
      <c r="F61" s="168"/>
      <c r="G61" s="168"/>
      <c r="H61" s="168"/>
      <c r="I61" s="168"/>
      <c r="J61" s="169">
        <f>J91</f>
        <v>0</v>
      </c>
      <c r="K61" s="166"/>
      <c r="L61" s="170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</row>
    <row r="62" hidden="1" s="9" customFormat="1" ht="24.96" customHeight="1">
      <c r="A62" s="9"/>
      <c r="B62" s="165"/>
      <c r="C62" s="166"/>
      <c r="D62" s="167" t="s">
        <v>202</v>
      </c>
      <c r="E62" s="168"/>
      <c r="F62" s="168"/>
      <c r="G62" s="168"/>
      <c r="H62" s="168"/>
      <c r="I62" s="168"/>
      <c r="J62" s="169">
        <f>J94</f>
        <v>0</v>
      </c>
      <c r="K62" s="166"/>
      <c r="L62" s="170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hidden="1" s="9" customFormat="1" ht="24.96" customHeight="1">
      <c r="A63" s="9"/>
      <c r="B63" s="165"/>
      <c r="C63" s="166"/>
      <c r="D63" s="167" t="s">
        <v>203</v>
      </c>
      <c r="E63" s="168"/>
      <c r="F63" s="168"/>
      <c r="G63" s="168"/>
      <c r="H63" s="168"/>
      <c r="I63" s="168"/>
      <c r="J63" s="169">
        <f>J97</f>
        <v>0</v>
      </c>
      <c r="K63" s="166"/>
      <c r="L63" s="170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</row>
    <row r="64" hidden="1" s="2" customFormat="1" ht="21.84" customHeight="1">
      <c r="A64" s="38"/>
      <c r="B64" s="39"/>
      <c r="C64" s="40"/>
      <c r="D64" s="40"/>
      <c r="E64" s="40"/>
      <c r="F64" s="40"/>
      <c r="G64" s="40"/>
      <c r="H64" s="40"/>
      <c r="I64" s="40"/>
      <c r="J64" s="40"/>
      <c r="K64" s="40"/>
      <c r="L64" s="134"/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  <c r="AD64" s="38"/>
      <c r="AE64" s="38"/>
    </row>
    <row r="65" hidden="1" s="2" customFormat="1" ht="6.96" customHeight="1">
      <c r="A65" s="38"/>
      <c r="B65" s="59"/>
      <c r="C65" s="60"/>
      <c r="D65" s="60"/>
      <c r="E65" s="60"/>
      <c r="F65" s="60"/>
      <c r="G65" s="60"/>
      <c r="H65" s="60"/>
      <c r="I65" s="60"/>
      <c r="J65" s="60"/>
      <c r="K65" s="60"/>
      <c r="L65" s="134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 hidden="1"/>
    <row r="67" hidden="1"/>
    <row r="68" hidden="1"/>
    <row r="69" s="2" customFormat="1" ht="6.96" customHeight="1">
      <c r="A69" s="38"/>
      <c r="B69" s="61"/>
      <c r="C69" s="62"/>
      <c r="D69" s="62"/>
      <c r="E69" s="62"/>
      <c r="F69" s="62"/>
      <c r="G69" s="62"/>
      <c r="H69" s="62"/>
      <c r="I69" s="62"/>
      <c r="J69" s="62"/>
      <c r="K69" s="62"/>
      <c r="L69" s="134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0" s="2" customFormat="1" ht="24.96" customHeight="1">
      <c r="A70" s="38"/>
      <c r="B70" s="39"/>
      <c r="C70" s="22" t="s">
        <v>105</v>
      </c>
      <c r="D70" s="40"/>
      <c r="E70" s="40"/>
      <c r="F70" s="40"/>
      <c r="G70" s="40"/>
      <c r="H70" s="40"/>
      <c r="I70" s="40"/>
      <c r="J70" s="40"/>
      <c r="K70" s="40"/>
      <c r="L70" s="134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6.96" customHeight="1">
      <c r="A71" s="38"/>
      <c r="B71" s="39"/>
      <c r="C71" s="40"/>
      <c r="D71" s="40"/>
      <c r="E71" s="40"/>
      <c r="F71" s="40"/>
      <c r="G71" s="40"/>
      <c r="H71" s="40"/>
      <c r="I71" s="40"/>
      <c r="J71" s="40"/>
      <c r="K71" s="40"/>
      <c r="L71" s="13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12" customHeight="1">
      <c r="A72" s="38"/>
      <c r="B72" s="39"/>
      <c r="C72" s="31" t="s">
        <v>16</v>
      </c>
      <c r="D72" s="40"/>
      <c r="E72" s="40"/>
      <c r="F72" s="40"/>
      <c r="G72" s="40"/>
      <c r="H72" s="40"/>
      <c r="I72" s="40"/>
      <c r="J72" s="40"/>
      <c r="K72" s="40"/>
      <c r="L72" s="13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16.5" customHeight="1">
      <c r="A73" s="38"/>
      <c r="B73" s="39"/>
      <c r="C73" s="40"/>
      <c r="D73" s="40"/>
      <c r="E73" s="160" t="str">
        <f>E7</f>
        <v>Opravy a revize klimatizací v obvodu SSZT OŘ HKR 2024</v>
      </c>
      <c r="F73" s="31"/>
      <c r="G73" s="31"/>
      <c r="H73" s="31"/>
      <c r="I73" s="40"/>
      <c r="J73" s="40"/>
      <c r="K73" s="40"/>
      <c r="L73" s="13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12" customHeight="1">
      <c r="A74" s="38"/>
      <c r="B74" s="39"/>
      <c r="C74" s="31" t="s">
        <v>98</v>
      </c>
      <c r="D74" s="40"/>
      <c r="E74" s="40"/>
      <c r="F74" s="40"/>
      <c r="G74" s="40"/>
      <c r="H74" s="40"/>
      <c r="I74" s="40"/>
      <c r="J74" s="40"/>
      <c r="K74" s="40"/>
      <c r="L74" s="13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16.5" customHeight="1">
      <c r="A75" s="38"/>
      <c r="B75" s="39"/>
      <c r="C75" s="40"/>
      <c r="D75" s="40"/>
      <c r="E75" s="69" t="str">
        <f>E9</f>
        <v>PS_03 - Práce a montáže</v>
      </c>
      <c r="F75" s="40"/>
      <c r="G75" s="40"/>
      <c r="H75" s="40"/>
      <c r="I75" s="40"/>
      <c r="J75" s="40"/>
      <c r="K75" s="40"/>
      <c r="L75" s="13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6.96" customHeigh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13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2" customHeight="1">
      <c r="A77" s="38"/>
      <c r="B77" s="39"/>
      <c r="C77" s="31" t="s">
        <v>22</v>
      </c>
      <c r="D77" s="40"/>
      <c r="E77" s="40"/>
      <c r="F77" s="26" t="str">
        <f>F12</f>
        <v>obvod SSZT HKR OŘ HKR</v>
      </c>
      <c r="G77" s="40"/>
      <c r="H77" s="40"/>
      <c r="I77" s="31" t="s">
        <v>24</v>
      </c>
      <c r="J77" s="72" t="str">
        <f>IF(J12="","",J12)</f>
        <v>17. 10. 2023</v>
      </c>
      <c r="K77" s="40"/>
      <c r="L77" s="13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6.96" customHeight="1">
      <c r="A78" s="38"/>
      <c r="B78" s="39"/>
      <c r="C78" s="40"/>
      <c r="D78" s="40"/>
      <c r="E78" s="40"/>
      <c r="F78" s="40"/>
      <c r="G78" s="40"/>
      <c r="H78" s="40"/>
      <c r="I78" s="40"/>
      <c r="J78" s="40"/>
      <c r="K78" s="40"/>
      <c r="L78" s="13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5.15" customHeight="1">
      <c r="A79" s="38"/>
      <c r="B79" s="39"/>
      <c r="C79" s="31" t="s">
        <v>30</v>
      </c>
      <c r="D79" s="40"/>
      <c r="E79" s="40"/>
      <c r="F79" s="26" t="str">
        <f>E15</f>
        <v xml:space="preserve"> </v>
      </c>
      <c r="G79" s="40"/>
      <c r="H79" s="40"/>
      <c r="I79" s="31" t="s">
        <v>37</v>
      </c>
      <c r="J79" s="36" t="str">
        <f>E21</f>
        <v xml:space="preserve"> </v>
      </c>
      <c r="K79" s="40"/>
      <c r="L79" s="13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15.15" customHeight="1">
      <c r="A80" s="38"/>
      <c r="B80" s="39"/>
      <c r="C80" s="31" t="s">
        <v>35</v>
      </c>
      <c r="D80" s="40"/>
      <c r="E80" s="40"/>
      <c r="F80" s="26" t="str">
        <f>IF(E18="","",E18)</f>
        <v>Vyplň údaj</v>
      </c>
      <c r="G80" s="40"/>
      <c r="H80" s="40"/>
      <c r="I80" s="31" t="s">
        <v>39</v>
      </c>
      <c r="J80" s="36" t="str">
        <f>E24</f>
        <v xml:space="preserve"> </v>
      </c>
      <c r="K80" s="40"/>
      <c r="L80" s="13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10.32" customHeight="1">
      <c r="A81" s="38"/>
      <c r="B81" s="39"/>
      <c r="C81" s="40"/>
      <c r="D81" s="40"/>
      <c r="E81" s="40"/>
      <c r="F81" s="40"/>
      <c r="G81" s="40"/>
      <c r="H81" s="40"/>
      <c r="I81" s="40"/>
      <c r="J81" s="40"/>
      <c r="K81" s="40"/>
      <c r="L81" s="13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10" customFormat="1" ht="29.28" customHeight="1">
      <c r="A82" s="171"/>
      <c r="B82" s="172"/>
      <c r="C82" s="173" t="s">
        <v>106</v>
      </c>
      <c r="D82" s="174" t="s">
        <v>61</v>
      </c>
      <c r="E82" s="174" t="s">
        <v>57</v>
      </c>
      <c r="F82" s="174" t="s">
        <v>58</v>
      </c>
      <c r="G82" s="174" t="s">
        <v>107</v>
      </c>
      <c r="H82" s="174" t="s">
        <v>108</v>
      </c>
      <c r="I82" s="174" t="s">
        <v>109</v>
      </c>
      <c r="J82" s="174" t="s">
        <v>102</v>
      </c>
      <c r="K82" s="175" t="s">
        <v>110</v>
      </c>
      <c r="L82" s="176"/>
      <c r="M82" s="92" t="s">
        <v>32</v>
      </c>
      <c r="N82" s="93" t="s">
        <v>46</v>
      </c>
      <c r="O82" s="93" t="s">
        <v>111</v>
      </c>
      <c r="P82" s="93" t="s">
        <v>112</v>
      </c>
      <c r="Q82" s="93" t="s">
        <v>113</v>
      </c>
      <c r="R82" s="93" t="s">
        <v>114</v>
      </c>
      <c r="S82" s="93" t="s">
        <v>115</v>
      </c>
      <c r="T82" s="94" t="s">
        <v>116</v>
      </c>
      <c r="U82" s="171"/>
      <c r="V82" s="171"/>
      <c r="W82" s="171"/>
      <c r="X82" s="171"/>
      <c r="Y82" s="171"/>
      <c r="Z82" s="171"/>
      <c r="AA82" s="171"/>
      <c r="AB82" s="171"/>
      <c r="AC82" s="171"/>
      <c r="AD82" s="171"/>
      <c r="AE82" s="171"/>
    </row>
    <row r="83" s="2" customFormat="1" ht="22.8" customHeight="1">
      <c r="A83" s="38"/>
      <c r="B83" s="39"/>
      <c r="C83" s="99" t="s">
        <v>117</v>
      </c>
      <c r="D83" s="40"/>
      <c r="E83" s="40"/>
      <c r="F83" s="40"/>
      <c r="G83" s="40"/>
      <c r="H83" s="40"/>
      <c r="I83" s="40"/>
      <c r="J83" s="177">
        <f>BK83</f>
        <v>0</v>
      </c>
      <c r="K83" s="40"/>
      <c r="L83" s="44"/>
      <c r="M83" s="95"/>
      <c r="N83" s="178"/>
      <c r="O83" s="96"/>
      <c r="P83" s="179">
        <f>P84+P91+P94+P97</f>
        <v>0</v>
      </c>
      <c r="Q83" s="96"/>
      <c r="R83" s="179">
        <f>R84+R91+R94+R97</f>
        <v>0.35910000000000003</v>
      </c>
      <c r="S83" s="96"/>
      <c r="T83" s="180">
        <f>T84+T91+T94+T97</f>
        <v>0.24800999999999998</v>
      </c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  <c r="AT83" s="16" t="s">
        <v>75</v>
      </c>
      <c r="AU83" s="16" t="s">
        <v>103</v>
      </c>
      <c r="BK83" s="181">
        <f>BK84+BK91+BK94+BK97</f>
        <v>0</v>
      </c>
    </row>
    <row r="84" s="11" customFormat="1" ht="25.92" customHeight="1">
      <c r="A84" s="11"/>
      <c r="B84" s="182"/>
      <c r="C84" s="183"/>
      <c r="D84" s="184" t="s">
        <v>75</v>
      </c>
      <c r="E84" s="185" t="s">
        <v>165</v>
      </c>
      <c r="F84" s="185" t="s">
        <v>204</v>
      </c>
      <c r="G84" s="183"/>
      <c r="H84" s="183"/>
      <c r="I84" s="186"/>
      <c r="J84" s="187">
        <f>BK84</f>
        <v>0</v>
      </c>
      <c r="K84" s="183"/>
      <c r="L84" s="188"/>
      <c r="M84" s="189"/>
      <c r="N84" s="190"/>
      <c r="O84" s="190"/>
      <c r="P84" s="191">
        <f>SUM(P85:P90)</f>
        <v>0</v>
      </c>
      <c r="Q84" s="190"/>
      <c r="R84" s="191">
        <f>SUM(R85:R90)</f>
        <v>0</v>
      </c>
      <c r="S84" s="190"/>
      <c r="T84" s="192">
        <f>SUM(T85:T90)</f>
        <v>0.0060000000000000001</v>
      </c>
      <c r="U84" s="11"/>
      <c r="V84" s="11"/>
      <c r="W84" s="11"/>
      <c r="X84" s="11"/>
      <c r="Y84" s="11"/>
      <c r="Z84" s="11"/>
      <c r="AA84" s="11"/>
      <c r="AB84" s="11"/>
      <c r="AC84" s="11"/>
      <c r="AD84" s="11"/>
      <c r="AE84" s="11"/>
      <c r="AR84" s="193" t="s">
        <v>84</v>
      </c>
      <c r="AT84" s="194" t="s">
        <v>75</v>
      </c>
      <c r="AU84" s="194" t="s">
        <v>76</v>
      </c>
      <c r="AY84" s="193" t="s">
        <v>120</v>
      </c>
      <c r="BK84" s="195">
        <f>SUM(BK85:BK90)</f>
        <v>0</v>
      </c>
    </row>
    <row r="85" s="2" customFormat="1" ht="21.75" customHeight="1">
      <c r="A85" s="38"/>
      <c r="B85" s="39"/>
      <c r="C85" s="196" t="s">
        <v>84</v>
      </c>
      <c r="D85" s="196" t="s">
        <v>121</v>
      </c>
      <c r="E85" s="197" t="s">
        <v>205</v>
      </c>
      <c r="F85" s="198" t="s">
        <v>206</v>
      </c>
      <c r="G85" s="199" t="s">
        <v>207</v>
      </c>
      <c r="H85" s="200">
        <v>10</v>
      </c>
      <c r="I85" s="201"/>
      <c r="J85" s="202">
        <f>ROUND(I85*H85,2)</f>
        <v>0</v>
      </c>
      <c r="K85" s="198" t="s">
        <v>208</v>
      </c>
      <c r="L85" s="44"/>
      <c r="M85" s="203" t="s">
        <v>32</v>
      </c>
      <c r="N85" s="204" t="s">
        <v>47</v>
      </c>
      <c r="O85" s="84"/>
      <c r="P85" s="205">
        <f>O85*H85</f>
        <v>0</v>
      </c>
      <c r="Q85" s="205">
        <v>0</v>
      </c>
      <c r="R85" s="205">
        <f>Q85*H85</f>
        <v>0</v>
      </c>
      <c r="S85" s="205">
        <v>0</v>
      </c>
      <c r="T85" s="206">
        <f>S85*H85</f>
        <v>0</v>
      </c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  <c r="AR85" s="207" t="s">
        <v>126</v>
      </c>
      <c r="AT85" s="207" t="s">
        <v>121</v>
      </c>
      <c r="AU85" s="207" t="s">
        <v>84</v>
      </c>
      <c r="AY85" s="16" t="s">
        <v>120</v>
      </c>
      <c r="BE85" s="208">
        <f>IF(N85="základní",J85,0)</f>
        <v>0</v>
      </c>
      <c r="BF85" s="208">
        <f>IF(N85="snížená",J85,0)</f>
        <v>0</v>
      </c>
      <c r="BG85" s="208">
        <f>IF(N85="zákl. přenesená",J85,0)</f>
        <v>0</v>
      </c>
      <c r="BH85" s="208">
        <f>IF(N85="sníž. přenesená",J85,0)</f>
        <v>0</v>
      </c>
      <c r="BI85" s="208">
        <f>IF(N85="nulová",J85,0)</f>
        <v>0</v>
      </c>
      <c r="BJ85" s="16" t="s">
        <v>84</v>
      </c>
      <c r="BK85" s="208">
        <f>ROUND(I85*H85,2)</f>
        <v>0</v>
      </c>
      <c r="BL85" s="16" t="s">
        <v>126</v>
      </c>
      <c r="BM85" s="207" t="s">
        <v>86</v>
      </c>
    </row>
    <row r="86" s="2" customFormat="1">
      <c r="A86" s="38"/>
      <c r="B86" s="39"/>
      <c r="C86" s="40"/>
      <c r="D86" s="257" t="s">
        <v>209</v>
      </c>
      <c r="E86" s="40"/>
      <c r="F86" s="258" t="s">
        <v>210</v>
      </c>
      <c r="G86" s="40"/>
      <c r="H86" s="40"/>
      <c r="I86" s="259"/>
      <c r="J86" s="40"/>
      <c r="K86" s="40"/>
      <c r="L86" s="44"/>
      <c r="M86" s="260"/>
      <c r="N86" s="261"/>
      <c r="O86" s="84"/>
      <c r="P86" s="84"/>
      <c r="Q86" s="84"/>
      <c r="R86" s="84"/>
      <c r="S86" s="84"/>
      <c r="T86" s="85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T86" s="16" t="s">
        <v>209</v>
      </c>
      <c r="AU86" s="16" t="s">
        <v>84</v>
      </c>
    </row>
    <row r="87" s="2" customFormat="1" ht="33" customHeight="1">
      <c r="A87" s="38"/>
      <c r="B87" s="39"/>
      <c r="C87" s="196" t="s">
        <v>86</v>
      </c>
      <c r="D87" s="196" t="s">
        <v>121</v>
      </c>
      <c r="E87" s="197" t="s">
        <v>211</v>
      </c>
      <c r="F87" s="198" t="s">
        <v>212</v>
      </c>
      <c r="G87" s="199" t="s">
        <v>124</v>
      </c>
      <c r="H87" s="200">
        <v>2</v>
      </c>
      <c r="I87" s="201"/>
      <c r="J87" s="202">
        <f>ROUND(I87*H87,2)</f>
        <v>0</v>
      </c>
      <c r="K87" s="198" t="s">
        <v>208</v>
      </c>
      <c r="L87" s="44"/>
      <c r="M87" s="203" t="s">
        <v>32</v>
      </c>
      <c r="N87" s="204" t="s">
        <v>47</v>
      </c>
      <c r="O87" s="84"/>
      <c r="P87" s="205">
        <f>O87*H87</f>
        <v>0</v>
      </c>
      <c r="Q87" s="205">
        <v>0</v>
      </c>
      <c r="R87" s="205">
        <f>Q87*H87</f>
        <v>0</v>
      </c>
      <c r="S87" s="205">
        <v>0.001</v>
      </c>
      <c r="T87" s="206">
        <f>S87*H87</f>
        <v>0.002</v>
      </c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R87" s="207" t="s">
        <v>84</v>
      </c>
      <c r="AT87" s="207" t="s">
        <v>121</v>
      </c>
      <c r="AU87" s="207" t="s">
        <v>84</v>
      </c>
      <c r="AY87" s="16" t="s">
        <v>120</v>
      </c>
      <c r="BE87" s="208">
        <f>IF(N87="základní",J87,0)</f>
        <v>0</v>
      </c>
      <c r="BF87" s="208">
        <f>IF(N87="snížená",J87,0)</f>
        <v>0</v>
      </c>
      <c r="BG87" s="208">
        <f>IF(N87="zákl. přenesená",J87,0)</f>
        <v>0</v>
      </c>
      <c r="BH87" s="208">
        <f>IF(N87="sníž. přenesená",J87,0)</f>
        <v>0</v>
      </c>
      <c r="BI87" s="208">
        <f>IF(N87="nulová",J87,0)</f>
        <v>0</v>
      </c>
      <c r="BJ87" s="16" t="s">
        <v>84</v>
      </c>
      <c r="BK87" s="208">
        <f>ROUND(I87*H87,2)</f>
        <v>0</v>
      </c>
      <c r="BL87" s="16" t="s">
        <v>84</v>
      </c>
      <c r="BM87" s="207" t="s">
        <v>126</v>
      </c>
    </row>
    <row r="88" s="2" customFormat="1">
      <c r="A88" s="38"/>
      <c r="B88" s="39"/>
      <c r="C88" s="40"/>
      <c r="D88" s="257" t="s">
        <v>209</v>
      </c>
      <c r="E88" s="40"/>
      <c r="F88" s="258" t="s">
        <v>213</v>
      </c>
      <c r="G88" s="40"/>
      <c r="H88" s="40"/>
      <c r="I88" s="259"/>
      <c r="J88" s="40"/>
      <c r="K88" s="40"/>
      <c r="L88" s="44"/>
      <c r="M88" s="260"/>
      <c r="N88" s="261"/>
      <c r="O88" s="84"/>
      <c r="P88" s="84"/>
      <c r="Q88" s="84"/>
      <c r="R88" s="84"/>
      <c r="S88" s="84"/>
      <c r="T88" s="85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T88" s="16" t="s">
        <v>209</v>
      </c>
      <c r="AU88" s="16" t="s">
        <v>84</v>
      </c>
    </row>
    <row r="89" s="2" customFormat="1" ht="33" customHeight="1">
      <c r="A89" s="38"/>
      <c r="B89" s="39"/>
      <c r="C89" s="196" t="s">
        <v>142</v>
      </c>
      <c r="D89" s="196" t="s">
        <v>121</v>
      </c>
      <c r="E89" s="197" t="s">
        <v>214</v>
      </c>
      <c r="F89" s="198" t="s">
        <v>215</v>
      </c>
      <c r="G89" s="199" t="s">
        <v>124</v>
      </c>
      <c r="H89" s="200">
        <v>2</v>
      </c>
      <c r="I89" s="201"/>
      <c r="J89" s="202">
        <f>ROUND(I89*H89,2)</f>
        <v>0</v>
      </c>
      <c r="K89" s="198" t="s">
        <v>208</v>
      </c>
      <c r="L89" s="44"/>
      <c r="M89" s="203" t="s">
        <v>32</v>
      </c>
      <c r="N89" s="204" t="s">
        <v>47</v>
      </c>
      <c r="O89" s="84"/>
      <c r="P89" s="205">
        <f>O89*H89</f>
        <v>0</v>
      </c>
      <c r="Q89" s="205">
        <v>0</v>
      </c>
      <c r="R89" s="205">
        <f>Q89*H89</f>
        <v>0</v>
      </c>
      <c r="S89" s="205">
        <v>0.002</v>
      </c>
      <c r="T89" s="206">
        <f>S89*H89</f>
        <v>0.0040000000000000001</v>
      </c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R89" s="207" t="s">
        <v>84</v>
      </c>
      <c r="AT89" s="207" t="s">
        <v>121</v>
      </c>
      <c r="AU89" s="207" t="s">
        <v>84</v>
      </c>
      <c r="AY89" s="16" t="s">
        <v>120</v>
      </c>
      <c r="BE89" s="208">
        <f>IF(N89="základní",J89,0)</f>
        <v>0</v>
      </c>
      <c r="BF89" s="208">
        <f>IF(N89="snížená",J89,0)</f>
        <v>0</v>
      </c>
      <c r="BG89" s="208">
        <f>IF(N89="zákl. přenesená",J89,0)</f>
        <v>0</v>
      </c>
      <c r="BH89" s="208">
        <f>IF(N89="sníž. přenesená",J89,0)</f>
        <v>0</v>
      </c>
      <c r="BI89" s="208">
        <f>IF(N89="nulová",J89,0)</f>
        <v>0</v>
      </c>
      <c r="BJ89" s="16" t="s">
        <v>84</v>
      </c>
      <c r="BK89" s="208">
        <f>ROUND(I89*H89,2)</f>
        <v>0</v>
      </c>
      <c r="BL89" s="16" t="s">
        <v>84</v>
      </c>
      <c r="BM89" s="207" t="s">
        <v>146</v>
      </c>
    </row>
    <row r="90" s="2" customFormat="1">
      <c r="A90" s="38"/>
      <c r="B90" s="39"/>
      <c r="C90" s="40"/>
      <c r="D90" s="257" t="s">
        <v>209</v>
      </c>
      <c r="E90" s="40"/>
      <c r="F90" s="258" t="s">
        <v>216</v>
      </c>
      <c r="G90" s="40"/>
      <c r="H90" s="40"/>
      <c r="I90" s="259"/>
      <c r="J90" s="40"/>
      <c r="K90" s="40"/>
      <c r="L90" s="44"/>
      <c r="M90" s="260"/>
      <c r="N90" s="261"/>
      <c r="O90" s="84"/>
      <c r="P90" s="84"/>
      <c r="Q90" s="84"/>
      <c r="R90" s="84"/>
      <c r="S90" s="84"/>
      <c r="T90" s="85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T90" s="16" t="s">
        <v>209</v>
      </c>
      <c r="AU90" s="16" t="s">
        <v>84</v>
      </c>
    </row>
    <row r="91" s="11" customFormat="1" ht="25.92" customHeight="1">
      <c r="A91" s="11"/>
      <c r="B91" s="182"/>
      <c r="C91" s="183"/>
      <c r="D91" s="184" t="s">
        <v>75</v>
      </c>
      <c r="E91" s="185" t="s">
        <v>217</v>
      </c>
      <c r="F91" s="185" t="s">
        <v>218</v>
      </c>
      <c r="G91" s="183"/>
      <c r="H91" s="183"/>
      <c r="I91" s="186"/>
      <c r="J91" s="187">
        <f>BK91</f>
        <v>0</v>
      </c>
      <c r="K91" s="183"/>
      <c r="L91" s="188"/>
      <c r="M91" s="189"/>
      <c r="N91" s="190"/>
      <c r="O91" s="190"/>
      <c r="P91" s="191">
        <f>SUM(P92:P93)</f>
        <v>0</v>
      </c>
      <c r="Q91" s="190"/>
      <c r="R91" s="191">
        <f>SUM(R92:R93)</f>
        <v>0</v>
      </c>
      <c r="S91" s="190"/>
      <c r="T91" s="192">
        <f>SUM(T92:T93)</f>
        <v>0</v>
      </c>
      <c r="U91" s="11"/>
      <c r="V91" s="11"/>
      <c r="W91" s="11"/>
      <c r="X91" s="11"/>
      <c r="Y91" s="11"/>
      <c r="Z91" s="11"/>
      <c r="AA91" s="11"/>
      <c r="AB91" s="11"/>
      <c r="AC91" s="11"/>
      <c r="AD91" s="11"/>
      <c r="AE91" s="11"/>
      <c r="AR91" s="193" t="s">
        <v>86</v>
      </c>
      <c r="AT91" s="194" t="s">
        <v>75</v>
      </c>
      <c r="AU91" s="194" t="s">
        <v>76</v>
      </c>
      <c r="AY91" s="193" t="s">
        <v>120</v>
      </c>
      <c r="BK91" s="195">
        <f>SUM(BK92:BK93)</f>
        <v>0</v>
      </c>
    </row>
    <row r="92" s="2" customFormat="1" ht="24.15" customHeight="1">
      <c r="A92" s="38"/>
      <c r="B92" s="39"/>
      <c r="C92" s="196" t="s">
        <v>126</v>
      </c>
      <c r="D92" s="196" t="s">
        <v>121</v>
      </c>
      <c r="E92" s="197" t="s">
        <v>219</v>
      </c>
      <c r="F92" s="198" t="s">
        <v>220</v>
      </c>
      <c r="G92" s="199" t="s">
        <v>176</v>
      </c>
      <c r="H92" s="200">
        <v>60</v>
      </c>
      <c r="I92" s="201"/>
      <c r="J92" s="202">
        <f>ROUND(I92*H92,2)</f>
        <v>0</v>
      </c>
      <c r="K92" s="198" t="s">
        <v>208</v>
      </c>
      <c r="L92" s="44"/>
      <c r="M92" s="203" t="s">
        <v>32</v>
      </c>
      <c r="N92" s="204" t="s">
        <v>47</v>
      </c>
      <c r="O92" s="84"/>
      <c r="P92" s="205">
        <f>O92*H92</f>
        <v>0</v>
      </c>
      <c r="Q92" s="205">
        <v>0</v>
      </c>
      <c r="R92" s="205">
        <f>Q92*H92</f>
        <v>0</v>
      </c>
      <c r="S92" s="205">
        <v>0</v>
      </c>
      <c r="T92" s="206">
        <f>S92*H92</f>
        <v>0</v>
      </c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R92" s="207" t="s">
        <v>126</v>
      </c>
      <c r="AT92" s="207" t="s">
        <v>121</v>
      </c>
      <c r="AU92" s="207" t="s">
        <v>84</v>
      </c>
      <c r="AY92" s="16" t="s">
        <v>120</v>
      </c>
      <c r="BE92" s="208">
        <f>IF(N92="základní",J92,0)</f>
        <v>0</v>
      </c>
      <c r="BF92" s="208">
        <f>IF(N92="snížená",J92,0)</f>
        <v>0</v>
      </c>
      <c r="BG92" s="208">
        <f>IF(N92="zákl. přenesená",J92,0)</f>
        <v>0</v>
      </c>
      <c r="BH92" s="208">
        <f>IF(N92="sníž. přenesená",J92,0)</f>
        <v>0</v>
      </c>
      <c r="BI92" s="208">
        <f>IF(N92="nulová",J92,0)</f>
        <v>0</v>
      </c>
      <c r="BJ92" s="16" t="s">
        <v>84</v>
      </c>
      <c r="BK92" s="208">
        <f>ROUND(I92*H92,2)</f>
        <v>0</v>
      </c>
      <c r="BL92" s="16" t="s">
        <v>126</v>
      </c>
      <c r="BM92" s="207" t="s">
        <v>149</v>
      </c>
    </row>
    <row r="93" s="2" customFormat="1">
      <c r="A93" s="38"/>
      <c r="B93" s="39"/>
      <c r="C93" s="40"/>
      <c r="D93" s="257" t="s">
        <v>209</v>
      </c>
      <c r="E93" s="40"/>
      <c r="F93" s="258" t="s">
        <v>221</v>
      </c>
      <c r="G93" s="40"/>
      <c r="H93" s="40"/>
      <c r="I93" s="259"/>
      <c r="J93" s="40"/>
      <c r="K93" s="40"/>
      <c r="L93" s="44"/>
      <c r="M93" s="260"/>
      <c r="N93" s="261"/>
      <c r="O93" s="84"/>
      <c r="P93" s="84"/>
      <c r="Q93" s="84"/>
      <c r="R93" s="84"/>
      <c r="S93" s="84"/>
      <c r="T93" s="85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T93" s="16" t="s">
        <v>209</v>
      </c>
      <c r="AU93" s="16" t="s">
        <v>84</v>
      </c>
    </row>
    <row r="94" s="11" customFormat="1" ht="25.92" customHeight="1">
      <c r="A94" s="11"/>
      <c r="B94" s="182"/>
      <c r="C94" s="183"/>
      <c r="D94" s="184" t="s">
        <v>75</v>
      </c>
      <c r="E94" s="185" t="s">
        <v>222</v>
      </c>
      <c r="F94" s="185" t="s">
        <v>223</v>
      </c>
      <c r="G94" s="183"/>
      <c r="H94" s="183"/>
      <c r="I94" s="186"/>
      <c r="J94" s="187">
        <f>BK94</f>
        <v>0</v>
      </c>
      <c r="K94" s="183"/>
      <c r="L94" s="188"/>
      <c r="M94" s="189"/>
      <c r="N94" s="190"/>
      <c r="O94" s="190"/>
      <c r="P94" s="191">
        <f>SUM(P95:P96)</f>
        <v>0</v>
      </c>
      <c r="Q94" s="190"/>
      <c r="R94" s="191">
        <f>SUM(R95:R96)</f>
        <v>0</v>
      </c>
      <c r="S94" s="190"/>
      <c r="T94" s="192">
        <f>SUM(T95:T96)</f>
        <v>0</v>
      </c>
      <c r="U94" s="11"/>
      <c r="V94" s="11"/>
      <c r="W94" s="11"/>
      <c r="X94" s="11"/>
      <c r="Y94" s="11"/>
      <c r="Z94" s="11"/>
      <c r="AA94" s="11"/>
      <c r="AB94" s="11"/>
      <c r="AC94" s="11"/>
      <c r="AD94" s="11"/>
      <c r="AE94" s="11"/>
      <c r="AR94" s="193" t="s">
        <v>86</v>
      </c>
      <c r="AT94" s="194" t="s">
        <v>75</v>
      </c>
      <c r="AU94" s="194" t="s">
        <v>76</v>
      </c>
      <c r="AY94" s="193" t="s">
        <v>120</v>
      </c>
      <c r="BK94" s="195">
        <f>SUM(BK95:BK96)</f>
        <v>0</v>
      </c>
    </row>
    <row r="95" s="2" customFormat="1" ht="16.5" customHeight="1">
      <c r="A95" s="38"/>
      <c r="B95" s="39"/>
      <c r="C95" s="196" t="s">
        <v>150</v>
      </c>
      <c r="D95" s="196" t="s">
        <v>121</v>
      </c>
      <c r="E95" s="197" t="s">
        <v>224</v>
      </c>
      <c r="F95" s="198" t="s">
        <v>225</v>
      </c>
      <c r="G95" s="199" t="s">
        <v>176</v>
      </c>
      <c r="H95" s="200">
        <v>60</v>
      </c>
      <c r="I95" s="201"/>
      <c r="J95" s="202">
        <f>ROUND(I95*H95,2)</f>
        <v>0</v>
      </c>
      <c r="K95" s="198" t="s">
        <v>208</v>
      </c>
      <c r="L95" s="44"/>
      <c r="M95" s="203" t="s">
        <v>32</v>
      </c>
      <c r="N95" s="204" t="s">
        <v>47</v>
      </c>
      <c r="O95" s="84"/>
      <c r="P95" s="205">
        <f>O95*H95</f>
        <v>0</v>
      </c>
      <c r="Q95" s="205">
        <v>0</v>
      </c>
      <c r="R95" s="205">
        <f>Q95*H95</f>
        <v>0</v>
      </c>
      <c r="S95" s="205">
        <v>0</v>
      </c>
      <c r="T95" s="206">
        <f>S95*H95</f>
        <v>0</v>
      </c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R95" s="207" t="s">
        <v>126</v>
      </c>
      <c r="AT95" s="207" t="s">
        <v>121</v>
      </c>
      <c r="AU95" s="207" t="s">
        <v>84</v>
      </c>
      <c r="AY95" s="16" t="s">
        <v>120</v>
      </c>
      <c r="BE95" s="208">
        <f>IF(N95="základní",J95,0)</f>
        <v>0</v>
      </c>
      <c r="BF95" s="208">
        <f>IF(N95="snížená",J95,0)</f>
        <v>0</v>
      </c>
      <c r="BG95" s="208">
        <f>IF(N95="zákl. přenesená",J95,0)</f>
        <v>0</v>
      </c>
      <c r="BH95" s="208">
        <f>IF(N95="sníž. přenesená",J95,0)</f>
        <v>0</v>
      </c>
      <c r="BI95" s="208">
        <f>IF(N95="nulová",J95,0)</f>
        <v>0</v>
      </c>
      <c r="BJ95" s="16" t="s">
        <v>84</v>
      </c>
      <c r="BK95" s="208">
        <f>ROUND(I95*H95,2)</f>
        <v>0</v>
      </c>
      <c r="BL95" s="16" t="s">
        <v>126</v>
      </c>
      <c r="BM95" s="207" t="s">
        <v>153</v>
      </c>
    </row>
    <row r="96" s="2" customFormat="1">
      <c r="A96" s="38"/>
      <c r="B96" s="39"/>
      <c r="C96" s="40"/>
      <c r="D96" s="257" t="s">
        <v>209</v>
      </c>
      <c r="E96" s="40"/>
      <c r="F96" s="258" t="s">
        <v>226</v>
      </c>
      <c r="G96" s="40"/>
      <c r="H96" s="40"/>
      <c r="I96" s="259"/>
      <c r="J96" s="40"/>
      <c r="K96" s="40"/>
      <c r="L96" s="44"/>
      <c r="M96" s="260"/>
      <c r="N96" s="261"/>
      <c r="O96" s="84"/>
      <c r="P96" s="84"/>
      <c r="Q96" s="84"/>
      <c r="R96" s="84"/>
      <c r="S96" s="84"/>
      <c r="T96" s="85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T96" s="16" t="s">
        <v>209</v>
      </c>
      <c r="AU96" s="16" t="s">
        <v>84</v>
      </c>
    </row>
    <row r="97" s="11" customFormat="1" ht="25.92" customHeight="1">
      <c r="A97" s="11"/>
      <c r="B97" s="182"/>
      <c r="C97" s="183"/>
      <c r="D97" s="184" t="s">
        <v>75</v>
      </c>
      <c r="E97" s="185" t="s">
        <v>227</v>
      </c>
      <c r="F97" s="185" t="s">
        <v>228</v>
      </c>
      <c r="G97" s="183"/>
      <c r="H97" s="183"/>
      <c r="I97" s="186"/>
      <c r="J97" s="187">
        <f>BK97</f>
        <v>0</v>
      </c>
      <c r="K97" s="183"/>
      <c r="L97" s="188"/>
      <c r="M97" s="189"/>
      <c r="N97" s="190"/>
      <c r="O97" s="190"/>
      <c r="P97" s="191">
        <f>SUM(P98:P164)</f>
        <v>0</v>
      </c>
      <c r="Q97" s="190"/>
      <c r="R97" s="191">
        <f>SUM(R98:R164)</f>
        <v>0.35910000000000003</v>
      </c>
      <c r="S97" s="190"/>
      <c r="T97" s="192">
        <f>SUM(T98:T164)</f>
        <v>0.24200999999999998</v>
      </c>
      <c r="U97" s="11"/>
      <c r="V97" s="11"/>
      <c r="W97" s="11"/>
      <c r="X97" s="11"/>
      <c r="Y97" s="11"/>
      <c r="Z97" s="11"/>
      <c r="AA97" s="11"/>
      <c r="AB97" s="11"/>
      <c r="AC97" s="11"/>
      <c r="AD97" s="11"/>
      <c r="AE97" s="11"/>
      <c r="AR97" s="193" t="s">
        <v>86</v>
      </c>
      <c r="AT97" s="194" t="s">
        <v>75</v>
      </c>
      <c r="AU97" s="194" t="s">
        <v>76</v>
      </c>
      <c r="AY97" s="193" t="s">
        <v>120</v>
      </c>
      <c r="BK97" s="195">
        <f>SUM(BK98:BK164)</f>
        <v>0</v>
      </c>
    </row>
    <row r="98" s="2" customFormat="1" ht="16.5" customHeight="1">
      <c r="A98" s="38"/>
      <c r="B98" s="39"/>
      <c r="C98" s="242" t="s">
        <v>146</v>
      </c>
      <c r="D98" s="242" t="s">
        <v>135</v>
      </c>
      <c r="E98" s="243" t="s">
        <v>229</v>
      </c>
      <c r="F98" s="244" t="s">
        <v>230</v>
      </c>
      <c r="G98" s="245" t="s">
        <v>176</v>
      </c>
      <c r="H98" s="246">
        <v>60</v>
      </c>
      <c r="I98" s="247"/>
      <c r="J98" s="248">
        <f>ROUND(I98*H98,2)</f>
        <v>0</v>
      </c>
      <c r="K98" s="244" t="s">
        <v>208</v>
      </c>
      <c r="L98" s="249"/>
      <c r="M98" s="250" t="s">
        <v>32</v>
      </c>
      <c r="N98" s="251" t="s">
        <v>47</v>
      </c>
      <c r="O98" s="84"/>
      <c r="P98" s="205">
        <f>O98*H98</f>
        <v>0</v>
      </c>
      <c r="Q98" s="205">
        <v>8.0000000000000007E-05</v>
      </c>
      <c r="R98" s="205">
        <f>Q98*H98</f>
        <v>0.0048000000000000004</v>
      </c>
      <c r="S98" s="205">
        <v>0</v>
      </c>
      <c r="T98" s="206">
        <f>S98*H98</f>
        <v>0</v>
      </c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R98" s="207" t="s">
        <v>138</v>
      </c>
      <c r="AT98" s="207" t="s">
        <v>135</v>
      </c>
      <c r="AU98" s="207" t="s">
        <v>84</v>
      </c>
      <c r="AY98" s="16" t="s">
        <v>120</v>
      </c>
      <c r="BE98" s="208">
        <f>IF(N98="základní",J98,0)</f>
        <v>0</v>
      </c>
      <c r="BF98" s="208">
        <f>IF(N98="snížená",J98,0)</f>
        <v>0</v>
      </c>
      <c r="BG98" s="208">
        <f>IF(N98="zákl. přenesená",J98,0)</f>
        <v>0</v>
      </c>
      <c r="BH98" s="208">
        <f>IF(N98="sníž. přenesená",J98,0)</f>
        <v>0</v>
      </c>
      <c r="BI98" s="208">
        <f>IF(N98="nulová",J98,0)</f>
        <v>0</v>
      </c>
      <c r="BJ98" s="16" t="s">
        <v>84</v>
      </c>
      <c r="BK98" s="208">
        <f>ROUND(I98*H98,2)</f>
        <v>0</v>
      </c>
      <c r="BL98" s="16" t="s">
        <v>139</v>
      </c>
      <c r="BM98" s="207" t="s">
        <v>156</v>
      </c>
    </row>
    <row r="99" s="2" customFormat="1" ht="16.5" customHeight="1">
      <c r="A99" s="38"/>
      <c r="B99" s="39"/>
      <c r="C99" s="242" t="s">
        <v>157</v>
      </c>
      <c r="D99" s="242" t="s">
        <v>135</v>
      </c>
      <c r="E99" s="243" t="s">
        <v>231</v>
      </c>
      <c r="F99" s="244" t="s">
        <v>232</v>
      </c>
      <c r="G99" s="245" t="s">
        <v>124</v>
      </c>
      <c r="H99" s="246">
        <v>1</v>
      </c>
      <c r="I99" s="247"/>
      <c r="J99" s="248">
        <f>ROUND(I99*H99,2)</f>
        <v>0</v>
      </c>
      <c r="K99" s="244" t="s">
        <v>208</v>
      </c>
      <c r="L99" s="249"/>
      <c r="M99" s="250" t="s">
        <v>32</v>
      </c>
      <c r="N99" s="251" t="s">
        <v>47</v>
      </c>
      <c r="O99" s="84"/>
      <c r="P99" s="205">
        <f>O99*H99</f>
        <v>0</v>
      </c>
      <c r="Q99" s="205">
        <v>0.050000000000000003</v>
      </c>
      <c r="R99" s="205">
        <f>Q99*H99</f>
        <v>0.050000000000000003</v>
      </c>
      <c r="S99" s="205">
        <v>0</v>
      </c>
      <c r="T99" s="206">
        <f>S99*H99</f>
        <v>0</v>
      </c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R99" s="207" t="s">
        <v>145</v>
      </c>
      <c r="AT99" s="207" t="s">
        <v>135</v>
      </c>
      <c r="AU99" s="207" t="s">
        <v>84</v>
      </c>
      <c r="AY99" s="16" t="s">
        <v>120</v>
      </c>
      <c r="BE99" s="208">
        <f>IF(N99="základní",J99,0)</f>
        <v>0</v>
      </c>
      <c r="BF99" s="208">
        <f>IF(N99="snížená",J99,0)</f>
        <v>0</v>
      </c>
      <c r="BG99" s="208">
        <f>IF(N99="zákl. přenesená",J99,0)</f>
        <v>0</v>
      </c>
      <c r="BH99" s="208">
        <f>IF(N99="sníž. přenesená",J99,0)</f>
        <v>0</v>
      </c>
      <c r="BI99" s="208">
        <f>IF(N99="nulová",J99,0)</f>
        <v>0</v>
      </c>
      <c r="BJ99" s="16" t="s">
        <v>84</v>
      </c>
      <c r="BK99" s="208">
        <f>ROUND(I99*H99,2)</f>
        <v>0</v>
      </c>
      <c r="BL99" s="16" t="s">
        <v>145</v>
      </c>
      <c r="BM99" s="207" t="s">
        <v>160</v>
      </c>
    </row>
    <row r="100" s="2" customFormat="1" ht="16.5" customHeight="1">
      <c r="A100" s="38"/>
      <c r="B100" s="39"/>
      <c r="C100" s="242" t="s">
        <v>149</v>
      </c>
      <c r="D100" s="242" t="s">
        <v>135</v>
      </c>
      <c r="E100" s="243" t="s">
        <v>233</v>
      </c>
      <c r="F100" s="244" t="s">
        <v>234</v>
      </c>
      <c r="G100" s="245" t="s">
        <v>124</v>
      </c>
      <c r="H100" s="246">
        <v>2</v>
      </c>
      <c r="I100" s="247"/>
      <c r="J100" s="248">
        <f>ROUND(I100*H100,2)</f>
        <v>0</v>
      </c>
      <c r="K100" s="244" t="s">
        <v>208</v>
      </c>
      <c r="L100" s="249"/>
      <c r="M100" s="250" t="s">
        <v>32</v>
      </c>
      <c r="N100" s="251" t="s">
        <v>47</v>
      </c>
      <c r="O100" s="84"/>
      <c r="P100" s="205">
        <f>O100*H100</f>
        <v>0</v>
      </c>
      <c r="Q100" s="205">
        <v>0.058000000000000003</v>
      </c>
      <c r="R100" s="205">
        <f>Q100*H100</f>
        <v>0.11600000000000001</v>
      </c>
      <c r="S100" s="205">
        <v>0</v>
      </c>
      <c r="T100" s="206">
        <f>S100*H100</f>
        <v>0</v>
      </c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R100" s="207" t="s">
        <v>145</v>
      </c>
      <c r="AT100" s="207" t="s">
        <v>135</v>
      </c>
      <c r="AU100" s="207" t="s">
        <v>84</v>
      </c>
      <c r="AY100" s="16" t="s">
        <v>120</v>
      </c>
      <c r="BE100" s="208">
        <f>IF(N100="základní",J100,0)</f>
        <v>0</v>
      </c>
      <c r="BF100" s="208">
        <f>IF(N100="snížená",J100,0)</f>
        <v>0</v>
      </c>
      <c r="BG100" s="208">
        <f>IF(N100="zákl. přenesená",J100,0)</f>
        <v>0</v>
      </c>
      <c r="BH100" s="208">
        <f>IF(N100="sníž. přenesená",J100,0)</f>
        <v>0</v>
      </c>
      <c r="BI100" s="208">
        <f>IF(N100="nulová",J100,0)</f>
        <v>0</v>
      </c>
      <c r="BJ100" s="16" t="s">
        <v>84</v>
      </c>
      <c r="BK100" s="208">
        <f>ROUND(I100*H100,2)</f>
        <v>0</v>
      </c>
      <c r="BL100" s="16" t="s">
        <v>145</v>
      </c>
      <c r="BM100" s="207" t="s">
        <v>164</v>
      </c>
    </row>
    <row r="101" s="2" customFormat="1" ht="16.5" customHeight="1">
      <c r="A101" s="38"/>
      <c r="B101" s="39"/>
      <c r="C101" s="242" t="s">
        <v>165</v>
      </c>
      <c r="D101" s="242" t="s">
        <v>135</v>
      </c>
      <c r="E101" s="243" t="s">
        <v>235</v>
      </c>
      <c r="F101" s="244" t="s">
        <v>236</v>
      </c>
      <c r="G101" s="245" t="s">
        <v>176</v>
      </c>
      <c r="H101" s="246">
        <v>60</v>
      </c>
      <c r="I101" s="247"/>
      <c r="J101" s="248">
        <f>ROUND(I101*H101,2)</f>
        <v>0</v>
      </c>
      <c r="K101" s="244" t="s">
        <v>208</v>
      </c>
      <c r="L101" s="249"/>
      <c r="M101" s="250" t="s">
        <v>32</v>
      </c>
      <c r="N101" s="251" t="s">
        <v>47</v>
      </c>
      <c r="O101" s="84"/>
      <c r="P101" s="205">
        <f>O101*H101</f>
        <v>0</v>
      </c>
      <c r="Q101" s="205">
        <v>0.001</v>
      </c>
      <c r="R101" s="205">
        <f>Q101*H101</f>
        <v>0.059999999999999998</v>
      </c>
      <c r="S101" s="205">
        <v>0</v>
      </c>
      <c r="T101" s="206">
        <f>S101*H101</f>
        <v>0</v>
      </c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R101" s="207" t="s">
        <v>138</v>
      </c>
      <c r="AT101" s="207" t="s">
        <v>135</v>
      </c>
      <c r="AU101" s="207" t="s">
        <v>84</v>
      </c>
      <c r="AY101" s="16" t="s">
        <v>120</v>
      </c>
      <c r="BE101" s="208">
        <f>IF(N101="základní",J101,0)</f>
        <v>0</v>
      </c>
      <c r="BF101" s="208">
        <f>IF(N101="snížená",J101,0)</f>
        <v>0</v>
      </c>
      <c r="BG101" s="208">
        <f>IF(N101="zákl. přenesená",J101,0)</f>
        <v>0</v>
      </c>
      <c r="BH101" s="208">
        <f>IF(N101="sníž. přenesená",J101,0)</f>
        <v>0</v>
      </c>
      <c r="BI101" s="208">
        <f>IF(N101="nulová",J101,0)</f>
        <v>0</v>
      </c>
      <c r="BJ101" s="16" t="s">
        <v>84</v>
      </c>
      <c r="BK101" s="208">
        <f>ROUND(I101*H101,2)</f>
        <v>0</v>
      </c>
      <c r="BL101" s="16" t="s">
        <v>139</v>
      </c>
      <c r="BM101" s="207" t="s">
        <v>169</v>
      </c>
    </row>
    <row r="102" s="2" customFormat="1" ht="16.5" customHeight="1">
      <c r="A102" s="38"/>
      <c r="B102" s="39"/>
      <c r="C102" s="242" t="s">
        <v>153</v>
      </c>
      <c r="D102" s="242" t="s">
        <v>135</v>
      </c>
      <c r="E102" s="243" t="s">
        <v>237</v>
      </c>
      <c r="F102" s="244" t="s">
        <v>238</v>
      </c>
      <c r="G102" s="245" t="s">
        <v>176</v>
      </c>
      <c r="H102" s="246">
        <v>30</v>
      </c>
      <c r="I102" s="247"/>
      <c r="J102" s="248">
        <f>ROUND(I102*H102,2)</f>
        <v>0</v>
      </c>
      <c r="K102" s="244" t="s">
        <v>208</v>
      </c>
      <c r="L102" s="249"/>
      <c r="M102" s="250" t="s">
        <v>32</v>
      </c>
      <c r="N102" s="251" t="s">
        <v>47</v>
      </c>
      <c r="O102" s="84"/>
      <c r="P102" s="205">
        <f>O102*H102</f>
        <v>0</v>
      </c>
      <c r="Q102" s="205">
        <v>0.0016000000000000001</v>
      </c>
      <c r="R102" s="205">
        <f>Q102*H102</f>
        <v>0.048000000000000001</v>
      </c>
      <c r="S102" s="205">
        <v>0</v>
      </c>
      <c r="T102" s="206">
        <f>S102*H102</f>
        <v>0</v>
      </c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R102" s="207" t="s">
        <v>138</v>
      </c>
      <c r="AT102" s="207" t="s">
        <v>135</v>
      </c>
      <c r="AU102" s="207" t="s">
        <v>84</v>
      </c>
      <c r="AY102" s="16" t="s">
        <v>120</v>
      </c>
      <c r="BE102" s="208">
        <f>IF(N102="základní",J102,0)</f>
        <v>0</v>
      </c>
      <c r="BF102" s="208">
        <f>IF(N102="snížená",J102,0)</f>
        <v>0</v>
      </c>
      <c r="BG102" s="208">
        <f>IF(N102="zákl. přenesená",J102,0)</f>
        <v>0</v>
      </c>
      <c r="BH102" s="208">
        <f>IF(N102="sníž. přenesená",J102,0)</f>
        <v>0</v>
      </c>
      <c r="BI102" s="208">
        <f>IF(N102="nulová",J102,0)</f>
        <v>0</v>
      </c>
      <c r="BJ102" s="16" t="s">
        <v>84</v>
      </c>
      <c r="BK102" s="208">
        <f>ROUND(I102*H102,2)</f>
        <v>0</v>
      </c>
      <c r="BL102" s="16" t="s">
        <v>139</v>
      </c>
      <c r="BM102" s="207" t="s">
        <v>172</v>
      </c>
    </row>
    <row r="103" s="2" customFormat="1" ht="16.5" customHeight="1">
      <c r="A103" s="38"/>
      <c r="B103" s="39"/>
      <c r="C103" s="242" t="s">
        <v>173</v>
      </c>
      <c r="D103" s="242" t="s">
        <v>135</v>
      </c>
      <c r="E103" s="243" t="s">
        <v>239</v>
      </c>
      <c r="F103" s="244" t="s">
        <v>240</v>
      </c>
      <c r="G103" s="245" t="s">
        <v>176</v>
      </c>
      <c r="H103" s="246">
        <v>70</v>
      </c>
      <c r="I103" s="247"/>
      <c r="J103" s="248">
        <f>ROUND(I103*H103,2)</f>
        <v>0</v>
      </c>
      <c r="K103" s="244" t="s">
        <v>208</v>
      </c>
      <c r="L103" s="249"/>
      <c r="M103" s="250" t="s">
        <v>32</v>
      </c>
      <c r="N103" s="251" t="s">
        <v>47</v>
      </c>
      <c r="O103" s="84"/>
      <c r="P103" s="205">
        <f>O103*H103</f>
        <v>0</v>
      </c>
      <c r="Q103" s="205">
        <v>0.00029999999999999997</v>
      </c>
      <c r="R103" s="205">
        <f>Q103*H103</f>
        <v>0.020999999999999998</v>
      </c>
      <c r="S103" s="205">
        <v>0</v>
      </c>
      <c r="T103" s="206">
        <f>S103*H103</f>
        <v>0</v>
      </c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R103" s="207" t="s">
        <v>138</v>
      </c>
      <c r="AT103" s="207" t="s">
        <v>135</v>
      </c>
      <c r="AU103" s="207" t="s">
        <v>84</v>
      </c>
      <c r="AY103" s="16" t="s">
        <v>120</v>
      </c>
      <c r="BE103" s="208">
        <f>IF(N103="základní",J103,0)</f>
        <v>0</v>
      </c>
      <c r="BF103" s="208">
        <f>IF(N103="snížená",J103,0)</f>
        <v>0</v>
      </c>
      <c r="BG103" s="208">
        <f>IF(N103="zákl. přenesená",J103,0)</f>
        <v>0</v>
      </c>
      <c r="BH103" s="208">
        <f>IF(N103="sníž. přenesená",J103,0)</f>
        <v>0</v>
      </c>
      <c r="BI103" s="208">
        <f>IF(N103="nulová",J103,0)</f>
        <v>0</v>
      </c>
      <c r="BJ103" s="16" t="s">
        <v>84</v>
      </c>
      <c r="BK103" s="208">
        <f>ROUND(I103*H103,2)</f>
        <v>0</v>
      </c>
      <c r="BL103" s="16" t="s">
        <v>139</v>
      </c>
      <c r="BM103" s="207" t="s">
        <v>177</v>
      </c>
    </row>
    <row r="104" s="2" customFormat="1" ht="16.5" customHeight="1">
      <c r="A104" s="38"/>
      <c r="B104" s="39"/>
      <c r="C104" s="242" t="s">
        <v>156</v>
      </c>
      <c r="D104" s="242" t="s">
        <v>135</v>
      </c>
      <c r="E104" s="243" t="s">
        <v>241</v>
      </c>
      <c r="F104" s="244" t="s">
        <v>242</v>
      </c>
      <c r="G104" s="245" t="s">
        <v>124</v>
      </c>
      <c r="H104" s="246">
        <v>20</v>
      </c>
      <c r="I104" s="247"/>
      <c r="J104" s="248">
        <f>ROUND(I104*H104,2)</f>
        <v>0</v>
      </c>
      <c r="K104" s="244" t="s">
        <v>208</v>
      </c>
      <c r="L104" s="249"/>
      <c r="M104" s="250" t="s">
        <v>32</v>
      </c>
      <c r="N104" s="251" t="s">
        <v>47</v>
      </c>
      <c r="O104" s="84"/>
      <c r="P104" s="205">
        <f>O104*H104</f>
        <v>0</v>
      </c>
      <c r="Q104" s="205">
        <v>5.0000000000000002E-05</v>
      </c>
      <c r="R104" s="205">
        <f>Q104*H104</f>
        <v>0.001</v>
      </c>
      <c r="S104" s="205">
        <v>0</v>
      </c>
      <c r="T104" s="206">
        <f>S104*H104</f>
        <v>0</v>
      </c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R104" s="207" t="s">
        <v>138</v>
      </c>
      <c r="AT104" s="207" t="s">
        <v>135</v>
      </c>
      <c r="AU104" s="207" t="s">
        <v>84</v>
      </c>
      <c r="AY104" s="16" t="s">
        <v>120</v>
      </c>
      <c r="BE104" s="208">
        <f>IF(N104="základní",J104,0)</f>
        <v>0</v>
      </c>
      <c r="BF104" s="208">
        <f>IF(N104="snížená",J104,0)</f>
        <v>0</v>
      </c>
      <c r="BG104" s="208">
        <f>IF(N104="zákl. přenesená",J104,0)</f>
        <v>0</v>
      </c>
      <c r="BH104" s="208">
        <f>IF(N104="sníž. přenesená",J104,0)</f>
        <v>0</v>
      </c>
      <c r="BI104" s="208">
        <f>IF(N104="nulová",J104,0)</f>
        <v>0</v>
      </c>
      <c r="BJ104" s="16" t="s">
        <v>84</v>
      </c>
      <c r="BK104" s="208">
        <f>ROUND(I104*H104,2)</f>
        <v>0</v>
      </c>
      <c r="BL104" s="16" t="s">
        <v>139</v>
      </c>
      <c r="BM104" s="207" t="s">
        <v>181</v>
      </c>
    </row>
    <row r="105" s="2" customFormat="1" ht="16.5" customHeight="1">
      <c r="A105" s="38"/>
      <c r="B105" s="39"/>
      <c r="C105" s="242" t="s">
        <v>182</v>
      </c>
      <c r="D105" s="242" t="s">
        <v>135</v>
      </c>
      <c r="E105" s="243" t="s">
        <v>243</v>
      </c>
      <c r="F105" s="244" t="s">
        <v>244</v>
      </c>
      <c r="G105" s="245" t="s">
        <v>245</v>
      </c>
      <c r="H105" s="246">
        <v>4</v>
      </c>
      <c r="I105" s="247"/>
      <c r="J105" s="248">
        <f>ROUND(I105*H105,2)</f>
        <v>0</v>
      </c>
      <c r="K105" s="244" t="s">
        <v>208</v>
      </c>
      <c r="L105" s="249"/>
      <c r="M105" s="250" t="s">
        <v>32</v>
      </c>
      <c r="N105" s="251" t="s">
        <v>47</v>
      </c>
      <c r="O105" s="84"/>
      <c r="P105" s="205">
        <f>O105*H105</f>
        <v>0</v>
      </c>
      <c r="Q105" s="205">
        <v>0.00010000000000000001</v>
      </c>
      <c r="R105" s="205">
        <f>Q105*H105</f>
        <v>0.00040000000000000002</v>
      </c>
      <c r="S105" s="205">
        <v>0</v>
      </c>
      <c r="T105" s="206">
        <f>S105*H105</f>
        <v>0</v>
      </c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R105" s="207" t="s">
        <v>138</v>
      </c>
      <c r="AT105" s="207" t="s">
        <v>135</v>
      </c>
      <c r="AU105" s="207" t="s">
        <v>84</v>
      </c>
      <c r="AY105" s="16" t="s">
        <v>120</v>
      </c>
      <c r="BE105" s="208">
        <f>IF(N105="základní",J105,0)</f>
        <v>0</v>
      </c>
      <c r="BF105" s="208">
        <f>IF(N105="snížená",J105,0)</f>
        <v>0</v>
      </c>
      <c r="BG105" s="208">
        <f>IF(N105="zákl. přenesená",J105,0)</f>
        <v>0</v>
      </c>
      <c r="BH105" s="208">
        <f>IF(N105="sníž. přenesená",J105,0)</f>
        <v>0</v>
      </c>
      <c r="BI105" s="208">
        <f>IF(N105="nulová",J105,0)</f>
        <v>0</v>
      </c>
      <c r="BJ105" s="16" t="s">
        <v>84</v>
      </c>
      <c r="BK105" s="208">
        <f>ROUND(I105*H105,2)</f>
        <v>0</v>
      </c>
      <c r="BL105" s="16" t="s">
        <v>139</v>
      </c>
      <c r="BM105" s="207" t="s">
        <v>185</v>
      </c>
    </row>
    <row r="106" s="2" customFormat="1" ht="16.5" customHeight="1">
      <c r="A106" s="38"/>
      <c r="B106" s="39"/>
      <c r="C106" s="242" t="s">
        <v>160</v>
      </c>
      <c r="D106" s="242" t="s">
        <v>135</v>
      </c>
      <c r="E106" s="243" t="s">
        <v>246</v>
      </c>
      <c r="F106" s="244" t="s">
        <v>247</v>
      </c>
      <c r="G106" s="245" t="s">
        <v>124</v>
      </c>
      <c r="H106" s="246">
        <v>4</v>
      </c>
      <c r="I106" s="247"/>
      <c r="J106" s="248">
        <f>ROUND(I106*H106,2)</f>
        <v>0</v>
      </c>
      <c r="K106" s="244" t="s">
        <v>208</v>
      </c>
      <c r="L106" s="249"/>
      <c r="M106" s="250" t="s">
        <v>32</v>
      </c>
      <c r="N106" s="251" t="s">
        <v>47</v>
      </c>
      <c r="O106" s="84"/>
      <c r="P106" s="205">
        <f>O106*H106</f>
        <v>0</v>
      </c>
      <c r="Q106" s="205">
        <v>0.0012800000000000001</v>
      </c>
      <c r="R106" s="205">
        <f>Q106*H106</f>
        <v>0.0051200000000000004</v>
      </c>
      <c r="S106" s="205">
        <v>0</v>
      </c>
      <c r="T106" s="206">
        <f>S106*H106</f>
        <v>0</v>
      </c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R106" s="207" t="s">
        <v>138</v>
      </c>
      <c r="AT106" s="207" t="s">
        <v>135</v>
      </c>
      <c r="AU106" s="207" t="s">
        <v>84</v>
      </c>
      <c r="AY106" s="16" t="s">
        <v>120</v>
      </c>
      <c r="BE106" s="208">
        <f>IF(N106="základní",J106,0)</f>
        <v>0</v>
      </c>
      <c r="BF106" s="208">
        <f>IF(N106="snížená",J106,0)</f>
        <v>0</v>
      </c>
      <c r="BG106" s="208">
        <f>IF(N106="zákl. přenesená",J106,0)</f>
        <v>0</v>
      </c>
      <c r="BH106" s="208">
        <f>IF(N106="sníž. přenesená",J106,0)</f>
        <v>0</v>
      </c>
      <c r="BI106" s="208">
        <f>IF(N106="nulová",J106,0)</f>
        <v>0</v>
      </c>
      <c r="BJ106" s="16" t="s">
        <v>84</v>
      </c>
      <c r="BK106" s="208">
        <f>ROUND(I106*H106,2)</f>
        <v>0</v>
      </c>
      <c r="BL106" s="16" t="s">
        <v>139</v>
      </c>
      <c r="BM106" s="207" t="s">
        <v>188</v>
      </c>
    </row>
    <row r="107" s="2" customFormat="1" ht="16.5" customHeight="1">
      <c r="A107" s="38"/>
      <c r="B107" s="39"/>
      <c r="C107" s="242" t="s">
        <v>8</v>
      </c>
      <c r="D107" s="242" t="s">
        <v>135</v>
      </c>
      <c r="E107" s="243" t="s">
        <v>248</v>
      </c>
      <c r="F107" s="244" t="s">
        <v>249</v>
      </c>
      <c r="G107" s="245" t="s">
        <v>124</v>
      </c>
      <c r="H107" s="246">
        <v>4</v>
      </c>
      <c r="I107" s="247"/>
      <c r="J107" s="248">
        <f>ROUND(I107*H107,2)</f>
        <v>0</v>
      </c>
      <c r="K107" s="244" t="s">
        <v>208</v>
      </c>
      <c r="L107" s="249"/>
      <c r="M107" s="250" t="s">
        <v>32</v>
      </c>
      <c r="N107" s="251" t="s">
        <v>47</v>
      </c>
      <c r="O107" s="84"/>
      <c r="P107" s="205">
        <f>O107*H107</f>
        <v>0</v>
      </c>
      <c r="Q107" s="205">
        <v>0.00012</v>
      </c>
      <c r="R107" s="205">
        <f>Q107*H107</f>
        <v>0.00048000000000000001</v>
      </c>
      <c r="S107" s="205">
        <v>0</v>
      </c>
      <c r="T107" s="206">
        <f>S107*H107</f>
        <v>0</v>
      </c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R107" s="207" t="s">
        <v>138</v>
      </c>
      <c r="AT107" s="207" t="s">
        <v>135</v>
      </c>
      <c r="AU107" s="207" t="s">
        <v>84</v>
      </c>
      <c r="AY107" s="16" t="s">
        <v>120</v>
      </c>
      <c r="BE107" s="208">
        <f>IF(N107="základní",J107,0)</f>
        <v>0</v>
      </c>
      <c r="BF107" s="208">
        <f>IF(N107="snížená",J107,0)</f>
        <v>0</v>
      </c>
      <c r="BG107" s="208">
        <f>IF(N107="zákl. přenesená",J107,0)</f>
        <v>0</v>
      </c>
      <c r="BH107" s="208">
        <f>IF(N107="sníž. přenesená",J107,0)</f>
        <v>0</v>
      </c>
      <c r="BI107" s="208">
        <f>IF(N107="nulová",J107,0)</f>
        <v>0</v>
      </c>
      <c r="BJ107" s="16" t="s">
        <v>84</v>
      </c>
      <c r="BK107" s="208">
        <f>ROUND(I107*H107,2)</f>
        <v>0</v>
      </c>
      <c r="BL107" s="16" t="s">
        <v>139</v>
      </c>
      <c r="BM107" s="207" t="s">
        <v>191</v>
      </c>
    </row>
    <row r="108" s="2" customFormat="1" ht="16.5" customHeight="1">
      <c r="A108" s="38"/>
      <c r="B108" s="39"/>
      <c r="C108" s="242" t="s">
        <v>164</v>
      </c>
      <c r="D108" s="242" t="s">
        <v>135</v>
      </c>
      <c r="E108" s="243" t="s">
        <v>250</v>
      </c>
      <c r="F108" s="244" t="s">
        <v>251</v>
      </c>
      <c r="G108" s="245" t="s">
        <v>176</v>
      </c>
      <c r="H108" s="246">
        <v>30</v>
      </c>
      <c r="I108" s="247"/>
      <c r="J108" s="248">
        <f>ROUND(I108*H108,2)</f>
        <v>0</v>
      </c>
      <c r="K108" s="244" t="s">
        <v>208</v>
      </c>
      <c r="L108" s="249"/>
      <c r="M108" s="250" t="s">
        <v>32</v>
      </c>
      <c r="N108" s="251" t="s">
        <v>47</v>
      </c>
      <c r="O108" s="84"/>
      <c r="P108" s="205">
        <f>O108*H108</f>
        <v>0</v>
      </c>
      <c r="Q108" s="205">
        <v>0.00040999999999999999</v>
      </c>
      <c r="R108" s="205">
        <f>Q108*H108</f>
        <v>0.0123</v>
      </c>
      <c r="S108" s="205">
        <v>0</v>
      </c>
      <c r="T108" s="206">
        <f>S108*H108</f>
        <v>0</v>
      </c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R108" s="207" t="s">
        <v>138</v>
      </c>
      <c r="AT108" s="207" t="s">
        <v>135</v>
      </c>
      <c r="AU108" s="207" t="s">
        <v>84</v>
      </c>
      <c r="AY108" s="16" t="s">
        <v>120</v>
      </c>
      <c r="BE108" s="208">
        <f>IF(N108="základní",J108,0)</f>
        <v>0</v>
      </c>
      <c r="BF108" s="208">
        <f>IF(N108="snížená",J108,0)</f>
        <v>0</v>
      </c>
      <c r="BG108" s="208">
        <f>IF(N108="zákl. přenesená",J108,0)</f>
        <v>0</v>
      </c>
      <c r="BH108" s="208">
        <f>IF(N108="sníž. přenesená",J108,0)</f>
        <v>0</v>
      </c>
      <c r="BI108" s="208">
        <f>IF(N108="nulová",J108,0)</f>
        <v>0</v>
      </c>
      <c r="BJ108" s="16" t="s">
        <v>84</v>
      </c>
      <c r="BK108" s="208">
        <f>ROUND(I108*H108,2)</f>
        <v>0</v>
      </c>
      <c r="BL108" s="16" t="s">
        <v>139</v>
      </c>
      <c r="BM108" s="207" t="s">
        <v>194</v>
      </c>
    </row>
    <row r="109" s="2" customFormat="1" ht="16.5" customHeight="1">
      <c r="A109" s="38"/>
      <c r="B109" s="39"/>
      <c r="C109" s="242" t="s">
        <v>195</v>
      </c>
      <c r="D109" s="242" t="s">
        <v>135</v>
      </c>
      <c r="E109" s="243" t="s">
        <v>252</v>
      </c>
      <c r="F109" s="244" t="s">
        <v>253</v>
      </c>
      <c r="G109" s="245" t="s">
        <v>163</v>
      </c>
      <c r="H109" s="246">
        <v>20</v>
      </c>
      <c r="I109" s="247"/>
      <c r="J109" s="248">
        <f>ROUND(I109*H109,2)</f>
        <v>0</v>
      </c>
      <c r="K109" s="244" t="s">
        <v>208</v>
      </c>
      <c r="L109" s="249"/>
      <c r="M109" s="250" t="s">
        <v>32</v>
      </c>
      <c r="N109" s="251" t="s">
        <v>47</v>
      </c>
      <c r="O109" s="84"/>
      <c r="P109" s="205">
        <f>O109*H109</f>
        <v>0</v>
      </c>
      <c r="Q109" s="205">
        <v>0.001</v>
      </c>
      <c r="R109" s="205">
        <f>Q109*H109</f>
        <v>0.02</v>
      </c>
      <c r="S109" s="205">
        <v>0</v>
      </c>
      <c r="T109" s="206">
        <f>S109*H109</f>
        <v>0</v>
      </c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R109" s="207" t="s">
        <v>138</v>
      </c>
      <c r="AT109" s="207" t="s">
        <v>135</v>
      </c>
      <c r="AU109" s="207" t="s">
        <v>84</v>
      </c>
      <c r="AY109" s="16" t="s">
        <v>120</v>
      </c>
      <c r="BE109" s="208">
        <f>IF(N109="základní",J109,0)</f>
        <v>0</v>
      </c>
      <c r="BF109" s="208">
        <f>IF(N109="snížená",J109,0)</f>
        <v>0</v>
      </c>
      <c r="BG109" s="208">
        <f>IF(N109="zákl. přenesená",J109,0)</f>
        <v>0</v>
      </c>
      <c r="BH109" s="208">
        <f>IF(N109="sníž. přenesená",J109,0)</f>
        <v>0</v>
      </c>
      <c r="BI109" s="208">
        <f>IF(N109="nulová",J109,0)</f>
        <v>0</v>
      </c>
      <c r="BJ109" s="16" t="s">
        <v>84</v>
      </c>
      <c r="BK109" s="208">
        <f>ROUND(I109*H109,2)</f>
        <v>0</v>
      </c>
      <c r="BL109" s="16" t="s">
        <v>139</v>
      </c>
      <c r="BM109" s="207" t="s">
        <v>198</v>
      </c>
    </row>
    <row r="110" s="2" customFormat="1" ht="16.5" customHeight="1">
      <c r="A110" s="38"/>
      <c r="B110" s="39"/>
      <c r="C110" s="242" t="s">
        <v>169</v>
      </c>
      <c r="D110" s="242" t="s">
        <v>135</v>
      </c>
      <c r="E110" s="243" t="s">
        <v>254</v>
      </c>
      <c r="F110" s="244" t="s">
        <v>255</v>
      </c>
      <c r="G110" s="245" t="s">
        <v>163</v>
      </c>
      <c r="H110" s="246">
        <v>20</v>
      </c>
      <c r="I110" s="247"/>
      <c r="J110" s="248">
        <f>ROUND(I110*H110,2)</f>
        <v>0</v>
      </c>
      <c r="K110" s="244" t="s">
        <v>208</v>
      </c>
      <c r="L110" s="249"/>
      <c r="M110" s="250" t="s">
        <v>32</v>
      </c>
      <c r="N110" s="251" t="s">
        <v>47</v>
      </c>
      <c r="O110" s="84"/>
      <c r="P110" s="205">
        <f>O110*H110</f>
        <v>0</v>
      </c>
      <c r="Q110" s="205">
        <v>0.001</v>
      </c>
      <c r="R110" s="205">
        <f>Q110*H110</f>
        <v>0.02</v>
      </c>
      <c r="S110" s="205">
        <v>0</v>
      </c>
      <c r="T110" s="206">
        <f>S110*H110</f>
        <v>0</v>
      </c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R110" s="207" t="s">
        <v>138</v>
      </c>
      <c r="AT110" s="207" t="s">
        <v>135</v>
      </c>
      <c r="AU110" s="207" t="s">
        <v>84</v>
      </c>
      <c r="AY110" s="16" t="s">
        <v>120</v>
      </c>
      <c r="BE110" s="208">
        <f>IF(N110="základní",J110,0)</f>
        <v>0</v>
      </c>
      <c r="BF110" s="208">
        <f>IF(N110="snížená",J110,0)</f>
        <v>0</v>
      </c>
      <c r="BG110" s="208">
        <f>IF(N110="zákl. přenesená",J110,0)</f>
        <v>0</v>
      </c>
      <c r="BH110" s="208">
        <f>IF(N110="sníž. přenesená",J110,0)</f>
        <v>0</v>
      </c>
      <c r="BI110" s="208">
        <f>IF(N110="nulová",J110,0)</f>
        <v>0</v>
      </c>
      <c r="BJ110" s="16" t="s">
        <v>84</v>
      </c>
      <c r="BK110" s="208">
        <f>ROUND(I110*H110,2)</f>
        <v>0</v>
      </c>
      <c r="BL110" s="16" t="s">
        <v>139</v>
      </c>
      <c r="BM110" s="207" t="s">
        <v>256</v>
      </c>
    </row>
    <row r="111" s="2" customFormat="1" ht="16.5" customHeight="1">
      <c r="A111" s="38"/>
      <c r="B111" s="39"/>
      <c r="C111" s="196" t="s">
        <v>257</v>
      </c>
      <c r="D111" s="196" t="s">
        <v>121</v>
      </c>
      <c r="E111" s="197" t="s">
        <v>258</v>
      </c>
      <c r="F111" s="198" t="s">
        <v>259</v>
      </c>
      <c r="G111" s="199" t="s">
        <v>124</v>
      </c>
      <c r="H111" s="200">
        <v>1</v>
      </c>
      <c r="I111" s="201"/>
      <c r="J111" s="202">
        <f>ROUND(I111*H111,2)</f>
        <v>0</v>
      </c>
      <c r="K111" s="198" t="s">
        <v>208</v>
      </c>
      <c r="L111" s="44"/>
      <c r="M111" s="203" t="s">
        <v>32</v>
      </c>
      <c r="N111" s="204" t="s">
        <v>47</v>
      </c>
      <c r="O111" s="84"/>
      <c r="P111" s="205">
        <f>O111*H111</f>
        <v>0</v>
      </c>
      <c r="Q111" s="205">
        <v>0</v>
      </c>
      <c r="R111" s="205">
        <f>Q111*H111</f>
        <v>0</v>
      </c>
      <c r="S111" s="205">
        <v>0</v>
      </c>
      <c r="T111" s="206">
        <f>S111*H111</f>
        <v>0</v>
      </c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R111" s="207" t="s">
        <v>126</v>
      </c>
      <c r="AT111" s="207" t="s">
        <v>121</v>
      </c>
      <c r="AU111" s="207" t="s">
        <v>84</v>
      </c>
      <c r="AY111" s="16" t="s">
        <v>120</v>
      </c>
      <c r="BE111" s="208">
        <f>IF(N111="základní",J111,0)</f>
        <v>0</v>
      </c>
      <c r="BF111" s="208">
        <f>IF(N111="snížená",J111,0)</f>
        <v>0</v>
      </c>
      <c r="BG111" s="208">
        <f>IF(N111="zákl. přenesená",J111,0)</f>
        <v>0</v>
      </c>
      <c r="BH111" s="208">
        <f>IF(N111="sníž. přenesená",J111,0)</f>
        <v>0</v>
      </c>
      <c r="BI111" s="208">
        <f>IF(N111="nulová",J111,0)</f>
        <v>0</v>
      </c>
      <c r="BJ111" s="16" t="s">
        <v>84</v>
      </c>
      <c r="BK111" s="208">
        <f>ROUND(I111*H111,2)</f>
        <v>0</v>
      </c>
      <c r="BL111" s="16" t="s">
        <v>126</v>
      </c>
      <c r="BM111" s="207" t="s">
        <v>260</v>
      </c>
    </row>
    <row r="112" s="2" customFormat="1">
      <c r="A112" s="38"/>
      <c r="B112" s="39"/>
      <c r="C112" s="40"/>
      <c r="D112" s="257" t="s">
        <v>209</v>
      </c>
      <c r="E112" s="40"/>
      <c r="F112" s="258" t="s">
        <v>261</v>
      </c>
      <c r="G112" s="40"/>
      <c r="H112" s="40"/>
      <c r="I112" s="259"/>
      <c r="J112" s="40"/>
      <c r="K112" s="40"/>
      <c r="L112" s="44"/>
      <c r="M112" s="260"/>
      <c r="N112" s="261"/>
      <c r="O112" s="84"/>
      <c r="P112" s="84"/>
      <c r="Q112" s="84"/>
      <c r="R112" s="84"/>
      <c r="S112" s="84"/>
      <c r="T112" s="85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T112" s="16" t="s">
        <v>209</v>
      </c>
      <c r="AU112" s="16" t="s">
        <v>84</v>
      </c>
    </row>
    <row r="113" s="2" customFormat="1" ht="16.5" customHeight="1">
      <c r="A113" s="38"/>
      <c r="B113" s="39"/>
      <c r="C113" s="196" t="s">
        <v>172</v>
      </c>
      <c r="D113" s="196" t="s">
        <v>121</v>
      </c>
      <c r="E113" s="197" t="s">
        <v>262</v>
      </c>
      <c r="F113" s="198" t="s">
        <v>263</v>
      </c>
      <c r="G113" s="199" t="s">
        <v>124</v>
      </c>
      <c r="H113" s="200">
        <v>2</v>
      </c>
      <c r="I113" s="201"/>
      <c r="J113" s="202">
        <f>ROUND(I113*H113,2)</f>
        <v>0</v>
      </c>
      <c r="K113" s="198" t="s">
        <v>208</v>
      </c>
      <c r="L113" s="44"/>
      <c r="M113" s="203" t="s">
        <v>32</v>
      </c>
      <c r="N113" s="204" t="s">
        <v>47</v>
      </c>
      <c r="O113" s="84"/>
      <c r="P113" s="205">
        <f>O113*H113</f>
        <v>0</v>
      </c>
      <c r="Q113" s="205">
        <v>0</v>
      </c>
      <c r="R113" s="205">
        <f>Q113*H113</f>
        <v>0</v>
      </c>
      <c r="S113" s="205">
        <v>0</v>
      </c>
      <c r="T113" s="206">
        <f>S113*H113</f>
        <v>0</v>
      </c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R113" s="207" t="s">
        <v>126</v>
      </c>
      <c r="AT113" s="207" t="s">
        <v>121</v>
      </c>
      <c r="AU113" s="207" t="s">
        <v>84</v>
      </c>
      <c r="AY113" s="16" t="s">
        <v>120</v>
      </c>
      <c r="BE113" s="208">
        <f>IF(N113="základní",J113,0)</f>
        <v>0</v>
      </c>
      <c r="BF113" s="208">
        <f>IF(N113="snížená",J113,0)</f>
        <v>0</v>
      </c>
      <c r="BG113" s="208">
        <f>IF(N113="zákl. přenesená",J113,0)</f>
        <v>0</v>
      </c>
      <c r="BH113" s="208">
        <f>IF(N113="sníž. přenesená",J113,0)</f>
        <v>0</v>
      </c>
      <c r="BI113" s="208">
        <f>IF(N113="nulová",J113,0)</f>
        <v>0</v>
      </c>
      <c r="BJ113" s="16" t="s">
        <v>84</v>
      </c>
      <c r="BK113" s="208">
        <f>ROUND(I113*H113,2)</f>
        <v>0</v>
      </c>
      <c r="BL113" s="16" t="s">
        <v>126</v>
      </c>
      <c r="BM113" s="207" t="s">
        <v>264</v>
      </c>
    </row>
    <row r="114" s="2" customFormat="1">
      <c r="A114" s="38"/>
      <c r="B114" s="39"/>
      <c r="C114" s="40"/>
      <c r="D114" s="257" t="s">
        <v>209</v>
      </c>
      <c r="E114" s="40"/>
      <c r="F114" s="258" t="s">
        <v>265</v>
      </c>
      <c r="G114" s="40"/>
      <c r="H114" s="40"/>
      <c r="I114" s="259"/>
      <c r="J114" s="40"/>
      <c r="K114" s="40"/>
      <c r="L114" s="44"/>
      <c r="M114" s="260"/>
      <c r="N114" s="261"/>
      <c r="O114" s="84"/>
      <c r="P114" s="84"/>
      <c r="Q114" s="84"/>
      <c r="R114" s="84"/>
      <c r="S114" s="84"/>
      <c r="T114" s="85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T114" s="16" t="s">
        <v>209</v>
      </c>
      <c r="AU114" s="16" t="s">
        <v>84</v>
      </c>
    </row>
    <row r="115" s="2" customFormat="1" ht="16.5" customHeight="1">
      <c r="A115" s="38"/>
      <c r="B115" s="39"/>
      <c r="C115" s="196" t="s">
        <v>7</v>
      </c>
      <c r="D115" s="196" t="s">
        <v>121</v>
      </c>
      <c r="E115" s="197" t="s">
        <v>266</v>
      </c>
      <c r="F115" s="198" t="s">
        <v>267</v>
      </c>
      <c r="G115" s="199" t="s">
        <v>124</v>
      </c>
      <c r="H115" s="200">
        <v>1</v>
      </c>
      <c r="I115" s="201"/>
      <c r="J115" s="202">
        <f>ROUND(I115*H115,2)</f>
        <v>0</v>
      </c>
      <c r="K115" s="198" t="s">
        <v>208</v>
      </c>
      <c r="L115" s="44"/>
      <c r="M115" s="203" t="s">
        <v>32</v>
      </c>
      <c r="N115" s="204" t="s">
        <v>47</v>
      </c>
      <c r="O115" s="84"/>
      <c r="P115" s="205">
        <f>O115*H115</f>
        <v>0</v>
      </c>
      <c r="Q115" s="205">
        <v>0</v>
      </c>
      <c r="R115" s="205">
        <f>Q115*H115</f>
        <v>0</v>
      </c>
      <c r="S115" s="205">
        <v>0.034000000000000002</v>
      </c>
      <c r="T115" s="206">
        <f>S115*H115</f>
        <v>0.034000000000000002</v>
      </c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R115" s="207" t="s">
        <v>84</v>
      </c>
      <c r="AT115" s="207" t="s">
        <v>121</v>
      </c>
      <c r="AU115" s="207" t="s">
        <v>84</v>
      </c>
      <c r="AY115" s="16" t="s">
        <v>120</v>
      </c>
      <c r="BE115" s="208">
        <f>IF(N115="základní",J115,0)</f>
        <v>0</v>
      </c>
      <c r="BF115" s="208">
        <f>IF(N115="snížená",J115,0)</f>
        <v>0</v>
      </c>
      <c r="BG115" s="208">
        <f>IF(N115="zákl. přenesená",J115,0)</f>
        <v>0</v>
      </c>
      <c r="BH115" s="208">
        <f>IF(N115="sníž. přenesená",J115,0)</f>
        <v>0</v>
      </c>
      <c r="BI115" s="208">
        <f>IF(N115="nulová",J115,0)</f>
        <v>0</v>
      </c>
      <c r="BJ115" s="16" t="s">
        <v>84</v>
      </c>
      <c r="BK115" s="208">
        <f>ROUND(I115*H115,2)</f>
        <v>0</v>
      </c>
      <c r="BL115" s="16" t="s">
        <v>84</v>
      </c>
      <c r="BM115" s="207" t="s">
        <v>268</v>
      </c>
    </row>
    <row r="116" s="2" customFormat="1">
      <c r="A116" s="38"/>
      <c r="B116" s="39"/>
      <c r="C116" s="40"/>
      <c r="D116" s="257" t="s">
        <v>209</v>
      </c>
      <c r="E116" s="40"/>
      <c r="F116" s="258" t="s">
        <v>269</v>
      </c>
      <c r="G116" s="40"/>
      <c r="H116" s="40"/>
      <c r="I116" s="259"/>
      <c r="J116" s="40"/>
      <c r="K116" s="40"/>
      <c r="L116" s="44"/>
      <c r="M116" s="260"/>
      <c r="N116" s="261"/>
      <c r="O116" s="84"/>
      <c r="P116" s="84"/>
      <c r="Q116" s="84"/>
      <c r="R116" s="84"/>
      <c r="S116" s="84"/>
      <c r="T116" s="85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T116" s="16" t="s">
        <v>209</v>
      </c>
      <c r="AU116" s="16" t="s">
        <v>84</v>
      </c>
    </row>
    <row r="117" s="2" customFormat="1" ht="16.5" customHeight="1">
      <c r="A117" s="38"/>
      <c r="B117" s="39"/>
      <c r="C117" s="196" t="s">
        <v>177</v>
      </c>
      <c r="D117" s="196" t="s">
        <v>121</v>
      </c>
      <c r="E117" s="197" t="s">
        <v>270</v>
      </c>
      <c r="F117" s="198" t="s">
        <v>271</v>
      </c>
      <c r="G117" s="199" t="s">
        <v>124</v>
      </c>
      <c r="H117" s="200">
        <v>2</v>
      </c>
      <c r="I117" s="201"/>
      <c r="J117" s="202">
        <f>ROUND(I117*H117,2)</f>
        <v>0</v>
      </c>
      <c r="K117" s="198" t="s">
        <v>208</v>
      </c>
      <c r="L117" s="44"/>
      <c r="M117" s="203" t="s">
        <v>32</v>
      </c>
      <c r="N117" s="204" t="s">
        <v>47</v>
      </c>
      <c r="O117" s="84"/>
      <c r="P117" s="205">
        <f>O117*H117</f>
        <v>0</v>
      </c>
      <c r="Q117" s="205">
        <v>0</v>
      </c>
      <c r="R117" s="205">
        <f>Q117*H117</f>
        <v>0</v>
      </c>
      <c r="S117" s="205">
        <v>0.039</v>
      </c>
      <c r="T117" s="206">
        <f>S117*H117</f>
        <v>0.078</v>
      </c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R117" s="207" t="s">
        <v>84</v>
      </c>
      <c r="AT117" s="207" t="s">
        <v>121</v>
      </c>
      <c r="AU117" s="207" t="s">
        <v>84</v>
      </c>
      <c r="AY117" s="16" t="s">
        <v>120</v>
      </c>
      <c r="BE117" s="208">
        <f>IF(N117="základní",J117,0)</f>
        <v>0</v>
      </c>
      <c r="BF117" s="208">
        <f>IF(N117="snížená",J117,0)</f>
        <v>0</v>
      </c>
      <c r="BG117" s="208">
        <f>IF(N117="zákl. přenesená",J117,0)</f>
        <v>0</v>
      </c>
      <c r="BH117" s="208">
        <f>IF(N117="sníž. přenesená",J117,0)</f>
        <v>0</v>
      </c>
      <c r="BI117" s="208">
        <f>IF(N117="nulová",J117,0)</f>
        <v>0</v>
      </c>
      <c r="BJ117" s="16" t="s">
        <v>84</v>
      </c>
      <c r="BK117" s="208">
        <f>ROUND(I117*H117,2)</f>
        <v>0</v>
      </c>
      <c r="BL117" s="16" t="s">
        <v>84</v>
      </c>
      <c r="BM117" s="207" t="s">
        <v>272</v>
      </c>
    </row>
    <row r="118" s="2" customFormat="1">
      <c r="A118" s="38"/>
      <c r="B118" s="39"/>
      <c r="C118" s="40"/>
      <c r="D118" s="257" t="s">
        <v>209</v>
      </c>
      <c r="E118" s="40"/>
      <c r="F118" s="258" t="s">
        <v>273</v>
      </c>
      <c r="G118" s="40"/>
      <c r="H118" s="40"/>
      <c r="I118" s="259"/>
      <c r="J118" s="40"/>
      <c r="K118" s="40"/>
      <c r="L118" s="44"/>
      <c r="M118" s="260"/>
      <c r="N118" s="261"/>
      <c r="O118" s="84"/>
      <c r="P118" s="84"/>
      <c r="Q118" s="84"/>
      <c r="R118" s="84"/>
      <c r="S118" s="84"/>
      <c r="T118" s="85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T118" s="16" t="s">
        <v>209</v>
      </c>
      <c r="AU118" s="16" t="s">
        <v>84</v>
      </c>
    </row>
    <row r="119" s="2" customFormat="1" ht="16.5" customHeight="1">
      <c r="A119" s="38"/>
      <c r="B119" s="39"/>
      <c r="C119" s="196" t="s">
        <v>274</v>
      </c>
      <c r="D119" s="196" t="s">
        <v>121</v>
      </c>
      <c r="E119" s="197" t="s">
        <v>275</v>
      </c>
      <c r="F119" s="198" t="s">
        <v>276</v>
      </c>
      <c r="G119" s="199" t="s">
        <v>176</v>
      </c>
      <c r="H119" s="200">
        <v>60</v>
      </c>
      <c r="I119" s="201"/>
      <c r="J119" s="202">
        <f>ROUND(I119*H119,2)</f>
        <v>0</v>
      </c>
      <c r="K119" s="198" t="s">
        <v>208</v>
      </c>
      <c r="L119" s="44"/>
      <c r="M119" s="203" t="s">
        <v>32</v>
      </c>
      <c r="N119" s="204" t="s">
        <v>47</v>
      </c>
      <c r="O119" s="84"/>
      <c r="P119" s="205">
        <f>O119*H119</f>
        <v>0</v>
      </c>
      <c r="Q119" s="205">
        <v>0</v>
      </c>
      <c r="R119" s="205">
        <f>Q119*H119</f>
        <v>0</v>
      </c>
      <c r="S119" s="205">
        <v>0</v>
      </c>
      <c r="T119" s="206">
        <f>S119*H119</f>
        <v>0</v>
      </c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R119" s="207" t="s">
        <v>126</v>
      </c>
      <c r="AT119" s="207" t="s">
        <v>121</v>
      </c>
      <c r="AU119" s="207" t="s">
        <v>84</v>
      </c>
      <c r="AY119" s="16" t="s">
        <v>120</v>
      </c>
      <c r="BE119" s="208">
        <f>IF(N119="základní",J119,0)</f>
        <v>0</v>
      </c>
      <c r="BF119" s="208">
        <f>IF(N119="snížená",J119,0)</f>
        <v>0</v>
      </c>
      <c r="BG119" s="208">
        <f>IF(N119="zákl. přenesená",J119,0)</f>
        <v>0</v>
      </c>
      <c r="BH119" s="208">
        <f>IF(N119="sníž. přenesená",J119,0)</f>
        <v>0</v>
      </c>
      <c r="BI119" s="208">
        <f>IF(N119="nulová",J119,0)</f>
        <v>0</v>
      </c>
      <c r="BJ119" s="16" t="s">
        <v>84</v>
      </c>
      <c r="BK119" s="208">
        <f>ROUND(I119*H119,2)</f>
        <v>0</v>
      </c>
      <c r="BL119" s="16" t="s">
        <v>126</v>
      </c>
      <c r="BM119" s="207" t="s">
        <v>277</v>
      </c>
    </row>
    <row r="120" s="2" customFormat="1">
      <c r="A120" s="38"/>
      <c r="B120" s="39"/>
      <c r="C120" s="40"/>
      <c r="D120" s="257" t="s">
        <v>209</v>
      </c>
      <c r="E120" s="40"/>
      <c r="F120" s="258" t="s">
        <v>278</v>
      </c>
      <c r="G120" s="40"/>
      <c r="H120" s="40"/>
      <c r="I120" s="259"/>
      <c r="J120" s="40"/>
      <c r="K120" s="40"/>
      <c r="L120" s="44"/>
      <c r="M120" s="260"/>
      <c r="N120" s="261"/>
      <c r="O120" s="84"/>
      <c r="P120" s="84"/>
      <c r="Q120" s="84"/>
      <c r="R120" s="84"/>
      <c r="S120" s="84"/>
      <c r="T120" s="85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T120" s="16" t="s">
        <v>209</v>
      </c>
      <c r="AU120" s="16" t="s">
        <v>84</v>
      </c>
    </row>
    <row r="121" s="2" customFormat="1" ht="16.5" customHeight="1">
      <c r="A121" s="38"/>
      <c r="B121" s="39"/>
      <c r="C121" s="196" t="s">
        <v>181</v>
      </c>
      <c r="D121" s="196" t="s">
        <v>121</v>
      </c>
      <c r="E121" s="197" t="s">
        <v>279</v>
      </c>
      <c r="F121" s="198" t="s">
        <v>280</v>
      </c>
      <c r="G121" s="199" t="s">
        <v>176</v>
      </c>
      <c r="H121" s="200">
        <v>50</v>
      </c>
      <c r="I121" s="201"/>
      <c r="J121" s="202">
        <f>ROUND(I121*H121,2)</f>
        <v>0</v>
      </c>
      <c r="K121" s="198" t="s">
        <v>208</v>
      </c>
      <c r="L121" s="44"/>
      <c r="M121" s="203" t="s">
        <v>32</v>
      </c>
      <c r="N121" s="204" t="s">
        <v>47</v>
      </c>
      <c r="O121" s="84"/>
      <c r="P121" s="205">
        <f>O121*H121</f>
        <v>0</v>
      </c>
      <c r="Q121" s="205">
        <v>0</v>
      </c>
      <c r="R121" s="205">
        <f>Q121*H121</f>
        <v>0</v>
      </c>
      <c r="S121" s="205">
        <v>0</v>
      </c>
      <c r="T121" s="206">
        <f>S121*H121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R121" s="207" t="s">
        <v>126</v>
      </c>
      <c r="AT121" s="207" t="s">
        <v>121</v>
      </c>
      <c r="AU121" s="207" t="s">
        <v>84</v>
      </c>
      <c r="AY121" s="16" t="s">
        <v>120</v>
      </c>
      <c r="BE121" s="208">
        <f>IF(N121="základní",J121,0)</f>
        <v>0</v>
      </c>
      <c r="BF121" s="208">
        <f>IF(N121="snížená",J121,0)</f>
        <v>0</v>
      </c>
      <c r="BG121" s="208">
        <f>IF(N121="zákl. přenesená",J121,0)</f>
        <v>0</v>
      </c>
      <c r="BH121" s="208">
        <f>IF(N121="sníž. přenesená",J121,0)</f>
        <v>0</v>
      </c>
      <c r="BI121" s="208">
        <f>IF(N121="nulová",J121,0)</f>
        <v>0</v>
      </c>
      <c r="BJ121" s="16" t="s">
        <v>84</v>
      </c>
      <c r="BK121" s="208">
        <f>ROUND(I121*H121,2)</f>
        <v>0</v>
      </c>
      <c r="BL121" s="16" t="s">
        <v>126</v>
      </c>
      <c r="BM121" s="207" t="s">
        <v>281</v>
      </c>
    </row>
    <row r="122" s="2" customFormat="1">
      <c r="A122" s="38"/>
      <c r="B122" s="39"/>
      <c r="C122" s="40"/>
      <c r="D122" s="257" t="s">
        <v>209</v>
      </c>
      <c r="E122" s="40"/>
      <c r="F122" s="258" t="s">
        <v>282</v>
      </c>
      <c r="G122" s="40"/>
      <c r="H122" s="40"/>
      <c r="I122" s="259"/>
      <c r="J122" s="40"/>
      <c r="K122" s="40"/>
      <c r="L122" s="44"/>
      <c r="M122" s="260"/>
      <c r="N122" s="261"/>
      <c r="O122" s="84"/>
      <c r="P122" s="84"/>
      <c r="Q122" s="84"/>
      <c r="R122" s="84"/>
      <c r="S122" s="84"/>
      <c r="T122" s="85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T122" s="16" t="s">
        <v>209</v>
      </c>
      <c r="AU122" s="16" t="s">
        <v>84</v>
      </c>
    </row>
    <row r="123" s="2" customFormat="1" ht="16.5" customHeight="1">
      <c r="A123" s="38"/>
      <c r="B123" s="39"/>
      <c r="C123" s="196" t="s">
        <v>283</v>
      </c>
      <c r="D123" s="196" t="s">
        <v>121</v>
      </c>
      <c r="E123" s="197" t="s">
        <v>284</v>
      </c>
      <c r="F123" s="198" t="s">
        <v>285</v>
      </c>
      <c r="G123" s="199" t="s">
        <v>124</v>
      </c>
      <c r="H123" s="200">
        <v>10</v>
      </c>
      <c r="I123" s="201"/>
      <c r="J123" s="202">
        <f>ROUND(I123*H123,2)</f>
        <v>0</v>
      </c>
      <c r="K123" s="198" t="s">
        <v>208</v>
      </c>
      <c r="L123" s="44"/>
      <c r="M123" s="203" t="s">
        <v>32</v>
      </c>
      <c r="N123" s="204" t="s">
        <v>47</v>
      </c>
      <c r="O123" s="84"/>
      <c r="P123" s="205">
        <f>O123*H123</f>
        <v>0</v>
      </c>
      <c r="Q123" s="205">
        <v>0</v>
      </c>
      <c r="R123" s="205">
        <f>Q123*H123</f>
        <v>0</v>
      </c>
      <c r="S123" s="205">
        <v>0</v>
      </c>
      <c r="T123" s="206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07" t="s">
        <v>126</v>
      </c>
      <c r="AT123" s="207" t="s">
        <v>121</v>
      </c>
      <c r="AU123" s="207" t="s">
        <v>84</v>
      </c>
      <c r="AY123" s="16" t="s">
        <v>120</v>
      </c>
      <c r="BE123" s="208">
        <f>IF(N123="základní",J123,0)</f>
        <v>0</v>
      </c>
      <c r="BF123" s="208">
        <f>IF(N123="snížená",J123,0)</f>
        <v>0</v>
      </c>
      <c r="BG123" s="208">
        <f>IF(N123="zákl. přenesená",J123,0)</f>
        <v>0</v>
      </c>
      <c r="BH123" s="208">
        <f>IF(N123="sníž. přenesená",J123,0)</f>
        <v>0</v>
      </c>
      <c r="BI123" s="208">
        <f>IF(N123="nulová",J123,0)</f>
        <v>0</v>
      </c>
      <c r="BJ123" s="16" t="s">
        <v>84</v>
      </c>
      <c r="BK123" s="208">
        <f>ROUND(I123*H123,2)</f>
        <v>0</v>
      </c>
      <c r="BL123" s="16" t="s">
        <v>126</v>
      </c>
      <c r="BM123" s="207" t="s">
        <v>286</v>
      </c>
    </row>
    <row r="124" s="2" customFormat="1">
      <c r="A124" s="38"/>
      <c r="B124" s="39"/>
      <c r="C124" s="40"/>
      <c r="D124" s="257" t="s">
        <v>209</v>
      </c>
      <c r="E124" s="40"/>
      <c r="F124" s="258" t="s">
        <v>287</v>
      </c>
      <c r="G124" s="40"/>
      <c r="H124" s="40"/>
      <c r="I124" s="259"/>
      <c r="J124" s="40"/>
      <c r="K124" s="40"/>
      <c r="L124" s="44"/>
      <c r="M124" s="260"/>
      <c r="N124" s="261"/>
      <c r="O124" s="84"/>
      <c r="P124" s="84"/>
      <c r="Q124" s="84"/>
      <c r="R124" s="84"/>
      <c r="S124" s="84"/>
      <c r="T124" s="85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6" t="s">
        <v>209</v>
      </c>
      <c r="AU124" s="16" t="s">
        <v>84</v>
      </c>
    </row>
    <row r="125" s="2" customFormat="1" ht="16.5" customHeight="1">
      <c r="A125" s="38"/>
      <c r="B125" s="39"/>
      <c r="C125" s="196" t="s">
        <v>185</v>
      </c>
      <c r="D125" s="196" t="s">
        <v>121</v>
      </c>
      <c r="E125" s="197" t="s">
        <v>288</v>
      </c>
      <c r="F125" s="198" t="s">
        <v>289</v>
      </c>
      <c r="G125" s="199" t="s">
        <v>124</v>
      </c>
      <c r="H125" s="200">
        <v>10</v>
      </c>
      <c r="I125" s="201"/>
      <c r="J125" s="202">
        <f>ROUND(I125*H125,2)</f>
        <v>0</v>
      </c>
      <c r="K125" s="198" t="s">
        <v>208</v>
      </c>
      <c r="L125" s="44"/>
      <c r="M125" s="203" t="s">
        <v>32</v>
      </c>
      <c r="N125" s="204" t="s">
        <v>47</v>
      </c>
      <c r="O125" s="84"/>
      <c r="P125" s="205">
        <f>O125*H125</f>
        <v>0</v>
      </c>
      <c r="Q125" s="205">
        <v>0</v>
      </c>
      <c r="R125" s="205">
        <f>Q125*H125</f>
        <v>0</v>
      </c>
      <c r="S125" s="205">
        <v>0</v>
      </c>
      <c r="T125" s="206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07" t="s">
        <v>126</v>
      </c>
      <c r="AT125" s="207" t="s">
        <v>121</v>
      </c>
      <c r="AU125" s="207" t="s">
        <v>84</v>
      </c>
      <c r="AY125" s="16" t="s">
        <v>120</v>
      </c>
      <c r="BE125" s="208">
        <f>IF(N125="základní",J125,0)</f>
        <v>0</v>
      </c>
      <c r="BF125" s="208">
        <f>IF(N125="snížená",J125,0)</f>
        <v>0</v>
      </c>
      <c r="BG125" s="208">
        <f>IF(N125="zákl. přenesená",J125,0)</f>
        <v>0</v>
      </c>
      <c r="BH125" s="208">
        <f>IF(N125="sníž. přenesená",J125,0)</f>
        <v>0</v>
      </c>
      <c r="BI125" s="208">
        <f>IF(N125="nulová",J125,0)</f>
        <v>0</v>
      </c>
      <c r="BJ125" s="16" t="s">
        <v>84</v>
      </c>
      <c r="BK125" s="208">
        <f>ROUND(I125*H125,2)</f>
        <v>0</v>
      </c>
      <c r="BL125" s="16" t="s">
        <v>126</v>
      </c>
      <c r="BM125" s="207" t="s">
        <v>290</v>
      </c>
    </row>
    <row r="126" s="2" customFormat="1">
      <c r="A126" s="38"/>
      <c r="B126" s="39"/>
      <c r="C126" s="40"/>
      <c r="D126" s="257" t="s">
        <v>209</v>
      </c>
      <c r="E126" s="40"/>
      <c r="F126" s="258" t="s">
        <v>291</v>
      </c>
      <c r="G126" s="40"/>
      <c r="H126" s="40"/>
      <c r="I126" s="259"/>
      <c r="J126" s="40"/>
      <c r="K126" s="40"/>
      <c r="L126" s="44"/>
      <c r="M126" s="260"/>
      <c r="N126" s="261"/>
      <c r="O126" s="84"/>
      <c r="P126" s="84"/>
      <c r="Q126" s="84"/>
      <c r="R126" s="84"/>
      <c r="S126" s="84"/>
      <c r="T126" s="85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T126" s="16" t="s">
        <v>209</v>
      </c>
      <c r="AU126" s="16" t="s">
        <v>84</v>
      </c>
    </row>
    <row r="127" s="2" customFormat="1" ht="16.5" customHeight="1">
      <c r="A127" s="38"/>
      <c r="B127" s="39"/>
      <c r="C127" s="196" t="s">
        <v>292</v>
      </c>
      <c r="D127" s="196" t="s">
        <v>121</v>
      </c>
      <c r="E127" s="197" t="s">
        <v>293</v>
      </c>
      <c r="F127" s="198" t="s">
        <v>294</v>
      </c>
      <c r="G127" s="199" t="s">
        <v>124</v>
      </c>
      <c r="H127" s="200">
        <v>10</v>
      </c>
      <c r="I127" s="201"/>
      <c r="J127" s="202">
        <f>ROUND(I127*H127,2)</f>
        <v>0</v>
      </c>
      <c r="K127" s="198" t="s">
        <v>208</v>
      </c>
      <c r="L127" s="44"/>
      <c r="M127" s="203" t="s">
        <v>32</v>
      </c>
      <c r="N127" s="204" t="s">
        <v>47</v>
      </c>
      <c r="O127" s="84"/>
      <c r="P127" s="205">
        <f>O127*H127</f>
        <v>0</v>
      </c>
      <c r="Q127" s="205">
        <v>0</v>
      </c>
      <c r="R127" s="205">
        <f>Q127*H127</f>
        <v>0</v>
      </c>
      <c r="S127" s="205">
        <v>0</v>
      </c>
      <c r="T127" s="206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07" t="s">
        <v>126</v>
      </c>
      <c r="AT127" s="207" t="s">
        <v>121</v>
      </c>
      <c r="AU127" s="207" t="s">
        <v>84</v>
      </c>
      <c r="AY127" s="16" t="s">
        <v>120</v>
      </c>
      <c r="BE127" s="208">
        <f>IF(N127="základní",J127,0)</f>
        <v>0</v>
      </c>
      <c r="BF127" s="208">
        <f>IF(N127="snížená",J127,0)</f>
        <v>0</v>
      </c>
      <c r="BG127" s="208">
        <f>IF(N127="zákl. přenesená",J127,0)</f>
        <v>0</v>
      </c>
      <c r="BH127" s="208">
        <f>IF(N127="sníž. přenesená",J127,0)</f>
        <v>0</v>
      </c>
      <c r="BI127" s="208">
        <f>IF(N127="nulová",J127,0)</f>
        <v>0</v>
      </c>
      <c r="BJ127" s="16" t="s">
        <v>84</v>
      </c>
      <c r="BK127" s="208">
        <f>ROUND(I127*H127,2)</f>
        <v>0</v>
      </c>
      <c r="BL127" s="16" t="s">
        <v>126</v>
      </c>
      <c r="BM127" s="207" t="s">
        <v>295</v>
      </c>
    </row>
    <row r="128" s="2" customFormat="1">
      <c r="A128" s="38"/>
      <c r="B128" s="39"/>
      <c r="C128" s="40"/>
      <c r="D128" s="257" t="s">
        <v>209</v>
      </c>
      <c r="E128" s="40"/>
      <c r="F128" s="258" t="s">
        <v>296</v>
      </c>
      <c r="G128" s="40"/>
      <c r="H128" s="40"/>
      <c r="I128" s="259"/>
      <c r="J128" s="40"/>
      <c r="K128" s="40"/>
      <c r="L128" s="44"/>
      <c r="M128" s="260"/>
      <c r="N128" s="261"/>
      <c r="O128" s="84"/>
      <c r="P128" s="84"/>
      <c r="Q128" s="84"/>
      <c r="R128" s="84"/>
      <c r="S128" s="84"/>
      <c r="T128" s="85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6" t="s">
        <v>209</v>
      </c>
      <c r="AU128" s="16" t="s">
        <v>84</v>
      </c>
    </row>
    <row r="129" s="2" customFormat="1" ht="16.5" customHeight="1">
      <c r="A129" s="38"/>
      <c r="B129" s="39"/>
      <c r="C129" s="196" t="s">
        <v>188</v>
      </c>
      <c r="D129" s="196" t="s">
        <v>121</v>
      </c>
      <c r="E129" s="197" t="s">
        <v>297</v>
      </c>
      <c r="F129" s="198" t="s">
        <v>298</v>
      </c>
      <c r="G129" s="199" t="s">
        <v>124</v>
      </c>
      <c r="H129" s="200">
        <v>10</v>
      </c>
      <c r="I129" s="201"/>
      <c r="J129" s="202">
        <f>ROUND(I129*H129,2)</f>
        <v>0</v>
      </c>
      <c r="K129" s="198" t="s">
        <v>208</v>
      </c>
      <c r="L129" s="44"/>
      <c r="M129" s="203" t="s">
        <v>32</v>
      </c>
      <c r="N129" s="204" t="s">
        <v>47</v>
      </c>
      <c r="O129" s="84"/>
      <c r="P129" s="205">
        <f>O129*H129</f>
        <v>0</v>
      </c>
      <c r="Q129" s="205">
        <v>0</v>
      </c>
      <c r="R129" s="205">
        <f>Q129*H129</f>
        <v>0</v>
      </c>
      <c r="S129" s="205">
        <v>0</v>
      </c>
      <c r="T129" s="206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07" t="s">
        <v>126</v>
      </c>
      <c r="AT129" s="207" t="s">
        <v>121</v>
      </c>
      <c r="AU129" s="207" t="s">
        <v>84</v>
      </c>
      <c r="AY129" s="16" t="s">
        <v>120</v>
      </c>
      <c r="BE129" s="208">
        <f>IF(N129="základní",J129,0)</f>
        <v>0</v>
      </c>
      <c r="BF129" s="208">
        <f>IF(N129="snížená",J129,0)</f>
        <v>0</v>
      </c>
      <c r="BG129" s="208">
        <f>IF(N129="zákl. přenesená",J129,0)</f>
        <v>0</v>
      </c>
      <c r="BH129" s="208">
        <f>IF(N129="sníž. přenesená",J129,0)</f>
        <v>0</v>
      </c>
      <c r="BI129" s="208">
        <f>IF(N129="nulová",J129,0)</f>
        <v>0</v>
      </c>
      <c r="BJ129" s="16" t="s">
        <v>84</v>
      </c>
      <c r="BK129" s="208">
        <f>ROUND(I129*H129,2)</f>
        <v>0</v>
      </c>
      <c r="BL129" s="16" t="s">
        <v>126</v>
      </c>
      <c r="BM129" s="207" t="s">
        <v>299</v>
      </c>
    </row>
    <row r="130" s="2" customFormat="1">
      <c r="A130" s="38"/>
      <c r="B130" s="39"/>
      <c r="C130" s="40"/>
      <c r="D130" s="257" t="s">
        <v>209</v>
      </c>
      <c r="E130" s="40"/>
      <c r="F130" s="258" t="s">
        <v>300</v>
      </c>
      <c r="G130" s="40"/>
      <c r="H130" s="40"/>
      <c r="I130" s="259"/>
      <c r="J130" s="40"/>
      <c r="K130" s="40"/>
      <c r="L130" s="44"/>
      <c r="M130" s="260"/>
      <c r="N130" s="261"/>
      <c r="O130" s="84"/>
      <c r="P130" s="84"/>
      <c r="Q130" s="84"/>
      <c r="R130" s="84"/>
      <c r="S130" s="84"/>
      <c r="T130" s="85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T130" s="16" t="s">
        <v>209</v>
      </c>
      <c r="AU130" s="16" t="s">
        <v>84</v>
      </c>
    </row>
    <row r="131" s="2" customFormat="1" ht="16.5" customHeight="1">
      <c r="A131" s="38"/>
      <c r="B131" s="39"/>
      <c r="C131" s="196" t="s">
        <v>301</v>
      </c>
      <c r="D131" s="196" t="s">
        <v>121</v>
      </c>
      <c r="E131" s="197" t="s">
        <v>302</v>
      </c>
      <c r="F131" s="198" t="s">
        <v>303</v>
      </c>
      <c r="G131" s="199" t="s">
        <v>176</v>
      </c>
      <c r="H131" s="200">
        <v>60</v>
      </c>
      <c r="I131" s="201"/>
      <c r="J131" s="202">
        <f>ROUND(I131*H131,2)</f>
        <v>0</v>
      </c>
      <c r="K131" s="198" t="s">
        <v>208</v>
      </c>
      <c r="L131" s="44"/>
      <c r="M131" s="203" t="s">
        <v>32</v>
      </c>
      <c r="N131" s="204" t="s">
        <v>47</v>
      </c>
      <c r="O131" s="84"/>
      <c r="P131" s="205">
        <f>O131*H131</f>
        <v>0</v>
      </c>
      <c r="Q131" s="205">
        <v>0</v>
      </c>
      <c r="R131" s="205">
        <f>Q131*H131</f>
        <v>0</v>
      </c>
      <c r="S131" s="205">
        <v>0</v>
      </c>
      <c r="T131" s="206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07" t="s">
        <v>126</v>
      </c>
      <c r="AT131" s="207" t="s">
        <v>121</v>
      </c>
      <c r="AU131" s="207" t="s">
        <v>84</v>
      </c>
      <c r="AY131" s="16" t="s">
        <v>120</v>
      </c>
      <c r="BE131" s="208">
        <f>IF(N131="základní",J131,0)</f>
        <v>0</v>
      </c>
      <c r="BF131" s="208">
        <f>IF(N131="snížená",J131,0)</f>
        <v>0</v>
      </c>
      <c r="BG131" s="208">
        <f>IF(N131="zákl. přenesená",J131,0)</f>
        <v>0</v>
      </c>
      <c r="BH131" s="208">
        <f>IF(N131="sníž. přenesená",J131,0)</f>
        <v>0</v>
      </c>
      <c r="BI131" s="208">
        <f>IF(N131="nulová",J131,0)</f>
        <v>0</v>
      </c>
      <c r="BJ131" s="16" t="s">
        <v>84</v>
      </c>
      <c r="BK131" s="208">
        <f>ROUND(I131*H131,2)</f>
        <v>0</v>
      </c>
      <c r="BL131" s="16" t="s">
        <v>126</v>
      </c>
      <c r="BM131" s="207" t="s">
        <v>304</v>
      </c>
    </row>
    <row r="132" s="2" customFormat="1">
      <c r="A132" s="38"/>
      <c r="B132" s="39"/>
      <c r="C132" s="40"/>
      <c r="D132" s="257" t="s">
        <v>209</v>
      </c>
      <c r="E132" s="40"/>
      <c r="F132" s="258" t="s">
        <v>305</v>
      </c>
      <c r="G132" s="40"/>
      <c r="H132" s="40"/>
      <c r="I132" s="259"/>
      <c r="J132" s="40"/>
      <c r="K132" s="40"/>
      <c r="L132" s="44"/>
      <c r="M132" s="260"/>
      <c r="N132" s="261"/>
      <c r="O132" s="84"/>
      <c r="P132" s="84"/>
      <c r="Q132" s="84"/>
      <c r="R132" s="84"/>
      <c r="S132" s="84"/>
      <c r="T132" s="85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T132" s="16" t="s">
        <v>209</v>
      </c>
      <c r="AU132" s="16" t="s">
        <v>84</v>
      </c>
    </row>
    <row r="133" s="2" customFormat="1" ht="16.5" customHeight="1">
      <c r="A133" s="38"/>
      <c r="B133" s="39"/>
      <c r="C133" s="196" t="s">
        <v>191</v>
      </c>
      <c r="D133" s="196" t="s">
        <v>121</v>
      </c>
      <c r="E133" s="197" t="s">
        <v>306</v>
      </c>
      <c r="F133" s="198" t="s">
        <v>307</v>
      </c>
      <c r="G133" s="199" t="s">
        <v>124</v>
      </c>
      <c r="H133" s="200">
        <v>30</v>
      </c>
      <c r="I133" s="201"/>
      <c r="J133" s="202">
        <f>ROUND(I133*H133,2)</f>
        <v>0</v>
      </c>
      <c r="K133" s="198" t="s">
        <v>208</v>
      </c>
      <c r="L133" s="44"/>
      <c r="M133" s="203" t="s">
        <v>32</v>
      </c>
      <c r="N133" s="204" t="s">
        <v>47</v>
      </c>
      <c r="O133" s="84"/>
      <c r="P133" s="205">
        <f>O133*H133</f>
        <v>0</v>
      </c>
      <c r="Q133" s="205">
        <v>0</v>
      </c>
      <c r="R133" s="205">
        <f>Q133*H133</f>
        <v>0</v>
      </c>
      <c r="S133" s="205">
        <v>0</v>
      </c>
      <c r="T133" s="206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07" t="s">
        <v>126</v>
      </c>
      <c r="AT133" s="207" t="s">
        <v>121</v>
      </c>
      <c r="AU133" s="207" t="s">
        <v>84</v>
      </c>
      <c r="AY133" s="16" t="s">
        <v>120</v>
      </c>
      <c r="BE133" s="208">
        <f>IF(N133="základní",J133,0)</f>
        <v>0</v>
      </c>
      <c r="BF133" s="208">
        <f>IF(N133="snížená",J133,0)</f>
        <v>0</v>
      </c>
      <c r="BG133" s="208">
        <f>IF(N133="zákl. přenesená",J133,0)</f>
        <v>0</v>
      </c>
      <c r="BH133" s="208">
        <f>IF(N133="sníž. přenesená",J133,0)</f>
        <v>0</v>
      </c>
      <c r="BI133" s="208">
        <f>IF(N133="nulová",J133,0)</f>
        <v>0</v>
      </c>
      <c r="BJ133" s="16" t="s">
        <v>84</v>
      </c>
      <c r="BK133" s="208">
        <f>ROUND(I133*H133,2)</f>
        <v>0</v>
      </c>
      <c r="BL133" s="16" t="s">
        <v>126</v>
      </c>
      <c r="BM133" s="207" t="s">
        <v>308</v>
      </c>
    </row>
    <row r="134" s="2" customFormat="1">
      <c r="A134" s="38"/>
      <c r="B134" s="39"/>
      <c r="C134" s="40"/>
      <c r="D134" s="257" t="s">
        <v>209</v>
      </c>
      <c r="E134" s="40"/>
      <c r="F134" s="258" t="s">
        <v>309</v>
      </c>
      <c r="G134" s="40"/>
      <c r="H134" s="40"/>
      <c r="I134" s="259"/>
      <c r="J134" s="40"/>
      <c r="K134" s="40"/>
      <c r="L134" s="44"/>
      <c r="M134" s="260"/>
      <c r="N134" s="261"/>
      <c r="O134" s="84"/>
      <c r="P134" s="84"/>
      <c r="Q134" s="84"/>
      <c r="R134" s="84"/>
      <c r="S134" s="84"/>
      <c r="T134" s="85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6" t="s">
        <v>209</v>
      </c>
      <c r="AU134" s="16" t="s">
        <v>84</v>
      </c>
    </row>
    <row r="135" s="2" customFormat="1" ht="16.5" customHeight="1">
      <c r="A135" s="38"/>
      <c r="B135" s="39"/>
      <c r="C135" s="196" t="s">
        <v>310</v>
      </c>
      <c r="D135" s="196" t="s">
        <v>121</v>
      </c>
      <c r="E135" s="197" t="s">
        <v>311</v>
      </c>
      <c r="F135" s="198" t="s">
        <v>312</v>
      </c>
      <c r="G135" s="199" t="s">
        <v>207</v>
      </c>
      <c r="H135" s="200">
        <v>20</v>
      </c>
      <c r="I135" s="201"/>
      <c r="J135" s="202">
        <f>ROUND(I135*H135,2)</f>
        <v>0</v>
      </c>
      <c r="K135" s="198" t="s">
        <v>208</v>
      </c>
      <c r="L135" s="44"/>
      <c r="M135" s="203" t="s">
        <v>32</v>
      </c>
      <c r="N135" s="204" t="s">
        <v>47</v>
      </c>
      <c r="O135" s="84"/>
      <c r="P135" s="205">
        <f>O135*H135</f>
        <v>0</v>
      </c>
      <c r="Q135" s="205">
        <v>0</v>
      </c>
      <c r="R135" s="205">
        <f>Q135*H135</f>
        <v>0</v>
      </c>
      <c r="S135" s="205">
        <v>0</v>
      </c>
      <c r="T135" s="206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07" t="s">
        <v>126</v>
      </c>
      <c r="AT135" s="207" t="s">
        <v>121</v>
      </c>
      <c r="AU135" s="207" t="s">
        <v>84</v>
      </c>
      <c r="AY135" s="16" t="s">
        <v>120</v>
      </c>
      <c r="BE135" s="208">
        <f>IF(N135="základní",J135,0)</f>
        <v>0</v>
      </c>
      <c r="BF135" s="208">
        <f>IF(N135="snížená",J135,0)</f>
        <v>0</v>
      </c>
      <c r="BG135" s="208">
        <f>IF(N135="zákl. přenesená",J135,0)</f>
        <v>0</v>
      </c>
      <c r="BH135" s="208">
        <f>IF(N135="sníž. přenesená",J135,0)</f>
        <v>0</v>
      </c>
      <c r="BI135" s="208">
        <f>IF(N135="nulová",J135,0)</f>
        <v>0</v>
      </c>
      <c r="BJ135" s="16" t="s">
        <v>84</v>
      </c>
      <c r="BK135" s="208">
        <f>ROUND(I135*H135,2)</f>
        <v>0</v>
      </c>
      <c r="BL135" s="16" t="s">
        <v>126</v>
      </c>
      <c r="BM135" s="207" t="s">
        <v>313</v>
      </c>
    </row>
    <row r="136" s="2" customFormat="1">
      <c r="A136" s="38"/>
      <c r="B136" s="39"/>
      <c r="C136" s="40"/>
      <c r="D136" s="257" t="s">
        <v>209</v>
      </c>
      <c r="E136" s="40"/>
      <c r="F136" s="258" t="s">
        <v>314</v>
      </c>
      <c r="G136" s="40"/>
      <c r="H136" s="40"/>
      <c r="I136" s="259"/>
      <c r="J136" s="40"/>
      <c r="K136" s="40"/>
      <c r="L136" s="44"/>
      <c r="M136" s="260"/>
      <c r="N136" s="261"/>
      <c r="O136" s="84"/>
      <c r="P136" s="84"/>
      <c r="Q136" s="84"/>
      <c r="R136" s="84"/>
      <c r="S136" s="84"/>
      <c r="T136" s="85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T136" s="16" t="s">
        <v>209</v>
      </c>
      <c r="AU136" s="16" t="s">
        <v>84</v>
      </c>
    </row>
    <row r="137" s="2" customFormat="1" ht="16.5" customHeight="1">
      <c r="A137" s="38"/>
      <c r="B137" s="39"/>
      <c r="C137" s="196" t="s">
        <v>194</v>
      </c>
      <c r="D137" s="196" t="s">
        <v>121</v>
      </c>
      <c r="E137" s="197" t="s">
        <v>315</v>
      </c>
      <c r="F137" s="198" t="s">
        <v>316</v>
      </c>
      <c r="G137" s="199" t="s">
        <v>207</v>
      </c>
      <c r="H137" s="200">
        <v>20</v>
      </c>
      <c r="I137" s="201"/>
      <c r="J137" s="202">
        <f>ROUND(I137*H137,2)</f>
        <v>0</v>
      </c>
      <c r="K137" s="198" t="s">
        <v>208</v>
      </c>
      <c r="L137" s="44"/>
      <c r="M137" s="203" t="s">
        <v>32</v>
      </c>
      <c r="N137" s="204" t="s">
        <v>47</v>
      </c>
      <c r="O137" s="84"/>
      <c r="P137" s="205">
        <f>O137*H137</f>
        <v>0</v>
      </c>
      <c r="Q137" s="205">
        <v>0</v>
      </c>
      <c r="R137" s="205">
        <f>Q137*H137</f>
        <v>0</v>
      </c>
      <c r="S137" s="205">
        <v>0</v>
      </c>
      <c r="T137" s="206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07" t="s">
        <v>126</v>
      </c>
      <c r="AT137" s="207" t="s">
        <v>121</v>
      </c>
      <c r="AU137" s="207" t="s">
        <v>84</v>
      </c>
      <c r="AY137" s="16" t="s">
        <v>120</v>
      </c>
      <c r="BE137" s="208">
        <f>IF(N137="základní",J137,0)</f>
        <v>0</v>
      </c>
      <c r="BF137" s="208">
        <f>IF(N137="snížená",J137,0)</f>
        <v>0</v>
      </c>
      <c r="BG137" s="208">
        <f>IF(N137="zákl. přenesená",J137,0)</f>
        <v>0</v>
      </c>
      <c r="BH137" s="208">
        <f>IF(N137="sníž. přenesená",J137,0)</f>
        <v>0</v>
      </c>
      <c r="BI137" s="208">
        <f>IF(N137="nulová",J137,0)</f>
        <v>0</v>
      </c>
      <c r="BJ137" s="16" t="s">
        <v>84</v>
      </c>
      <c r="BK137" s="208">
        <f>ROUND(I137*H137,2)</f>
        <v>0</v>
      </c>
      <c r="BL137" s="16" t="s">
        <v>126</v>
      </c>
      <c r="BM137" s="207" t="s">
        <v>139</v>
      </c>
    </row>
    <row r="138" s="2" customFormat="1">
      <c r="A138" s="38"/>
      <c r="B138" s="39"/>
      <c r="C138" s="40"/>
      <c r="D138" s="257" t="s">
        <v>209</v>
      </c>
      <c r="E138" s="40"/>
      <c r="F138" s="258" t="s">
        <v>317</v>
      </c>
      <c r="G138" s="40"/>
      <c r="H138" s="40"/>
      <c r="I138" s="259"/>
      <c r="J138" s="40"/>
      <c r="K138" s="40"/>
      <c r="L138" s="44"/>
      <c r="M138" s="260"/>
      <c r="N138" s="261"/>
      <c r="O138" s="84"/>
      <c r="P138" s="84"/>
      <c r="Q138" s="84"/>
      <c r="R138" s="84"/>
      <c r="S138" s="84"/>
      <c r="T138" s="85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T138" s="16" t="s">
        <v>209</v>
      </c>
      <c r="AU138" s="16" t="s">
        <v>84</v>
      </c>
    </row>
    <row r="139" s="2" customFormat="1" ht="16.5" customHeight="1">
      <c r="A139" s="38"/>
      <c r="B139" s="39"/>
      <c r="C139" s="196" t="s">
        <v>318</v>
      </c>
      <c r="D139" s="196" t="s">
        <v>121</v>
      </c>
      <c r="E139" s="197" t="s">
        <v>319</v>
      </c>
      <c r="F139" s="198" t="s">
        <v>320</v>
      </c>
      <c r="G139" s="199" t="s">
        <v>176</v>
      </c>
      <c r="H139" s="200">
        <v>20</v>
      </c>
      <c r="I139" s="201"/>
      <c r="J139" s="202">
        <f>ROUND(I139*H139,2)</f>
        <v>0</v>
      </c>
      <c r="K139" s="198" t="s">
        <v>208</v>
      </c>
      <c r="L139" s="44"/>
      <c r="M139" s="203" t="s">
        <v>32</v>
      </c>
      <c r="N139" s="204" t="s">
        <v>47</v>
      </c>
      <c r="O139" s="84"/>
      <c r="P139" s="205">
        <f>O139*H139</f>
        <v>0</v>
      </c>
      <c r="Q139" s="205">
        <v>0</v>
      </c>
      <c r="R139" s="205">
        <f>Q139*H139</f>
        <v>0</v>
      </c>
      <c r="S139" s="205">
        <v>0.00044900000000000002</v>
      </c>
      <c r="T139" s="206">
        <f>S139*H139</f>
        <v>0.0089800000000000001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07" t="s">
        <v>84</v>
      </c>
      <c r="AT139" s="207" t="s">
        <v>121</v>
      </c>
      <c r="AU139" s="207" t="s">
        <v>84</v>
      </c>
      <c r="AY139" s="16" t="s">
        <v>120</v>
      </c>
      <c r="BE139" s="208">
        <f>IF(N139="základní",J139,0)</f>
        <v>0</v>
      </c>
      <c r="BF139" s="208">
        <f>IF(N139="snížená",J139,0)</f>
        <v>0</v>
      </c>
      <c r="BG139" s="208">
        <f>IF(N139="zákl. přenesená",J139,0)</f>
        <v>0</v>
      </c>
      <c r="BH139" s="208">
        <f>IF(N139="sníž. přenesená",J139,0)</f>
        <v>0</v>
      </c>
      <c r="BI139" s="208">
        <f>IF(N139="nulová",J139,0)</f>
        <v>0</v>
      </c>
      <c r="BJ139" s="16" t="s">
        <v>84</v>
      </c>
      <c r="BK139" s="208">
        <f>ROUND(I139*H139,2)</f>
        <v>0</v>
      </c>
      <c r="BL139" s="16" t="s">
        <v>84</v>
      </c>
      <c r="BM139" s="207" t="s">
        <v>321</v>
      </c>
    </row>
    <row r="140" s="2" customFormat="1">
      <c r="A140" s="38"/>
      <c r="B140" s="39"/>
      <c r="C140" s="40"/>
      <c r="D140" s="257" t="s">
        <v>209</v>
      </c>
      <c r="E140" s="40"/>
      <c r="F140" s="258" t="s">
        <v>322</v>
      </c>
      <c r="G140" s="40"/>
      <c r="H140" s="40"/>
      <c r="I140" s="259"/>
      <c r="J140" s="40"/>
      <c r="K140" s="40"/>
      <c r="L140" s="44"/>
      <c r="M140" s="260"/>
      <c r="N140" s="261"/>
      <c r="O140" s="84"/>
      <c r="P140" s="84"/>
      <c r="Q140" s="84"/>
      <c r="R140" s="84"/>
      <c r="S140" s="84"/>
      <c r="T140" s="85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T140" s="16" t="s">
        <v>209</v>
      </c>
      <c r="AU140" s="16" t="s">
        <v>84</v>
      </c>
    </row>
    <row r="141" s="2" customFormat="1" ht="16.5" customHeight="1">
      <c r="A141" s="38"/>
      <c r="B141" s="39"/>
      <c r="C141" s="196" t="s">
        <v>198</v>
      </c>
      <c r="D141" s="196" t="s">
        <v>121</v>
      </c>
      <c r="E141" s="197" t="s">
        <v>323</v>
      </c>
      <c r="F141" s="198" t="s">
        <v>324</v>
      </c>
      <c r="G141" s="199" t="s">
        <v>176</v>
      </c>
      <c r="H141" s="200">
        <v>10</v>
      </c>
      <c r="I141" s="201"/>
      <c r="J141" s="202">
        <f>ROUND(I141*H141,2)</f>
        <v>0</v>
      </c>
      <c r="K141" s="198" t="s">
        <v>208</v>
      </c>
      <c r="L141" s="44"/>
      <c r="M141" s="203" t="s">
        <v>32</v>
      </c>
      <c r="N141" s="204" t="s">
        <v>47</v>
      </c>
      <c r="O141" s="84"/>
      <c r="P141" s="205">
        <f>O141*H141</f>
        <v>0</v>
      </c>
      <c r="Q141" s="205">
        <v>0</v>
      </c>
      <c r="R141" s="205">
        <f>Q141*H141</f>
        <v>0</v>
      </c>
      <c r="S141" s="205">
        <v>0.00067299999999999999</v>
      </c>
      <c r="T141" s="206">
        <f>S141*H141</f>
        <v>0.0067299999999999999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07" t="s">
        <v>84</v>
      </c>
      <c r="AT141" s="207" t="s">
        <v>121</v>
      </c>
      <c r="AU141" s="207" t="s">
        <v>84</v>
      </c>
      <c r="AY141" s="16" t="s">
        <v>120</v>
      </c>
      <c r="BE141" s="208">
        <f>IF(N141="základní",J141,0)</f>
        <v>0</v>
      </c>
      <c r="BF141" s="208">
        <f>IF(N141="snížená",J141,0)</f>
        <v>0</v>
      </c>
      <c r="BG141" s="208">
        <f>IF(N141="zákl. přenesená",J141,0)</f>
        <v>0</v>
      </c>
      <c r="BH141" s="208">
        <f>IF(N141="sníž. přenesená",J141,0)</f>
        <v>0</v>
      </c>
      <c r="BI141" s="208">
        <f>IF(N141="nulová",J141,0)</f>
        <v>0</v>
      </c>
      <c r="BJ141" s="16" t="s">
        <v>84</v>
      </c>
      <c r="BK141" s="208">
        <f>ROUND(I141*H141,2)</f>
        <v>0</v>
      </c>
      <c r="BL141" s="16" t="s">
        <v>84</v>
      </c>
      <c r="BM141" s="207" t="s">
        <v>325</v>
      </c>
    </row>
    <row r="142" s="2" customFormat="1">
      <c r="A142" s="38"/>
      <c r="B142" s="39"/>
      <c r="C142" s="40"/>
      <c r="D142" s="257" t="s">
        <v>209</v>
      </c>
      <c r="E142" s="40"/>
      <c r="F142" s="258" t="s">
        <v>326</v>
      </c>
      <c r="G142" s="40"/>
      <c r="H142" s="40"/>
      <c r="I142" s="259"/>
      <c r="J142" s="40"/>
      <c r="K142" s="40"/>
      <c r="L142" s="44"/>
      <c r="M142" s="260"/>
      <c r="N142" s="261"/>
      <c r="O142" s="84"/>
      <c r="P142" s="84"/>
      <c r="Q142" s="84"/>
      <c r="R142" s="84"/>
      <c r="S142" s="84"/>
      <c r="T142" s="85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T142" s="16" t="s">
        <v>209</v>
      </c>
      <c r="AU142" s="16" t="s">
        <v>84</v>
      </c>
    </row>
    <row r="143" s="2" customFormat="1" ht="16.5" customHeight="1">
      <c r="A143" s="38"/>
      <c r="B143" s="39"/>
      <c r="C143" s="196" t="s">
        <v>327</v>
      </c>
      <c r="D143" s="196" t="s">
        <v>121</v>
      </c>
      <c r="E143" s="197" t="s">
        <v>328</v>
      </c>
      <c r="F143" s="198" t="s">
        <v>329</v>
      </c>
      <c r="G143" s="199" t="s">
        <v>176</v>
      </c>
      <c r="H143" s="200">
        <v>10</v>
      </c>
      <c r="I143" s="201"/>
      <c r="J143" s="202">
        <f>ROUND(I143*H143,2)</f>
        <v>0</v>
      </c>
      <c r="K143" s="198" t="s">
        <v>208</v>
      </c>
      <c r="L143" s="44"/>
      <c r="M143" s="203" t="s">
        <v>32</v>
      </c>
      <c r="N143" s="204" t="s">
        <v>47</v>
      </c>
      <c r="O143" s="84"/>
      <c r="P143" s="205">
        <f>O143*H143</f>
        <v>0</v>
      </c>
      <c r="Q143" s="205">
        <v>0</v>
      </c>
      <c r="R143" s="205">
        <f>Q143*H143</f>
        <v>0</v>
      </c>
      <c r="S143" s="205">
        <v>0.00050000000000000001</v>
      </c>
      <c r="T143" s="206">
        <f>S143*H143</f>
        <v>0.0050000000000000001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07" t="s">
        <v>84</v>
      </c>
      <c r="AT143" s="207" t="s">
        <v>121</v>
      </c>
      <c r="AU143" s="207" t="s">
        <v>84</v>
      </c>
      <c r="AY143" s="16" t="s">
        <v>120</v>
      </c>
      <c r="BE143" s="208">
        <f>IF(N143="základní",J143,0)</f>
        <v>0</v>
      </c>
      <c r="BF143" s="208">
        <f>IF(N143="snížená",J143,0)</f>
        <v>0</v>
      </c>
      <c r="BG143" s="208">
        <f>IF(N143="zákl. přenesená",J143,0)</f>
        <v>0</v>
      </c>
      <c r="BH143" s="208">
        <f>IF(N143="sníž. přenesená",J143,0)</f>
        <v>0</v>
      </c>
      <c r="BI143" s="208">
        <f>IF(N143="nulová",J143,0)</f>
        <v>0</v>
      </c>
      <c r="BJ143" s="16" t="s">
        <v>84</v>
      </c>
      <c r="BK143" s="208">
        <f>ROUND(I143*H143,2)</f>
        <v>0</v>
      </c>
      <c r="BL143" s="16" t="s">
        <v>84</v>
      </c>
      <c r="BM143" s="207" t="s">
        <v>330</v>
      </c>
    </row>
    <row r="144" s="2" customFormat="1">
      <c r="A144" s="38"/>
      <c r="B144" s="39"/>
      <c r="C144" s="40"/>
      <c r="D144" s="257" t="s">
        <v>209</v>
      </c>
      <c r="E144" s="40"/>
      <c r="F144" s="258" t="s">
        <v>331</v>
      </c>
      <c r="G144" s="40"/>
      <c r="H144" s="40"/>
      <c r="I144" s="259"/>
      <c r="J144" s="40"/>
      <c r="K144" s="40"/>
      <c r="L144" s="44"/>
      <c r="M144" s="260"/>
      <c r="N144" s="261"/>
      <c r="O144" s="84"/>
      <c r="P144" s="84"/>
      <c r="Q144" s="84"/>
      <c r="R144" s="84"/>
      <c r="S144" s="84"/>
      <c r="T144" s="85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T144" s="16" t="s">
        <v>209</v>
      </c>
      <c r="AU144" s="16" t="s">
        <v>84</v>
      </c>
    </row>
    <row r="145" s="2" customFormat="1" ht="16.5" customHeight="1">
      <c r="A145" s="38"/>
      <c r="B145" s="39"/>
      <c r="C145" s="196" t="s">
        <v>256</v>
      </c>
      <c r="D145" s="196" t="s">
        <v>121</v>
      </c>
      <c r="E145" s="197" t="s">
        <v>332</v>
      </c>
      <c r="F145" s="198" t="s">
        <v>333</v>
      </c>
      <c r="G145" s="199" t="s">
        <v>176</v>
      </c>
      <c r="H145" s="200">
        <v>20</v>
      </c>
      <c r="I145" s="201"/>
      <c r="J145" s="202">
        <f>ROUND(I145*H145,2)</f>
        <v>0</v>
      </c>
      <c r="K145" s="198" t="s">
        <v>208</v>
      </c>
      <c r="L145" s="44"/>
      <c r="M145" s="203" t="s">
        <v>32</v>
      </c>
      <c r="N145" s="204" t="s">
        <v>47</v>
      </c>
      <c r="O145" s="84"/>
      <c r="P145" s="205">
        <f>O145*H145</f>
        <v>0</v>
      </c>
      <c r="Q145" s="205">
        <v>0</v>
      </c>
      <c r="R145" s="205">
        <f>Q145*H145</f>
        <v>0</v>
      </c>
      <c r="S145" s="205">
        <v>0.0012999999999999999</v>
      </c>
      <c r="T145" s="206">
        <f>S145*H145</f>
        <v>0.025999999999999999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07" t="s">
        <v>84</v>
      </c>
      <c r="AT145" s="207" t="s">
        <v>121</v>
      </c>
      <c r="AU145" s="207" t="s">
        <v>84</v>
      </c>
      <c r="AY145" s="16" t="s">
        <v>120</v>
      </c>
      <c r="BE145" s="208">
        <f>IF(N145="základní",J145,0)</f>
        <v>0</v>
      </c>
      <c r="BF145" s="208">
        <f>IF(N145="snížená",J145,0)</f>
        <v>0</v>
      </c>
      <c r="BG145" s="208">
        <f>IF(N145="zákl. přenesená",J145,0)</f>
        <v>0</v>
      </c>
      <c r="BH145" s="208">
        <f>IF(N145="sníž. přenesená",J145,0)</f>
        <v>0</v>
      </c>
      <c r="BI145" s="208">
        <f>IF(N145="nulová",J145,0)</f>
        <v>0</v>
      </c>
      <c r="BJ145" s="16" t="s">
        <v>84</v>
      </c>
      <c r="BK145" s="208">
        <f>ROUND(I145*H145,2)</f>
        <v>0</v>
      </c>
      <c r="BL145" s="16" t="s">
        <v>84</v>
      </c>
      <c r="BM145" s="207" t="s">
        <v>334</v>
      </c>
    </row>
    <row r="146" s="2" customFormat="1">
      <c r="A146" s="38"/>
      <c r="B146" s="39"/>
      <c r="C146" s="40"/>
      <c r="D146" s="257" t="s">
        <v>209</v>
      </c>
      <c r="E146" s="40"/>
      <c r="F146" s="258" t="s">
        <v>335</v>
      </c>
      <c r="G146" s="40"/>
      <c r="H146" s="40"/>
      <c r="I146" s="259"/>
      <c r="J146" s="40"/>
      <c r="K146" s="40"/>
      <c r="L146" s="44"/>
      <c r="M146" s="260"/>
      <c r="N146" s="261"/>
      <c r="O146" s="84"/>
      <c r="P146" s="84"/>
      <c r="Q146" s="84"/>
      <c r="R146" s="84"/>
      <c r="S146" s="84"/>
      <c r="T146" s="85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T146" s="16" t="s">
        <v>209</v>
      </c>
      <c r="AU146" s="16" t="s">
        <v>84</v>
      </c>
    </row>
    <row r="147" s="2" customFormat="1" ht="16.5" customHeight="1">
      <c r="A147" s="38"/>
      <c r="B147" s="39"/>
      <c r="C147" s="196" t="s">
        <v>336</v>
      </c>
      <c r="D147" s="196" t="s">
        <v>121</v>
      </c>
      <c r="E147" s="197" t="s">
        <v>337</v>
      </c>
      <c r="F147" s="198" t="s">
        <v>338</v>
      </c>
      <c r="G147" s="199" t="s">
        <v>124</v>
      </c>
      <c r="H147" s="200">
        <v>10</v>
      </c>
      <c r="I147" s="201"/>
      <c r="J147" s="202">
        <f>ROUND(I147*H147,2)</f>
        <v>0</v>
      </c>
      <c r="K147" s="198" t="s">
        <v>208</v>
      </c>
      <c r="L147" s="44"/>
      <c r="M147" s="203" t="s">
        <v>32</v>
      </c>
      <c r="N147" s="204" t="s">
        <v>47</v>
      </c>
      <c r="O147" s="84"/>
      <c r="P147" s="205">
        <f>O147*H147</f>
        <v>0</v>
      </c>
      <c r="Q147" s="205">
        <v>0</v>
      </c>
      <c r="R147" s="205">
        <f>Q147*H147</f>
        <v>0</v>
      </c>
      <c r="S147" s="205">
        <v>0.00010000000000000001</v>
      </c>
      <c r="T147" s="206">
        <f>S147*H147</f>
        <v>0.001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07" t="s">
        <v>84</v>
      </c>
      <c r="AT147" s="207" t="s">
        <v>121</v>
      </c>
      <c r="AU147" s="207" t="s">
        <v>84</v>
      </c>
      <c r="AY147" s="16" t="s">
        <v>120</v>
      </c>
      <c r="BE147" s="208">
        <f>IF(N147="základní",J147,0)</f>
        <v>0</v>
      </c>
      <c r="BF147" s="208">
        <f>IF(N147="snížená",J147,0)</f>
        <v>0</v>
      </c>
      <c r="BG147" s="208">
        <f>IF(N147="zákl. přenesená",J147,0)</f>
        <v>0</v>
      </c>
      <c r="BH147" s="208">
        <f>IF(N147="sníž. přenesená",J147,0)</f>
        <v>0</v>
      </c>
      <c r="BI147" s="208">
        <f>IF(N147="nulová",J147,0)</f>
        <v>0</v>
      </c>
      <c r="BJ147" s="16" t="s">
        <v>84</v>
      </c>
      <c r="BK147" s="208">
        <f>ROUND(I147*H147,2)</f>
        <v>0</v>
      </c>
      <c r="BL147" s="16" t="s">
        <v>84</v>
      </c>
      <c r="BM147" s="207" t="s">
        <v>339</v>
      </c>
    </row>
    <row r="148" s="2" customFormat="1">
      <c r="A148" s="38"/>
      <c r="B148" s="39"/>
      <c r="C148" s="40"/>
      <c r="D148" s="257" t="s">
        <v>209</v>
      </c>
      <c r="E148" s="40"/>
      <c r="F148" s="258" t="s">
        <v>340</v>
      </c>
      <c r="G148" s="40"/>
      <c r="H148" s="40"/>
      <c r="I148" s="259"/>
      <c r="J148" s="40"/>
      <c r="K148" s="40"/>
      <c r="L148" s="44"/>
      <c r="M148" s="260"/>
      <c r="N148" s="261"/>
      <c r="O148" s="84"/>
      <c r="P148" s="84"/>
      <c r="Q148" s="84"/>
      <c r="R148" s="84"/>
      <c r="S148" s="84"/>
      <c r="T148" s="85"/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T148" s="16" t="s">
        <v>209</v>
      </c>
      <c r="AU148" s="16" t="s">
        <v>84</v>
      </c>
    </row>
    <row r="149" s="2" customFormat="1" ht="16.5" customHeight="1">
      <c r="A149" s="38"/>
      <c r="B149" s="39"/>
      <c r="C149" s="196" t="s">
        <v>260</v>
      </c>
      <c r="D149" s="196" t="s">
        <v>121</v>
      </c>
      <c r="E149" s="197" t="s">
        <v>341</v>
      </c>
      <c r="F149" s="198" t="s">
        <v>342</v>
      </c>
      <c r="G149" s="199" t="s">
        <v>124</v>
      </c>
      <c r="H149" s="200">
        <v>5</v>
      </c>
      <c r="I149" s="201"/>
      <c r="J149" s="202">
        <f>ROUND(I149*H149,2)</f>
        <v>0</v>
      </c>
      <c r="K149" s="198" t="s">
        <v>208</v>
      </c>
      <c r="L149" s="44"/>
      <c r="M149" s="203" t="s">
        <v>32</v>
      </c>
      <c r="N149" s="204" t="s">
        <v>47</v>
      </c>
      <c r="O149" s="84"/>
      <c r="P149" s="205">
        <f>O149*H149</f>
        <v>0</v>
      </c>
      <c r="Q149" s="205">
        <v>0</v>
      </c>
      <c r="R149" s="205">
        <f>Q149*H149</f>
        <v>0</v>
      </c>
      <c r="S149" s="205">
        <v>0.00025999999999999998</v>
      </c>
      <c r="T149" s="206">
        <f>S149*H149</f>
        <v>0.0012999999999999999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07" t="s">
        <v>84</v>
      </c>
      <c r="AT149" s="207" t="s">
        <v>121</v>
      </c>
      <c r="AU149" s="207" t="s">
        <v>84</v>
      </c>
      <c r="AY149" s="16" t="s">
        <v>120</v>
      </c>
      <c r="BE149" s="208">
        <f>IF(N149="základní",J149,0)</f>
        <v>0</v>
      </c>
      <c r="BF149" s="208">
        <f>IF(N149="snížená",J149,0)</f>
        <v>0</v>
      </c>
      <c r="BG149" s="208">
        <f>IF(N149="zákl. přenesená",J149,0)</f>
        <v>0</v>
      </c>
      <c r="BH149" s="208">
        <f>IF(N149="sníž. přenesená",J149,0)</f>
        <v>0</v>
      </c>
      <c r="BI149" s="208">
        <f>IF(N149="nulová",J149,0)</f>
        <v>0</v>
      </c>
      <c r="BJ149" s="16" t="s">
        <v>84</v>
      </c>
      <c r="BK149" s="208">
        <f>ROUND(I149*H149,2)</f>
        <v>0</v>
      </c>
      <c r="BL149" s="16" t="s">
        <v>84</v>
      </c>
      <c r="BM149" s="207" t="s">
        <v>343</v>
      </c>
    </row>
    <row r="150" s="2" customFormat="1">
      <c r="A150" s="38"/>
      <c r="B150" s="39"/>
      <c r="C150" s="40"/>
      <c r="D150" s="257" t="s">
        <v>209</v>
      </c>
      <c r="E150" s="40"/>
      <c r="F150" s="258" t="s">
        <v>344</v>
      </c>
      <c r="G150" s="40"/>
      <c r="H150" s="40"/>
      <c r="I150" s="259"/>
      <c r="J150" s="40"/>
      <c r="K150" s="40"/>
      <c r="L150" s="44"/>
      <c r="M150" s="260"/>
      <c r="N150" s="261"/>
      <c r="O150" s="84"/>
      <c r="P150" s="84"/>
      <c r="Q150" s="84"/>
      <c r="R150" s="84"/>
      <c r="S150" s="84"/>
      <c r="T150" s="85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T150" s="16" t="s">
        <v>209</v>
      </c>
      <c r="AU150" s="16" t="s">
        <v>84</v>
      </c>
    </row>
    <row r="151" s="2" customFormat="1" ht="16.5" customHeight="1">
      <c r="A151" s="38"/>
      <c r="B151" s="39"/>
      <c r="C151" s="196" t="s">
        <v>345</v>
      </c>
      <c r="D151" s="196" t="s">
        <v>121</v>
      </c>
      <c r="E151" s="197" t="s">
        <v>346</v>
      </c>
      <c r="F151" s="198" t="s">
        <v>347</v>
      </c>
      <c r="G151" s="199" t="s">
        <v>124</v>
      </c>
      <c r="H151" s="200">
        <v>20</v>
      </c>
      <c r="I151" s="201"/>
      <c r="J151" s="202">
        <f>ROUND(I151*H151,2)</f>
        <v>0</v>
      </c>
      <c r="K151" s="198" t="s">
        <v>208</v>
      </c>
      <c r="L151" s="44"/>
      <c r="M151" s="203" t="s">
        <v>32</v>
      </c>
      <c r="N151" s="204" t="s">
        <v>47</v>
      </c>
      <c r="O151" s="84"/>
      <c r="P151" s="205">
        <f>O151*H151</f>
        <v>0</v>
      </c>
      <c r="Q151" s="205">
        <v>0</v>
      </c>
      <c r="R151" s="205">
        <f>Q151*H151</f>
        <v>0</v>
      </c>
      <c r="S151" s="205">
        <v>0</v>
      </c>
      <c r="T151" s="206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07" t="s">
        <v>126</v>
      </c>
      <c r="AT151" s="207" t="s">
        <v>121</v>
      </c>
      <c r="AU151" s="207" t="s">
        <v>84</v>
      </c>
      <c r="AY151" s="16" t="s">
        <v>120</v>
      </c>
      <c r="BE151" s="208">
        <f>IF(N151="základní",J151,0)</f>
        <v>0</v>
      </c>
      <c r="BF151" s="208">
        <f>IF(N151="snížená",J151,0)</f>
        <v>0</v>
      </c>
      <c r="BG151" s="208">
        <f>IF(N151="zákl. přenesená",J151,0)</f>
        <v>0</v>
      </c>
      <c r="BH151" s="208">
        <f>IF(N151="sníž. přenesená",J151,0)</f>
        <v>0</v>
      </c>
      <c r="BI151" s="208">
        <f>IF(N151="nulová",J151,0)</f>
        <v>0</v>
      </c>
      <c r="BJ151" s="16" t="s">
        <v>84</v>
      </c>
      <c r="BK151" s="208">
        <f>ROUND(I151*H151,2)</f>
        <v>0</v>
      </c>
      <c r="BL151" s="16" t="s">
        <v>126</v>
      </c>
      <c r="BM151" s="207" t="s">
        <v>348</v>
      </c>
    </row>
    <row r="152" s="2" customFormat="1">
      <c r="A152" s="38"/>
      <c r="B152" s="39"/>
      <c r="C152" s="40"/>
      <c r="D152" s="257" t="s">
        <v>209</v>
      </c>
      <c r="E152" s="40"/>
      <c r="F152" s="258" t="s">
        <v>349</v>
      </c>
      <c r="G152" s="40"/>
      <c r="H152" s="40"/>
      <c r="I152" s="259"/>
      <c r="J152" s="40"/>
      <c r="K152" s="40"/>
      <c r="L152" s="44"/>
      <c r="M152" s="260"/>
      <c r="N152" s="261"/>
      <c r="O152" s="84"/>
      <c r="P152" s="84"/>
      <c r="Q152" s="84"/>
      <c r="R152" s="84"/>
      <c r="S152" s="84"/>
      <c r="T152" s="85"/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T152" s="16" t="s">
        <v>209</v>
      </c>
      <c r="AU152" s="16" t="s">
        <v>84</v>
      </c>
    </row>
    <row r="153" s="2" customFormat="1" ht="16.5" customHeight="1">
      <c r="A153" s="38"/>
      <c r="B153" s="39"/>
      <c r="C153" s="196" t="s">
        <v>264</v>
      </c>
      <c r="D153" s="196" t="s">
        <v>121</v>
      </c>
      <c r="E153" s="197" t="s">
        <v>350</v>
      </c>
      <c r="F153" s="198" t="s">
        <v>351</v>
      </c>
      <c r="G153" s="199" t="s">
        <v>124</v>
      </c>
      <c r="H153" s="200">
        <v>4</v>
      </c>
      <c r="I153" s="201"/>
      <c r="J153" s="202">
        <f>ROUND(I153*H153,2)</f>
        <v>0</v>
      </c>
      <c r="K153" s="198" t="s">
        <v>208</v>
      </c>
      <c r="L153" s="44"/>
      <c r="M153" s="203" t="s">
        <v>32</v>
      </c>
      <c r="N153" s="204" t="s">
        <v>47</v>
      </c>
      <c r="O153" s="84"/>
      <c r="P153" s="205">
        <f>O153*H153</f>
        <v>0</v>
      </c>
      <c r="Q153" s="205">
        <v>0</v>
      </c>
      <c r="R153" s="205">
        <f>Q153*H153</f>
        <v>0</v>
      </c>
      <c r="S153" s="205">
        <v>0</v>
      </c>
      <c r="T153" s="206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07" t="s">
        <v>126</v>
      </c>
      <c r="AT153" s="207" t="s">
        <v>121</v>
      </c>
      <c r="AU153" s="207" t="s">
        <v>84</v>
      </c>
      <c r="AY153" s="16" t="s">
        <v>120</v>
      </c>
      <c r="BE153" s="208">
        <f>IF(N153="základní",J153,0)</f>
        <v>0</v>
      </c>
      <c r="BF153" s="208">
        <f>IF(N153="snížená",J153,0)</f>
        <v>0</v>
      </c>
      <c r="BG153" s="208">
        <f>IF(N153="zákl. přenesená",J153,0)</f>
        <v>0</v>
      </c>
      <c r="BH153" s="208">
        <f>IF(N153="sníž. přenesená",J153,0)</f>
        <v>0</v>
      </c>
      <c r="BI153" s="208">
        <f>IF(N153="nulová",J153,0)</f>
        <v>0</v>
      </c>
      <c r="BJ153" s="16" t="s">
        <v>84</v>
      </c>
      <c r="BK153" s="208">
        <f>ROUND(I153*H153,2)</f>
        <v>0</v>
      </c>
      <c r="BL153" s="16" t="s">
        <v>126</v>
      </c>
      <c r="BM153" s="207" t="s">
        <v>352</v>
      </c>
    </row>
    <row r="154" s="2" customFormat="1">
      <c r="A154" s="38"/>
      <c r="B154" s="39"/>
      <c r="C154" s="40"/>
      <c r="D154" s="257" t="s">
        <v>209</v>
      </c>
      <c r="E154" s="40"/>
      <c r="F154" s="258" t="s">
        <v>353</v>
      </c>
      <c r="G154" s="40"/>
      <c r="H154" s="40"/>
      <c r="I154" s="259"/>
      <c r="J154" s="40"/>
      <c r="K154" s="40"/>
      <c r="L154" s="44"/>
      <c r="M154" s="260"/>
      <c r="N154" s="261"/>
      <c r="O154" s="84"/>
      <c r="P154" s="84"/>
      <c r="Q154" s="84"/>
      <c r="R154" s="84"/>
      <c r="S154" s="84"/>
      <c r="T154" s="85"/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T154" s="16" t="s">
        <v>209</v>
      </c>
      <c r="AU154" s="16" t="s">
        <v>84</v>
      </c>
    </row>
    <row r="155" s="2" customFormat="1" ht="16.5" customHeight="1">
      <c r="A155" s="38"/>
      <c r="B155" s="39"/>
      <c r="C155" s="196" t="s">
        <v>354</v>
      </c>
      <c r="D155" s="196" t="s">
        <v>121</v>
      </c>
      <c r="E155" s="197" t="s">
        <v>355</v>
      </c>
      <c r="F155" s="198" t="s">
        <v>356</v>
      </c>
      <c r="G155" s="199" t="s">
        <v>124</v>
      </c>
      <c r="H155" s="200">
        <v>20</v>
      </c>
      <c r="I155" s="201"/>
      <c r="J155" s="202">
        <f>ROUND(I155*H155,2)</f>
        <v>0</v>
      </c>
      <c r="K155" s="198" t="s">
        <v>208</v>
      </c>
      <c r="L155" s="44"/>
      <c r="M155" s="203" t="s">
        <v>32</v>
      </c>
      <c r="N155" s="204" t="s">
        <v>47</v>
      </c>
      <c r="O155" s="84"/>
      <c r="P155" s="205">
        <f>O155*H155</f>
        <v>0</v>
      </c>
      <c r="Q155" s="205">
        <v>0</v>
      </c>
      <c r="R155" s="205">
        <f>Q155*H155</f>
        <v>0</v>
      </c>
      <c r="S155" s="205">
        <v>0</v>
      </c>
      <c r="T155" s="206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07" t="s">
        <v>126</v>
      </c>
      <c r="AT155" s="207" t="s">
        <v>121</v>
      </c>
      <c r="AU155" s="207" t="s">
        <v>84</v>
      </c>
      <c r="AY155" s="16" t="s">
        <v>120</v>
      </c>
      <c r="BE155" s="208">
        <f>IF(N155="základní",J155,0)</f>
        <v>0</v>
      </c>
      <c r="BF155" s="208">
        <f>IF(N155="snížená",J155,0)</f>
        <v>0</v>
      </c>
      <c r="BG155" s="208">
        <f>IF(N155="zákl. přenesená",J155,0)</f>
        <v>0</v>
      </c>
      <c r="BH155" s="208">
        <f>IF(N155="sníž. přenesená",J155,0)</f>
        <v>0</v>
      </c>
      <c r="BI155" s="208">
        <f>IF(N155="nulová",J155,0)</f>
        <v>0</v>
      </c>
      <c r="BJ155" s="16" t="s">
        <v>84</v>
      </c>
      <c r="BK155" s="208">
        <f>ROUND(I155*H155,2)</f>
        <v>0</v>
      </c>
      <c r="BL155" s="16" t="s">
        <v>126</v>
      </c>
      <c r="BM155" s="207" t="s">
        <v>357</v>
      </c>
    </row>
    <row r="156" s="2" customFormat="1">
      <c r="A156" s="38"/>
      <c r="B156" s="39"/>
      <c r="C156" s="40"/>
      <c r="D156" s="257" t="s">
        <v>209</v>
      </c>
      <c r="E156" s="40"/>
      <c r="F156" s="258" t="s">
        <v>358</v>
      </c>
      <c r="G156" s="40"/>
      <c r="H156" s="40"/>
      <c r="I156" s="259"/>
      <c r="J156" s="40"/>
      <c r="K156" s="40"/>
      <c r="L156" s="44"/>
      <c r="M156" s="260"/>
      <c r="N156" s="261"/>
      <c r="O156" s="84"/>
      <c r="P156" s="84"/>
      <c r="Q156" s="84"/>
      <c r="R156" s="84"/>
      <c r="S156" s="84"/>
      <c r="T156" s="85"/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T156" s="16" t="s">
        <v>209</v>
      </c>
      <c r="AU156" s="16" t="s">
        <v>84</v>
      </c>
    </row>
    <row r="157" s="2" customFormat="1" ht="16.5" customHeight="1">
      <c r="A157" s="38"/>
      <c r="B157" s="39"/>
      <c r="C157" s="196" t="s">
        <v>268</v>
      </c>
      <c r="D157" s="196" t="s">
        <v>121</v>
      </c>
      <c r="E157" s="197" t="s">
        <v>359</v>
      </c>
      <c r="F157" s="198" t="s">
        <v>360</v>
      </c>
      <c r="G157" s="199" t="s">
        <v>124</v>
      </c>
      <c r="H157" s="200">
        <v>20</v>
      </c>
      <c r="I157" s="201"/>
      <c r="J157" s="202">
        <f>ROUND(I157*H157,2)</f>
        <v>0</v>
      </c>
      <c r="K157" s="198" t="s">
        <v>208</v>
      </c>
      <c r="L157" s="44"/>
      <c r="M157" s="203" t="s">
        <v>32</v>
      </c>
      <c r="N157" s="204" t="s">
        <v>47</v>
      </c>
      <c r="O157" s="84"/>
      <c r="P157" s="205">
        <f>O157*H157</f>
        <v>0</v>
      </c>
      <c r="Q157" s="205">
        <v>0</v>
      </c>
      <c r="R157" s="205">
        <f>Q157*H157</f>
        <v>0</v>
      </c>
      <c r="S157" s="205">
        <v>0.0040000000000000001</v>
      </c>
      <c r="T157" s="206">
        <f>S157*H157</f>
        <v>0.080000000000000002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07" t="s">
        <v>84</v>
      </c>
      <c r="AT157" s="207" t="s">
        <v>121</v>
      </c>
      <c r="AU157" s="207" t="s">
        <v>84</v>
      </c>
      <c r="AY157" s="16" t="s">
        <v>120</v>
      </c>
      <c r="BE157" s="208">
        <f>IF(N157="základní",J157,0)</f>
        <v>0</v>
      </c>
      <c r="BF157" s="208">
        <f>IF(N157="snížená",J157,0)</f>
        <v>0</v>
      </c>
      <c r="BG157" s="208">
        <f>IF(N157="zákl. přenesená",J157,0)</f>
        <v>0</v>
      </c>
      <c r="BH157" s="208">
        <f>IF(N157="sníž. přenesená",J157,0)</f>
        <v>0</v>
      </c>
      <c r="BI157" s="208">
        <f>IF(N157="nulová",J157,0)</f>
        <v>0</v>
      </c>
      <c r="BJ157" s="16" t="s">
        <v>84</v>
      </c>
      <c r="BK157" s="208">
        <f>ROUND(I157*H157,2)</f>
        <v>0</v>
      </c>
      <c r="BL157" s="16" t="s">
        <v>84</v>
      </c>
      <c r="BM157" s="207" t="s">
        <v>361</v>
      </c>
    </row>
    <row r="158" s="2" customFormat="1">
      <c r="A158" s="38"/>
      <c r="B158" s="39"/>
      <c r="C158" s="40"/>
      <c r="D158" s="257" t="s">
        <v>209</v>
      </c>
      <c r="E158" s="40"/>
      <c r="F158" s="258" t="s">
        <v>362</v>
      </c>
      <c r="G158" s="40"/>
      <c r="H158" s="40"/>
      <c r="I158" s="259"/>
      <c r="J158" s="40"/>
      <c r="K158" s="40"/>
      <c r="L158" s="44"/>
      <c r="M158" s="260"/>
      <c r="N158" s="261"/>
      <c r="O158" s="84"/>
      <c r="P158" s="84"/>
      <c r="Q158" s="84"/>
      <c r="R158" s="84"/>
      <c r="S158" s="84"/>
      <c r="T158" s="85"/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T158" s="16" t="s">
        <v>209</v>
      </c>
      <c r="AU158" s="16" t="s">
        <v>84</v>
      </c>
    </row>
    <row r="159" s="2" customFormat="1" ht="16.5" customHeight="1">
      <c r="A159" s="38"/>
      <c r="B159" s="39"/>
      <c r="C159" s="196" t="s">
        <v>363</v>
      </c>
      <c r="D159" s="196" t="s">
        <v>121</v>
      </c>
      <c r="E159" s="197" t="s">
        <v>364</v>
      </c>
      <c r="F159" s="198" t="s">
        <v>365</v>
      </c>
      <c r="G159" s="199" t="s">
        <v>124</v>
      </c>
      <c r="H159" s="200">
        <v>4</v>
      </c>
      <c r="I159" s="201"/>
      <c r="J159" s="202">
        <f>ROUND(I159*H159,2)</f>
        <v>0</v>
      </c>
      <c r="K159" s="198" t="s">
        <v>208</v>
      </c>
      <c r="L159" s="44"/>
      <c r="M159" s="203" t="s">
        <v>32</v>
      </c>
      <c r="N159" s="204" t="s">
        <v>47</v>
      </c>
      <c r="O159" s="84"/>
      <c r="P159" s="205">
        <f>O159*H159</f>
        <v>0</v>
      </c>
      <c r="Q159" s="205">
        <v>0</v>
      </c>
      <c r="R159" s="205">
        <f>Q159*H159</f>
        <v>0</v>
      </c>
      <c r="S159" s="205">
        <v>0.00020000000000000001</v>
      </c>
      <c r="T159" s="206">
        <f>S159*H159</f>
        <v>0.00080000000000000004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07" t="s">
        <v>84</v>
      </c>
      <c r="AT159" s="207" t="s">
        <v>121</v>
      </c>
      <c r="AU159" s="207" t="s">
        <v>84</v>
      </c>
      <c r="AY159" s="16" t="s">
        <v>120</v>
      </c>
      <c r="BE159" s="208">
        <f>IF(N159="základní",J159,0)</f>
        <v>0</v>
      </c>
      <c r="BF159" s="208">
        <f>IF(N159="snížená",J159,0)</f>
        <v>0</v>
      </c>
      <c r="BG159" s="208">
        <f>IF(N159="zákl. přenesená",J159,0)</f>
        <v>0</v>
      </c>
      <c r="BH159" s="208">
        <f>IF(N159="sníž. přenesená",J159,0)</f>
        <v>0</v>
      </c>
      <c r="BI159" s="208">
        <f>IF(N159="nulová",J159,0)</f>
        <v>0</v>
      </c>
      <c r="BJ159" s="16" t="s">
        <v>84</v>
      </c>
      <c r="BK159" s="208">
        <f>ROUND(I159*H159,2)</f>
        <v>0</v>
      </c>
      <c r="BL159" s="16" t="s">
        <v>84</v>
      </c>
      <c r="BM159" s="207" t="s">
        <v>366</v>
      </c>
    </row>
    <row r="160" s="2" customFormat="1">
      <c r="A160" s="38"/>
      <c r="B160" s="39"/>
      <c r="C160" s="40"/>
      <c r="D160" s="257" t="s">
        <v>209</v>
      </c>
      <c r="E160" s="40"/>
      <c r="F160" s="258" t="s">
        <v>367</v>
      </c>
      <c r="G160" s="40"/>
      <c r="H160" s="40"/>
      <c r="I160" s="259"/>
      <c r="J160" s="40"/>
      <c r="K160" s="40"/>
      <c r="L160" s="44"/>
      <c r="M160" s="260"/>
      <c r="N160" s="261"/>
      <c r="O160" s="84"/>
      <c r="P160" s="84"/>
      <c r="Q160" s="84"/>
      <c r="R160" s="84"/>
      <c r="S160" s="84"/>
      <c r="T160" s="85"/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T160" s="16" t="s">
        <v>209</v>
      </c>
      <c r="AU160" s="16" t="s">
        <v>84</v>
      </c>
    </row>
    <row r="161" s="2" customFormat="1" ht="16.5" customHeight="1">
      <c r="A161" s="38"/>
      <c r="B161" s="39"/>
      <c r="C161" s="196" t="s">
        <v>272</v>
      </c>
      <c r="D161" s="196" t="s">
        <v>121</v>
      </c>
      <c r="E161" s="197" t="s">
        <v>368</v>
      </c>
      <c r="F161" s="198" t="s">
        <v>369</v>
      </c>
      <c r="G161" s="199" t="s">
        <v>124</v>
      </c>
      <c r="H161" s="200">
        <v>20</v>
      </c>
      <c r="I161" s="201"/>
      <c r="J161" s="202">
        <f>ROUND(I161*H161,2)</f>
        <v>0</v>
      </c>
      <c r="K161" s="198" t="s">
        <v>208</v>
      </c>
      <c r="L161" s="44"/>
      <c r="M161" s="203" t="s">
        <v>32</v>
      </c>
      <c r="N161" s="204" t="s">
        <v>47</v>
      </c>
      <c r="O161" s="84"/>
      <c r="P161" s="205">
        <f>O161*H161</f>
        <v>0</v>
      </c>
      <c r="Q161" s="205">
        <v>0</v>
      </c>
      <c r="R161" s="205">
        <f>Q161*H161</f>
        <v>0</v>
      </c>
      <c r="S161" s="205">
        <v>1.0000000000000001E-05</v>
      </c>
      <c r="T161" s="206">
        <f>S161*H161</f>
        <v>0.00020000000000000001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07" t="s">
        <v>84</v>
      </c>
      <c r="AT161" s="207" t="s">
        <v>121</v>
      </c>
      <c r="AU161" s="207" t="s">
        <v>84</v>
      </c>
      <c r="AY161" s="16" t="s">
        <v>120</v>
      </c>
      <c r="BE161" s="208">
        <f>IF(N161="základní",J161,0)</f>
        <v>0</v>
      </c>
      <c r="BF161" s="208">
        <f>IF(N161="snížená",J161,0)</f>
        <v>0</v>
      </c>
      <c r="BG161" s="208">
        <f>IF(N161="zákl. přenesená",J161,0)</f>
        <v>0</v>
      </c>
      <c r="BH161" s="208">
        <f>IF(N161="sníž. přenesená",J161,0)</f>
        <v>0</v>
      </c>
      <c r="BI161" s="208">
        <f>IF(N161="nulová",J161,0)</f>
        <v>0</v>
      </c>
      <c r="BJ161" s="16" t="s">
        <v>84</v>
      </c>
      <c r="BK161" s="208">
        <f>ROUND(I161*H161,2)</f>
        <v>0</v>
      </c>
      <c r="BL161" s="16" t="s">
        <v>84</v>
      </c>
      <c r="BM161" s="207" t="s">
        <v>370</v>
      </c>
    </row>
    <row r="162" s="2" customFormat="1">
      <c r="A162" s="38"/>
      <c r="B162" s="39"/>
      <c r="C162" s="40"/>
      <c r="D162" s="257" t="s">
        <v>209</v>
      </c>
      <c r="E162" s="40"/>
      <c r="F162" s="258" t="s">
        <v>371</v>
      </c>
      <c r="G162" s="40"/>
      <c r="H162" s="40"/>
      <c r="I162" s="259"/>
      <c r="J162" s="40"/>
      <c r="K162" s="40"/>
      <c r="L162" s="44"/>
      <c r="M162" s="260"/>
      <c r="N162" s="261"/>
      <c r="O162" s="84"/>
      <c r="P162" s="84"/>
      <c r="Q162" s="84"/>
      <c r="R162" s="84"/>
      <c r="S162" s="84"/>
      <c r="T162" s="85"/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T162" s="16" t="s">
        <v>209</v>
      </c>
      <c r="AU162" s="16" t="s">
        <v>84</v>
      </c>
    </row>
    <row r="163" s="2" customFormat="1" ht="16.5" customHeight="1">
      <c r="A163" s="38"/>
      <c r="B163" s="39"/>
      <c r="C163" s="196" t="s">
        <v>372</v>
      </c>
      <c r="D163" s="196" t="s">
        <v>121</v>
      </c>
      <c r="E163" s="197" t="s">
        <v>373</v>
      </c>
      <c r="F163" s="198" t="s">
        <v>374</v>
      </c>
      <c r="G163" s="199" t="s">
        <v>163</v>
      </c>
      <c r="H163" s="200">
        <v>85</v>
      </c>
      <c r="I163" s="201"/>
      <c r="J163" s="202">
        <f>ROUND(I163*H163,2)</f>
        <v>0</v>
      </c>
      <c r="K163" s="198" t="s">
        <v>208</v>
      </c>
      <c r="L163" s="44"/>
      <c r="M163" s="203" t="s">
        <v>32</v>
      </c>
      <c r="N163" s="204" t="s">
        <v>47</v>
      </c>
      <c r="O163" s="84"/>
      <c r="P163" s="205">
        <f>O163*H163</f>
        <v>0</v>
      </c>
      <c r="Q163" s="205">
        <v>0</v>
      </c>
      <c r="R163" s="205">
        <f>Q163*H163</f>
        <v>0</v>
      </c>
      <c r="S163" s="205">
        <v>0</v>
      </c>
      <c r="T163" s="206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07" t="s">
        <v>164</v>
      </c>
      <c r="AT163" s="207" t="s">
        <v>121</v>
      </c>
      <c r="AU163" s="207" t="s">
        <v>84</v>
      </c>
      <c r="AY163" s="16" t="s">
        <v>120</v>
      </c>
      <c r="BE163" s="208">
        <f>IF(N163="základní",J163,0)</f>
        <v>0</v>
      </c>
      <c r="BF163" s="208">
        <f>IF(N163="snížená",J163,0)</f>
        <v>0</v>
      </c>
      <c r="BG163" s="208">
        <f>IF(N163="zákl. přenesená",J163,0)</f>
        <v>0</v>
      </c>
      <c r="BH163" s="208">
        <f>IF(N163="sníž. přenesená",J163,0)</f>
        <v>0</v>
      </c>
      <c r="BI163" s="208">
        <f>IF(N163="nulová",J163,0)</f>
        <v>0</v>
      </c>
      <c r="BJ163" s="16" t="s">
        <v>84</v>
      </c>
      <c r="BK163" s="208">
        <f>ROUND(I163*H163,2)</f>
        <v>0</v>
      </c>
      <c r="BL163" s="16" t="s">
        <v>164</v>
      </c>
      <c r="BM163" s="207" t="s">
        <v>375</v>
      </c>
    </row>
    <row r="164" s="2" customFormat="1">
      <c r="A164" s="38"/>
      <c r="B164" s="39"/>
      <c r="C164" s="40"/>
      <c r="D164" s="257" t="s">
        <v>209</v>
      </c>
      <c r="E164" s="40"/>
      <c r="F164" s="258" t="s">
        <v>376</v>
      </c>
      <c r="G164" s="40"/>
      <c r="H164" s="40"/>
      <c r="I164" s="259"/>
      <c r="J164" s="40"/>
      <c r="K164" s="40"/>
      <c r="L164" s="44"/>
      <c r="M164" s="262"/>
      <c r="N164" s="263"/>
      <c r="O164" s="254"/>
      <c r="P164" s="254"/>
      <c r="Q164" s="254"/>
      <c r="R164" s="254"/>
      <c r="S164" s="254"/>
      <c r="T164" s="264"/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T164" s="16" t="s">
        <v>209</v>
      </c>
      <c r="AU164" s="16" t="s">
        <v>84</v>
      </c>
    </row>
    <row r="165" s="2" customFormat="1" ht="6.96" customHeight="1">
      <c r="A165" s="38"/>
      <c r="B165" s="59"/>
      <c r="C165" s="60"/>
      <c r="D165" s="60"/>
      <c r="E165" s="60"/>
      <c r="F165" s="60"/>
      <c r="G165" s="60"/>
      <c r="H165" s="60"/>
      <c r="I165" s="60"/>
      <c r="J165" s="60"/>
      <c r="K165" s="60"/>
      <c r="L165" s="44"/>
      <c r="M165" s="38"/>
      <c r="O165" s="38"/>
      <c r="P165" s="38"/>
      <c r="Q165" s="38"/>
      <c r="R165" s="38"/>
      <c r="S165" s="38"/>
      <c r="T165" s="38"/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</row>
  </sheetData>
  <sheetProtection sheet="1" autoFilter="0" formatColumns="0" formatRows="0" objects="1" scenarios="1" spinCount="100000" saltValue="+ratXdTRuih8PpVd6ihKc8ExZgjcDeqmo1J/blKh/y7/CB1EUh48NbjI1ryQulkVxpBddTFERaxvP6FuCrkN5g==" hashValue="1HIVwvPspWKHtdDKcNWe3/zeSnw2/AyowFHQ77VgkIGX0mAhgpFqoyQOSHnuoWJ60f/hYOyQ2f+dlHBq5TOuoQ==" algorithmName="SHA-512" password="CC35"/>
  <autoFilter ref="C82:K164"/>
  <mergeCells count="9">
    <mergeCell ref="E7:H7"/>
    <mergeCell ref="E9:H9"/>
    <mergeCell ref="E18:H18"/>
    <mergeCell ref="E27:H27"/>
    <mergeCell ref="E48:H48"/>
    <mergeCell ref="E50:H50"/>
    <mergeCell ref="E73:H73"/>
    <mergeCell ref="E75:H75"/>
    <mergeCell ref="L2:V2"/>
  </mergeCells>
  <hyperlinks>
    <hyperlink ref="F86" r:id="rId1" display="https://podminky.urs.cz/item/CS_URS_2023_02/945421110"/>
    <hyperlink ref="F88" r:id="rId2" display="https://podminky.urs.cz/item/CS_URS_2023_02/971033141"/>
    <hyperlink ref="F90" r:id="rId3" display="https://podminky.urs.cz/item/CS_URS_2023_02/971033151"/>
    <hyperlink ref="F93" r:id="rId4" display="https://podminky.urs.cz/item/CS_URS_2023_02/741122016"/>
    <hyperlink ref="F96" r:id="rId5" display="https://podminky.urs.cz/item/CS_URS_2023_02/742110041"/>
    <hyperlink ref="F112" r:id="rId6" display="https://podminky.urs.cz/item/CS_URS_2023_02/751721111"/>
    <hyperlink ref="F114" r:id="rId7" display="https://podminky.urs.cz/item/CS_URS_2023_02/751721112"/>
    <hyperlink ref="F116" r:id="rId8" display="https://podminky.urs.cz/item/CS_URS_2023_02/751721811"/>
    <hyperlink ref="F118" r:id="rId9" display="https://podminky.urs.cz/item/CS_URS_2023_02/751721812"/>
    <hyperlink ref="F120" r:id="rId10" display="https://podminky.urs.cz/item/CS_URS_2023_02/751791122"/>
    <hyperlink ref="F122" r:id="rId11" display="https://podminky.urs.cz/item/CS_URS_2023_02/751791123"/>
    <hyperlink ref="F124" r:id="rId12" display="https://podminky.urs.cz/item/CS_URS_2023_02/751791151"/>
    <hyperlink ref="F126" r:id="rId13" display="https://podminky.urs.cz/item/CS_URS_2023_02/751791153"/>
    <hyperlink ref="F128" r:id="rId14" display="https://podminky.urs.cz/item/CS_URS_2023_02/751791154"/>
    <hyperlink ref="F130" r:id="rId15" display="https://podminky.urs.cz/item/CS_URS_2023_02/751791155"/>
    <hyperlink ref="F132" r:id="rId16" display="https://podminky.urs.cz/item/CS_URS_2023_02/751791182"/>
    <hyperlink ref="F134" r:id="rId17" display="https://podminky.urs.cz/item/CS_URS_2023_02/751791183"/>
    <hyperlink ref="F136" r:id="rId18" display="https://podminky.urs.cz/item/CS_URS_2023_02/751791301"/>
    <hyperlink ref="F138" r:id="rId19" display="https://podminky.urs.cz/item/CS_URS_2023_02/751791401"/>
    <hyperlink ref="F140" r:id="rId20" display="https://podminky.urs.cz/item/CS_URS_2023_02/751791822"/>
    <hyperlink ref="F142" r:id="rId21" display="https://podminky.urs.cz/item/CS_URS_2023_02/751791823"/>
    <hyperlink ref="F144" r:id="rId22" display="https://podminky.urs.cz/item/CS_URS_2023_02/751791881"/>
    <hyperlink ref="F146" r:id="rId23" display="https://podminky.urs.cz/item/CS_URS_2023_02/751791882"/>
    <hyperlink ref="F148" r:id="rId24" display="https://podminky.urs.cz/item/CS_URS_2023_02/751791883"/>
    <hyperlink ref="F150" r:id="rId25" display="https://podminky.urs.cz/item/CS_URS_2023_02/751791884"/>
    <hyperlink ref="F152" r:id="rId26" display="https://podminky.urs.cz/item/CS_URS_2023_02/751792004"/>
    <hyperlink ref="F154" r:id="rId27" display="https://podminky.urs.cz/item/CS_URS_2023_02/751792007"/>
    <hyperlink ref="F156" r:id="rId28" display="https://podminky.urs.cz/item/CS_URS_2023_02/751792008"/>
    <hyperlink ref="F158" r:id="rId29" display="https://podminky.urs.cz/item/CS_URS_2023_02/751792804"/>
    <hyperlink ref="F160" r:id="rId30" display="https://podminky.urs.cz/item/CS_URS_2023_02/751792807"/>
    <hyperlink ref="F162" r:id="rId31" display="https://podminky.urs.cz/item/CS_URS_2023_02/751792808"/>
    <hyperlink ref="F164" r:id="rId32" display="https://podminky.urs.cz/item/CS_URS_2023_02/75179300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33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96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19"/>
      <c r="AT3" s="16" t="s">
        <v>86</v>
      </c>
    </row>
    <row r="4" s="1" customFormat="1" ht="24.96" customHeight="1">
      <c r="B4" s="19"/>
      <c r="D4" s="130" t="s">
        <v>97</v>
      </c>
      <c r="L4" s="19"/>
      <c r="M4" s="131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2" t="s">
        <v>16</v>
      </c>
      <c r="L6" s="19"/>
    </row>
    <row r="7" s="1" customFormat="1" ht="16.5" customHeight="1">
      <c r="B7" s="19"/>
      <c r="E7" s="133" t="str">
        <f>'Rekapitulace zakázky'!K6</f>
        <v>Opravy a revize klimatizací v obvodu SSZT OŘ HKR 2024</v>
      </c>
      <c r="F7" s="132"/>
      <c r="G7" s="132"/>
      <c r="H7" s="132"/>
      <c r="L7" s="19"/>
    </row>
    <row r="8" s="2" customFormat="1" ht="12" customHeight="1">
      <c r="A8" s="38"/>
      <c r="B8" s="44"/>
      <c r="C8" s="38"/>
      <c r="D8" s="132" t="s">
        <v>98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5" t="s">
        <v>377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2" t="s">
        <v>18</v>
      </c>
      <c r="E11" s="38"/>
      <c r="F11" s="136" t="s">
        <v>32</v>
      </c>
      <c r="G11" s="38"/>
      <c r="H11" s="38"/>
      <c r="I11" s="132" t="s">
        <v>20</v>
      </c>
      <c r="J11" s="136" t="s">
        <v>32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2" t="s">
        <v>22</v>
      </c>
      <c r="E12" s="38"/>
      <c r="F12" s="136" t="s">
        <v>23</v>
      </c>
      <c r="G12" s="38"/>
      <c r="H12" s="38"/>
      <c r="I12" s="132" t="s">
        <v>24</v>
      </c>
      <c r="J12" s="137" t="str">
        <f>'Rekapitulace zakázky'!AN8</f>
        <v>17. 10. 2023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2" t="s">
        <v>30</v>
      </c>
      <c r="E14" s="38"/>
      <c r="F14" s="38"/>
      <c r="G14" s="38"/>
      <c r="H14" s="38"/>
      <c r="I14" s="132" t="s">
        <v>31</v>
      </c>
      <c r="J14" s="136" t="str">
        <f>IF('Rekapitulace zakázky'!AN10="","",'Rekapitulace zakázky'!AN10)</f>
        <v/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6" t="str">
        <f>IF('Rekapitulace zakázky'!E11="","",'Rekapitulace zakázky'!E11)</f>
        <v xml:space="preserve"> </v>
      </c>
      <c r="F15" s="38"/>
      <c r="G15" s="38"/>
      <c r="H15" s="38"/>
      <c r="I15" s="132" t="s">
        <v>34</v>
      </c>
      <c r="J15" s="136" t="str">
        <f>IF('Rekapitulace zakázky'!AN11="","",'Rekapitulace zakázky'!AN11)</f>
        <v/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2" t="s">
        <v>35</v>
      </c>
      <c r="E17" s="38"/>
      <c r="F17" s="38"/>
      <c r="G17" s="38"/>
      <c r="H17" s="38"/>
      <c r="I17" s="132" t="s">
        <v>31</v>
      </c>
      <c r="J17" s="32" t="str">
        <f>'Rekapitulace zakázky'!AN13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2" t="str">
        <f>'Rekapitulace zakázky'!E14</f>
        <v>Vyplň údaj</v>
      </c>
      <c r="F18" s="136"/>
      <c r="G18" s="136"/>
      <c r="H18" s="136"/>
      <c r="I18" s="132" t="s">
        <v>34</v>
      </c>
      <c r="J18" s="32" t="str">
        <f>'Rekapitulace zakázky'!AN14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2" t="s">
        <v>37</v>
      </c>
      <c r="E20" s="38"/>
      <c r="F20" s="38"/>
      <c r="G20" s="38"/>
      <c r="H20" s="38"/>
      <c r="I20" s="132" t="s">
        <v>31</v>
      </c>
      <c r="J20" s="136" t="str">
        <f>IF('Rekapitulace zakázky'!AN16="","",'Rekapitulace zakázky'!AN16)</f>
        <v/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6" t="str">
        <f>IF('Rekapitulace zakázky'!E17="","",'Rekapitulace zakázky'!E17)</f>
        <v xml:space="preserve"> </v>
      </c>
      <c r="F21" s="38"/>
      <c r="G21" s="38"/>
      <c r="H21" s="38"/>
      <c r="I21" s="132" t="s">
        <v>34</v>
      </c>
      <c r="J21" s="136" t="str">
        <f>IF('Rekapitulace zakázky'!AN17="","",'Rekapitulace zakázky'!AN17)</f>
        <v/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2" t="s">
        <v>39</v>
      </c>
      <c r="E23" s="38"/>
      <c r="F23" s="38"/>
      <c r="G23" s="38"/>
      <c r="H23" s="38"/>
      <c r="I23" s="132" t="s">
        <v>31</v>
      </c>
      <c r="J23" s="136" t="str">
        <f>IF('Rekapitulace zakázky'!AN19="","",'Rekapitulace zakázky'!AN19)</f>
        <v/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6" t="str">
        <f>IF('Rekapitulace zakázky'!E20="","",'Rekapitulace zakázky'!E20)</f>
        <v xml:space="preserve"> </v>
      </c>
      <c r="F24" s="38"/>
      <c r="G24" s="38"/>
      <c r="H24" s="38"/>
      <c r="I24" s="132" t="s">
        <v>34</v>
      </c>
      <c r="J24" s="136" t="str">
        <f>IF('Rekapitulace zakázky'!AN20="","",'Rekapitulace zakázky'!AN20)</f>
        <v/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2" t="s">
        <v>40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71.25" customHeight="1">
      <c r="A27" s="138"/>
      <c r="B27" s="139"/>
      <c r="C27" s="138"/>
      <c r="D27" s="138"/>
      <c r="E27" s="140" t="s">
        <v>41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3" t="s">
        <v>42</v>
      </c>
      <c r="E30" s="38"/>
      <c r="F30" s="38"/>
      <c r="G30" s="38"/>
      <c r="H30" s="38"/>
      <c r="I30" s="38"/>
      <c r="J30" s="144">
        <f>ROUND(J80,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45" t="s">
        <v>44</v>
      </c>
      <c r="G32" s="38"/>
      <c r="H32" s="38"/>
      <c r="I32" s="145" t="s">
        <v>43</v>
      </c>
      <c r="J32" s="145" t="s">
        <v>45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46" t="s">
        <v>46</v>
      </c>
      <c r="E33" s="132" t="s">
        <v>47</v>
      </c>
      <c r="F33" s="147">
        <f>ROUND((SUM(BE80:BE83)),  2)</f>
        <v>0</v>
      </c>
      <c r="G33" s="38"/>
      <c r="H33" s="38"/>
      <c r="I33" s="148">
        <v>0.20999999999999999</v>
      </c>
      <c r="J33" s="147">
        <f>ROUND(((SUM(BE80:BE83))*I33),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2" t="s">
        <v>48</v>
      </c>
      <c r="F34" s="147">
        <f>ROUND((SUM(BF80:BF83)),  2)</f>
        <v>0</v>
      </c>
      <c r="G34" s="38"/>
      <c r="H34" s="38"/>
      <c r="I34" s="148">
        <v>0.14999999999999999</v>
      </c>
      <c r="J34" s="147">
        <f>ROUND(((SUM(BF80:BF83))*I34),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49</v>
      </c>
      <c r="F35" s="147">
        <f>ROUND((SUM(BG80:BG83)),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50</v>
      </c>
      <c r="F36" s="147">
        <f>ROUND((SUM(BH80:BH83)),  2)</f>
        <v>0</v>
      </c>
      <c r="G36" s="38"/>
      <c r="H36" s="38"/>
      <c r="I36" s="148">
        <v>0.14999999999999999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51</v>
      </c>
      <c r="F37" s="147">
        <f>ROUND((SUM(BI80:BI83)),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49"/>
      <c r="D39" s="150" t="s">
        <v>52</v>
      </c>
      <c r="E39" s="151"/>
      <c r="F39" s="151"/>
      <c r="G39" s="152" t="s">
        <v>53</v>
      </c>
      <c r="H39" s="153" t="s">
        <v>54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hidden="1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hidden="1" s="2" customFormat="1" ht="24.96" customHeight="1">
      <c r="A45" s="38"/>
      <c r="B45" s="39"/>
      <c r="C45" s="22" t="s">
        <v>100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hidden="1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hidden="1" s="2" customFormat="1" ht="12" customHeight="1">
      <c r="A47" s="38"/>
      <c r="B47" s="39"/>
      <c r="C47" s="31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hidden="1" s="2" customFormat="1" ht="16.5" customHeight="1">
      <c r="A48" s="38"/>
      <c r="B48" s="39"/>
      <c r="C48" s="40"/>
      <c r="D48" s="40"/>
      <c r="E48" s="160" t="str">
        <f>E7</f>
        <v>Opravy a revize klimatizací v obvodu SSZT OŘ HKR 2024</v>
      </c>
      <c r="F48" s="31"/>
      <c r="G48" s="31"/>
      <c r="H48" s="31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hidden="1" s="2" customFormat="1" ht="12" customHeight="1">
      <c r="A49" s="38"/>
      <c r="B49" s="39"/>
      <c r="C49" s="31" t="s">
        <v>98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hidden="1" s="2" customFormat="1" ht="16.5" customHeight="1">
      <c r="A50" s="38"/>
      <c r="B50" s="39"/>
      <c r="C50" s="40"/>
      <c r="D50" s="40"/>
      <c r="E50" s="69" t="str">
        <f>E9</f>
        <v>PS_100 - VON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hidden="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hidden="1" s="2" customFormat="1" ht="12" customHeight="1">
      <c r="A52" s="38"/>
      <c r="B52" s="39"/>
      <c r="C52" s="31" t="s">
        <v>22</v>
      </c>
      <c r="D52" s="40"/>
      <c r="E52" s="40"/>
      <c r="F52" s="26" t="str">
        <f>F12</f>
        <v>obvod SSZT HKR OŘ HKR</v>
      </c>
      <c r="G52" s="40"/>
      <c r="H52" s="40"/>
      <c r="I52" s="31" t="s">
        <v>24</v>
      </c>
      <c r="J52" s="72" t="str">
        <f>IF(J12="","",J12)</f>
        <v>17. 10. 2023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hidden="1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hidden="1" s="2" customFormat="1" ht="15.15" customHeight="1">
      <c r="A54" s="38"/>
      <c r="B54" s="39"/>
      <c r="C54" s="31" t="s">
        <v>30</v>
      </c>
      <c r="D54" s="40"/>
      <c r="E54" s="40"/>
      <c r="F54" s="26" t="str">
        <f>E15</f>
        <v xml:space="preserve"> </v>
      </c>
      <c r="G54" s="40"/>
      <c r="H54" s="40"/>
      <c r="I54" s="31" t="s">
        <v>37</v>
      </c>
      <c r="J54" s="36" t="str">
        <f>E21</f>
        <v xml:space="preserve"> 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hidden="1" s="2" customFormat="1" ht="15.15" customHeight="1">
      <c r="A55" s="38"/>
      <c r="B55" s="39"/>
      <c r="C55" s="31" t="s">
        <v>35</v>
      </c>
      <c r="D55" s="40"/>
      <c r="E55" s="40"/>
      <c r="F55" s="26" t="str">
        <f>IF(E18="","",E18)</f>
        <v>Vyplň údaj</v>
      </c>
      <c r="G55" s="40"/>
      <c r="H55" s="40"/>
      <c r="I55" s="31" t="s">
        <v>39</v>
      </c>
      <c r="J55" s="36" t="str">
        <f>E24</f>
        <v xml:space="preserve"> 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hidden="1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hidden="1" s="2" customFormat="1" ht="29.28" customHeight="1">
      <c r="A57" s="38"/>
      <c r="B57" s="39"/>
      <c r="C57" s="161" t="s">
        <v>101</v>
      </c>
      <c r="D57" s="162"/>
      <c r="E57" s="162"/>
      <c r="F57" s="162"/>
      <c r="G57" s="162"/>
      <c r="H57" s="162"/>
      <c r="I57" s="162"/>
      <c r="J57" s="163" t="s">
        <v>102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hidden="1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hidden="1" s="2" customFormat="1" ht="22.8" customHeight="1">
      <c r="A59" s="38"/>
      <c r="B59" s="39"/>
      <c r="C59" s="164" t="s">
        <v>74</v>
      </c>
      <c r="D59" s="40"/>
      <c r="E59" s="40"/>
      <c r="F59" s="40"/>
      <c r="G59" s="40"/>
      <c r="H59" s="40"/>
      <c r="I59" s="40"/>
      <c r="J59" s="102">
        <f>J80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6" t="s">
        <v>103</v>
      </c>
    </row>
    <row r="60" hidden="1" s="9" customFormat="1" ht="24.96" customHeight="1">
      <c r="A60" s="9"/>
      <c r="B60" s="165"/>
      <c r="C60" s="166"/>
      <c r="D60" s="167" t="s">
        <v>378</v>
      </c>
      <c r="E60" s="168"/>
      <c r="F60" s="168"/>
      <c r="G60" s="168"/>
      <c r="H60" s="168"/>
      <c r="I60" s="168"/>
      <c r="J60" s="169">
        <f>J81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hidden="1" s="2" customFormat="1" ht="21.84" customHeight="1">
      <c r="A61" s="38"/>
      <c r="B61" s="39"/>
      <c r="C61" s="40"/>
      <c r="D61" s="40"/>
      <c r="E61" s="40"/>
      <c r="F61" s="40"/>
      <c r="G61" s="40"/>
      <c r="H61" s="40"/>
      <c r="I61" s="40"/>
      <c r="J61" s="40"/>
      <c r="K61" s="40"/>
      <c r="L61" s="134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hidden="1" s="2" customFormat="1" ht="6.96" customHeight="1">
      <c r="A62" s="38"/>
      <c r="B62" s="59"/>
      <c r="C62" s="60"/>
      <c r="D62" s="60"/>
      <c r="E62" s="60"/>
      <c r="F62" s="60"/>
      <c r="G62" s="60"/>
      <c r="H62" s="60"/>
      <c r="I62" s="60"/>
      <c r="J62" s="60"/>
      <c r="K62" s="60"/>
      <c r="L62" s="134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  <c r="AE62" s="38"/>
    </row>
    <row r="63" hidden="1"/>
    <row r="64" hidden="1"/>
    <row r="65" hidden="1"/>
    <row r="66" s="2" customFormat="1" ht="6.96" customHeight="1">
      <c r="A66" s="38"/>
      <c r="B66" s="61"/>
      <c r="C66" s="62"/>
      <c r="D66" s="62"/>
      <c r="E66" s="62"/>
      <c r="F66" s="62"/>
      <c r="G66" s="62"/>
      <c r="H66" s="62"/>
      <c r="I66" s="62"/>
      <c r="J66" s="62"/>
      <c r="K66" s="62"/>
      <c r="L66" s="134"/>
      <c r="S66" s="38"/>
      <c r="T66" s="38"/>
      <c r="U66" s="38"/>
      <c r="V66" s="38"/>
      <c r="W66" s="38"/>
      <c r="X66" s="38"/>
      <c r="Y66" s="38"/>
      <c r="Z66" s="38"/>
      <c r="AA66" s="38"/>
      <c r="AB66" s="38"/>
      <c r="AC66" s="38"/>
      <c r="AD66" s="38"/>
      <c r="AE66" s="38"/>
    </row>
    <row r="67" s="2" customFormat="1" ht="24.96" customHeight="1">
      <c r="A67" s="38"/>
      <c r="B67" s="39"/>
      <c r="C67" s="22" t="s">
        <v>105</v>
      </c>
      <c r="D67" s="40"/>
      <c r="E67" s="40"/>
      <c r="F67" s="40"/>
      <c r="G67" s="40"/>
      <c r="H67" s="40"/>
      <c r="I67" s="40"/>
      <c r="J67" s="40"/>
      <c r="K67" s="40"/>
      <c r="L67" s="134"/>
      <c r="S67" s="38"/>
      <c r="T67" s="38"/>
      <c r="U67" s="38"/>
      <c r="V67" s="38"/>
      <c r="W67" s="38"/>
      <c r="X67" s="38"/>
      <c r="Y67" s="38"/>
      <c r="Z67" s="38"/>
      <c r="AA67" s="38"/>
      <c r="AB67" s="38"/>
      <c r="AC67" s="38"/>
      <c r="AD67" s="38"/>
      <c r="AE67" s="38"/>
    </row>
    <row r="68" s="2" customFormat="1" ht="6.96" customHeight="1">
      <c r="A68" s="38"/>
      <c r="B68" s="39"/>
      <c r="C68" s="40"/>
      <c r="D68" s="40"/>
      <c r="E68" s="40"/>
      <c r="F68" s="40"/>
      <c r="G68" s="40"/>
      <c r="H68" s="40"/>
      <c r="I68" s="40"/>
      <c r="J68" s="40"/>
      <c r="K68" s="40"/>
      <c r="L68" s="134"/>
      <c r="S68" s="38"/>
      <c r="T68" s="38"/>
      <c r="U68" s="38"/>
      <c r="V68" s="38"/>
      <c r="W68" s="38"/>
      <c r="X68" s="38"/>
      <c r="Y68" s="38"/>
      <c r="Z68" s="38"/>
      <c r="AA68" s="38"/>
      <c r="AB68" s="38"/>
      <c r="AC68" s="38"/>
      <c r="AD68" s="38"/>
      <c r="AE68" s="38"/>
    </row>
    <row r="69" s="2" customFormat="1" ht="12" customHeight="1">
      <c r="A69" s="38"/>
      <c r="B69" s="39"/>
      <c r="C69" s="31" t="s">
        <v>16</v>
      </c>
      <c r="D69" s="40"/>
      <c r="E69" s="40"/>
      <c r="F69" s="40"/>
      <c r="G69" s="40"/>
      <c r="H69" s="40"/>
      <c r="I69" s="40"/>
      <c r="J69" s="40"/>
      <c r="K69" s="40"/>
      <c r="L69" s="134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0" s="2" customFormat="1" ht="16.5" customHeight="1">
      <c r="A70" s="38"/>
      <c r="B70" s="39"/>
      <c r="C70" s="40"/>
      <c r="D70" s="40"/>
      <c r="E70" s="160" t="str">
        <f>E7</f>
        <v>Opravy a revize klimatizací v obvodu SSZT OŘ HKR 2024</v>
      </c>
      <c r="F70" s="31"/>
      <c r="G70" s="31"/>
      <c r="H70" s="31"/>
      <c r="I70" s="40"/>
      <c r="J70" s="40"/>
      <c r="K70" s="40"/>
      <c r="L70" s="134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12" customHeight="1">
      <c r="A71" s="38"/>
      <c r="B71" s="39"/>
      <c r="C71" s="31" t="s">
        <v>98</v>
      </c>
      <c r="D71" s="40"/>
      <c r="E71" s="40"/>
      <c r="F71" s="40"/>
      <c r="G71" s="40"/>
      <c r="H71" s="40"/>
      <c r="I71" s="40"/>
      <c r="J71" s="40"/>
      <c r="K71" s="40"/>
      <c r="L71" s="13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16.5" customHeight="1">
      <c r="A72" s="38"/>
      <c r="B72" s="39"/>
      <c r="C72" s="40"/>
      <c r="D72" s="40"/>
      <c r="E72" s="69" t="str">
        <f>E9</f>
        <v>PS_100 - VON</v>
      </c>
      <c r="F72" s="40"/>
      <c r="G72" s="40"/>
      <c r="H72" s="40"/>
      <c r="I72" s="40"/>
      <c r="J72" s="40"/>
      <c r="K72" s="40"/>
      <c r="L72" s="13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6.96" customHeight="1">
      <c r="A73" s="38"/>
      <c r="B73" s="39"/>
      <c r="C73" s="40"/>
      <c r="D73" s="40"/>
      <c r="E73" s="40"/>
      <c r="F73" s="40"/>
      <c r="G73" s="40"/>
      <c r="H73" s="40"/>
      <c r="I73" s="40"/>
      <c r="J73" s="40"/>
      <c r="K73" s="40"/>
      <c r="L73" s="13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12" customHeight="1">
      <c r="A74" s="38"/>
      <c r="B74" s="39"/>
      <c r="C74" s="31" t="s">
        <v>22</v>
      </c>
      <c r="D74" s="40"/>
      <c r="E74" s="40"/>
      <c r="F74" s="26" t="str">
        <f>F12</f>
        <v>obvod SSZT HKR OŘ HKR</v>
      </c>
      <c r="G74" s="40"/>
      <c r="H74" s="40"/>
      <c r="I74" s="31" t="s">
        <v>24</v>
      </c>
      <c r="J74" s="72" t="str">
        <f>IF(J12="","",J12)</f>
        <v>17. 10. 2023</v>
      </c>
      <c r="K74" s="40"/>
      <c r="L74" s="13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6.96" customHeight="1">
      <c r="A75" s="38"/>
      <c r="B75" s="39"/>
      <c r="C75" s="40"/>
      <c r="D75" s="40"/>
      <c r="E75" s="40"/>
      <c r="F75" s="40"/>
      <c r="G75" s="40"/>
      <c r="H75" s="40"/>
      <c r="I75" s="40"/>
      <c r="J75" s="40"/>
      <c r="K75" s="40"/>
      <c r="L75" s="13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15.15" customHeight="1">
      <c r="A76" s="38"/>
      <c r="B76" s="39"/>
      <c r="C76" s="31" t="s">
        <v>30</v>
      </c>
      <c r="D76" s="40"/>
      <c r="E76" s="40"/>
      <c r="F76" s="26" t="str">
        <f>E15</f>
        <v xml:space="preserve"> </v>
      </c>
      <c r="G76" s="40"/>
      <c r="H76" s="40"/>
      <c r="I76" s="31" t="s">
        <v>37</v>
      </c>
      <c r="J76" s="36" t="str">
        <f>E21</f>
        <v xml:space="preserve"> </v>
      </c>
      <c r="K76" s="40"/>
      <c r="L76" s="13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5.15" customHeight="1">
      <c r="A77" s="38"/>
      <c r="B77" s="39"/>
      <c r="C77" s="31" t="s">
        <v>35</v>
      </c>
      <c r="D77" s="40"/>
      <c r="E77" s="40"/>
      <c r="F77" s="26" t="str">
        <f>IF(E18="","",E18)</f>
        <v>Vyplň údaj</v>
      </c>
      <c r="G77" s="40"/>
      <c r="H77" s="40"/>
      <c r="I77" s="31" t="s">
        <v>39</v>
      </c>
      <c r="J77" s="36" t="str">
        <f>E24</f>
        <v xml:space="preserve"> </v>
      </c>
      <c r="K77" s="40"/>
      <c r="L77" s="13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0.32" customHeight="1">
      <c r="A78" s="38"/>
      <c r="B78" s="39"/>
      <c r="C78" s="40"/>
      <c r="D78" s="40"/>
      <c r="E78" s="40"/>
      <c r="F78" s="40"/>
      <c r="G78" s="40"/>
      <c r="H78" s="40"/>
      <c r="I78" s="40"/>
      <c r="J78" s="40"/>
      <c r="K78" s="40"/>
      <c r="L78" s="13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10" customFormat="1" ht="29.28" customHeight="1">
      <c r="A79" s="171"/>
      <c r="B79" s="172"/>
      <c r="C79" s="173" t="s">
        <v>106</v>
      </c>
      <c r="D79" s="174" t="s">
        <v>61</v>
      </c>
      <c r="E79" s="174" t="s">
        <v>57</v>
      </c>
      <c r="F79" s="174" t="s">
        <v>58</v>
      </c>
      <c r="G79" s="174" t="s">
        <v>107</v>
      </c>
      <c r="H79" s="174" t="s">
        <v>108</v>
      </c>
      <c r="I79" s="174" t="s">
        <v>109</v>
      </c>
      <c r="J79" s="174" t="s">
        <v>102</v>
      </c>
      <c r="K79" s="175" t="s">
        <v>110</v>
      </c>
      <c r="L79" s="176"/>
      <c r="M79" s="92" t="s">
        <v>32</v>
      </c>
      <c r="N79" s="93" t="s">
        <v>46</v>
      </c>
      <c r="O79" s="93" t="s">
        <v>111</v>
      </c>
      <c r="P79" s="93" t="s">
        <v>112</v>
      </c>
      <c r="Q79" s="93" t="s">
        <v>113</v>
      </c>
      <c r="R79" s="93" t="s">
        <v>114</v>
      </c>
      <c r="S79" s="93" t="s">
        <v>115</v>
      </c>
      <c r="T79" s="94" t="s">
        <v>116</v>
      </c>
      <c r="U79" s="171"/>
      <c r="V79" s="171"/>
      <c r="W79" s="171"/>
      <c r="X79" s="171"/>
      <c r="Y79" s="171"/>
      <c r="Z79" s="171"/>
      <c r="AA79" s="171"/>
      <c r="AB79" s="171"/>
      <c r="AC79" s="171"/>
      <c r="AD79" s="171"/>
      <c r="AE79" s="171"/>
    </row>
    <row r="80" s="2" customFormat="1" ht="22.8" customHeight="1">
      <c r="A80" s="38"/>
      <c r="B80" s="39"/>
      <c r="C80" s="99" t="s">
        <v>117</v>
      </c>
      <c r="D80" s="40"/>
      <c r="E80" s="40"/>
      <c r="F80" s="40"/>
      <c r="G80" s="40"/>
      <c r="H80" s="40"/>
      <c r="I80" s="40"/>
      <c r="J80" s="177">
        <f>BK80</f>
        <v>0</v>
      </c>
      <c r="K80" s="40"/>
      <c r="L80" s="44"/>
      <c r="M80" s="95"/>
      <c r="N80" s="178"/>
      <c r="O80" s="96"/>
      <c r="P80" s="179">
        <f>P81</f>
        <v>0</v>
      </c>
      <c r="Q80" s="96"/>
      <c r="R80" s="179">
        <f>R81</f>
        <v>0</v>
      </c>
      <c r="S80" s="96"/>
      <c r="T80" s="180">
        <f>T81</f>
        <v>0</v>
      </c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  <c r="AT80" s="16" t="s">
        <v>75</v>
      </c>
      <c r="AU80" s="16" t="s">
        <v>103</v>
      </c>
      <c r="BK80" s="181">
        <f>BK81</f>
        <v>0</v>
      </c>
    </row>
    <row r="81" s="11" customFormat="1" ht="25.92" customHeight="1">
      <c r="A81" s="11"/>
      <c r="B81" s="182"/>
      <c r="C81" s="183"/>
      <c r="D81" s="184" t="s">
        <v>75</v>
      </c>
      <c r="E81" s="185" t="s">
        <v>379</v>
      </c>
      <c r="F81" s="185" t="s">
        <v>380</v>
      </c>
      <c r="G81" s="183"/>
      <c r="H81" s="183"/>
      <c r="I81" s="186"/>
      <c r="J81" s="187">
        <f>BK81</f>
        <v>0</v>
      </c>
      <c r="K81" s="183"/>
      <c r="L81" s="188"/>
      <c r="M81" s="189"/>
      <c r="N81" s="190"/>
      <c r="O81" s="190"/>
      <c r="P81" s="191">
        <f>SUM(P82:P83)</f>
        <v>0</v>
      </c>
      <c r="Q81" s="190"/>
      <c r="R81" s="191">
        <f>SUM(R82:R83)</f>
        <v>0</v>
      </c>
      <c r="S81" s="190"/>
      <c r="T81" s="192">
        <f>SUM(T82:T83)</f>
        <v>0</v>
      </c>
      <c r="U81" s="11"/>
      <c r="V81" s="11"/>
      <c r="W81" s="11"/>
      <c r="X81" s="11"/>
      <c r="Y81" s="11"/>
      <c r="Z81" s="11"/>
      <c r="AA81" s="11"/>
      <c r="AB81" s="11"/>
      <c r="AC81" s="11"/>
      <c r="AD81" s="11"/>
      <c r="AE81" s="11"/>
      <c r="AR81" s="193" t="s">
        <v>126</v>
      </c>
      <c r="AT81" s="194" t="s">
        <v>75</v>
      </c>
      <c r="AU81" s="194" t="s">
        <v>76</v>
      </c>
      <c r="AY81" s="193" t="s">
        <v>120</v>
      </c>
      <c r="BK81" s="195">
        <f>SUM(BK82:BK83)</f>
        <v>0</v>
      </c>
    </row>
    <row r="82" s="2" customFormat="1" ht="16.5" customHeight="1">
      <c r="A82" s="38"/>
      <c r="B82" s="39"/>
      <c r="C82" s="196" t="s">
        <v>84</v>
      </c>
      <c r="D82" s="196" t="s">
        <v>121</v>
      </c>
      <c r="E82" s="197" t="s">
        <v>381</v>
      </c>
      <c r="F82" s="198" t="s">
        <v>382</v>
      </c>
      <c r="G82" s="199" t="s">
        <v>207</v>
      </c>
      <c r="H82" s="200">
        <v>100</v>
      </c>
      <c r="I82" s="201"/>
      <c r="J82" s="202">
        <f>ROUND(I82*H82,2)</f>
        <v>0</v>
      </c>
      <c r="K82" s="198" t="s">
        <v>208</v>
      </c>
      <c r="L82" s="44"/>
      <c r="M82" s="203" t="s">
        <v>32</v>
      </c>
      <c r="N82" s="204" t="s">
        <v>47</v>
      </c>
      <c r="O82" s="84"/>
      <c r="P82" s="205">
        <f>O82*H82</f>
        <v>0</v>
      </c>
      <c r="Q82" s="205">
        <v>0</v>
      </c>
      <c r="R82" s="205">
        <f>Q82*H82</f>
        <v>0</v>
      </c>
      <c r="S82" s="205">
        <v>0</v>
      </c>
      <c r="T82" s="206">
        <f>S82*H82</f>
        <v>0</v>
      </c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  <c r="AR82" s="207" t="s">
        <v>180</v>
      </c>
      <c r="AT82" s="207" t="s">
        <v>121</v>
      </c>
      <c r="AU82" s="207" t="s">
        <v>84</v>
      </c>
      <c r="AY82" s="16" t="s">
        <v>120</v>
      </c>
      <c r="BE82" s="208">
        <f>IF(N82="základní",J82,0)</f>
        <v>0</v>
      </c>
      <c r="BF82" s="208">
        <f>IF(N82="snížená",J82,0)</f>
        <v>0</v>
      </c>
      <c r="BG82" s="208">
        <f>IF(N82="zákl. přenesená",J82,0)</f>
        <v>0</v>
      </c>
      <c r="BH82" s="208">
        <f>IF(N82="sníž. přenesená",J82,0)</f>
        <v>0</v>
      </c>
      <c r="BI82" s="208">
        <f>IF(N82="nulová",J82,0)</f>
        <v>0</v>
      </c>
      <c r="BJ82" s="16" t="s">
        <v>84</v>
      </c>
      <c r="BK82" s="208">
        <f>ROUND(I82*H82,2)</f>
        <v>0</v>
      </c>
      <c r="BL82" s="16" t="s">
        <v>180</v>
      </c>
      <c r="BM82" s="207" t="s">
        <v>86</v>
      </c>
    </row>
    <row r="83" s="2" customFormat="1">
      <c r="A83" s="38"/>
      <c r="B83" s="39"/>
      <c r="C83" s="40"/>
      <c r="D83" s="257" t="s">
        <v>209</v>
      </c>
      <c r="E83" s="40"/>
      <c r="F83" s="258" t="s">
        <v>383</v>
      </c>
      <c r="G83" s="40"/>
      <c r="H83" s="40"/>
      <c r="I83" s="259"/>
      <c r="J83" s="40"/>
      <c r="K83" s="40"/>
      <c r="L83" s="44"/>
      <c r="M83" s="262"/>
      <c r="N83" s="263"/>
      <c r="O83" s="254"/>
      <c r="P83" s="254"/>
      <c r="Q83" s="254"/>
      <c r="R83" s="254"/>
      <c r="S83" s="254"/>
      <c r="T83" s="264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  <c r="AT83" s="16" t="s">
        <v>209</v>
      </c>
      <c r="AU83" s="16" t="s">
        <v>84</v>
      </c>
    </row>
    <row r="84" s="2" customFormat="1" ht="6.96" customHeight="1">
      <c r="A84" s="38"/>
      <c r="B84" s="59"/>
      <c r="C84" s="60"/>
      <c r="D84" s="60"/>
      <c r="E84" s="60"/>
      <c r="F84" s="60"/>
      <c r="G84" s="60"/>
      <c r="H84" s="60"/>
      <c r="I84" s="60"/>
      <c r="J84" s="60"/>
      <c r="K84" s="60"/>
      <c r="L84" s="44"/>
      <c r="M84" s="38"/>
      <c r="O84" s="38"/>
      <c r="P84" s="38"/>
      <c r="Q84" s="38"/>
      <c r="R84" s="38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</sheetData>
  <sheetProtection sheet="1" autoFilter="0" formatColumns="0" formatRows="0" objects="1" scenarios="1" spinCount="100000" saltValue="MiCeLXl7mV1/3xwlw+E3YK94sZ5wcLXxB05dj76FDJE6Q4NLA5HbaetcUcY9RH5inD1+6NNY8d80WQT4Pk/70A==" hashValue="4bGWYHTB2PYQJkvSDpBBa09vVbNk3is6Y9Uu2HVN41kAidvsihhTlsx5VrIxDEjnqwTHm8MYjF004b4UWD3q3A==" algorithmName="SHA-512" password="CC35"/>
  <autoFilter ref="C79:K83"/>
  <mergeCells count="9">
    <mergeCell ref="E7:H7"/>
    <mergeCell ref="E9:H9"/>
    <mergeCell ref="E18:H18"/>
    <mergeCell ref="E27:H27"/>
    <mergeCell ref="E48:H48"/>
    <mergeCell ref="E50:H50"/>
    <mergeCell ref="E70:H70"/>
    <mergeCell ref="E72:H72"/>
    <mergeCell ref="L2:V2"/>
  </mergeCells>
  <hyperlinks>
    <hyperlink ref="F83" r:id="rId1" display="https://podminky.urs.cz/item/CS_URS_2023_02/HZS4232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2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Šanda Ondřej, Ing.</dc:creator>
  <cp:lastModifiedBy>Šanda Ondřej, Ing.</cp:lastModifiedBy>
  <dcterms:created xsi:type="dcterms:W3CDTF">2023-10-17T08:52:16Z</dcterms:created>
  <dcterms:modified xsi:type="dcterms:W3CDTF">2023-10-17T08:52:23Z</dcterms:modified>
</cp:coreProperties>
</file>