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zakázky" sheetId="1" r:id="rId1"/>
    <sheet name="001 - ZRN" sheetId="2" r:id="rId2"/>
    <sheet name="002 - VRN" sheetId="3" r:id="rId3"/>
  </sheets>
  <definedNames>
    <definedName name="_xlnm.Print_Area" localSheetId="0">'Rekapitulace zakázky'!$D$4:$AO$76,'Rekapitulace zakázky'!$C$82:$AQ$97</definedName>
    <definedName name="_xlnm.Print_Titles" localSheetId="0">'Rekapitulace zakázky'!$92:$92</definedName>
    <definedName name="_xlnm._FilterDatabase" localSheetId="1" hidden="1">'001 - ZRN'!$C$119:$K$262</definedName>
    <definedName name="_xlnm.Print_Area" localSheetId="1">'001 - ZRN'!$C$4:$J$76,'001 - ZRN'!$C$82:$J$101,'001 - ZRN'!$C$107:$K$262</definedName>
    <definedName name="_xlnm.Print_Titles" localSheetId="1">'001 - ZRN'!$119:$119</definedName>
    <definedName name="_xlnm._FilterDatabase" localSheetId="2" hidden="1">'002 - VRN'!$C$120:$K$142</definedName>
    <definedName name="_xlnm.Print_Area" localSheetId="2">'002 - VRN'!$C$4:$J$76,'002 - VRN'!$C$82:$J$102,'002 - VRN'!$C$108:$K$142</definedName>
    <definedName name="_xlnm.Print_Titles" localSheetId="2">'002 - VRN'!$120:$120</definedName>
  </definedNames>
  <calcPr/>
</workbook>
</file>

<file path=xl/calcChain.xml><?xml version="1.0" encoding="utf-8"?>
<calcChain xmlns="http://schemas.openxmlformats.org/spreadsheetml/2006/main">
  <c i="1" l="1" r="AX96"/>
  <c i="3" r="J37"/>
  <c r="J36"/>
  <c i="1" r="AY96"/>
  <c i="3" r="J35"/>
  <c r="BI139"/>
  <c r="BH139"/>
  <c r="BG139"/>
  <c r="BF139"/>
  <c r="T139"/>
  <c r="T138"/>
  <c r="R139"/>
  <c r="R138"/>
  <c r="P139"/>
  <c r="P138"/>
  <c r="BI134"/>
  <c r="BH134"/>
  <c r="BG134"/>
  <c r="BF134"/>
  <c r="T134"/>
  <c r="T133"/>
  <c r="R134"/>
  <c r="R133"/>
  <c r="P134"/>
  <c r="P133"/>
  <c r="BI129"/>
  <c r="BH129"/>
  <c r="BG129"/>
  <c r="BF129"/>
  <c r="T129"/>
  <c r="T128"/>
  <c r="R129"/>
  <c r="R128"/>
  <c r="P129"/>
  <c r="P128"/>
  <c r="BI124"/>
  <c r="BH124"/>
  <c r="BG124"/>
  <c r="BF124"/>
  <c r="T124"/>
  <c r="T123"/>
  <c r="R124"/>
  <c r="R123"/>
  <c r="R122"/>
  <c r="R121"/>
  <c r="P124"/>
  <c r="P123"/>
  <c r="P122"/>
  <c r="P121"/>
  <c i="1" r="AU96"/>
  <c i="3" r="F115"/>
  <c r="E113"/>
  <c r="F89"/>
  <c r="E87"/>
  <c r="J24"/>
  <c r="E24"/>
  <c r="J118"/>
  <c r="J23"/>
  <c r="J21"/>
  <c r="E21"/>
  <c r="J117"/>
  <c r="J20"/>
  <c r="J18"/>
  <c r="E18"/>
  <c r="F92"/>
  <c r="J17"/>
  <c r="J15"/>
  <c r="E15"/>
  <c r="F117"/>
  <c r="J14"/>
  <c r="J12"/>
  <c r="J115"/>
  <c r="E7"/>
  <c r="E111"/>
  <c i="2" r="J37"/>
  <c r="J36"/>
  <c i="1" r="AY95"/>
  <c i="2" r="J35"/>
  <c i="1" r="AX95"/>
  <c i="2" r="BI258"/>
  <c r="BH258"/>
  <c r="BG258"/>
  <c r="BF258"/>
  <c r="T258"/>
  <c r="R258"/>
  <c r="P258"/>
  <c r="BI252"/>
  <c r="BH252"/>
  <c r="BG252"/>
  <c r="BF252"/>
  <c r="T252"/>
  <c r="R252"/>
  <c r="P252"/>
  <c r="BI248"/>
  <c r="BH248"/>
  <c r="BG248"/>
  <c r="BF248"/>
  <c r="T248"/>
  <c r="R248"/>
  <c r="P248"/>
  <c r="BI245"/>
  <c r="BH245"/>
  <c r="BG245"/>
  <c r="BF245"/>
  <c r="T245"/>
  <c r="R245"/>
  <c r="P245"/>
  <c r="BI239"/>
  <c r="BH239"/>
  <c r="BG239"/>
  <c r="BF239"/>
  <c r="T239"/>
  <c r="R239"/>
  <c r="P239"/>
  <c r="BI234"/>
  <c r="BH234"/>
  <c r="BG234"/>
  <c r="BF234"/>
  <c r="T234"/>
  <c r="R234"/>
  <c r="P234"/>
  <c r="BI229"/>
  <c r="BH229"/>
  <c r="BG229"/>
  <c r="BF229"/>
  <c r="T229"/>
  <c r="R229"/>
  <c r="P229"/>
  <c r="BI224"/>
  <c r="BH224"/>
  <c r="BG224"/>
  <c r="BF224"/>
  <c r="T224"/>
  <c r="R224"/>
  <c r="P224"/>
  <c r="BI220"/>
  <c r="BH220"/>
  <c r="BG220"/>
  <c r="BF220"/>
  <c r="T220"/>
  <c r="R220"/>
  <c r="P220"/>
  <c r="BI216"/>
  <c r="BH216"/>
  <c r="BG216"/>
  <c r="BF216"/>
  <c r="T216"/>
  <c r="R216"/>
  <c r="P216"/>
  <c r="BI212"/>
  <c r="BH212"/>
  <c r="BG212"/>
  <c r="BF212"/>
  <c r="T212"/>
  <c r="R212"/>
  <c r="P212"/>
  <c r="BI208"/>
  <c r="BH208"/>
  <c r="BG208"/>
  <c r="BF208"/>
  <c r="T208"/>
  <c r="R208"/>
  <c r="P208"/>
  <c r="BI204"/>
  <c r="BH204"/>
  <c r="BG204"/>
  <c r="BF204"/>
  <c r="T204"/>
  <c r="R204"/>
  <c r="P204"/>
  <c r="BI201"/>
  <c r="BH201"/>
  <c r="BG201"/>
  <c r="BF201"/>
  <c r="T201"/>
  <c r="R201"/>
  <c r="P201"/>
  <c r="BI198"/>
  <c r="BH198"/>
  <c r="BG198"/>
  <c r="BF198"/>
  <c r="T198"/>
  <c r="R198"/>
  <c r="P198"/>
  <c r="BI195"/>
  <c r="BH195"/>
  <c r="BG195"/>
  <c r="BF195"/>
  <c r="T195"/>
  <c r="R195"/>
  <c r="P195"/>
  <c r="BI192"/>
  <c r="BH192"/>
  <c r="BG192"/>
  <c r="BF192"/>
  <c r="T192"/>
  <c r="R192"/>
  <c r="P192"/>
  <c r="BI189"/>
  <c r="BH189"/>
  <c r="BG189"/>
  <c r="BF189"/>
  <c r="T189"/>
  <c r="R189"/>
  <c r="P189"/>
  <c r="BI185"/>
  <c r="BH185"/>
  <c r="BG185"/>
  <c r="BF185"/>
  <c r="T185"/>
  <c r="R185"/>
  <c r="P185"/>
  <c r="BI180"/>
  <c r="BH180"/>
  <c r="BG180"/>
  <c r="BF180"/>
  <c r="T180"/>
  <c r="R180"/>
  <c r="P180"/>
  <c r="BI176"/>
  <c r="BH176"/>
  <c r="BG176"/>
  <c r="BF176"/>
  <c r="T176"/>
  <c r="R176"/>
  <c r="P176"/>
  <c r="BI172"/>
  <c r="BH172"/>
  <c r="BG172"/>
  <c r="BF172"/>
  <c r="T172"/>
  <c r="R172"/>
  <c r="P172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8"/>
  <c r="BH158"/>
  <c r="BG158"/>
  <c r="BF158"/>
  <c r="T158"/>
  <c r="R158"/>
  <c r="P158"/>
  <c r="BI155"/>
  <c r="BH155"/>
  <c r="BG155"/>
  <c r="BF155"/>
  <c r="T155"/>
  <c r="R155"/>
  <c r="P155"/>
  <c r="BI151"/>
  <c r="BH151"/>
  <c r="BG151"/>
  <c r="BF151"/>
  <c r="T151"/>
  <c r="R151"/>
  <c r="P151"/>
  <c r="BI147"/>
  <c r="BH147"/>
  <c r="BG147"/>
  <c r="BF147"/>
  <c r="T147"/>
  <c r="R147"/>
  <c r="P147"/>
  <c r="BI143"/>
  <c r="BH143"/>
  <c r="BG143"/>
  <c r="BF143"/>
  <c r="T143"/>
  <c r="R143"/>
  <c r="P143"/>
  <c r="BI139"/>
  <c r="BH139"/>
  <c r="BG139"/>
  <c r="BF139"/>
  <c r="T139"/>
  <c r="R139"/>
  <c r="P139"/>
  <c r="BI135"/>
  <c r="BH135"/>
  <c r="BG135"/>
  <c r="BF135"/>
  <c r="T135"/>
  <c r="R135"/>
  <c r="P135"/>
  <c r="BI131"/>
  <c r="BH131"/>
  <c r="BG131"/>
  <c r="BF131"/>
  <c r="T131"/>
  <c r="R131"/>
  <c r="P131"/>
  <c r="BI127"/>
  <c r="BH127"/>
  <c r="BG127"/>
  <c r="BF127"/>
  <c r="T127"/>
  <c r="R127"/>
  <c r="P127"/>
  <c r="BI123"/>
  <c r="BH123"/>
  <c r="BG123"/>
  <c r="BF123"/>
  <c r="T123"/>
  <c r="R123"/>
  <c r="P123"/>
  <c r="F114"/>
  <c r="E112"/>
  <c r="F89"/>
  <c r="E87"/>
  <c r="J24"/>
  <c r="E24"/>
  <c r="J117"/>
  <c r="J23"/>
  <c r="J21"/>
  <c r="E21"/>
  <c r="J116"/>
  <c r="J20"/>
  <c r="J18"/>
  <c r="E18"/>
  <c r="F117"/>
  <c r="J17"/>
  <c r="J15"/>
  <c r="E15"/>
  <c r="F116"/>
  <c r="J14"/>
  <c r="J12"/>
  <c r="J114"/>
  <c r="E7"/>
  <c r="E85"/>
  <c i="1" r="L90"/>
  <c r="AM90"/>
  <c r="AM89"/>
  <c r="L89"/>
  <c r="AM87"/>
  <c r="L87"/>
  <c r="L85"/>
  <c r="L84"/>
  <c i="2" r="J147"/>
  <c i="1" r="AS94"/>
  <c i="2" r="BK185"/>
  <c r="J162"/>
  <c r="BK216"/>
  <c r="BK189"/>
  <c r="BK258"/>
  <c i="3" r="J129"/>
  <c i="2" r="J155"/>
  <c r="J172"/>
  <c r="J220"/>
  <c r="BK180"/>
  <c r="J245"/>
  <c r="J208"/>
  <c r="J176"/>
  <c i="3" r="J139"/>
  <c i="2" r="BK127"/>
  <c r="BK248"/>
  <c r="J204"/>
  <c r="BK168"/>
  <c r="J248"/>
  <c r="J195"/>
  <c r="J135"/>
  <c i="3" r="J124"/>
  <c i="2" r="J123"/>
  <c r="BK195"/>
  <c r="BK234"/>
  <c r="BK165"/>
  <c i="3" r="J134"/>
  <c i="2" r="J192"/>
  <c r="J189"/>
  <c r="BK192"/>
  <c r="BK172"/>
  <c r="BK229"/>
  <c r="BK151"/>
  <c r="BK212"/>
  <c r="BK252"/>
  <c r="J201"/>
  <c r="J158"/>
  <c r="J34"/>
  <c i="1" r="AW95"/>
  <c i="2" r="J216"/>
  <c r="BK147"/>
  <c r="J212"/>
  <c r="J131"/>
  <c i="3" r="BK124"/>
  <c i="2" r="BK123"/>
  <c r="BK245"/>
  <c r="BK208"/>
  <c r="BK176"/>
  <c r="J139"/>
  <c r="J198"/>
  <c r="J127"/>
  <c i="3" r="BK129"/>
  <c i="2" r="BK131"/>
  <c r="J252"/>
  <c r="J224"/>
  <c r="BK201"/>
  <c r="J168"/>
  <c r="BK239"/>
  <c r="J185"/>
  <c r="J151"/>
  <c r="J234"/>
  <c r="J165"/>
  <c r="BK204"/>
  <c i="3" r="BK139"/>
  <c i="2" r="BK143"/>
  <c r="BK162"/>
  <c r="J239"/>
  <c r="BK198"/>
  <c r="BK158"/>
  <c r="BK224"/>
  <c r="J180"/>
  <c i="3" r="BK134"/>
  <c i="2" r="BK139"/>
  <c r="J229"/>
  <c r="BK220"/>
  <c r="J143"/>
  <c r="BK135"/>
  <c r="BK155"/>
  <c r="J258"/>
  <c i="3" l="1" r="T122"/>
  <c r="T121"/>
  <c i="2" r="BK122"/>
  <c r="J122"/>
  <c r="J98"/>
  <c r="T184"/>
  <c r="P122"/>
  <c r="P184"/>
  <c r="R184"/>
  <c r="P244"/>
  <c r="T122"/>
  <c r="T121"/>
  <c r="T120"/>
  <c r="BK184"/>
  <c r="J184"/>
  <c r="J99"/>
  <c r="R244"/>
  <c r="T244"/>
  <c r="BK244"/>
  <c r="J244"/>
  <c r="J100"/>
  <c r="R122"/>
  <c r="R121"/>
  <c r="R120"/>
  <c i="3" r="BK133"/>
  <c r="J133"/>
  <c r="J100"/>
  <c r="BK138"/>
  <c r="J138"/>
  <c r="J101"/>
  <c r="BK123"/>
  <c r="J123"/>
  <c r="J98"/>
  <c r="BK128"/>
  <c r="J128"/>
  <c r="J99"/>
  <c i="2" r="BK121"/>
  <c r="BK120"/>
  <c r="J120"/>
  <c r="J96"/>
  <c i="3" r="J89"/>
  <c r="J92"/>
  <c r="J91"/>
  <c r="BE129"/>
  <c r="BE124"/>
  <c r="E85"/>
  <c r="BE134"/>
  <c r="F91"/>
  <c r="BE139"/>
  <c r="F118"/>
  <c i="2" r="J89"/>
  <c r="J92"/>
  <c r="BE123"/>
  <c r="BE162"/>
  <c r="BE176"/>
  <c r="BE185"/>
  <c r="BE189"/>
  <c r="BE192"/>
  <c r="BE195"/>
  <c r="BE201"/>
  <c r="BE204"/>
  <c r="BE208"/>
  <c r="BE212"/>
  <c r="BE216"/>
  <c r="BE229"/>
  <c r="BE234"/>
  <c r="E110"/>
  <c r="BE127"/>
  <c r="BE155"/>
  <c r="BE165"/>
  <c r="BE172"/>
  <c r="BE180"/>
  <c r="BE198"/>
  <c r="BE220"/>
  <c r="BE224"/>
  <c r="BE239"/>
  <c r="BE245"/>
  <c r="BE248"/>
  <c r="BE252"/>
  <c r="BE258"/>
  <c r="F92"/>
  <c r="F91"/>
  <c r="J91"/>
  <c r="BE131"/>
  <c r="BE135"/>
  <c r="BE158"/>
  <c r="BE168"/>
  <c r="BE139"/>
  <c r="BE143"/>
  <c r="BE147"/>
  <c r="BE151"/>
  <c r="F37"/>
  <c i="1" r="BD95"/>
  <c i="3" r="F36"/>
  <c i="1" r="BC96"/>
  <c i="3" r="F34"/>
  <c i="1" r="BA96"/>
  <c i="2" r="F34"/>
  <c i="1" r="BA95"/>
  <c i="3" r="F37"/>
  <c i="1" r="BD96"/>
  <c i="2" r="F35"/>
  <c i="1" r="BB95"/>
  <c i="2" r="F36"/>
  <c i="1" r="BC95"/>
  <c i="3" r="J34"/>
  <c i="1" r="AW96"/>
  <c i="3" r="F35"/>
  <c i="1" r="BB96"/>
  <c i="2" l="1" r="P121"/>
  <c r="P120"/>
  <c i="1" r="AU95"/>
  <c i="3" r="BK122"/>
  <c r="BK121"/>
  <c r="J121"/>
  <c i="2" r="J121"/>
  <c r="J97"/>
  <c i="1" r="AU94"/>
  <c r="BA94"/>
  <c r="AW94"/>
  <c r="AK30"/>
  <c r="BC94"/>
  <c r="AY94"/>
  <c r="BB94"/>
  <c r="W31"/>
  <c i="3" r="J30"/>
  <c i="1" r="AG96"/>
  <c r="BD94"/>
  <c r="W33"/>
  <c i="2" r="J30"/>
  <c i="1" r="AG95"/>
  <c r="AG94"/>
  <c r="AK26"/>
  <c i="2" r="F33"/>
  <c i="1" r="AZ95"/>
  <c i="2" r="J33"/>
  <c i="1" r="AV95"/>
  <c r="AT95"/>
  <c i="3" r="F33"/>
  <c i="1" r="AZ96"/>
  <c i="3" r="J33"/>
  <c i="1" r="AV96"/>
  <c r="AT96"/>
  <c r="AN96"/>
  <c i="3" l="1" r="J122"/>
  <c r="J97"/>
  <c r="J96"/>
  <c i="1" r="AN95"/>
  <c i="3" r="J39"/>
  <c i="2" r="J39"/>
  <c i="1" r="AZ94"/>
  <c r="W29"/>
  <c r="W30"/>
  <c r="AX94"/>
  <c r="W32"/>
  <c l="1"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<sst xmlns="http://schemas.openxmlformats.org/spreadsheetml/2006/main">
  <si>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</si>
  <si>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</si>
  <si>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</si>
  <si>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</si>
  <si>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</si>
  <si>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{44bbab35-b840-40b1-a9fd-467f1848c934}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</si>
  <si>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</si>
  <si>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</si>
  <si>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</si>
  <si>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</si>
  <si>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</si>
  <si>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</si>
  <si>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</si>
  <si>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</si>
  <si>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ZELEN2023-2025NOVAZ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</si>
  <si>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</si>
  <si>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</si>
  <si>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ÚDRŽBA VYŠŠÍ ZELENĚ V OBVODU OŘ ÚSTÍ N.L. 2023-2025 - OBLAST Č. 4 Správa mostů a tunelů</t>
  </si>
  <si>
    <t>0,1</t>
  </si>
  <si>
    <t>KSO:</t>
  </si>
  <si>
    <t>CC-CZ:</t>
  </si>
  <si>
    <t>1</t>
  </si>
  <si>
    <t>Místo:</t>
  </si>
  <si>
    <t xml:space="preserve"> </t>
  </si>
  <si>
    <t>Datum:</t>
  </si>
  <si>
    <t>2. 10. 2023</t>
  </si>
  <si>
    <t>10</t>
  </si>
  <si>
    <t>100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</si>
  <si>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</si>
  <si>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</si>
  <si>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</si>
  <si>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</si>
  <si>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</si>
  <si>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</si>
  <si>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</si>
  <si>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</si>
  <si>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</si>
  <si>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</si>
  <si>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</si>
  <si>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</si>
  <si>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</si>
  <si>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</si>
  <si>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</si>
  <si>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</si>
  <si>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</si>
  <si>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</si>
  <si>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</si>
  <si>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</si>
  <si>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</si>
  <si>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</si>
  <si>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</si>
  <si>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</si>
  <si>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</si>
  <si>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</si>
  <si>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</si>
  <si>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</si>
  <si>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</si>
  <si>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</si>
  <si>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</si>
  <si>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</si>
  <si>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</si>
  <si>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</si>
  <si>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</si>
  <si>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</si>
  <si>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</si>
  <si>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</si>
  <si>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</si>
  <si>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</si>
  <si>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</si>
  <si>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</si>
  <si>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</si>
  <si>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</si>
  <si>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</si>
  <si>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</si>
  <si>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</si>
  <si>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</si>
  <si>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</si>
  <si>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</si>
  <si>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</si>
  <si>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</si>
  <si>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</si>
  <si>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</si>
  <si>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001</t>
  </si>
  <si>
    <t>ZRN</t>
  </si>
  <si>
    <t>STA</t>
  </si>
  <si>
    <t>{7d7b10bf-78b9-4f81-a99a-cba95a549d3f}</t>
  </si>
  <si>
    <t>2</t>
  </si>
  <si>
    <t>002</t>
  </si>
  <si>
    <t>VRN</t>
  </si>
  <si>
    <t>{6b83a3ee-a082-4526-ac69-c95e1cae7869}</t>
  </si>
  <si>
    <t>KRYCÍ LIST SOUPISU PRACÍ</t>
  </si>
  <si>
    <t>Objekt:</t>
  </si>
  <si>
    <t>001 - ZRN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</si>
  <si>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</si>
  <si>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</si>
  <si>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</si>
  <si>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</si>
  <si>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</si>
  <si>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</si>
  <si>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</si>
  <si>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9 - Ostatní konstrukce a práce, bourání</t>
  </si>
  <si>
    <t xml:space="preserve">    997 - Přesun sutě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</si>
  <si>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</si>
  <si>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</si>
  <si>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</si>
  <si>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</si>
  <si>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</si>
  <si>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</si>
  <si>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</si>
  <si>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</si>
  <si>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</si>
  <si>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</si>
  <si>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</si>
  <si>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</si>
  <si>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</si>
  <si>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</si>
  <si>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</si>
  <si>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</si>
  <si>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</si>
  <si>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</si>
  <si>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111203201</t>
  </si>
  <si>
    <t>Odstranění křovin a stromů s ponecháním kořenů z plochy do 1000 m2</t>
  </si>
  <si>
    <t>m2</t>
  </si>
  <si>
    <t>CS ÚRS 2023 02</t>
  </si>
  <si>
    <t>4</t>
  </si>
  <si>
    <t>348695481</t>
  </si>
  <si>
    <t>PP</t>
  </si>
  <si>
    <t>Odstranění křovin a stromů s ponecháním kořenů průměru kmene do 100 mm, při jakémkoliv sklonu terénu mimo LTM, při celkové ploše do 1 000 m2</t>
  </si>
  <si>
    <t>Online PSC</t>
  </si>
  <si>
    <t>https://podminky.urs.cz/item/CS_URS_2023_02/111203201</t>
  </si>
  <si>
    <t>PSC</t>
  </si>
  <si>
    <t xml:space="preserve">Poznámka k souboru cen:_x000d_
1. Cenu -3201 lze použít i pro LTM při jakékoliv celkové ploše jednotlivě přes 30 m2. 2. Ceny jsou určeny pro případy, kdy se kořeny (pařezy) ponechají v půdě z důvodu stabilizace území. 3. V cenách jsou započteny i náklady na případné nutné odklizení na hromady do vzdálenosti 50 m nebo naložení na dopravní prostředek. 4. V cenách nejsou započteny náklady na další manipulaci s porostem, tyto práce se oceňují cenou souboru cen 162 30-15 Vodorovné přemístění smýcených křovin, katalogu 800-1 Zemní práce. 5. Množství jednotek se určí samostatně za každý objekt v m2 plochy rovné součtu půdorysných ploch omezených obalovými křivkami korun jednotlivých křovin a stromů, popř. jejich skupin, jejichž koruny se půdorysně překrývají; je-li tento součet ploch větší než půdorysná plocha staveniště, počítá se pouze s plochou staveniště. 6. Ponechané pařezy a kořeny nesmějí přesahovat výšku 150 mm nad přilehlým terénem; v této výšce se také měří průměr kmene. </t>
  </si>
  <si>
    <t>111211101</t>
  </si>
  <si>
    <t>Odstranění křovin a stromů průměru kmene do 100 mm i s kořeny sklonu terénu do 1:5 ručně</t>
  </si>
  <si>
    <t>-125122405</t>
  </si>
  <si>
    <t>Odstranění křovin a stromů s odstraněním kořenů ručně průměru kmene do 100 mm jakékoliv plochy v rovině nebo ve svahu o sklonu do 1:5</t>
  </si>
  <si>
    <t>https://podminky.urs.cz/item/CS_URS_2023_02/111211101</t>
  </si>
  <si>
    <t>P</t>
  </si>
  <si>
    <t>Poznámka k položce:_x000d_
např. vegetace mezi křídly mostních objektů</t>
  </si>
  <si>
    <t>3</t>
  </si>
  <si>
    <t>111211201</t>
  </si>
  <si>
    <t>Odstranění křovin a stromů průměru kmene do 100 mm i s kořeny sklonu terénu přes 1:5 ručně</t>
  </si>
  <si>
    <t>-1644122943</t>
  </si>
  <si>
    <t>Odstranění křovin a stromů s odstraněním kořenů ručně průměru kmene do 100 mm jakékoliv plochy v rovině nebo ve svahu o sklonu přes 1:5</t>
  </si>
  <si>
    <t>https://podminky.urs.cz/item/CS_URS_2023_02/111211201</t>
  </si>
  <si>
    <t>Poznámka k položce:_x000d_
např. vegetace na svazích mostních objektů</t>
  </si>
  <si>
    <t>111251101</t>
  </si>
  <si>
    <t>Odstranění křovin a stromů průměru kmene do 100 mm i s kořeny sklonu terénu do 1:5 z celkové plochy do 100 m2 strojně</t>
  </si>
  <si>
    <t>-1253315281</t>
  </si>
  <si>
    <t>Odstranění křovin a stromů s odstraněním kořenů strojně průměru kmene do 100 mm v rovině nebo ve svahu sklonu terénu do 1:5, při celkové ploše do 100 m2</t>
  </si>
  <si>
    <t>https://podminky.urs.cz/item/CS_URS_2023_02/111251101</t>
  </si>
  <si>
    <t>5</t>
  </si>
  <si>
    <t>111251102</t>
  </si>
  <si>
    <t>Odstranění křovin a stromů průměru kmene do 100 mm i s kořeny sklonu terénu do 1:5 z celkové plochy přes 100 do 500 m2 strojně</t>
  </si>
  <si>
    <t>306369552</t>
  </si>
  <si>
    <t>Odstranění křovin a stromů s odstraněním kořenů strojně průměru kmene do 100 mm v rovině nebo ve svahu sklonu terénu do 1:5, při celkové ploše přes 100 do 500 m2</t>
  </si>
  <si>
    <t>https://podminky.urs.cz/item/CS_URS_2023_02/111251102</t>
  </si>
  <si>
    <t>6</t>
  </si>
  <si>
    <t>111251201</t>
  </si>
  <si>
    <t>Odstranění křovin a stromů průměru kmene do 100 mm i s kořeny sklonu terénu přes 1:5 z celkové plochy do 100 m2 strojně</t>
  </si>
  <si>
    <t>1943933748</t>
  </si>
  <si>
    <t>Odstranění křovin a stromů s odstraněním kořenů strojně průměru kmene do 100 mm v rovině nebo ve svahu sklonu terénu přes 1:5, při celkové ploše do 100 m2</t>
  </si>
  <si>
    <t>https://podminky.urs.cz/item/CS_URS_2023_02/111251201</t>
  </si>
  <si>
    <t>7</t>
  </si>
  <si>
    <t>111251202</t>
  </si>
  <si>
    <t>Odstranění křovin a stromů průměru kmene do 100 mm i s kořeny sklonu terénu přes 1:5 z celkové plochy přes 100 do 500 m2 strojně</t>
  </si>
  <si>
    <t>51816311</t>
  </si>
  <si>
    <t>Odstranění křovin a stromů s odstraněním kořenů strojně průměru kmene do 100 mm v rovině nebo ve svahu sklonu terénu přes 1:5, při celkové ploše přes 100 do 500 m2</t>
  </si>
  <si>
    <t>https://podminky.urs.cz/item/CS_URS_2023_02/111251202</t>
  </si>
  <si>
    <t>8</t>
  </si>
  <si>
    <t>112101101</t>
  </si>
  <si>
    <t>Odstranění stromů listnatých průměru kmene přes 100 do 300 mm</t>
  </si>
  <si>
    <t>kus</t>
  </si>
  <si>
    <t>-287071737</t>
  </si>
  <si>
    <t>Odstranění stromů s odřezáním kmene a s odvětvením listnatých, průměru kmene přes 100 do 300 mm</t>
  </si>
  <si>
    <t>https://podminky.urs.cz/item/CS_URS_2023_02/112101101</t>
  </si>
  <si>
    <t xml:space="preserve">Poznámka k souboru cen:_x000d_
1. Ceny jsou určeny pro odstranění stromů v rámci přípravy staveniště. 2. Ceny lze použít i pro odstranění stromů ze sesuté zeminy, vývratů a polomů. 3. V ceně jsou započteny i náklady na případné nutné odklizení kmene a větví odděleně na vzdálenost do 50 m nebo s naložením na dopravní prostředek. 4. Průměr pařezu se měří v místě řezu kmene na základě dvojího na sebe kolmého měření a následného zprůměrování naměřených hodnot nejčastěji ve výšce 0,15 m. V případě přítomnosti výrazných kořenových náběhů je měření prováděno nad nimi, nejčastěji v rozmezí 0,15-0,45 m nad povrchem stávajícího terénu. 5. Ceny nelze užít v případě, kdy je nutné odstraňování stromu po částech; tyto práce lze oceňovat příslušnými cenami katalogu 823-1 Plochy a úprava území. </t>
  </si>
  <si>
    <t>9</t>
  </si>
  <si>
    <t>112101102</t>
  </si>
  <si>
    <t>Odstranění stromů listnatých průměru kmene přes 300 do 500 mm</t>
  </si>
  <si>
    <t>1756493470</t>
  </si>
  <si>
    <t>Odstranění stromů s odřezáním kmene a s odvětvením listnatých, průměru kmene přes 300 do 500 mm</t>
  </si>
  <si>
    <t>https://podminky.urs.cz/item/CS_URS_2023_02/112101102</t>
  </si>
  <si>
    <t>112155311</t>
  </si>
  <si>
    <t>Štěpkování keřového porostu středně hustého s naložením</t>
  </si>
  <si>
    <t>-394089533</t>
  </si>
  <si>
    <t>Štěpkování s naložením na dopravní prostředek a odvozem do 20 km keřového porostu středně hustého</t>
  </si>
  <si>
    <t>https://podminky.urs.cz/item/CS_URS_2023_02/112155311</t>
  </si>
  <si>
    <t>VV</t>
  </si>
  <si>
    <t>18750+600+2750+2000+500+15000+2000+3000</t>
  </si>
  <si>
    <t>11</t>
  </si>
  <si>
    <t>112251101</t>
  </si>
  <si>
    <t>Odstranění pařezů průměru přes 100 do 300 mm</t>
  </si>
  <si>
    <t>2087800898</t>
  </si>
  <si>
    <t>Odstranění pařezů strojně s jejich vykopáním nebo vytrháním průměru přes 100 do 300 mm</t>
  </si>
  <si>
    <t>https://podminky.urs.cz/item/CS_URS_2023_02/112251101</t>
  </si>
  <si>
    <t>12</t>
  </si>
  <si>
    <t>112251102</t>
  </si>
  <si>
    <t>Odstranění pařezů průměru přes 300 do 500 mm</t>
  </si>
  <si>
    <t>1151513538</t>
  </si>
  <si>
    <t>Odstranění pařezů strojně s jejich vykopáním nebo vytrháním průměru přes 300 do 500 mm</t>
  </si>
  <si>
    <t>https://podminky.urs.cz/item/CS_URS_2023_02/112251102</t>
  </si>
  <si>
    <t>13</t>
  </si>
  <si>
    <t>171111105</t>
  </si>
  <si>
    <t>Uložení sypaniny z hornin nesoudržných kamenitých do násypů zhutněných ručně</t>
  </si>
  <si>
    <t>m3</t>
  </si>
  <si>
    <t>-1011385561</t>
  </si>
  <si>
    <t>Uložení sypanin do násypů ručně s rozprostřením sypaniny ve vrstvách a s hrubým urovnáním zhutněných z hornin nesoudržných kamenitých</t>
  </si>
  <si>
    <t>https://podminky.urs.cz/item/CS_URS_2023_02/171111105</t>
  </si>
  <si>
    <t>Poznámka k položce:_x000d_
Např. z čištění rozprostřít na okolní terén.</t>
  </si>
  <si>
    <t>14</t>
  </si>
  <si>
    <t>171151112</t>
  </si>
  <si>
    <t>Uložení sypaniny z hornin nesoudržných kamenitých do násypů zhutněných strojně</t>
  </si>
  <si>
    <t>784531656</t>
  </si>
  <si>
    <t>Uložení sypanin do násypů strojně s rozprostřením sypaniny ve vrstvách a s hrubým urovnáním zhutněných z hornin nesoudržných kamenitých</t>
  </si>
  <si>
    <t>https://podminky.urs.cz/item/CS_URS_2023_02/171151112</t>
  </si>
  <si>
    <t>Poznámka k položce:_x000d_
Např. z čištění rozprostřít na okolní terén. V ceně je zahrnuto použití mechanizace vč. její dopravy a posádky._x000d_</t>
  </si>
  <si>
    <t>171211101</t>
  </si>
  <si>
    <t>Uložení sypaniny do násypů nezhutněných ručně</t>
  </si>
  <si>
    <t>-1613884866</t>
  </si>
  <si>
    <t>Uložení sypanin do násypů ručně s rozprostřením sypaniny ve vrstvách a s hrubým urovnáním nezhutněných jakékoliv třídy těžitelnosti</t>
  </si>
  <si>
    <t>https://podminky.urs.cz/item/CS_URS_2023_02/171211101</t>
  </si>
  <si>
    <t>16</t>
  </si>
  <si>
    <t>171251101</t>
  </si>
  <si>
    <t>Uložení sypaniny do násypů nezhutněných strojně</t>
  </si>
  <si>
    <t>-2042498051</t>
  </si>
  <si>
    <t>Uložení sypanin do násypů strojně s rozprostřením sypaniny ve vrstvách a s hrubým urovnáním nezhutněných jakékoliv třídy těžitelnosti</t>
  </si>
  <si>
    <t>https://podminky.urs.cz/item/CS_URS_2023_02/171251101</t>
  </si>
  <si>
    <t>Ostatní konstrukce a práce, bourání</t>
  </si>
  <si>
    <t>17</t>
  </si>
  <si>
    <t>938111111</t>
  </si>
  <si>
    <t>Čištění zdiva opěr, pilířů, křídel od mechu a jiné vegetace</t>
  </si>
  <si>
    <t>427107396</t>
  </si>
  <si>
    <t>https://podminky.urs.cz/item/CS_URS_2023_02/938111111</t>
  </si>
  <si>
    <t xml:space="preserve">Poznámka k souboru cen:_x000d_
1. Cena je určena pro čištění jakéhokoliv zdiva. 2. Počet měrných jednotek se měří v m2 čištěné plochy zdiva. </t>
  </si>
  <si>
    <t>18</t>
  </si>
  <si>
    <t>938121111</t>
  </si>
  <si>
    <t>Odstranění náletových křovin, dřevin a travnatého porostu ve výškách v okolí říms a křídel</t>
  </si>
  <si>
    <t>811372134</t>
  </si>
  <si>
    <t>Odstraňování náletových křovin, dřevin a travnatého porostu ve výškách v okolí mostních říms a křídel</t>
  </si>
  <si>
    <t>https://podminky.urs.cz/item/CS_URS_2023_02/938121111</t>
  </si>
  <si>
    <t>19</t>
  </si>
  <si>
    <t>938122111</t>
  </si>
  <si>
    <t>Ošetření řezných ploch dřevin na mostech D do 10 cm herbicidy</t>
  </si>
  <si>
    <t>415592656</t>
  </si>
  <si>
    <t>Ošetření řezných ploch porostů na mostech herbicidy průměru do 10 cm</t>
  </si>
  <si>
    <t>https://podminky.urs.cz/item/CS_URS_2023_02/938122111</t>
  </si>
  <si>
    <t>20</t>
  </si>
  <si>
    <t>938122112</t>
  </si>
  <si>
    <t>Ošetření řezných ploch dřevin na mostech D přes 10 cm herbicidy</t>
  </si>
  <si>
    <t>1400904859</t>
  </si>
  <si>
    <t>Ošetření řezných ploch porostů na mostech herbicidy průměru přes 10 cm</t>
  </si>
  <si>
    <t>https://podminky.urs.cz/item/CS_URS_2023_02/938122112</t>
  </si>
  <si>
    <t>938122211</t>
  </si>
  <si>
    <t>Hubení porostů na mostech herbicidy postřikovačem</t>
  </si>
  <si>
    <t>42326572</t>
  </si>
  <si>
    <t>https://podminky.urs.cz/item/CS_URS_2023_02/938122211</t>
  </si>
  <si>
    <t>22</t>
  </si>
  <si>
    <t>938131111</t>
  </si>
  <si>
    <t>Odstranění přebytečné zeminy (nánosů) u říms průčelního zdiva a křídel ručně</t>
  </si>
  <si>
    <t>398272976</t>
  </si>
  <si>
    <t>https://podminky.urs.cz/item/CS_URS_2023_02/938131111</t>
  </si>
  <si>
    <t>23</t>
  </si>
  <si>
    <t>938902201</t>
  </si>
  <si>
    <t>Čištění příkopů ručně š dna do 400 mm objem nánosu do 0,15 m3/m</t>
  </si>
  <si>
    <t>m</t>
  </si>
  <si>
    <t>1534626350</t>
  </si>
  <si>
    <t>Čištění příkopů komunikací s odstraněním travnatého porostu nebo nánosu s naložením na dopravní prostředek nebo s přemístěním na hromady na vzdálenost do 20 m ručně při šířce dna do 400 mm a objemu nánosu do 0,15 m3/m</t>
  </si>
  <si>
    <t>https://podminky.urs.cz/item/CS_URS_2023_02/938902201</t>
  </si>
  <si>
    <t xml:space="preserve">Poznámka k souboru cen:_x000d_
1. Ceny nelze použít pro čištění příkopů zakrytých; toto čištění se oceňuje individuálně. 2. Pro volbu ceny se objem nánosu na 1 m délky příkopu určí jako podíl celkového množství nánosu všech příkopů objektu a jejich celkové délky. 3. V cenách nejsou započteny náklady na vodorovnou dopravu odstraněného materiálu, která se oceňuje cenami souboru cen 997 22-15 Vodorovná doprava suti. </t>
  </si>
  <si>
    <t>24</t>
  </si>
  <si>
    <t>938902202</t>
  </si>
  <si>
    <t>Čištění příkopů ručně š dna do 400 mm objem nánosu přes 0,15 do 0,30 m3/m</t>
  </si>
  <si>
    <t>-1729261948</t>
  </si>
  <si>
    <t>Čištění příkopů komunikací s odstraněním travnatého porostu nebo nánosu s naložením na dopravní prostředek nebo s přemístěním na hromady na vzdálenost do 20 m ručně při šířce dna do 400 mm a objemu nánosu přes 0,15 do 0,30 m3/m</t>
  </si>
  <si>
    <t>https://podminky.urs.cz/item/CS_URS_2023_02/938902202</t>
  </si>
  <si>
    <t>25</t>
  </si>
  <si>
    <t>938902204</t>
  </si>
  <si>
    <t>Čištění příkopů ručně š dna přes 400 mm objem nánosu do 0,15 m3/m</t>
  </si>
  <si>
    <t>-1374341320</t>
  </si>
  <si>
    <t>Čištění příkopů komunikací s odstraněním travnatého porostu nebo nánosu s naložením na dopravní prostředek nebo s přemístěním na hromady na vzdálenost do 20 m ručně při šířce dna přes 400 mm a objemu nánosu do 0,15 m3/m</t>
  </si>
  <si>
    <t>https://podminky.urs.cz/item/CS_URS_2023_02/938902204</t>
  </si>
  <si>
    <t>26</t>
  </si>
  <si>
    <t>938902206</t>
  </si>
  <si>
    <t>Čištění příkopů ručně š dna přes 400 mm objem nánosu přes 0,30 do 0,50 m3/m</t>
  </si>
  <si>
    <t>-127701246</t>
  </si>
  <si>
    <t>Čištění příkopů komunikací s odstraněním travnatého porostu nebo nánosu s naložením na dopravní prostředek nebo s přemístěním na hromady na vzdálenost do 20 m ručně při šířce dna přes 400 mm a objemu nánosu přes 0,30 do 0,50 m3/m</t>
  </si>
  <si>
    <t>https://podminky.urs.cz/item/CS_URS_2023_02/938902206</t>
  </si>
  <si>
    <t>27</t>
  </si>
  <si>
    <t>952904111</t>
  </si>
  <si>
    <t>Čištění mostních objektů - strojní odstranění nánosů z otvorů</t>
  </si>
  <si>
    <t>1786093246</t>
  </si>
  <si>
    <t>Čištění mostních objektů odstranění nánosů z otvorů strojně</t>
  </si>
  <si>
    <t>https://podminky.urs.cz/item/CS_URS_2023_02/952904111</t>
  </si>
  <si>
    <t>Poznámka k položce:_x000d_
V ceně je zahrnuto použití mechanizace vč. její dopravy a posádky._x000d_</t>
  </si>
  <si>
    <t>28</t>
  </si>
  <si>
    <t>952904121</t>
  </si>
  <si>
    <t>Čištění mostních objektů - ruční odstranění nánosů z otvorů v do 1,5 m</t>
  </si>
  <si>
    <t>-1041454231</t>
  </si>
  <si>
    <t>Čištění mostních objektů odstranění nánosů z otvorů ručně, světlé výšky otvoru do 1,5 m</t>
  </si>
  <si>
    <t>https://podminky.urs.cz/item/CS_URS_2023_02/952904121</t>
  </si>
  <si>
    <t xml:space="preserve">Poznámka k souboru cen:_x000d_
1. Množství měrných jednotek se určuje: a) u otvorů, vtoků a výtoků v m3 jejich objemu, b) u odvodňovačů v m jejich délky. </t>
  </si>
  <si>
    <t>Poznámka k položce:_x000d_
s naložením na dopravní prostředek nebo s přemístěním na hromady na vzdálenost do 20 m</t>
  </si>
  <si>
    <t>29</t>
  </si>
  <si>
    <t>952904122</t>
  </si>
  <si>
    <t>Čištění mostních objektů - ruční odstranění nánosů z otvorů v přes 1,5 m</t>
  </si>
  <si>
    <t>1660948227</t>
  </si>
  <si>
    <t>Čištění mostních objektů odstranění nánosů z otvorů ručně, světlé výšky otvoru přes 1,5 m</t>
  </si>
  <si>
    <t>https://podminky.urs.cz/item/CS_URS_2023_02/952904122</t>
  </si>
  <si>
    <t>30</t>
  </si>
  <si>
    <t>952904151</t>
  </si>
  <si>
    <t>Čištění mostních objektů - pročištění vtoků a výtoků strojně</t>
  </si>
  <si>
    <t>824976118</t>
  </si>
  <si>
    <t>Čištění mostních objektů pročištění vtoků a výtoků strojně</t>
  </si>
  <si>
    <t>https://podminky.urs.cz/item/CS_URS_2023_02/952904151</t>
  </si>
  <si>
    <t>Poznámka k položce:_x000d_
s naložením na dopravní prostředek nebo s přemístěním na hromady na vzdálenost do 20 m. V ceně je zahrnuto použití mechanizace vč. její dopravy a posádky</t>
  </si>
  <si>
    <t>31</t>
  </si>
  <si>
    <t>952904152</t>
  </si>
  <si>
    <t>Čištění mostních objektů - pročištění vtoků a výtoků ručně</t>
  </si>
  <si>
    <t>-1702927526</t>
  </si>
  <si>
    <t>Čištění mostních objektů pročištění vtoků a výtoků ručně</t>
  </si>
  <si>
    <t>https://podminky.urs.cz/item/CS_URS_2023_02/952904152</t>
  </si>
  <si>
    <t>997</t>
  </si>
  <si>
    <t>Přesun sutě</t>
  </si>
  <si>
    <t>32</t>
  </si>
  <si>
    <t>997013873</t>
  </si>
  <si>
    <t>Poplatek za uložení stavebního odpadu na recyklační skládce (skládkovné) zeminy a kamení zatříděného do Katalogu odpadů pod kódem 17 05 04</t>
  </si>
  <si>
    <t>t</t>
  </si>
  <si>
    <t>-1103623657</t>
  </si>
  <si>
    <t>https://podminky.urs.cz/item/CS_URS_2023_02/997013873</t>
  </si>
  <si>
    <t>33</t>
  </si>
  <si>
    <t>997211511</t>
  </si>
  <si>
    <t>Vodorovná doprava suti po suchu na vzdálenost do 1 km</t>
  </si>
  <si>
    <t>2095010322</t>
  </si>
  <si>
    <t>Vodorovná doprava suti nebo vybouraných hmot suti se složením a hrubým urovnáním, na vzdálenost do 1 km</t>
  </si>
  <si>
    <t>https://podminky.urs.cz/item/CS_URS_2023_02/997211511</t>
  </si>
  <si>
    <t xml:space="preserve">Poznámka k souboru cen:_x000d_
1. Ceny nelze použít pro vodorovnou dopravu po železnici, po vodě nebo neobvyklými dopravními prostředky. 2. Je-li na dopravní dráze pro vodorovnou dopravu překážka, pro kterou je nutné překládat suť nebo vybourané hmoty z jednoho obvyklého dopravního prostředku na jiný, oceňuje se tato lomená doprava v každém úseku samostatně. </t>
  </si>
  <si>
    <t>34</t>
  </si>
  <si>
    <t>997211519</t>
  </si>
  <si>
    <t>Příplatek ZKD 1 km u vodorovné dopravy suti</t>
  </si>
  <si>
    <t>-1300780172</t>
  </si>
  <si>
    <t>Vodorovná doprava suti nebo vybouraných hmot suti se složením a hrubým urovnáním, na vzdálenost Příplatek k ceně za každý další i započatý 1 km přes 1 km</t>
  </si>
  <si>
    <t>https://podminky.urs.cz/item/CS_URS_2023_02/997211519</t>
  </si>
  <si>
    <t>zde uvažováno se skládkou vzdálenou 20 km (bude se lišit dle polohy konkrétního objektu):</t>
  </si>
  <si>
    <t>600*19</t>
  </si>
  <si>
    <t>35</t>
  </si>
  <si>
    <t>997221611</t>
  </si>
  <si>
    <t>Nakládání suti na dopravní prostředky pro vodorovnou dopravu</t>
  </si>
  <si>
    <t>-1337215904</t>
  </si>
  <si>
    <t>Nakládání na dopravní prostředky pro vodorovnou dopravu suti</t>
  </si>
  <si>
    <t>https://podminky.urs.cz/item/CS_URS_2023_02/997221611</t>
  </si>
  <si>
    <t xml:space="preserve">Poznámka k souboru cen:_x000d_
1. Ceny lze použít i pro překládání při lomené dopravě. 2. Ceny nelze použít při dopravě po železnici, po vodě nebo neobvyklými dopravními prostředky. </t>
  </si>
  <si>
    <t xml:space="preserve">Poznámka k položce:_x000d_
Případně 2x (naložení také na mezideponii z důvodu špatného přístupu k objektu). V ceně je zahrnuto použití mechanizace vč. její dopravy a posádky._x000d__x000d_
</t>
  </si>
  <si>
    <t>002 -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</si>
  <si>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</si>
  <si>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</si>
  <si>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</si>
  <si>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VRN6 - Územní vlivy</t>
  </si>
  <si>
    <t xml:space="preserve">    VRN7 - Provozní vlivy</t>
  </si>
  <si>
    <t>Vedlejší rozpočtové náklady</t>
  </si>
  <si>
    <t>VRN1</t>
  </si>
  <si>
    <t>Průzkumné, geodetické a projektové práce</t>
  </si>
  <si>
    <t>012002000</t>
  </si>
  <si>
    <t>Geodetické práce</t>
  </si>
  <si>
    <t>1024</t>
  </si>
  <si>
    <t>93622265</t>
  </si>
  <si>
    <t>Hlavní tituly průvodních činností a nákladů průzkumné, geodetické a projektové práce geodetické práce</t>
  </si>
  <si>
    <t>https://podminky.urs.cz/item/CS_URS_2023_02/012002000</t>
  </si>
  <si>
    <t xml:space="preserve">Poznámka k položce:_x000d_
Vytyčení inženýrských sítí včetně zajištění dohledu správce sítí při provádění prací v blízkosti sítí. Při realizaci díla bude fakturováno dle skutečně provedených výkonů na konkrétním objektu. POLOŽKU V NABÍDCE NEOCEŇOVAT_x000d_
</t>
  </si>
  <si>
    <t>VRN3</t>
  </si>
  <si>
    <t>Zařízení staveniště</t>
  </si>
  <si>
    <t>030001000</t>
  </si>
  <si>
    <t>Základní rozdělení průvodních činností a nákladů zařízení staveniště</t>
  </si>
  <si>
    <t>kpl</t>
  </si>
  <si>
    <t>592814135</t>
  </si>
  <si>
    <t>https://podminky.urs.cz/item/CS_URS_2023_02/030001000</t>
  </si>
  <si>
    <t xml:space="preserve">Poznámka k položce:_x000d_
Finanční zohlednění ZAŘÍZENÍ STAVENIŠTĚ na objektech - dodávky vody a energie, střežení pracoviště, uvedení pozemků do původního stavu. _x000d_
POLOŽKA BUDE DLE NÁSLEDNĚ DOPOČÍTANÉ % SAZBY ZE ZRN ZAHRNOVÁNA DO POLOŽKOVÉHO ROZPOČTU KAŽDÉHO ZADÁVANÉHO KONKRÉTNÍHO OBJEKTU._x000d_
_x000d_
</t>
  </si>
  <si>
    <t>VRN6</t>
  </si>
  <si>
    <t>Územní vlivy</t>
  </si>
  <si>
    <t>060001000</t>
  </si>
  <si>
    <t>Základní rozdělení průvodních činností a nákladů územní vlivy</t>
  </si>
  <si>
    <t>2014775324</t>
  </si>
  <si>
    <t>https://podminky.urs.cz/item/CS_URS_2023_02/060001000</t>
  </si>
  <si>
    <t xml:space="preserve">Poznámka k položce:_x000d_
Finanční zohlednění územních vlivů - bezpečnostní hlídky dle Bp1 při provádění prací, příp. horší přístupnost objektů, příp. odlehlost objektů, přeprava pracovníků a použité mechanizace._x000d_
POLOŽKA BUDE DLE NÁSLEDNĚ DOPOČÍTANÉ % SAZBY ZE ZRN ZAHRNOVÁNA DO POLOŽKOVÉHO ROZPOČTU KAŽDÉHO ZADÁVANÉHO KONKRÉTNÍHO OBJEKTU._x000d_
_x000d_
_x000d_
_x000d_
</t>
  </si>
  <si>
    <t>VRN7</t>
  </si>
  <si>
    <t>Provozní vlivy</t>
  </si>
  <si>
    <t>070001000</t>
  </si>
  <si>
    <t>-129448589</t>
  </si>
  <si>
    <t>https://podminky.urs.cz/item/CS_URS_2023_02/070001000</t>
  </si>
  <si>
    <t xml:space="preserve">Poznámka k položce:_x000d_
Finanční zohlednění provozních vlivů -  rušení žel. provozem, provoz chodců, cyklistů, silniční provoz._x000d_
POLOŽKA BUDE DLE NÁSLEDNĚ DOPOČÍTANÉ % SAZBY ZE ZRN ZAHRNOVÁNA DO POLOŽKOVÉHO ROZPOČTU KAŽDÉHO ZADÁVANÉHO KONKRÉTNÍHO OBJEKTU.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</si>
</sst>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6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37" fillId="0" borderId="0" xfId="0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11203201" TargetMode="External" /><Relationship Id="rId2" Type="http://schemas.openxmlformats.org/officeDocument/2006/relationships/hyperlink" Target="https://podminky.urs.cz/item/CS_URS_2023_02/111211101" TargetMode="External" /><Relationship Id="rId3" Type="http://schemas.openxmlformats.org/officeDocument/2006/relationships/hyperlink" Target="https://podminky.urs.cz/item/CS_URS_2023_02/111211201" TargetMode="External" /><Relationship Id="rId4" Type="http://schemas.openxmlformats.org/officeDocument/2006/relationships/hyperlink" Target="https://podminky.urs.cz/item/CS_URS_2023_02/111251101" TargetMode="External" /><Relationship Id="rId5" Type="http://schemas.openxmlformats.org/officeDocument/2006/relationships/hyperlink" Target="https://podminky.urs.cz/item/CS_URS_2023_02/111251102" TargetMode="External" /><Relationship Id="rId6" Type="http://schemas.openxmlformats.org/officeDocument/2006/relationships/hyperlink" Target="https://podminky.urs.cz/item/CS_URS_2023_02/111251201" TargetMode="External" /><Relationship Id="rId7" Type="http://schemas.openxmlformats.org/officeDocument/2006/relationships/hyperlink" Target="https://podminky.urs.cz/item/CS_URS_2023_02/111251202" TargetMode="External" /><Relationship Id="rId8" Type="http://schemas.openxmlformats.org/officeDocument/2006/relationships/hyperlink" Target="https://podminky.urs.cz/item/CS_URS_2023_02/112101101" TargetMode="External" /><Relationship Id="rId9" Type="http://schemas.openxmlformats.org/officeDocument/2006/relationships/hyperlink" Target="https://podminky.urs.cz/item/CS_URS_2023_02/112101102" TargetMode="External" /><Relationship Id="rId10" Type="http://schemas.openxmlformats.org/officeDocument/2006/relationships/hyperlink" Target="https://podminky.urs.cz/item/CS_URS_2023_02/112155311" TargetMode="External" /><Relationship Id="rId11" Type="http://schemas.openxmlformats.org/officeDocument/2006/relationships/hyperlink" Target="https://podminky.urs.cz/item/CS_URS_2023_02/112251101" TargetMode="External" /><Relationship Id="rId12" Type="http://schemas.openxmlformats.org/officeDocument/2006/relationships/hyperlink" Target="https://podminky.urs.cz/item/CS_URS_2023_02/112251102" TargetMode="External" /><Relationship Id="rId13" Type="http://schemas.openxmlformats.org/officeDocument/2006/relationships/hyperlink" Target="https://podminky.urs.cz/item/CS_URS_2023_02/171111105" TargetMode="External" /><Relationship Id="rId14" Type="http://schemas.openxmlformats.org/officeDocument/2006/relationships/hyperlink" Target="https://podminky.urs.cz/item/CS_URS_2023_02/171151112" TargetMode="External" /><Relationship Id="rId15" Type="http://schemas.openxmlformats.org/officeDocument/2006/relationships/hyperlink" Target="https://podminky.urs.cz/item/CS_URS_2023_02/171211101" TargetMode="External" /><Relationship Id="rId16" Type="http://schemas.openxmlformats.org/officeDocument/2006/relationships/hyperlink" Target="https://podminky.urs.cz/item/CS_URS_2023_02/171251101" TargetMode="External" /><Relationship Id="rId17" Type="http://schemas.openxmlformats.org/officeDocument/2006/relationships/hyperlink" Target="https://podminky.urs.cz/item/CS_URS_2023_02/938111111" TargetMode="External" /><Relationship Id="rId18" Type="http://schemas.openxmlformats.org/officeDocument/2006/relationships/hyperlink" Target="https://podminky.urs.cz/item/CS_URS_2023_02/938121111" TargetMode="External" /><Relationship Id="rId19" Type="http://schemas.openxmlformats.org/officeDocument/2006/relationships/hyperlink" Target="https://podminky.urs.cz/item/CS_URS_2023_02/938122111" TargetMode="External" /><Relationship Id="rId20" Type="http://schemas.openxmlformats.org/officeDocument/2006/relationships/hyperlink" Target="https://podminky.urs.cz/item/CS_URS_2023_02/938122112" TargetMode="External" /><Relationship Id="rId21" Type="http://schemas.openxmlformats.org/officeDocument/2006/relationships/hyperlink" Target="https://podminky.urs.cz/item/CS_URS_2023_02/938122211" TargetMode="External" /><Relationship Id="rId22" Type="http://schemas.openxmlformats.org/officeDocument/2006/relationships/hyperlink" Target="https://podminky.urs.cz/item/CS_URS_2023_02/938131111" TargetMode="External" /><Relationship Id="rId23" Type="http://schemas.openxmlformats.org/officeDocument/2006/relationships/hyperlink" Target="https://podminky.urs.cz/item/CS_URS_2023_02/938902201" TargetMode="External" /><Relationship Id="rId24" Type="http://schemas.openxmlformats.org/officeDocument/2006/relationships/hyperlink" Target="https://podminky.urs.cz/item/CS_URS_2023_02/938902202" TargetMode="External" /><Relationship Id="rId25" Type="http://schemas.openxmlformats.org/officeDocument/2006/relationships/hyperlink" Target="https://podminky.urs.cz/item/CS_URS_2023_02/938902204" TargetMode="External" /><Relationship Id="rId26" Type="http://schemas.openxmlformats.org/officeDocument/2006/relationships/hyperlink" Target="https://podminky.urs.cz/item/CS_URS_2023_02/938902206" TargetMode="External" /><Relationship Id="rId27" Type="http://schemas.openxmlformats.org/officeDocument/2006/relationships/hyperlink" Target="https://podminky.urs.cz/item/CS_URS_2023_02/952904111" TargetMode="External" /><Relationship Id="rId28" Type="http://schemas.openxmlformats.org/officeDocument/2006/relationships/hyperlink" Target="https://podminky.urs.cz/item/CS_URS_2023_02/952904121" TargetMode="External" /><Relationship Id="rId29" Type="http://schemas.openxmlformats.org/officeDocument/2006/relationships/hyperlink" Target="https://podminky.urs.cz/item/CS_URS_2023_02/952904122" TargetMode="External" /><Relationship Id="rId30" Type="http://schemas.openxmlformats.org/officeDocument/2006/relationships/hyperlink" Target="https://podminky.urs.cz/item/CS_URS_2023_02/952904151" TargetMode="External" /><Relationship Id="rId31" Type="http://schemas.openxmlformats.org/officeDocument/2006/relationships/hyperlink" Target="https://podminky.urs.cz/item/CS_URS_2023_02/952904152" TargetMode="External" /><Relationship Id="rId32" Type="http://schemas.openxmlformats.org/officeDocument/2006/relationships/hyperlink" Target="https://podminky.urs.cz/item/CS_URS_2023_02/997013873" TargetMode="External" /><Relationship Id="rId33" Type="http://schemas.openxmlformats.org/officeDocument/2006/relationships/hyperlink" Target="https://podminky.urs.cz/item/CS_URS_2023_02/997211511" TargetMode="External" /><Relationship Id="rId34" Type="http://schemas.openxmlformats.org/officeDocument/2006/relationships/hyperlink" Target="https://podminky.urs.cz/item/CS_URS_2023_02/997211519" TargetMode="External" /><Relationship Id="rId35" Type="http://schemas.openxmlformats.org/officeDocument/2006/relationships/hyperlink" Target="https://podminky.urs.cz/item/CS_URS_2023_02/997221611" TargetMode="External" /><Relationship Id="rId36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012002000" TargetMode="External" /><Relationship Id="rId2" Type="http://schemas.openxmlformats.org/officeDocument/2006/relationships/hyperlink" Target="https://podminky.urs.cz/item/CS_URS_2023_02/030001000" TargetMode="External" /><Relationship Id="rId3" Type="http://schemas.openxmlformats.org/officeDocument/2006/relationships/hyperlink" Target="https://podminky.urs.cz/item/CS_URS_2023_02/060001000" TargetMode="External" /><Relationship Id="rId4" Type="http://schemas.openxmlformats.org/officeDocument/2006/relationships/hyperlink" Target="https://podminky.urs.cz/item/CS_URS_2023_02/070001000" TargetMode="External" /><Relationship Id="rId5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18</v>
      </c>
    </row>
    <row r="7" s="1" customFormat="1" ht="12" customHeight="1">
      <c r="B7" s="20"/>
      <c r="C7" s="21"/>
      <c r="D7" s="31" t="s">
        <v>19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21</v>
      </c>
    </row>
    <row r="8" s="1" customFormat="1" ht="12" customHeight="1">
      <c r="B8" s="20"/>
      <c r="C8" s="21"/>
      <c r="D8" s="31" t="s">
        <v>22</v>
      </c>
      <c r="E8" s="21"/>
      <c r="F8" s="21"/>
      <c r="G8" s="21"/>
      <c r="H8" s="21"/>
      <c r="I8" s="21"/>
      <c r="J8" s="21"/>
      <c r="K8" s="26" t="s">
        <v>23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24</v>
      </c>
      <c r="AL8" s="21"/>
      <c r="AM8" s="21"/>
      <c r="AN8" s="32" t="s">
        <v>25</v>
      </c>
      <c r="AO8" s="21"/>
      <c r="AP8" s="21"/>
      <c r="AQ8" s="21"/>
      <c r="AR8" s="19"/>
      <c r="BE8" s="30"/>
      <c r="BS8" s="16" t="s">
        <v>26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27</v>
      </c>
    </row>
    <row r="10" s="1" customFormat="1" ht="12" customHeight="1">
      <c r="B10" s="20"/>
      <c r="C10" s="21"/>
      <c r="D10" s="31" t="s">
        <v>28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29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18</v>
      </c>
    </row>
    <row r="11" s="1" customFormat="1" ht="18.48" customHeight="1">
      <c r="B11" s="20"/>
      <c r="C11" s="21"/>
      <c r="D11" s="21"/>
      <c r="E11" s="26" t="s">
        <v>23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30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18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18</v>
      </c>
    </row>
    <row r="13" s="1" customFormat="1" ht="12" customHeight="1">
      <c r="B13" s="20"/>
      <c r="C13" s="21"/>
      <c r="D13" s="31" t="s">
        <v>31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29</v>
      </c>
      <c r="AL13" s="21"/>
      <c r="AM13" s="21"/>
      <c r="AN13" s="33" t="s">
        <v>32</v>
      </c>
      <c r="AO13" s="21"/>
      <c r="AP13" s="21"/>
      <c r="AQ13" s="21"/>
      <c r="AR13" s="19"/>
      <c r="BE13" s="30"/>
      <c r="BS13" s="16" t="s">
        <v>18</v>
      </c>
    </row>
    <row r="14">
      <c r="B14" s="20"/>
      <c r="C14" s="21"/>
      <c r="D14" s="21"/>
      <c r="E14" s="33" t="s">
        <v>32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30</v>
      </c>
      <c r="AL14" s="21"/>
      <c r="AM14" s="21"/>
      <c r="AN14" s="33" t="s">
        <v>32</v>
      </c>
      <c r="AO14" s="21"/>
      <c r="AP14" s="21"/>
      <c r="AQ14" s="21"/>
      <c r="AR14" s="19"/>
      <c r="BE14" s="30"/>
      <c r="BS14" s="16" t="s">
        <v>18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33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29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23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30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34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35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29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23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30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36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37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38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39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40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41</v>
      </c>
      <c r="E29" s="46"/>
      <c r="F29" s="31" t="s">
        <v>42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43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44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45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46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47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48</v>
      </c>
      <c r="U35" s="53"/>
      <c r="V35" s="53"/>
      <c r="W35" s="53"/>
      <c r="X35" s="55" t="s">
        <v>49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50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51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52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53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52</v>
      </c>
      <c r="AI60" s="41"/>
      <c r="AJ60" s="41"/>
      <c r="AK60" s="41"/>
      <c r="AL60" s="41"/>
      <c r="AM60" s="63" t="s">
        <v>53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54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55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52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53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52</v>
      </c>
      <c r="AI75" s="41"/>
      <c r="AJ75" s="41"/>
      <c r="AK75" s="41"/>
      <c r="AL75" s="41"/>
      <c r="AM75" s="63" t="s">
        <v>53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56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ZELEN2023-2025NOVAZ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ÚDRŽBA VYŠŠÍ ZELENĚ V OBVODU OŘ ÚSTÍ N.L. 2023-2025 - OBLAST Č. 4 Správa mostů a tunelů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22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 xml:space="preserve"> 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24</v>
      </c>
      <c r="AJ87" s="39"/>
      <c r="AK87" s="39"/>
      <c r="AL87" s="39"/>
      <c r="AM87" s="78" t="str">
        <f>IF(AN8= "","",AN8)</f>
        <v>2. 10. 2023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28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 xml:space="preserve"> 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33</v>
      </c>
      <c r="AJ89" s="39"/>
      <c r="AK89" s="39"/>
      <c r="AL89" s="39"/>
      <c r="AM89" s="79" t="str">
        <f>IF(E17="","",E17)</f>
        <v xml:space="preserve"> </v>
      </c>
      <c r="AN89" s="70"/>
      <c r="AO89" s="70"/>
      <c r="AP89" s="70"/>
      <c r="AQ89" s="39"/>
      <c r="AR89" s="43"/>
      <c r="AS89" s="80" t="s">
        <v>57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31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35</v>
      </c>
      <c r="AJ90" s="39"/>
      <c r="AK90" s="39"/>
      <c r="AL90" s="39"/>
      <c r="AM90" s="79" t="str">
        <f>IF(E20="","",E20)</f>
        <v xml:space="preserve"> 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58</v>
      </c>
      <c r="D92" s="93"/>
      <c r="E92" s="93"/>
      <c r="F92" s="93"/>
      <c r="G92" s="93"/>
      <c r="H92" s="94"/>
      <c r="I92" s="95" t="s">
        <v>59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60</v>
      </c>
      <c r="AH92" s="93"/>
      <c r="AI92" s="93"/>
      <c r="AJ92" s="93"/>
      <c r="AK92" s="93"/>
      <c r="AL92" s="93"/>
      <c r="AM92" s="93"/>
      <c r="AN92" s="95" t="s">
        <v>61</v>
      </c>
      <c r="AO92" s="93"/>
      <c r="AP92" s="97"/>
      <c r="AQ92" s="98" t="s">
        <v>62</v>
      </c>
      <c r="AR92" s="43"/>
      <c r="AS92" s="99" t="s">
        <v>63</v>
      </c>
      <c r="AT92" s="100" t="s">
        <v>64</v>
      </c>
      <c r="AU92" s="100" t="s">
        <v>65</v>
      </c>
      <c r="AV92" s="100" t="s">
        <v>66</v>
      </c>
      <c r="AW92" s="100" t="s">
        <v>67</v>
      </c>
      <c r="AX92" s="100" t="s">
        <v>68</v>
      </c>
      <c r="AY92" s="100" t="s">
        <v>69</v>
      </c>
      <c r="AZ92" s="100" t="s">
        <v>70</v>
      </c>
      <c r="BA92" s="100" t="s">
        <v>71</v>
      </c>
      <c r="BB92" s="100" t="s">
        <v>72</v>
      </c>
      <c r="BC92" s="100" t="s">
        <v>73</v>
      </c>
      <c r="BD92" s="101" t="s">
        <v>74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75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ROUND(SUM(AG95:AG96),2)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ROUND(SUM(AS95:AS96),2)</f>
        <v>0</v>
      </c>
      <c r="AT94" s="113">
        <f>ROUND(SUM(AV94:AW94),2)</f>
        <v>0</v>
      </c>
      <c r="AU94" s="114">
        <f>ROUND(SUM(AU95:AU96),5)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ROUND(SUM(AZ95:AZ96),2)</f>
        <v>0</v>
      </c>
      <c r="BA94" s="113">
        <f>ROUND(SUM(BA95:BA96),2)</f>
        <v>0</v>
      </c>
      <c r="BB94" s="113">
        <f>ROUND(SUM(BB95:BB96),2)</f>
        <v>0</v>
      </c>
      <c r="BC94" s="113">
        <f>ROUND(SUM(BC95:BC96),2)</f>
        <v>0</v>
      </c>
      <c r="BD94" s="115">
        <f>ROUND(SUM(BD95:BD96),2)</f>
        <v>0</v>
      </c>
      <c r="BE94" s="6"/>
      <c r="BS94" s="116" t="s">
        <v>76</v>
      </c>
      <c r="BT94" s="116" t="s">
        <v>77</v>
      </c>
      <c r="BU94" s="117" t="s">
        <v>78</v>
      </c>
      <c r="BV94" s="116" t="s">
        <v>79</v>
      </c>
      <c r="BW94" s="116" t="s">
        <v>5</v>
      </c>
      <c r="BX94" s="116" t="s">
        <v>80</v>
      </c>
      <c r="CL94" s="116" t="s">
        <v>1</v>
      </c>
    </row>
    <row r="95" s="7" customFormat="1" ht="16.5" customHeight="1">
      <c r="A95" s="118" t="s">
        <v>81</v>
      </c>
      <c r="B95" s="119"/>
      <c r="C95" s="120"/>
      <c r="D95" s="121" t="s">
        <v>82</v>
      </c>
      <c r="E95" s="121"/>
      <c r="F95" s="121"/>
      <c r="G95" s="121"/>
      <c r="H95" s="121"/>
      <c r="I95" s="122"/>
      <c r="J95" s="121" t="s">
        <v>83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'001 - ZRN'!J30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84</v>
      </c>
      <c r="AR95" s="125"/>
      <c r="AS95" s="126">
        <v>0</v>
      </c>
      <c r="AT95" s="127">
        <f>ROUND(SUM(AV95:AW95),2)</f>
        <v>0</v>
      </c>
      <c r="AU95" s="128">
        <f>'001 - ZRN'!P120</f>
        <v>0</v>
      </c>
      <c r="AV95" s="127">
        <f>'001 - ZRN'!J33</f>
        <v>0</v>
      </c>
      <c r="AW95" s="127">
        <f>'001 - ZRN'!J34</f>
        <v>0</v>
      </c>
      <c r="AX95" s="127">
        <f>'001 - ZRN'!J35</f>
        <v>0</v>
      </c>
      <c r="AY95" s="127">
        <f>'001 - ZRN'!J36</f>
        <v>0</v>
      </c>
      <c r="AZ95" s="127">
        <f>'001 - ZRN'!F33</f>
        <v>0</v>
      </c>
      <c r="BA95" s="127">
        <f>'001 - ZRN'!F34</f>
        <v>0</v>
      </c>
      <c r="BB95" s="127">
        <f>'001 - ZRN'!F35</f>
        <v>0</v>
      </c>
      <c r="BC95" s="127">
        <f>'001 - ZRN'!F36</f>
        <v>0</v>
      </c>
      <c r="BD95" s="129">
        <f>'001 - ZRN'!F37</f>
        <v>0</v>
      </c>
      <c r="BE95" s="7"/>
      <c r="BT95" s="130" t="s">
        <v>21</v>
      </c>
      <c r="BV95" s="130" t="s">
        <v>79</v>
      </c>
      <c r="BW95" s="130" t="s">
        <v>85</v>
      </c>
      <c r="BX95" s="130" t="s">
        <v>5</v>
      </c>
      <c r="CL95" s="130" t="s">
        <v>1</v>
      </c>
      <c r="CM95" s="130" t="s">
        <v>86</v>
      </c>
    </row>
    <row r="96" s="7" customFormat="1" ht="16.5" customHeight="1">
      <c r="A96" s="118" t="s">
        <v>81</v>
      </c>
      <c r="B96" s="119"/>
      <c r="C96" s="120"/>
      <c r="D96" s="121" t="s">
        <v>87</v>
      </c>
      <c r="E96" s="121"/>
      <c r="F96" s="121"/>
      <c r="G96" s="121"/>
      <c r="H96" s="121"/>
      <c r="I96" s="122"/>
      <c r="J96" s="121" t="s">
        <v>88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3">
        <f>'002 - VRN'!J30</f>
        <v>0</v>
      </c>
      <c r="AH96" s="122"/>
      <c r="AI96" s="122"/>
      <c r="AJ96" s="122"/>
      <c r="AK96" s="122"/>
      <c r="AL96" s="122"/>
      <c r="AM96" s="122"/>
      <c r="AN96" s="123">
        <f>SUM(AG96,AT96)</f>
        <v>0</v>
      </c>
      <c r="AO96" s="122"/>
      <c r="AP96" s="122"/>
      <c r="AQ96" s="124" t="s">
        <v>84</v>
      </c>
      <c r="AR96" s="125"/>
      <c r="AS96" s="131">
        <v>0</v>
      </c>
      <c r="AT96" s="132">
        <f>ROUND(SUM(AV96:AW96),2)</f>
        <v>0</v>
      </c>
      <c r="AU96" s="133">
        <f>'002 - VRN'!P121</f>
        <v>0</v>
      </c>
      <c r="AV96" s="132">
        <f>'002 - VRN'!J33</f>
        <v>0</v>
      </c>
      <c r="AW96" s="132">
        <f>'002 - VRN'!J34</f>
        <v>0</v>
      </c>
      <c r="AX96" s="132">
        <f>'002 - VRN'!J35</f>
        <v>0</v>
      </c>
      <c r="AY96" s="132">
        <f>'002 - VRN'!J36</f>
        <v>0</v>
      </c>
      <c r="AZ96" s="132">
        <f>'002 - VRN'!F33</f>
        <v>0</v>
      </c>
      <c r="BA96" s="132">
        <f>'002 - VRN'!F34</f>
        <v>0</v>
      </c>
      <c r="BB96" s="132">
        <f>'002 - VRN'!F35</f>
        <v>0</v>
      </c>
      <c r="BC96" s="132">
        <f>'002 - VRN'!F36</f>
        <v>0</v>
      </c>
      <c r="BD96" s="134">
        <f>'002 - VRN'!F37</f>
        <v>0</v>
      </c>
      <c r="BE96" s="7"/>
      <c r="BT96" s="130" t="s">
        <v>21</v>
      </c>
      <c r="BV96" s="130" t="s">
        <v>79</v>
      </c>
      <c r="BW96" s="130" t="s">
        <v>89</v>
      </c>
      <c r="BX96" s="130" t="s">
        <v>5</v>
      </c>
      <c r="CL96" s="130" t="s">
        <v>1</v>
      </c>
      <c r="CM96" s="130" t="s">
        <v>86</v>
      </c>
    </row>
    <row r="97" s="2" customFormat="1" ht="30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F97" s="39"/>
      <c r="AG97" s="39"/>
      <c r="AH97" s="39"/>
      <c r="AI97" s="39"/>
      <c r="AJ97" s="39"/>
      <c r="AK97" s="39"/>
      <c r="AL97" s="39"/>
      <c r="AM97" s="39"/>
      <c r="AN97" s="39"/>
      <c r="AO97" s="39"/>
      <c r="AP97" s="39"/>
      <c r="AQ97" s="39"/>
      <c r="AR97" s="43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  <row r="98" s="2" customFormat="1" ht="6.96" customHeight="1">
      <c r="A98" s="37"/>
      <c r="B98" s="65"/>
      <c r="C98" s="66"/>
      <c r="D98" s="66"/>
      <c r="E98" s="66"/>
      <c r="F98" s="66"/>
      <c r="G98" s="66"/>
      <c r="H98" s="66"/>
      <c r="I98" s="66"/>
      <c r="J98" s="66"/>
      <c r="K98" s="66"/>
      <c r="L98" s="66"/>
      <c r="M98" s="66"/>
      <c r="N98" s="66"/>
      <c r="O98" s="66"/>
      <c r="P98" s="66"/>
      <c r="Q98" s="66"/>
      <c r="R98" s="66"/>
      <c r="S98" s="66"/>
      <c r="T98" s="66"/>
      <c r="U98" s="66"/>
      <c r="V98" s="66"/>
      <c r="W98" s="66"/>
      <c r="X98" s="66"/>
      <c r="Y98" s="66"/>
      <c r="Z98" s="66"/>
      <c r="AA98" s="66"/>
      <c r="AB98" s="66"/>
      <c r="AC98" s="66"/>
      <c r="AD98" s="66"/>
      <c r="AE98" s="66"/>
      <c r="AF98" s="66"/>
      <c r="AG98" s="66"/>
      <c r="AH98" s="66"/>
      <c r="AI98" s="66"/>
      <c r="AJ98" s="66"/>
      <c r="AK98" s="66"/>
      <c r="AL98" s="66"/>
      <c r="AM98" s="66"/>
      <c r="AN98" s="66"/>
      <c r="AO98" s="66"/>
      <c r="AP98" s="66"/>
      <c r="AQ98" s="66"/>
      <c r="AR98" s="43"/>
      <c r="AS98" s="37"/>
      <c r="AT98" s="37"/>
      <c r="AU98" s="37"/>
      <c r="AV98" s="37"/>
      <c r="AW98" s="37"/>
      <c r="AX98" s="37"/>
      <c r="AY98" s="37"/>
      <c r="AZ98" s="37"/>
      <c r="BA98" s="37"/>
      <c r="BB98" s="37"/>
      <c r="BC98" s="37"/>
      <c r="BD98" s="37"/>
      <c r="BE98" s="37"/>
    </row>
  </sheetData>
  <sheetProtection sheet="1" formatColumns="0" formatRows="0" objects="1" scenarios="1" spinCount="100000" saltValue="CCB40YAYpuXvn2MTtBTlQxcYnItLES0ejhRMq+FbYzkTQfX0Rt9dJM3V3ekMZ3XC4f9Ov75rgqjdhokEbzlo4Q==" hashValue="/nkLx8t1LG2FBNCZi1tRr/9Xv/w//pQCopldSPkiqL05Hened0t6fofzTeX1XRH+rb5K/u6uSqE+BJST1ivOUg==" algorithmName="SHA-512" password="CC35"/>
  <mergeCells count="46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001 - ZRN'!C2" display="/"/>
    <hyperlink ref="A96" location="'002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85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86</v>
      </c>
    </row>
    <row r="4" s="1" customFormat="1" ht="24.96" customHeight="1">
      <c r="B4" s="19"/>
      <c r="D4" s="137" t="s">
        <v>90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26.25" customHeight="1">
      <c r="B7" s="19"/>
      <c r="E7" s="140" t="str">
        <f>'Rekapitulace zakázky'!K6</f>
        <v>ÚDRŽBA VYŠŠÍ ZELENĚ V OBVODU OŘ ÚSTÍ N.L. 2023-2025 - OBLAST Č. 4 Správa mostů a tunelů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91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92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19</v>
      </c>
      <c r="E11" s="37"/>
      <c r="F11" s="142" t="s">
        <v>1</v>
      </c>
      <c r="G11" s="37"/>
      <c r="H11" s="37"/>
      <c r="I11" s="139" t="s">
        <v>20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22</v>
      </c>
      <c r="E12" s="37"/>
      <c r="F12" s="142" t="s">
        <v>23</v>
      </c>
      <c r="G12" s="37"/>
      <c r="H12" s="37"/>
      <c r="I12" s="139" t="s">
        <v>24</v>
      </c>
      <c r="J12" s="143" t="str">
        <f>'Rekapitulace zakázky'!AN8</f>
        <v>2. 10. 2023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28</v>
      </c>
      <c r="E14" s="37"/>
      <c r="F14" s="37"/>
      <c r="G14" s="37"/>
      <c r="H14" s="37"/>
      <c r="I14" s="139" t="s">
        <v>29</v>
      </c>
      <c r="J14" s="142" t="str">
        <f>IF('Rekapitulace zakázky'!AN10="","",'Rekapitulace zakázky'!AN10)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zakázky'!E11="","",'Rekapitulace zakázky'!E11)</f>
        <v xml:space="preserve"> </v>
      </c>
      <c r="F15" s="37"/>
      <c r="G15" s="37"/>
      <c r="H15" s="37"/>
      <c r="I15" s="139" t="s">
        <v>30</v>
      </c>
      <c r="J15" s="142" t="str">
        <f>IF('Rekapitulace zakázky'!AN11="","",'Rekapitulace zakázky'!AN11)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31</v>
      </c>
      <c r="E17" s="37"/>
      <c r="F17" s="37"/>
      <c r="G17" s="37"/>
      <c r="H17" s="37"/>
      <c r="I17" s="139" t="s">
        <v>29</v>
      </c>
      <c r="J17" s="32" t="str">
        <f>'Rekapitulace zakázky'!AN13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zakázky'!E14</f>
        <v>Vyplň údaj</v>
      </c>
      <c r="F18" s="142"/>
      <c r="G18" s="142"/>
      <c r="H18" s="142"/>
      <c r="I18" s="139" t="s">
        <v>30</v>
      </c>
      <c r="J18" s="32" t="str">
        <f>'Rekapitulace zakázky'!AN14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33</v>
      </c>
      <c r="E20" s="37"/>
      <c r="F20" s="37"/>
      <c r="G20" s="37"/>
      <c r="H20" s="37"/>
      <c r="I20" s="139" t="s">
        <v>29</v>
      </c>
      <c r="J20" s="142" t="str">
        <f>IF('Rekapitulace zakázky'!AN16="","",'Rekapitulace zakázky'!AN16)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zakázky'!E17="","",'Rekapitulace zakázky'!E17)</f>
        <v xml:space="preserve"> </v>
      </c>
      <c r="F21" s="37"/>
      <c r="G21" s="37"/>
      <c r="H21" s="37"/>
      <c r="I21" s="139" t="s">
        <v>30</v>
      </c>
      <c r="J21" s="142" t="str">
        <f>IF('Rekapitulace zakázky'!AN17="","",'Rekapitulace zakázky'!AN17)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35</v>
      </c>
      <c r="E23" s="37"/>
      <c r="F23" s="37"/>
      <c r="G23" s="37"/>
      <c r="H23" s="37"/>
      <c r="I23" s="139" t="s">
        <v>29</v>
      </c>
      <c r="J23" s="142" t="str">
        <f>IF('Rekapitulace zakázky'!AN19="","",'Rekapitulace zakázky'!AN19)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zakázky'!E20="","",'Rekapitulace zakázky'!E20)</f>
        <v xml:space="preserve"> </v>
      </c>
      <c r="F24" s="37"/>
      <c r="G24" s="37"/>
      <c r="H24" s="37"/>
      <c r="I24" s="139" t="s">
        <v>30</v>
      </c>
      <c r="J24" s="142" t="str">
        <f>IF('Rekapitulace zakázky'!AN20="","",'Rekapitulace zakázky'!AN20)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36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37</v>
      </c>
      <c r="E30" s="37"/>
      <c r="F30" s="37"/>
      <c r="G30" s="37"/>
      <c r="H30" s="37"/>
      <c r="I30" s="37"/>
      <c r="J30" s="150">
        <f>ROUND(J120,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39</v>
      </c>
      <c r="G32" s="37"/>
      <c r="H32" s="37"/>
      <c r="I32" s="151" t="s">
        <v>38</v>
      </c>
      <c r="J32" s="151" t="s">
        <v>40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41</v>
      </c>
      <c r="E33" s="139" t="s">
        <v>42</v>
      </c>
      <c r="F33" s="153">
        <f>ROUND((SUM(BE120:BE262)),  2)</f>
        <v>0</v>
      </c>
      <c r="G33" s="37"/>
      <c r="H33" s="37"/>
      <c r="I33" s="154">
        <v>0.20999999999999999</v>
      </c>
      <c r="J33" s="153">
        <f>ROUND(((SUM(BE120:BE262))*I33),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43</v>
      </c>
      <c r="F34" s="153">
        <f>ROUND((SUM(BF120:BF262)),  2)</f>
        <v>0</v>
      </c>
      <c r="G34" s="37"/>
      <c r="H34" s="37"/>
      <c r="I34" s="154">
        <v>0.14999999999999999</v>
      </c>
      <c r="J34" s="153">
        <f>ROUND(((SUM(BF120:BF262))*I34),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44</v>
      </c>
      <c r="F35" s="153">
        <f>ROUND((SUM(BG120:BG262)),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45</v>
      </c>
      <c r="F36" s="153">
        <f>ROUND((SUM(BH120:BH262)),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46</v>
      </c>
      <c r="F37" s="153">
        <f>ROUND((SUM(BI120:BI262)),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47</v>
      </c>
      <c r="E39" s="157"/>
      <c r="F39" s="157"/>
      <c r="G39" s="158" t="s">
        <v>48</v>
      </c>
      <c r="H39" s="159" t="s">
        <v>49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50</v>
      </c>
      <c r="E50" s="163"/>
      <c r="F50" s="163"/>
      <c r="G50" s="162" t="s">
        <v>51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52</v>
      </c>
      <c r="E61" s="165"/>
      <c r="F61" s="166" t="s">
        <v>53</v>
      </c>
      <c r="G61" s="164" t="s">
        <v>52</v>
      </c>
      <c r="H61" s="165"/>
      <c r="I61" s="165"/>
      <c r="J61" s="167" t="s">
        <v>53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54</v>
      </c>
      <c r="E65" s="168"/>
      <c r="F65" s="168"/>
      <c r="G65" s="162" t="s">
        <v>55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52</v>
      </c>
      <c r="E76" s="165"/>
      <c r="F76" s="166" t="s">
        <v>53</v>
      </c>
      <c r="G76" s="164" t="s">
        <v>52</v>
      </c>
      <c r="H76" s="165"/>
      <c r="I76" s="165"/>
      <c r="J76" s="167" t="s">
        <v>53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93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9"/>
      <c r="D85" s="39"/>
      <c r="E85" s="173" t="str">
        <f>E7</f>
        <v>ÚDRŽBA VYŠŠÍ ZELENĚ V OBVODU OŘ ÚSTÍ N.L. 2023-2025 - OBLAST Č. 4 Správa mostů a tunelů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91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001 - ZRN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22</v>
      </c>
      <c r="D89" s="39"/>
      <c r="E89" s="39"/>
      <c r="F89" s="26" t="str">
        <f>F12</f>
        <v xml:space="preserve"> </v>
      </c>
      <c r="G89" s="39"/>
      <c r="H89" s="39"/>
      <c r="I89" s="31" t="s">
        <v>24</v>
      </c>
      <c r="J89" s="78" t="str">
        <f>IF(J12="","",J12)</f>
        <v>2. 10. 2023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28</v>
      </c>
      <c r="D91" s="39"/>
      <c r="E91" s="39"/>
      <c r="F91" s="26" t="str">
        <f>E15</f>
        <v xml:space="preserve"> </v>
      </c>
      <c r="G91" s="39"/>
      <c r="H91" s="39"/>
      <c r="I91" s="31" t="s">
        <v>33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31</v>
      </c>
      <c r="D92" s="39"/>
      <c r="E92" s="39"/>
      <c r="F92" s="26" t="str">
        <f>IF(E18="","",E18)</f>
        <v>Vyplň údaj</v>
      </c>
      <c r="G92" s="39"/>
      <c r="H92" s="39"/>
      <c r="I92" s="31" t="s">
        <v>35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94</v>
      </c>
      <c r="D94" s="175"/>
      <c r="E94" s="175"/>
      <c r="F94" s="175"/>
      <c r="G94" s="175"/>
      <c r="H94" s="175"/>
      <c r="I94" s="175"/>
      <c r="J94" s="176" t="s">
        <v>95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96</v>
      </c>
      <c r="D96" s="39"/>
      <c r="E96" s="39"/>
      <c r="F96" s="39"/>
      <c r="G96" s="39"/>
      <c r="H96" s="39"/>
      <c r="I96" s="39"/>
      <c r="J96" s="109">
        <f>J120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97</v>
      </c>
    </row>
    <row r="97" s="9" customFormat="1" ht="24.96" customHeight="1">
      <c r="A97" s="9"/>
      <c r="B97" s="178"/>
      <c r="C97" s="179"/>
      <c r="D97" s="180" t="s">
        <v>98</v>
      </c>
      <c r="E97" s="181"/>
      <c r="F97" s="181"/>
      <c r="G97" s="181"/>
      <c r="H97" s="181"/>
      <c r="I97" s="181"/>
      <c r="J97" s="182">
        <f>J121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99</v>
      </c>
      <c r="E98" s="187"/>
      <c r="F98" s="187"/>
      <c r="G98" s="187"/>
      <c r="H98" s="187"/>
      <c r="I98" s="187"/>
      <c r="J98" s="188">
        <f>J122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100</v>
      </c>
      <c r="E99" s="187"/>
      <c r="F99" s="187"/>
      <c r="G99" s="187"/>
      <c r="H99" s="187"/>
      <c r="I99" s="187"/>
      <c r="J99" s="188">
        <f>J184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101</v>
      </c>
      <c r="E100" s="187"/>
      <c r="F100" s="187"/>
      <c r="G100" s="187"/>
      <c r="H100" s="187"/>
      <c r="I100" s="187"/>
      <c r="J100" s="188">
        <f>J244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7"/>
      <c r="B101" s="38"/>
      <c r="C101" s="39"/>
      <c r="D101" s="39"/>
      <c r="E101" s="39"/>
      <c r="F101" s="39"/>
      <c r="G101" s="39"/>
      <c r="H101" s="39"/>
      <c r="I101" s="39"/>
      <c r="J101" s="39"/>
      <c r="K101" s="39"/>
      <c r="L101" s="62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2" s="2" customFormat="1" ht="6.96" customHeight="1">
      <c r="A102" s="37"/>
      <c r="B102" s="65"/>
      <c r="C102" s="66"/>
      <c r="D102" s="66"/>
      <c r="E102" s="66"/>
      <c r="F102" s="66"/>
      <c r="G102" s="66"/>
      <c r="H102" s="66"/>
      <c r="I102" s="66"/>
      <c r="J102" s="66"/>
      <c r="K102" s="66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6" s="2" customFormat="1" ht="6.96" customHeight="1">
      <c r="A106" s="37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24.96" customHeight="1">
      <c r="A107" s="37"/>
      <c r="B107" s="38"/>
      <c r="C107" s="22" t="s">
        <v>102</v>
      </c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38"/>
      <c r="C108" s="39"/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16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26.25" customHeight="1">
      <c r="A110" s="37"/>
      <c r="B110" s="38"/>
      <c r="C110" s="39"/>
      <c r="D110" s="39"/>
      <c r="E110" s="173" t="str">
        <f>E7</f>
        <v>ÚDRŽBA VYŠŠÍ ZELENĚ V OBVODU OŘ ÚSTÍ N.L. 2023-2025 - OBLAST Č. 4 Správa mostů a tunelů</v>
      </c>
      <c r="F110" s="31"/>
      <c r="G110" s="31"/>
      <c r="H110" s="31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91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75" t="str">
        <f>E9</f>
        <v>001 - ZRN</v>
      </c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22</v>
      </c>
      <c r="D114" s="39"/>
      <c r="E114" s="39"/>
      <c r="F114" s="26" t="str">
        <f>F12</f>
        <v xml:space="preserve"> </v>
      </c>
      <c r="G114" s="39"/>
      <c r="H114" s="39"/>
      <c r="I114" s="31" t="s">
        <v>24</v>
      </c>
      <c r="J114" s="78" t="str">
        <f>IF(J12="","",J12)</f>
        <v>2. 10. 2023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5.15" customHeight="1">
      <c r="A116" s="37"/>
      <c r="B116" s="38"/>
      <c r="C116" s="31" t="s">
        <v>28</v>
      </c>
      <c r="D116" s="39"/>
      <c r="E116" s="39"/>
      <c r="F116" s="26" t="str">
        <f>E15</f>
        <v xml:space="preserve"> </v>
      </c>
      <c r="G116" s="39"/>
      <c r="H116" s="39"/>
      <c r="I116" s="31" t="s">
        <v>33</v>
      </c>
      <c r="J116" s="35" t="str">
        <f>E21</f>
        <v xml:space="preserve"> 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31</v>
      </c>
      <c r="D117" s="39"/>
      <c r="E117" s="39"/>
      <c r="F117" s="26" t="str">
        <f>IF(E18="","",E18)</f>
        <v>Vyplň údaj</v>
      </c>
      <c r="G117" s="39"/>
      <c r="H117" s="39"/>
      <c r="I117" s="31" t="s">
        <v>35</v>
      </c>
      <c r="J117" s="35" t="str">
        <f>E24</f>
        <v xml:space="preserve"> 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0.32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11" customFormat="1" ht="29.28" customHeight="1">
      <c r="A119" s="190"/>
      <c r="B119" s="191"/>
      <c r="C119" s="192" t="s">
        <v>103</v>
      </c>
      <c r="D119" s="193" t="s">
        <v>62</v>
      </c>
      <c r="E119" s="193" t="s">
        <v>58</v>
      </c>
      <c r="F119" s="193" t="s">
        <v>59</v>
      </c>
      <c r="G119" s="193" t="s">
        <v>104</v>
      </c>
      <c r="H119" s="193" t="s">
        <v>105</v>
      </c>
      <c r="I119" s="193" t="s">
        <v>106</v>
      </c>
      <c r="J119" s="193" t="s">
        <v>95</v>
      </c>
      <c r="K119" s="194" t="s">
        <v>107</v>
      </c>
      <c r="L119" s="195"/>
      <c r="M119" s="99" t="s">
        <v>1</v>
      </c>
      <c r="N119" s="100" t="s">
        <v>41</v>
      </c>
      <c r="O119" s="100" t="s">
        <v>108</v>
      </c>
      <c r="P119" s="100" t="s">
        <v>109</v>
      </c>
      <c r="Q119" s="100" t="s">
        <v>110</v>
      </c>
      <c r="R119" s="100" t="s">
        <v>111</v>
      </c>
      <c r="S119" s="100" t="s">
        <v>112</v>
      </c>
      <c r="T119" s="101" t="s">
        <v>113</v>
      </c>
      <c r="U119" s="190"/>
      <c r="V119" s="190"/>
      <c r="W119" s="190"/>
      <c r="X119" s="190"/>
      <c r="Y119" s="190"/>
      <c r="Z119" s="190"/>
      <c r="AA119" s="190"/>
      <c r="AB119" s="190"/>
      <c r="AC119" s="190"/>
      <c r="AD119" s="190"/>
      <c r="AE119" s="190"/>
    </row>
    <row r="120" s="2" customFormat="1" ht="22.8" customHeight="1">
      <c r="A120" s="37"/>
      <c r="B120" s="38"/>
      <c r="C120" s="106" t="s">
        <v>114</v>
      </c>
      <c r="D120" s="39"/>
      <c r="E120" s="39"/>
      <c r="F120" s="39"/>
      <c r="G120" s="39"/>
      <c r="H120" s="39"/>
      <c r="I120" s="39"/>
      <c r="J120" s="196">
        <f>BK120</f>
        <v>0</v>
      </c>
      <c r="K120" s="39"/>
      <c r="L120" s="43"/>
      <c r="M120" s="102"/>
      <c r="N120" s="197"/>
      <c r="O120" s="103"/>
      <c r="P120" s="198">
        <f>P121</f>
        <v>0</v>
      </c>
      <c r="Q120" s="103"/>
      <c r="R120" s="198">
        <f>R121</f>
        <v>0.00051900000000000004</v>
      </c>
      <c r="S120" s="103"/>
      <c r="T120" s="199">
        <f>T121</f>
        <v>619.09499999999991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76</v>
      </c>
      <c r="AU120" s="16" t="s">
        <v>97</v>
      </c>
      <c r="BK120" s="200">
        <f>BK121</f>
        <v>0</v>
      </c>
    </row>
    <row r="121" s="12" customFormat="1" ht="25.92" customHeight="1">
      <c r="A121" s="12"/>
      <c r="B121" s="201"/>
      <c r="C121" s="202"/>
      <c r="D121" s="203" t="s">
        <v>76</v>
      </c>
      <c r="E121" s="204" t="s">
        <v>115</v>
      </c>
      <c r="F121" s="204" t="s">
        <v>116</v>
      </c>
      <c r="G121" s="202"/>
      <c r="H121" s="202"/>
      <c r="I121" s="205"/>
      <c r="J121" s="206">
        <f>BK121</f>
        <v>0</v>
      </c>
      <c r="K121" s="202"/>
      <c r="L121" s="207"/>
      <c r="M121" s="208"/>
      <c r="N121" s="209"/>
      <c r="O121" s="209"/>
      <c r="P121" s="210">
        <f>P122+P184+P244</f>
        <v>0</v>
      </c>
      <c r="Q121" s="209"/>
      <c r="R121" s="210">
        <f>R122+R184+R244</f>
        <v>0.00051900000000000004</v>
      </c>
      <c r="S121" s="209"/>
      <c r="T121" s="211">
        <f>T122+T184+T244</f>
        <v>619.09499999999991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2" t="s">
        <v>21</v>
      </c>
      <c r="AT121" s="213" t="s">
        <v>76</v>
      </c>
      <c r="AU121" s="213" t="s">
        <v>77</v>
      </c>
      <c r="AY121" s="212" t="s">
        <v>117</v>
      </c>
      <c r="BK121" s="214">
        <f>BK122+BK184+BK244</f>
        <v>0</v>
      </c>
    </row>
    <row r="122" s="12" customFormat="1" ht="22.8" customHeight="1">
      <c r="A122" s="12"/>
      <c r="B122" s="201"/>
      <c r="C122" s="202"/>
      <c r="D122" s="203" t="s">
        <v>76</v>
      </c>
      <c r="E122" s="215" t="s">
        <v>21</v>
      </c>
      <c r="F122" s="215" t="s">
        <v>118</v>
      </c>
      <c r="G122" s="202"/>
      <c r="H122" s="202"/>
      <c r="I122" s="205"/>
      <c r="J122" s="216">
        <f>BK122</f>
        <v>0</v>
      </c>
      <c r="K122" s="202"/>
      <c r="L122" s="207"/>
      <c r="M122" s="208"/>
      <c r="N122" s="209"/>
      <c r="O122" s="209"/>
      <c r="P122" s="210">
        <f>SUM(P123:P183)</f>
        <v>0</v>
      </c>
      <c r="Q122" s="209"/>
      <c r="R122" s="210">
        <f>SUM(R123:R183)</f>
        <v>0</v>
      </c>
      <c r="S122" s="209"/>
      <c r="T122" s="211">
        <f>SUM(T123:T183)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2" t="s">
        <v>21</v>
      </c>
      <c r="AT122" s="213" t="s">
        <v>76</v>
      </c>
      <c r="AU122" s="213" t="s">
        <v>21</v>
      </c>
      <c r="AY122" s="212" t="s">
        <v>117</v>
      </c>
      <c r="BK122" s="214">
        <f>SUM(BK123:BK183)</f>
        <v>0</v>
      </c>
    </row>
    <row r="123" s="2" customFormat="1" ht="24.15" customHeight="1">
      <c r="A123" s="37"/>
      <c r="B123" s="38"/>
      <c r="C123" s="217" t="s">
        <v>21</v>
      </c>
      <c r="D123" s="217" t="s">
        <v>119</v>
      </c>
      <c r="E123" s="218" t="s">
        <v>120</v>
      </c>
      <c r="F123" s="219" t="s">
        <v>121</v>
      </c>
      <c r="G123" s="220" t="s">
        <v>122</v>
      </c>
      <c r="H123" s="221">
        <v>18750</v>
      </c>
      <c r="I123" s="222"/>
      <c r="J123" s="223">
        <f>ROUND(I123*H123,2)</f>
        <v>0</v>
      </c>
      <c r="K123" s="219" t="s">
        <v>123</v>
      </c>
      <c r="L123" s="43"/>
      <c r="M123" s="224" t="s">
        <v>1</v>
      </c>
      <c r="N123" s="225" t="s">
        <v>42</v>
      </c>
      <c r="O123" s="90"/>
      <c r="P123" s="226">
        <f>O123*H123</f>
        <v>0</v>
      </c>
      <c r="Q123" s="226">
        <v>0</v>
      </c>
      <c r="R123" s="226">
        <f>Q123*H123</f>
        <v>0</v>
      </c>
      <c r="S123" s="226">
        <v>0</v>
      </c>
      <c r="T123" s="227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28" t="s">
        <v>124</v>
      </c>
      <c r="AT123" s="228" t="s">
        <v>119</v>
      </c>
      <c r="AU123" s="228" t="s">
        <v>86</v>
      </c>
      <c r="AY123" s="16" t="s">
        <v>117</v>
      </c>
      <c r="BE123" s="229">
        <f>IF(N123="základní",J123,0)</f>
        <v>0</v>
      </c>
      <c r="BF123" s="229">
        <f>IF(N123="snížená",J123,0)</f>
        <v>0</v>
      </c>
      <c r="BG123" s="229">
        <f>IF(N123="zákl. přenesená",J123,0)</f>
        <v>0</v>
      </c>
      <c r="BH123" s="229">
        <f>IF(N123="sníž. přenesená",J123,0)</f>
        <v>0</v>
      </c>
      <c r="BI123" s="229">
        <f>IF(N123="nulová",J123,0)</f>
        <v>0</v>
      </c>
      <c r="BJ123" s="16" t="s">
        <v>21</v>
      </c>
      <c r="BK123" s="229">
        <f>ROUND(I123*H123,2)</f>
        <v>0</v>
      </c>
      <c r="BL123" s="16" t="s">
        <v>124</v>
      </c>
      <c r="BM123" s="228" t="s">
        <v>125</v>
      </c>
    </row>
    <row r="124" s="2" customFormat="1">
      <c r="A124" s="37"/>
      <c r="B124" s="38"/>
      <c r="C124" s="39"/>
      <c r="D124" s="230" t="s">
        <v>126</v>
      </c>
      <c r="E124" s="39"/>
      <c r="F124" s="231" t="s">
        <v>127</v>
      </c>
      <c r="G124" s="39"/>
      <c r="H124" s="39"/>
      <c r="I124" s="232"/>
      <c r="J124" s="39"/>
      <c r="K124" s="39"/>
      <c r="L124" s="43"/>
      <c r="M124" s="233"/>
      <c r="N124" s="234"/>
      <c r="O124" s="90"/>
      <c r="P124" s="90"/>
      <c r="Q124" s="90"/>
      <c r="R124" s="90"/>
      <c r="S124" s="90"/>
      <c r="T124" s="91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126</v>
      </c>
      <c r="AU124" s="16" t="s">
        <v>86</v>
      </c>
    </row>
    <row r="125" s="2" customFormat="1">
      <c r="A125" s="37"/>
      <c r="B125" s="38"/>
      <c r="C125" s="39"/>
      <c r="D125" s="235" t="s">
        <v>128</v>
      </c>
      <c r="E125" s="39"/>
      <c r="F125" s="236" t="s">
        <v>129</v>
      </c>
      <c r="G125" s="39"/>
      <c r="H125" s="39"/>
      <c r="I125" s="232"/>
      <c r="J125" s="39"/>
      <c r="K125" s="39"/>
      <c r="L125" s="43"/>
      <c r="M125" s="233"/>
      <c r="N125" s="234"/>
      <c r="O125" s="90"/>
      <c r="P125" s="90"/>
      <c r="Q125" s="90"/>
      <c r="R125" s="90"/>
      <c r="S125" s="90"/>
      <c r="T125" s="91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128</v>
      </c>
      <c r="AU125" s="16" t="s">
        <v>86</v>
      </c>
    </row>
    <row r="126" s="2" customFormat="1">
      <c r="A126" s="37"/>
      <c r="B126" s="38"/>
      <c r="C126" s="39"/>
      <c r="D126" s="230" t="s">
        <v>130</v>
      </c>
      <c r="E126" s="39"/>
      <c r="F126" s="237" t="s">
        <v>131</v>
      </c>
      <c r="G126" s="39"/>
      <c r="H126" s="39"/>
      <c r="I126" s="232"/>
      <c r="J126" s="39"/>
      <c r="K126" s="39"/>
      <c r="L126" s="43"/>
      <c r="M126" s="233"/>
      <c r="N126" s="234"/>
      <c r="O126" s="90"/>
      <c r="P126" s="90"/>
      <c r="Q126" s="90"/>
      <c r="R126" s="90"/>
      <c r="S126" s="90"/>
      <c r="T126" s="91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130</v>
      </c>
      <c r="AU126" s="16" t="s">
        <v>86</v>
      </c>
    </row>
    <row r="127" s="2" customFormat="1" ht="33" customHeight="1">
      <c r="A127" s="37"/>
      <c r="B127" s="38"/>
      <c r="C127" s="217" t="s">
        <v>86</v>
      </c>
      <c r="D127" s="217" t="s">
        <v>119</v>
      </c>
      <c r="E127" s="218" t="s">
        <v>132</v>
      </c>
      <c r="F127" s="219" t="s">
        <v>133</v>
      </c>
      <c r="G127" s="220" t="s">
        <v>122</v>
      </c>
      <c r="H127" s="221">
        <v>600</v>
      </c>
      <c r="I127" s="222"/>
      <c r="J127" s="223">
        <f>ROUND(I127*H127,2)</f>
        <v>0</v>
      </c>
      <c r="K127" s="219" t="s">
        <v>123</v>
      </c>
      <c r="L127" s="43"/>
      <c r="M127" s="224" t="s">
        <v>1</v>
      </c>
      <c r="N127" s="225" t="s">
        <v>42</v>
      </c>
      <c r="O127" s="90"/>
      <c r="P127" s="226">
        <f>O127*H127</f>
        <v>0</v>
      </c>
      <c r="Q127" s="226">
        <v>0</v>
      </c>
      <c r="R127" s="226">
        <f>Q127*H127</f>
        <v>0</v>
      </c>
      <c r="S127" s="226">
        <v>0</v>
      </c>
      <c r="T127" s="227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28" t="s">
        <v>124</v>
      </c>
      <c r="AT127" s="228" t="s">
        <v>119</v>
      </c>
      <c r="AU127" s="228" t="s">
        <v>86</v>
      </c>
      <c r="AY127" s="16" t="s">
        <v>117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6" t="s">
        <v>21</v>
      </c>
      <c r="BK127" s="229">
        <f>ROUND(I127*H127,2)</f>
        <v>0</v>
      </c>
      <c r="BL127" s="16" t="s">
        <v>124</v>
      </c>
      <c r="BM127" s="228" t="s">
        <v>134</v>
      </c>
    </row>
    <row r="128" s="2" customFormat="1">
      <c r="A128" s="37"/>
      <c r="B128" s="38"/>
      <c r="C128" s="39"/>
      <c r="D128" s="230" t="s">
        <v>126</v>
      </c>
      <c r="E128" s="39"/>
      <c r="F128" s="231" t="s">
        <v>135</v>
      </c>
      <c r="G128" s="39"/>
      <c r="H128" s="39"/>
      <c r="I128" s="232"/>
      <c r="J128" s="39"/>
      <c r="K128" s="39"/>
      <c r="L128" s="43"/>
      <c r="M128" s="233"/>
      <c r="N128" s="234"/>
      <c r="O128" s="90"/>
      <c r="P128" s="90"/>
      <c r="Q128" s="90"/>
      <c r="R128" s="90"/>
      <c r="S128" s="90"/>
      <c r="T128" s="91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126</v>
      </c>
      <c r="AU128" s="16" t="s">
        <v>86</v>
      </c>
    </row>
    <row r="129" s="2" customFormat="1">
      <c r="A129" s="37"/>
      <c r="B129" s="38"/>
      <c r="C129" s="39"/>
      <c r="D129" s="235" t="s">
        <v>128</v>
      </c>
      <c r="E129" s="39"/>
      <c r="F129" s="236" t="s">
        <v>136</v>
      </c>
      <c r="G129" s="39"/>
      <c r="H129" s="39"/>
      <c r="I129" s="232"/>
      <c r="J129" s="39"/>
      <c r="K129" s="39"/>
      <c r="L129" s="43"/>
      <c r="M129" s="233"/>
      <c r="N129" s="234"/>
      <c r="O129" s="90"/>
      <c r="P129" s="90"/>
      <c r="Q129" s="90"/>
      <c r="R129" s="90"/>
      <c r="S129" s="90"/>
      <c r="T129" s="91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128</v>
      </c>
      <c r="AU129" s="16" t="s">
        <v>86</v>
      </c>
    </row>
    <row r="130" s="2" customFormat="1">
      <c r="A130" s="37"/>
      <c r="B130" s="38"/>
      <c r="C130" s="39"/>
      <c r="D130" s="230" t="s">
        <v>137</v>
      </c>
      <c r="E130" s="39"/>
      <c r="F130" s="237" t="s">
        <v>138</v>
      </c>
      <c r="G130" s="39"/>
      <c r="H130" s="39"/>
      <c r="I130" s="232"/>
      <c r="J130" s="39"/>
      <c r="K130" s="39"/>
      <c r="L130" s="43"/>
      <c r="M130" s="233"/>
      <c r="N130" s="234"/>
      <c r="O130" s="90"/>
      <c r="P130" s="90"/>
      <c r="Q130" s="90"/>
      <c r="R130" s="90"/>
      <c r="S130" s="90"/>
      <c r="T130" s="91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137</v>
      </c>
      <c r="AU130" s="16" t="s">
        <v>86</v>
      </c>
    </row>
    <row r="131" s="2" customFormat="1" ht="33" customHeight="1">
      <c r="A131" s="37"/>
      <c r="B131" s="38"/>
      <c r="C131" s="217" t="s">
        <v>139</v>
      </c>
      <c r="D131" s="217" t="s">
        <v>119</v>
      </c>
      <c r="E131" s="218" t="s">
        <v>140</v>
      </c>
      <c r="F131" s="219" t="s">
        <v>141</v>
      </c>
      <c r="G131" s="220" t="s">
        <v>122</v>
      </c>
      <c r="H131" s="221">
        <v>2750</v>
      </c>
      <c r="I131" s="222"/>
      <c r="J131" s="223">
        <f>ROUND(I131*H131,2)</f>
        <v>0</v>
      </c>
      <c r="K131" s="219" t="s">
        <v>123</v>
      </c>
      <c r="L131" s="43"/>
      <c r="M131" s="224" t="s">
        <v>1</v>
      </c>
      <c r="N131" s="225" t="s">
        <v>42</v>
      </c>
      <c r="O131" s="90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8" t="s">
        <v>124</v>
      </c>
      <c r="AT131" s="228" t="s">
        <v>119</v>
      </c>
      <c r="AU131" s="228" t="s">
        <v>86</v>
      </c>
      <c r="AY131" s="16" t="s">
        <v>117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6" t="s">
        <v>21</v>
      </c>
      <c r="BK131" s="229">
        <f>ROUND(I131*H131,2)</f>
        <v>0</v>
      </c>
      <c r="BL131" s="16" t="s">
        <v>124</v>
      </c>
      <c r="BM131" s="228" t="s">
        <v>142</v>
      </c>
    </row>
    <row r="132" s="2" customFormat="1">
      <c r="A132" s="37"/>
      <c r="B132" s="38"/>
      <c r="C132" s="39"/>
      <c r="D132" s="230" t="s">
        <v>126</v>
      </c>
      <c r="E132" s="39"/>
      <c r="F132" s="231" t="s">
        <v>143</v>
      </c>
      <c r="G132" s="39"/>
      <c r="H132" s="39"/>
      <c r="I132" s="232"/>
      <c r="J132" s="39"/>
      <c r="K132" s="39"/>
      <c r="L132" s="43"/>
      <c r="M132" s="233"/>
      <c r="N132" s="234"/>
      <c r="O132" s="90"/>
      <c r="P132" s="90"/>
      <c r="Q132" s="90"/>
      <c r="R132" s="90"/>
      <c r="S132" s="90"/>
      <c r="T132" s="91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126</v>
      </c>
      <c r="AU132" s="16" t="s">
        <v>86</v>
      </c>
    </row>
    <row r="133" s="2" customFormat="1">
      <c r="A133" s="37"/>
      <c r="B133" s="38"/>
      <c r="C133" s="39"/>
      <c r="D133" s="235" t="s">
        <v>128</v>
      </c>
      <c r="E133" s="39"/>
      <c r="F133" s="236" t="s">
        <v>144</v>
      </c>
      <c r="G133" s="39"/>
      <c r="H133" s="39"/>
      <c r="I133" s="232"/>
      <c r="J133" s="39"/>
      <c r="K133" s="39"/>
      <c r="L133" s="43"/>
      <c r="M133" s="233"/>
      <c r="N133" s="234"/>
      <c r="O133" s="90"/>
      <c r="P133" s="90"/>
      <c r="Q133" s="90"/>
      <c r="R133" s="90"/>
      <c r="S133" s="90"/>
      <c r="T133" s="91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128</v>
      </c>
      <c r="AU133" s="16" t="s">
        <v>86</v>
      </c>
    </row>
    <row r="134" s="2" customFormat="1">
      <c r="A134" s="37"/>
      <c r="B134" s="38"/>
      <c r="C134" s="39"/>
      <c r="D134" s="230" t="s">
        <v>137</v>
      </c>
      <c r="E134" s="39"/>
      <c r="F134" s="237" t="s">
        <v>145</v>
      </c>
      <c r="G134" s="39"/>
      <c r="H134" s="39"/>
      <c r="I134" s="232"/>
      <c r="J134" s="39"/>
      <c r="K134" s="39"/>
      <c r="L134" s="43"/>
      <c r="M134" s="233"/>
      <c r="N134" s="234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137</v>
      </c>
      <c r="AU134" s="16" t="s">
        <v>86</v>
      </c>
    </row>
    <row r="135" s="2" customFormat="1" ht="37.8" customHeight="1">
      <c r="A135" s="37"/>
      <c r="B135" s="38"/>
      <c r="C135" s="217" t="s">
        <v>124</v>
      </c>
      <c r="D135" s="217" t="s">
        <v>119</v>
      </c>
      <c r="E135" s="218" t="s">
        <v>146</v>
      </c>
      <c r="F135" s="219" t="s">
        <v>147</v>
      </c>
      <c r="G135" s="220" t="s">
        <v>122</v>
      </c>
      <c r="H135" s="221">
        <v>2000</v>
      </c>
      <c r="I135" s="222"/>
      <c r="J135" s="223">
        <f>ROUND(I135*H135,2)</f>
        <v>0</v>
      </c>
      <c r="K135" s="219" t="s">
        <v>123</v>
      </c>
      <c r="L135" s="43"/>
      <c r="M135" s="224" t="s">
        <v>1</v>
      </c>
      <c r="N135" s="225" t="s">
        <v>42</v>
      </c>
      <c r="O135" s="90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28" t="s">
        <v>124</v>
      </c>
      <c r="AT135" s="228" t="s">
        <v>119</v>
      </c>
      <c r="AU135" s="228" t="s">
        <v>86</v>
      </c>
      <c r="AY135" s="16" t="s">
        <v>117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6" t="s">
        <v>21</v>
      </c>
      <c r="BK135" s="229">
        <f>ROUND(I135*H135,2)</f>
        <v>0</v>
      </c>
      <c r="BL135" s="16" t="s">
        <v>124</v>
      </c>
      <c r="BM135" s="228" t="s">
        <v>148</v>
      </c>
    </row>
    <row r="136" s="2" customFormat="1">
      <c r="A136" s="37"/>
      <c r="B136" s="38"/>
      <c r="C136" s="39"/>
      <c r="D136" s="230" t="s">
        <v>126</v>
      </c>
      <c r="E136" s="39"/>
      <c r="F136" s="231" t="s">
        <v>149</v>
      </c>
      <c r="G136" s="39"/>
      <c r="H136" s="39"/>
      <c r="I136" s="232"/>
      <c r="J136" s="39"/>
      <c r="K136" s="39"/>
      <c r="L136" s="43"/>
      <c r="M136" s="233"/>
      <c r="N136" s="234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126</v>
      </c>
      <c r="AU136" s="16" t="s">
        <v>86</v>
      </c>
    </row>
    <row r="137" s="2" customFormat="1">
      <c r="A137" s="37"/>
      <c r="B137" s="38"/>
      <c r="C137" s="39"/>
      <c r="D137" s="235" t="s">
        <v>128</v>
      </c>
      <c r="E137" s="39"/>
      <c r="F137" s="236" t="s">
        <v>150</v>
      </c>
      <c r="G137" s="39"/>
      <c r="H137" s="39"/>
      <c r="I137" s="232"/>
      <c r="J137" s="39"/>
      <c r="K137" s="39"/>
      <c r="L137" s="43"/>
      <c r="M137" s="233"/>
      <c r="N137" s="234"/>
      <c r="O137" s="90"/>
      <c r="P137" s="90"/>
      <c r="Q137" s="90"/>
      <c r="R137" s="90"/>
      <c r="S137" s="90"/>
      <c r="T137" s="91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128</v>
      </c>
      <c r="AU137" s="16" t="s">
        <v>86</v>
      </c>
    </row>
    <row r="138" s="2" customFormat="1">
      <c r="A138" s="37"/>
      <c r="B138" s="38"/>
      <c r="C138" s="39"/>
      <c r="D138" s="230" t="s">
        <v>137</v>
      </c>
      <c r="E138" s="39"/>
      <c r="F138" s="237" t="s">
        <v>138</v>
      </c>
      <c r="G138" s="39"/>
      <c r="H138" s="39"/>
      <c r="I138" s="232"/>
      <c r="J138" s="39"/>
      <c r="K138" s="39"/>
      <c r="L138" s="43"/>
      <c r="M138" s="233"/>
      <c r="N138" s="234"/>
      <c r="O138" s="90"/>
      <c r="P138" s="90"/>
      <c r="Q138" s="90"/>
      <c r="R138" s="90"/>
      <c r="S138" s="90"/>
      <c r="T138" s="91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137</v>
      </c>
      <c r="AU138" s="16" t="s">
        <v>86</v>
      </c>
    </row>
    <row r="139" s="2" customFormat="1" ht="37.8" customHeight="1">
      <c r="A139" s="37"/>
      <c r="B139" s="38"/>
      <c r="C139" s="217" t="s">
        <v>151</v>
      </c>
      <c r="D139" s="217" t="s">
        <v>119</v>
      </c>
      <c r="E139" s="218" t="s">
        <v>152</v>
      </c>
      <c r="F139" s="219" t="s">
        <v>153</v>
      </c>
      <c r="G139" s="220" t="s">
        <v>122</v>
      </c>
      <c r="H139" s="221">
        <v>500</v>
      </c>
      <c r="I139" s="222"/>
      <c r="J139" s="223">
        <f>ROUND(I139*H139,2)</f>
        <v>0</v>
      </c>
      <c r="K139" s="219" t="s">
        <v>123</v>
      </c>
      <c r="L139" s="43"/>
      <c r="M139" s="224" t="s">
        <v>1</v>
      </c>
      <c r="N139" s="225" t="s">
        <v>42</v>
      </c>
      <c r="O139" s="90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28" t="s">
        <v>124</v>
      </c>
      <c r="AT139" s="228" t="s">
        <v>119</v>
      </c>
      <c r="AU139" s="228" t="s">
        <v>86</v>
      </c>
      <c r="AY139" s="16" t="s">
        <v>117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6" t="s">
        <v>21</v>
      </c>
      <c r="BK139" s="229">
        <f>ROUND(I139*H139,2)</f>
        <v>0</v>
      </c>
      <c r="BL139" s="16" t="s">
        <v>124</v>
      </c>
      <c r="BM139" s="228" t="s">
        <v>154</v>
      </c>
    </row>
    <row r="140" s="2" customFormat="1">
      <c r="A140" s="37"/>
      <c r="B140" s="38"/>
      <c r="C140" s="39"/>
      <c r="D140" s="230" t="s">
        <v>126</v>
      </c>
      <c r="E140" s="39"/>
      <c r="F140" s="231" t="s">
        <v>155</v>
      </c>
      <c r="G140" s="39"/>
      <c r="H140" s="39"/>
      <c r="I140" s="232"/>
      <c r="J140" s="39"/>
      <c r="K140" s="39"/>
      <c r="L140" s="43"/>
      <c r="M140" s="233"/>
      <c r="N140" s="234"/>
      <c r="O140" s="90"/>
      <c r="P140" s="90"/>
      <c r="Q140" s="90"/>
      <c r="R140" s="90"/>
      <c r="S140" s="90"/>
      <c r="T140" s="91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126</v>
      </c>
      <c r="AU140" s="16" t="s">
        <v>86</v>
      </c>
    </row>
    <row r="141" s="2" customFormat="1">
      <c r="A141" s="37"/>
      <c r="B141" s="38"/>
      <c r="C141" s="39"/>
      <c r="D141" s="235" t="s">
        <v>128</v>
      </c>
      <c r="E141" s="39"/>
      <c r="F141" s="236" t="s">
        <v>156</v>
      </c>
      <c r="G141" s="39"/>
      <c r="H141" s="39"/>
      <c r="I141" s="232"/>
      <c r="J141" s="39"/>
      <c r="K141" s="39"/>
      <c r="L141" s="43"/>
      <c r="M141" s="233"/>
      <c r="N141" s="234"/>
      <c r="O141" s="90"/>
      <c r="P141" s="90"/>
      <c r="Q141" s="90"/>
      <c r="R141" s="90"/>
      <c r="S141" s="90"/>
      <c r="T141" s="91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128</v>
      </c>
      <c r="AU141" s="16" t="s">
        <v>86</v>
      </c>
    </row>
    <row r="142" s="2" customFormat="1">
      <c r="A142" s="37"/>
      <c r="B142" s="38"/>
      <c r="C142" s="39"/>
      <c r="D142" s="230" t="s">
        <v>137</v>
      </c>
      <c r="E142" s="39"/>
      <c r="F142" s="237" t="s">
        <v>138</v>
      </c>
      <c r="G142" s="39"/>
      <c r="H142" s="39"/>
      <c r="I142" s="232"/>
      <c r="J142" s="39"/>
      <c r="K142" s="39"/>
      <c r="L142" s="43"/>
      <c r="M142" s="233"/>
      <c r="N142" s="234"/>
      <c r="O142" s="90"/>
      <c r="P142" s="90"/>
      <c r="Q142" s="90"/>
      <c r="R142" s="90"/>
      <c r="S142" s="90"/>
      <c r="T142" s="91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137</v>
      </c>
      <c r="AU142" s="16" t="s">
        <v>86</v>
      </c>
    </row>
    <row r="143" s="2" customFormat="1" ht="37.8" customHeight="1">
      <c r="A143" s="37"/>
      <c r="B143" s="38"/>
      <c r="C143" s="217" t="s">
        <v>157</v>
      </c>
      <c r="D143" s="217" t="s">
        <v>119</v>
      </c>
      <c r="E143" s="218" t="s">
        <v>158</v>
      </c>
      <c r="F143" s="219" t="s">
        <v>159</v>
      </c>
      <c r="G143" s="220" t="s">
        <v>122</v>
      </c>
      <c r="H143" s="221">
        <v>15000</v>
      </c>
      <c r="I143" s="222"/>
      <c r="J143" s="223">
        <f>ROUND(I143*H143,2)</f>
        <v>0</v>
      </c>
      <c r="K143" s="219" t="s">
        <v>123</v>
      </c>
      <c r="L143" s="43"/>
      <c r="M143" s="224" t="s">
        <v>1</v>
      </c>
      <c r="N143" s="225" t="s">
        <v>42</v>
      </c>
      <c r="O143" s="90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28" t="s">
        <v>124</v>
      </c>
      <c r="AT143" s="228" t="s">
        <v>119</v>
      </c>
      <c r="AU143" s="228" t="s">
        <v>86</v>
      </c>
      <c r="AY143" s="16" t="s">
        <v>117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6" t="s">
        <v>21</v>
      </c>
      <c r="BK143" s="229">
        <f>ROUND(I143*H143,2)</f>
        <v>0</v>
      </c>
      <c r="BL143" s="16" t="s">
        <v>124</v>
      </c>
      <c r="BM143" s="228" t="s">
        <v>160</v>
      </c>
    </row>
    <row r="144" s="2" customFormat="1">
      <c r="A144" s="37"/>
      <c r="B144" s="38"/>
      <c r="C144" s="39"/>
      <c r="D144" s="230" t="s">
        <v>126</v>
      </c>
      <c r="E144" s="39"/>
      <c r="F144" s="231" t="s">
        <v>161</v>
      </c>
      <c r="G144" s="39"/>
      <c r="H144" s="39"/>
      <c r="I144" s="232"/>
      <c r="J144" s="39"/>
      <c r="K144" s="39"/>
      <c r="L144" s="43"/>
      <c r="M144" s="233"/>
      <c r="N144" s="234"/>
      <c r="O144" s="90"/>
      <c r="P144" s="90"/>
      <c r="Q144" s="90"/>
      <c r="R144" s="90"/>
      <c r="S144" s="90"/>
      <c r="T144" s="91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126</v>
      </c>
      <c r="AU144" s="16" t="s">
        <v>86</v>
      </c>
    </row>
    <row r="145" s="2" customFormat="1">
      <c r="A145" s="37"/>
      <c r="B145" s="38"/>
      <c r="C145" s="39"/>
      <c r="D145" s="235" t="s">
        <v>128</v>
      </c>
      <c r="E145" s="39"/>
      <c r="F145" s="236" t="s">
        <v>162</v>
      </c>
      <c r="G145" s="39"/>
      <c r="H145" s="39"/>
      <c r="I145" s="232"/>
      <c r="J145" s="39"/>
      <c r="K145" s="39"/>
      <c r="L145" s="43"/>
      <c r="M145" s="233"/>
      <c r="N145" s="234"/>
      <c r="O145" s="90"/>
      <c r="P145" s="90"/>
      <c r="Q145" s="90"/>
      <c r="R145" s="90"/>
      <c r="S145" s="90"/>
      <c r="T145" s="91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128</v>
      </c>
      <c r="AU145" s="16" t="s">
        <v>86</v>
      </c>
    </row>
    <row r="146" s="2" customFormat="1">
      <c r="A146" s="37"/>
      <c r="B146" s="38"/>
      <c r="C146" s="39"/>
      <c r="D146" s="230" t="s">
        <v>137</v>
      </c>
      <c r="E146" s="39"/>
      <c r="F146" s="237" t="s">
        <v>145</v>
      </c>
      <c r="G146" s="39"/>
      <c r="H146" s="39"/>
      <c r="I146" s="232"/>
      <c r="J146" s="39"/>
      <c r="K146" s="39"/>
      <c r="L146" s="43"/>
      <c r="M146" s="233"/>
      <c r="N146" s="234"/>
      <c r="O146" s="90"/>
      <c r="P146" s="90"/>
      <c r="Q146" s="90"/>
      <c r="R146" s="90"/>
      <c r="S146" s="90"/>
      <c r="T146" s="91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137</v>
      </c>
      <c r="AU146" s="16" t="s">
        <v>86</v>
      </c>
    </row>
    <row r="147" s="2" customFormat="1" ht="37.8" customHeight="1">
      <c r="A147" s="37"/>
      <c r="B147" s="38"/>
      <c r="C147" s="217" t="s">
        <v>163</v>
      </c>
      <c r="D147" s="217" t="s">
        <v>119</v>
      </c>
      <c r="E147" s="218" t="s">
        <v>164</v>
      </c>
      <c r="F147" s="219" t="s">
        <v>165</v>
      </c>
      <c r="G147" s="220" t="s">
        <v>122</v>
      </c>
      <c r="H147" s="221">
        <v>2000</v>
      </c>
      <c r="I147" s="222"/>
      <c r="J147" s="223">
        <f>ROUND(I147*H147,2)</f>
        <v>0</v>
      </c>
      <c r="K147" s="219" t="s">
        <v>123</v>
      </c>
      <c r="L147" s="43"/>
      <c r="M147" s="224" t="s">
        <v>1</v>
      </c>
      <c r="N147" s="225" t="s">
        <v>42</v>
      </c>
      <c r="O147" s="90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28" t="s">
        <v>124</v>
      </c>
      <c r="AT147" s="228" t="s">
        <v>119</v>
      </c>
      <c r="AU147" s="228" t="s">
        <v>86</v>
      </c>
      <c r="AY147" s="16" t="s">
        <v>117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6" t="s">
        <v>21</v>
      </c>
      <c r="BK147" s="229">
        <f>ROUND(I147*H147,2)</f>
        <v>0</v>
      </c>
      <c r="BL147" s="16" t="s">
        <v>124</v>
      </c>
      <c r="BM147" s="228" t="s">
        <v>166</v>
      </c>
    </row>
    <row r="148" s="2" customFormat="1">
      <c r="A148" s="37"/>
      <c r="B148" s="38"/>
      <c r="C148" s="39"/>
      <c r="D148" s="230" t="s">
        <v>126</v>
      </c>
      <c r="E148" s="39"/>
      <c r="F148" s="231" t="s">
        <v>167</v>
      </c>
      <c r="G148" s="39"/>
      <c r="H148" s="39"/>
      <c r="I148" s="232"/>
      <c r="J148" s="39"/>
      <c r="K148" s="39"/>
      <c r="L148" s="43"/>
      <c r="M148" s="233"/>
      <c r="N148" s="234"/>
      <c r="O148" s="90"/>
      <c r="P148" s="90"/>
      <c r="Q148" s="90"/>
      <c r="R148" s="90"/>
      <c r="S148" s="90"/>
      <c r="T148" s="91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126</v>
      </c>
      <c r="AU148" s="16" t="s">
        <v>86</v>
      </c>
    </row>
    <row r="149" s="2" customFormat="1">
      <c r="A149" s="37"/>
      <c r="B149" s="38"/>
      <c r="C149" s="39"/>
      <c r="D149" s="235" t="s">
        <v>128</v>
      </c>
      <c r="E149" s="39"/>
      <c r="F149" s="236" t="s">
        <v>168</v>
      </c>
      <c r="G149" s="39"/>
      <c r="H149" s="39"/>
      <c r="I149" s="232"/>
      <c r="J149" s="39"/>
      <c r="K149" s="39"/>
      <c r="L149" s="43"/>
      <c r="M149" s="233"/>
      <c r="N149" s="234"/>
      <c r="O149" s="90"/>
      <c r="P149" s="90"/>
      <c r="Q149" s="90"/>
      <c r="R149" s="90"/>
      <c r="S149" s="90"/>
      <c r="T149" s="91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128</v>
      </c>
      <c r="AU149" s="16" t="s">
        <v>86</v>
      </c>
    </row>
    <row r="150" s="2" customFormat="1">
      <c r="A150" s="37"/>
      <c r="B150" s="38"/>
      <c r="C150" s="39"/>
      <c r="D150" s="230" t="s">
        <v>137</v>
      </c>
      <c r="E150" s="39"/>
      <c r="F150" s="237" t="s">
        <v>145</v>
      </c>
      <c r="G150" s="39"/>
      <c r="H150" s="39"/>
      <c r="I150" s="232"/>
      <c r="J150" s="39"/>
      <c r="K150" s="39"/>
      <c r="L150" s="43"/>
      <c r="M150" s="233"/>
      <c r="N150" s="234"/>
      <c r="O150" s="90"/>
      <c r="P150" s="90"/>
      <c r="Q150" s="90"/>
      <c r="R150" s="90"/>
      <c r="S150" s="90"/>
      <c r="T150" s="91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137</v>
      </c>
      <c r="AU150" s="16" t="s">
        <v>86</v>
      </c>
    </row>
    <row r="151" s="2" customFormat="1" ht="24.15" customHeight="1">
      <c r="A151" s="37"/>
      <c r="B151" s="38"/>
      <c r="C151" s="217" t="s">
        <v>169</v>
      </c>
      <c r="D151" s="217" t="s">
        <v>119</v>
      </c>
      <c r="E151" s="218" t="s">
        <v>170</v>
      </c>
      <c r="F151" s="219" t="s">
        <v>171</v>
      </c>
      <c r="G151" s="220" t="s">
        <v>172</v>
      </c>
      <c r="H151" s="221">
        <v>45</v>
      </c>
      <c r="I151" s="222"/>
      <c r="J151" s="223">
        <f>ROUND(I151*H151,2)</f>
        <v>0</v>
      </c>
      <c r="K151" s="219" t="s">
        <v>123</v>
      </c>
      <c r="L151" s="43"/>
      <c r="M151" s="224" t="s">
        <v>1</v>
      </c>
      <c r="N151" s="225" t="s">
        <v>42</v>
      </c>
      <c r="O151" s="90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28" t="s">
        <v>124</v>
      </c>
      <c r="AT151" s="228" t="s">
        <v>119</v>
      </c>
      <c r="AU151" s="228" t="s">
        <v>86</v>
      </c>
      <c r="AY151" s="16" t="s">
        <v>117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6" t="s">
        <v>21</v>
      </c>
      <c r="BK151" s="229">
        <f>ROUND(I151*H151,2)</f>
        <v>0</v>
      </c>
      <c r="BL151" s="16" t="s">
        <v>124</v>
      </c>
      <c r="BM151" s="228" t="s">
        <v>173</v>
      </c>
    </row>
    <row r="152" s="2" customFormat="1">
      <c r="A152" s="37"/>
      <c r="B152" s="38"/>
      <c r="C152" s="39"/>
      <c r="D152" s="230" t="s">
        <v>126</v>
      </c>
      <c r="E152" s="39"/>
      <c r="F152" s="231" t="s">
        <v>174</v>
      </c>
      <c r="G152" s="39"/>
      <c r="H152" s="39"/>
      <c r="I152" s="232"/>
      <c r="J152" s="39"/>
      <c r="K152" s="39"/>
      <c r="L152" s="43"/>
      <c r="M152" s="233"/>
      <c r="N152" s="234"/>
      <c r="O152" s="90"/>
      <c r="P152" s="90"/>
      <c r="Q152" s="90"/>
      <c r="R152" s="90"/>
      <c r="S152" s="90"/>
      <c r="T152" s="91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126</v>
      </c>
      <c r="AU152" s="16" t="s">
        <v>86</v>
      </c>
    </row>
    <row r="153" s="2" customFormat="1">
      <c r="A153" s="37"/>
      <c r="B153" s="38"/>
      <c r="C153" s="39"/>
      <c r="D153" s="235" t="s">
        <v>128</v>
      </c>
      <c r="E153" s="39"/>
      <c r="F153" s="236" t="s">
        <v>175</v>
      </c>
      <c r="G153" s="39"/>
      <c r="H153" s="39"/>
      <c r="I153" s="232"/>
      <c r="J153" s="39"/>
      <c r="K153" s="39"/>
      <c r="L153" s="43"/>
      <c r="M153" s="233"/>
      <c r="N153" s="234"/>
      <c r="O153" s="90"/>
      <c r="P153" s="90"/>
      <c r="Q153" s="90"/>
      <c r="R153" s="90"/>
      <c r="S153" s="90"/>
      <c r="T153" s="91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128</v>
      </c>
      <c r="AU153" s="16" t="s">
        <v>86</v>
      </c>
    </row>
    <row r="154" s="2" customFormat="1">
      <c r="A154" s="37"/>
      <c r="B154" s="38"/>
      <c r="C154" s="39"/>
      <c r="D154" s="230" t="s">
        <v>130</v>
      </c>
      <c r="E154" s="39"/>
      <c r="F154" s="237" t="s">
        <v>176</v>
      </c>
      <c r="G154" s="39"/>
      <c r="H154" s="39"/>
      <c r="I154" s="232"/>
      <c r="J154" s="39"/>
      <c r="K154" s="39"/>
      <c r="L154" s="43"/>
      <c r="M154" s="233"/>
      <c r="N154" s="234"/>
      <c r="O154" s="90"/>
      <c r="P154" s="90"/>
      <c r="Q154" s="90"/>
      <c r="R154" s="90"/>
      <c r="S154" s="90"/>
      <c r="T154" s="91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130</v>
      </c>
      <c r="AU154" s="16" t="s">
        <v>86</v>
      </c>
    </row>
    <row r="155" s="2" customFormat="1" ht="24.15" customHeight="1">
      <c r="A155" s="37"/>
      <c r="B155" s="38"/>
      <c r="C155" s="217" t="s">
        <v>177</v>
      </c>
      <c r="D155" s="217" t="s">
        <v>119</v>
      </c>
      <c r="E155" s="218" t="s">
        <v>178</v>
      </c>
      <c r="F155" s="219" t="s">
        <v>179</v>
      </c>
      <c r="G155" s="220" t="s">
        <v>172</v>
      </c>
      <c r="H155" s="221">
        <v>15</v>
      </c>
      <c r="I155" s="222"/>
      <c r="J155" s="223">
        <f>ROUND(I155*H155,2)</f>
        <v>0</v>
      </c>
      <c r="K155" s="219" t="s">
        <v>123</v>
      </c>
      <c r="L155" s="43"/>
      <c r="M155" s="224" t="s">
        <v>1</v>
      </c>
      <c r="N155" s="225" t="s">
        <v>42</v>
      </c>
      <c r="O155" s="90"/>
      <c r="P155" s="226">
        <f>O155*H155</f>
        <v>0</v>
      </c>
      <c r="Q155" s="226">
        <v>0</v>
      </c>
      <c r="R155" s="226">
        <f>Q155*H155</f>
        <v>0</v>
      </c>
      <c r="S155" s="226">
        <v>0</v>
      </c>
      <c r="T155" s="227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28" t="s">
        <v>124</v>
      </c>
      <c r="AT155" s="228" t="s">
        <v>119</v>
      </c>
      <c r="AU155" s="228" t="s">
        <v>86</v>
      </c>
      <c r="AY155" s="16" t="s">
        <v>117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6" t="s">
        <v>21</v>
      </c>
      <c r="BK155" s="229">
        <f>ROUND(I155*H155,2)</f>
        <v>0</v>
      </c>
      <c r="BL155" s="16" t="s">
        <v>124</v>
      </c>
      <c r="BM155" s="228" t="s">
        <v>180</v>
      </c>
    </row>
    <row r="156" s="2" customFormat="1">
      <c r="A156" s="37"/>
      <c r="B156" s="38"/>
      <c r="C156" s="39"/>
      <c r="D156" s="230" t="s">
        <v>126</v>
      </c>
      <c r="E156" s="39"/>
      <c r="F156" s="231" t="s">
        <v>181</v>
      </c>
      <c r="G156" s="39"/>
      <c r="H156" s="39"/>
      <c r="I156" s="232"/>
      <c r="J156" s="39"/>
      <c r="K156" s="39"/>
      <c r="L156" s="43"/>
      <c r="M156" s="233"/>
      <c r="N156" s="234"/>
      <c r="O156" s="90"/>
      <c r="P156" s="90"/>
      <c r="Q156" s="90"/>
      <c r="R156" s="90"/>
      <c r="S156" s="90"/>
      <c r="T156" s="91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126</v>
      </c>
      <c r="AU156" s="16" t="s">
        <v>86</v>
      </c>
    </row>
    <row r="157" s="2" customFormat="1">
      <c r="A157" s="37"/>
      <c r="B157" s="38"/>
      <c r="C157" s="39"/>
      <c r="D157" s="235" t="s">
        <v>128</v>
      </c>
      <c r="E157" s="39"/>
      <c r="F157" s="236" t="s">
        <v>182</v>
      </c>
      <c r="G157" s="39"/>
      <c r="H157" s="39"/>
      <c r="I157" s="232"/>
      <c r="J157" s="39"/>
      <c r="K157" s="39"/>
      <c r="L157" s="43"/>
      <c r="M157" s="233"/>
      <c r="N157" s="234"/>
      <c r="O157" s="90"/>
      <c r="P157" s="90"/>
      <c r="Q157" s="90"/>
      <c r="R157" s="90"/>
      <c r="S157" s="90"/>
      <c r="T157" s="91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128</v>
      </c>
      <c r="AU157" s="16" t="s">
        <v>86</v>
      </c>
    </row>
    <row r="158" s="2" customFormat="1" ht="24.15" customHeight="1">
      <c r="A158" s="37"/>
      <c r="B158" s="38"/>
      <c r="C158" s="217" t="s">
        <v>26</v>
      </c>
      <c r="D158" s="217" t="s">
        <v>119</v>
      </c>
      <c r="E158" s="218" t="s">
        <v>183</v>
      </c>
      <c r="F158" s="219" t="s">
        <v>184</v>
      </c>
      <c r="G158" s="220" t="s">
        <v>122</v>
      </c>
      <c r="H158" s="221">
        <v>44600</v>
      </c>
      <c r="I158" s="222"/>
      <c r="J158" s="223">
        <f>ROUND(I158*H158,2)</f>
        <v>0</v>
      </c>
      <c r="K158" s="219" t="s">
        <v>123</v>
      </c>
      <c r="L158" s="43"/>
      <c r="M158" s="224" t="s">
        <v>1</v>
      </c>
      <c r="N158" s="225" t="s">
        <v>42</v>
      </c>
      <c r="O158" s="90"/>
      <c r="P158" s="226">
        <f>O158*H158</f>
        <v>0</v>
      </c>
      <c r="Q158" s="226">
        <v>0</v>
      </c>
      <c r="R158" s="226">
        <f>Q158*H158</f>
        <v>0</v>
      </c>
      <c r="S158" s="226">
        <v>0</v>
      </c>
      <c r="T158" s="227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28" t="s">
        <v>124</v>
      </c>
      <c r="AT158" s="228" t="s">
        <v>119</v>
      </c>
      <c r="AU158" s="228" t="s">
        <v>86</v>
      </c>
      <c r="AY158" s="16" t="s">
        <v>117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16" t="s">
        <v>21</v>
      </c>
      <c r="BK158" s="229">
        <f>ROUND(I158*H158,2)</f>
        <v>0</v>
      </c>
      <c r="BL158" s="16" t="s">
        <v>124</v>
      </c>
      <c r="BM158" s="228" t="s">
        <v>185</v>
      </c>
    </row>
    <row r="159" s="2" customFormat="1">
      <c r="A159" s="37"/>
      <c r="B159" s="38"/>
      <c r="C159" s="39"/>
      <c r="D159" s="230" t="s">
        <v>126</v>
      </c>
      <c r="E159" s="39"/>
      <c r="F159" s="231" t="s">
        <v>186</v>
      </c>
      <c r="G159" s="39"/>
      <c r="H159" s="39"/>
      <c r="I159" s="232"/>
      <c r="J159" s="39"/>
      <c r="K159" s="39"/>
      <c r="L159" s="43"/>
      <c r="M159" s="233"/>
      <c r="N159" s="234"/>
      <c r="O159" s="90"/>
      <c r="P159" s="90"/>
      <c r="Q159" s="90"/>
      <c r="R159" s="90"/>
      <c r="S159" s="90"/>
      <c r="T159" s="91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126</v>
      </c>
      <c r="AU159" s="16" t="s">
        <v>86</v>
      </c>
    </row>
    <row r="160" s="2" customFormat="1">
      <c r="A160" s="37"/>
      <c r="B160" s="38"/>
      <c r="C160" s="39"/>
      <c r="D160" s="235" t="s">
        <v>128</v>
      </c>
      <c r="E160" s="39"/>
      <c r="F160" s="236" t="s">
        <v>187</v>
      </c>
      <c r="G160" s="39"/>
      <c r="H160" s="39"/>
      <c r="I160" s="232"/>
      <c r="J160" s="39"/>
      <c r="K160" s="39"/>
      <c r="L160" s="43"/>
      <c r="M160" s="233"/>
      <c r="N160" s="234"/>
      <c r="O160" s="90"/>
      <c r="P160" s="90"/>
      <c r="Q160" s="90"/>
      <c r="R160" s="90"/>
      <c r="S160" s="90"/>
      <c r="T160" s="91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128</v>
      </c>
      <c r="AU160" s="16" t="s">
        <v>86</v>
      </c>
    </row>
    <row r="161" s="13" customFormat="1">
      <c r="A161" s="13"/>
      <c r="B161" s="238"/>
      <c r="C161" s="239"/>
      <c r="D161" s="230" t="s">
        <v>188</v>
      </c>
      <c r="E161" s="240" t="s">
        <v>1</v>
      </c>
      <c r="F161" s="241" t="s">
        <v>189</v>
      </c>
      <c r="G161" s="239"/>
      <c r="H161" s="242">
        <v>44600</v>
      </c>
      <c r="I161" s="243"/>
      <c r="J161" s="239"/>
      <c r="K161" s="239"/>
      <c r="L161" s="244"/>
      <c r="M161" s="245"/>
      <c r="N161" s="246"/>
      <c r="O161" s="246"/>
      <c r="P161" s="246"/>
      <c r="Q161" s="246"/>
      <c r="R161" s="246"/>
      <c r="S161" s="246"/>
      <c r="T161" s="247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8" t="s">
        <v>188</v>
      </c>
      <c r="AU161" s="248" t="s">
        <v>86</v>
      </c>
      <c r="AV161" s="13" t="s">
        <v>86</v>
      </c>
      <c r="AW161" s="13" t="s">
        <v>34</v>
      </c>
      <c r="AX161" s="13" t="s">
        <v>21</v>
      </c>
      <c r="AY161" s="248" t="s">
        <v>117</v>
      </c>
    </row>
    <row r="162" s="2" customFormat="1" ht="21.75" customHeight="1">
      <c r="A162" s="37"/>
      <c r="B162" s="38"/>
      <c r="C162" s="217" t="s">
        <v>190</v>
      </c>
      <c r="D162" s="217" t="s">
        <v>119</v>
      </c>
      <c r="E162" s="218" t="s">
        <v>191</v>
      </c>
      <c r="F162" s="219" t="s">
        <v>192</v>
      </c>
      <c r="G162" s="220" t="s">
        <v>172</v>
      </c>
      <c r="H162" s="221">
        <v>15</v>
      </c>
      <c r="I162" s="222"/>
      <c r="J162" s="223">
        <f>ROUND(I162*H162,2)</f>
        <v>0</v>
      </c>
      <c r="K162" s="219" t="s">
        <v>123</v>
      </c>
      <c r="L162" s="43"/>
      <c r="M162" s="224" t="s">
        <v>1</v>
      </c>
      <c r="N162" s="225" t="s">
        <v>42</v>
      </c>
      <c r="O162" s="90"/>
      <c r="P162" s="226">
        <f>O162*H162</f>
        <v>0</v>
      </c>
      <c r="Q162" s="226">
        <v>0</v>
      </c>
      <c r="R162" s="226">
        <f>Q162*H162</f>
        <v>0</v>
      </c>
      <c r="S162" s="226">
        <v>0</v>
      </c>
      <c r="T162" s="227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28" t="s">
        <v>124</v>
      </c>
      <c r="AT162" s="228" t="s">
        <v>119</v>
      </c>
      <c r="AU162" s="228" t="s">
        <v>86</v>
      </c>
      <c r="AY162" s="16" t="s">
        <v>117</v>
      </c>
      <c r="BE162" s="229">
        <f>IF(N162="základní",J162,0)</f>
        <v>0</v>
      </c>
      <c r="BF162" s="229">
        <f>IF(N162="snížená",J162,0)</f>
        <v>0</v>
      </c>
      <c r="BG162" s="229">
        <f>IF(N162="zákl. přenesená",J162,0)</f>
        <v>0</v>
      </c>
      <c r="BH162" s="229">
        <f>IF(N162="sníž. přenesená",J162,0)</f>
        <v>0</v>
      </c>
      <c r="BI162" s="229">
        <f>IF(N162="nulová",J162,0)</f>
        <v>0</v>
      </c>
      <c r="BJ162" s="16" t="s">
        <v>21</v>
      </c>
      <c r="BK162" s="229">
        <f>ROUND(I162*H162,2)</f>
        <v>0</v>
      </c>
      <c r="BL162" s="16" t="s">
        <v>124</v>
      </c>
      <c r="BM162" s="228" t="s">
        <v>193</v>
      </c>
    </row>
    <row r="163" s="2" customFormat="1">
      <c r="A163" s="37"/>
      <c r="B163" s="38"/>
      <c r="C163" s="39"/>
      <c r="D163" s="230" t="s">
        <v>126</v>
      </c>
      <c r="E163" s="39"/>
      <c r="F163" s="231" t="s">
        <v>194</v>
      </c>
      <c r="G163" s="39"/>
      <c r="H163" s="39"/>
      <c r="I163" s="232"/>
      <c r="J163" s="39"/>
      <c r="K163" s="39"/>
      <c r="L163" s="43"/>
      <c r="M163" s="233"/>
      <c r="N163" s="234"/>
      <c r="O163" s="90"/>
      <c r="P163" s="90"/>
      <c r="Q163" s="90"/>
      <c r="R163" s="90"/>
      <c r="S163" s="90"/>
      <c r="T163" s="91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126</v>
      </c>
      <c r="AU163" s="16" t="s">
        <v>86</v>
      </c>
    </row>
    <row r="164" s="2" customFormat="1">
      <c r="A164" s="37"/>
      <c r="B164" s="38"/>
      <c r="C164" s="39"/>
      <c r="D164" s="235" t="s">
        <v>128</v>
      </c>
      <c r="E164" s="39"/>
      <c r="F164" s="236" t="s">
        <v>195</v>
      </c>
      <c r="G164" s="39"/>
      <c r="H164" s="39"/>
      <c r="I164" s="232"/>
      <c r="J164" s="39"/>
      <c r="K164" s="39"/>
      <c r="L164" s="43"/>
      <c r="M164" s="233"/>
      <c r="N164" s="234"/>
      <c r="O164" s="90"/>
      <c r="P164" s="90"/>
      <c r="Q164" s="90"/>
      <c r="R164" s="90"/>
      <c r="S164" s="90"/>
      <c r="T164" s="91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128</v>
      </c>
      <c r="AU164" s="16" t="s">
        <v>86</v>
      </c>
    </row>
    <row r="165" s="2" customFormat="1" ht="21.75" customHeight="1">
      <c r="A165" s="37"/>
      <c r="B165" s="38"/>
      <c r="C165" s="217" t="s">
        <v>196</v>
      </c>
      <c r="D165" s="217" t="s">
        <v>119</v>
      </c>
      <c r="E165" s="218" t="s">
        <v>197</v>
      </c>
      <c r="F165" s="219" t="s">
        <v>198</v>
      </c>
      <c r="G165" s="220" t="s">
        <v>172</v>
      </c>
      <c r="H165" s="221">
        <v>7</v>
      </c>
      <c r="I165" s="222"/>
      <c r="J165" s="223">
        <f>ROUND(I165*H165,2)</f>
        <v>0</v>
      </c>
      <c r="K165" s="219" t="s">
        <v>123</v>
      </c>
      <c r="L165" s="43"/>
      <c r="M165" s="224" t="s">
        <v>1</v>
      </c>
      <c r="N165" s="225" t="s">
        <v>42</v>
      </c>
      <c r="O165" s="90"/>
      <c r="P165" s="226">
        <f>O165*H165</f>
        <v>0</v>
      </c>
      <c r="Q165" s="226">
        <v>0</v>
      </c>
      <c r="R165" s="226">
        <f>Q165*H165</f>
        <v>0</v>
      </c>
      <c r="S165" s="226">
        <v>0</v>
      </c>
      <c r="T165" s="227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28" t="s">
        <v>124</v>
      </c>
      <c r="AT165" s="228" t="s">
        <v>119</v>
      </c>
      <c r="AU165" s="228" t="s">
        <v>86</v>
      </c>
      <c r="AY165" s="16" t="s">
        <v>117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16" t="s">
        <v>21</v>
      </c>
      <c r="BK165" s="229">
        <f>ROUND(I165*H165,2)</f>
        <v>0</v>
      </c>
      <c r="BL165" s="16" t="s">
        <v>124</v>
      </c>
      <c r="BM165" s="228" t="s">
        <v>199</v>
      </c>
    </row>
    <row r="166" s="2" customFormat="1">
      <c r="A166" s="37"/>
      <c r="B166" s="38"/>
      <c r="C166" s="39"/>
      <c r="D166" s="230" t="s">
        <v>126</v>
      </c>
      <c r="E166" s="39"/>
      <c r="F166" s="231" t="s">
        <v>200</v>
      </c>
      <c r="G166" s="39"/>
      <c r="H166" s="39"/>
      <c r="I166" s="232"/>
      <c r="J166" s="39"/>
      <c r="K166" s="39"/>
      <c r="L166" s="43"/>
      <c r="M166" s="233"/>
      <c r="N166" s="234"/>
      <c r="O166" s="90"/>
      <c r="P166" s="90"/>
      <c r="Q166" s="90"/>
      <c r="R166" s="90"/>
      <c r="S166" s="90"/>
      <c r="T166" s="91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126</v>
      </c>
      <c r="AU166" s="16" t="s">
        <v>86</v>
      </c>
    </row>
    <row r="167" s="2" customFormat="1">
      <c r="A167" s="37"/>
      <c r="B167" s="38"/>
      <c r="C167" s="39"/>
      <c r="D167" s="235" t="s">
        <v>128</v>
      </c>
      <c r="E167" s="39"/>
      <c r="F167" s="236" t="s">
        <v>201</v>
      </c>
      <c r="G167" s="39"/>
      <c r="H167" s="39"/>
      <c r="I167" s="232"/>
      <c r="J167" s="39"/>
      <c r="K167" s="39"/>
      <c r="L167" s="43"/>
      <c r="M167" s="233"/>
      <c r="N167" s="234"/>
      <c r="O167" s="90"/>
      <c r="P167" s="90"/>
      <c r="Q167" s="90"/>
      <c r="R167" s="90"/>
      <c r="S167" s="90"/>
      <c r="T167" s="91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128</v>
      </c>
      <c r="AU167" s="16" t="s">
        <v>86</v>
      </c>
    </row>
    <row r="168" s="2" customFormat="1" ht="24.15" customHeight="1">
      <c r="A168" s="37"/>
      <c r="B168" s="38"/>
      <c r="C168" s="217" t="s">
        <v>202</v>
      </c>
      <c r="D168" s="217" t="s">
        <v>119</v>
      </c>
      <c r="E168" s="218" t="s">
        <v>203</v>
      </c>
      <c r="F168" s="219" t="s">
        <v>204</v>
      </c>
      <c r="G168" s="220" t="s">
        <v>205</v>
      </c>
      <c r="H168" s="221">
        <v>60</v>
      </c>
      <c r="I168" s="222"/>
      <c r="J168" s="223">
        <f>ROUND(I168*H168,2)</f>
        <v>0</v>
      </c>
      <c r="K168" s="219" t="s">
        <v>123</v>
      </c>
      <c r="L168" s="43"/>
      <c r="M168" s="224" t="s">
        <v>1</v>
      </c>
      <c r="N168" s="225" t="s">
        <v>42</v>
      </c>
      <c r="O168" s="90"/>
      <c r="P168" s="226">
        <f>O168*H168</f>
        <v>0</v>
      </c>
      <c r="Q168" s="226">
        <v>0</v>
      </c>
      <c r="R168" s="226">
        <f>Q168*H168</f>
        <v>0</v>
      </c>
      <c r="S168" s="226">
        <v>0</v>
      </c>
      <c r="T168" s="227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28" t="s">
        <v>124</v>
      </c>
      <c r="AT168" s="228" t="s">
        <v>119</v>
      </c>
      <c r="AU168" s="228" t="s">
        <v>86</v>
      </c>
      <c r="AY168" s="16" t="s">
        <v>117</v>
      </c>
      <c r="BE168" s="229">
        <f>IF(N168="základní",J168,0)</f>
        <v>0</v>
      </c>
      <c r="BF168" s="229">
        <f>IF(N168="snížená",J168,0)</f>
        <v>0</v>
      </c>
      <c r="BG168" s="229">
        <f>IF(N168="zákl. přenesená",J168,0)</f>
        <v>0</v>
      </c>
      <c r="BH168" s="229">
        <f>IF(N168="sníž. přenesená",J168,0)</f>
        <v>0</v>
      </c>
      <c r="BI168" s="229">
        <f>IF(N168="nulová",J168,0)</f>
        <v>0</v>
      </c>
      <c r="BJ168" s="16" t="s">
        <v>21</v>
      </c>
      <c r="BK168" s="229">
        <f>ROUND(I168*H168,2)</f>
        <v>0</v>
      </c>
      <c r="BL168" s="16" t="s">
        <v>124</v>
      </c>
      <c r="BM168" s="228" t="s">
        <v>206</v>
      </c>
    </row>
    <row r="169" s="2" customFormat="1">
      <c r="A169" s="37"/>
      <c r="B169" s="38"/>
      <c r="C169" s="39"/>
      <c r="D169" s="230" t="s">
        <v>126</v>
      </c>
      <c r="E169" s="39"/>
      <c r="F169" s="231" t="s">
        <v>207</v>
      </c>
      <c r="G169" s="39"/>
      <c r="H169" s="39"/>
      <c r="I169" s="232"/>
      <c r="J169" s="39"/>
      <c r="K169" s="39"/>
      <c r="L169" s="43"/>
      <c r="M169" s="233"/>
      <c r="N169" s="234"/>
      <c r="O169" s="90"/>
      <c r="P169" s="90"/>
      <c r="Q169" s="90"/>
      <c r="R169" s="90"/>
      <c r="S169" s="90"/>
      <c r="T169" s="91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126</v>
      </c>
      <c r="AU169" s="16" t="s">
        <v>86</v>
      </c>
    </row>
    <row r="170" s="2" customFormat="1">
      <c r="A170" s="37"/>
      <c r="B170" s="38"/>
      <c r="C170" s="39"/>
      <c r="D170" s="235" t="s">
        <v>128</v>
      </c>
      <c r="E170" s="39"/>
      <c r="F170" s="236" t="s">
        <v>208</v>
      </c>
      <c r="G170" s="39"/>
      <c r="H170" s="39"/>
      <c r="I170" s="232"/>
      <c r="J170" s="39"/>
      <c r="K170" s="39"/>
      <c r="L170" s="43"/>
      <c r="M170" s="233"/>
      <c r="N170" s="234"/>
      <c r="O170" s="90"/>
      <c r="P170" s="90"/>
      <c r="Q170" s="90"/>
      <c r="R170" s="90"/>
      <c r="S170" s="90"/>
      <c r="T170" s="91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128</v>
      </c>
      <c r="AU170" s="16" t="s">
        <v>86</v>
      </c>
    </row>
    <row r="171" s="2" customFormat="1">
      <c r="A171" s="37"/>
      <c r="B171" s="38"/>
      <c r="C171" s="39"/>
      <c r="D171" s="230" t="s">
        <v>137</v>
      </c>
      <c r="E171" s="39"/>
      <c r="F171" s="237" t="s">
        <v>209</v>
      </c>
      <c r="G171" s="39"/>
      <c r="H171" s="39"/>
      <c r="I171" s="232"/>
      <c r="J171" s="39"/>
      <c r="K171" s="39"/>
      <c r="L171" s="43"/>
      <c r="M171" s="233"/>
      <c r="N171" s="234"/>
      <c r="O171" s="90"/>
      <c r="P171" s="90"/>
      <c r="Q171" s="90"/>
      <c r="R171" s="90"/>
      <c r="S171" s="90"/>
      <c r="T171" s="91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137</v>
      </c>
      <c r="AU171" s="16" t="s">
        <v>86</v>
      </c>
    </row>
    <row r="172" s="2" customFormat="1" ht="24.15" customHeight="1">
      <c r="A172" s="37"/>
      <c r="B172" s="38"/>
      <c r="C172" s="217" t="s">
        <v>210</v>
      </c>
      <c r="D172" s="217" t="s">
        <v>119</v>
      </c>
      <c r="E172" s="218" t="s">
        <v>211</v>
      </c>
      <c r="F172" s="219" t="s">
        <v>212</v>
      </c>
      <c r="G172" s="220" t="s">
        <v>205</v>
      </c>
      <c r="H172" s="221">
        <v>30</v>
      </c>
      <c r="I172" s="222"/>
      <c r="J172" s="223">
        <f>ROUND(I172*H172,2)</f>
        <v>0</v>
      </c>
      <c r="K172" s="219" t="s">
        <v>123</v>
      </c>
      <c r="L172" s="43"/>
      <c r="M172" s="224" t="s">
        <v>1</v>
      </c>
      <c r="N172" s="225" t="s">
        <v>42</v>
      </c>
      <c r="O172" s="90"/>
      <c r="P172" s="226">
        <f>O172*H172</f>
        <v>0</v>
      </c>
      <c r="Q172" s="226">
        <v>0</v>
      </c>
      <c r="R172" s="226">
        <f>Q172*H172</f>
        <v>0</v>
      </c>
      <c r="S172" s="226">
        <v>0</v>
      </c>
      <c r="T172" s="227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28" t="s">
        <v>124</v>
      </c>
      <c r="AT172" s="228" t="s">
        <v>119</v>
      </c>
      <c r="AU172" s="228" t="s">
        <v>86</v>
      </c>
      <c r="AY172" s="16" t="s">
        <v>117</v>
      </c>
      <c r="BE172" s="229">
        <f>IF(N172="základní",J172,0)</f>
        <v>0</v>
      </c>
      <c r="BF172" s="229">
        <f>IF(N172="snížená",J172,0)</f>
        <v>0</v>
      </c>
      <c r="BG172" s="229">
        <f>IF(N172="zákl. přenesená",J172,0)</f>
        <v>0</v>
      </c>
      <c r="BH172" s="229">
        <f>IF(N172="sníž. přenesená",J172,0)</f>
        <v>0</v>
      </c>
      <c r="BI172" s="229">
        <f>IF(N172="nulová",J172,0)</f>
        <v>0</v>
      </c>
      <c r="BJ172" s="16" t="s">
        <v>21</v>
      </c>
      <c r="BK172" s="229">
        <f>ROUND(I172*H172,2)</f>
        <v>0</v>
      </c>
      <c r="BL172" s="16" t="s">
        <v>124</v>
      </c>
      <c r="BM172" s="228" t="s">
        <v>213</v>
      </c>
    </row>
    <row r="173" s="2" customFormat="1">
      <c r="A173" s="37"/>
      <c r="B173" s="38"/>
      <c r="C173" s="39"/>
      <c r="D173" s="230" t="s">
        <v>126</v>
      </c>
      <c r="E173" s="39"/>
      <c r="F173" s="231" t="s">
        <v>214</v>
      </c>
      <c r="G173" s="39"/>
      <c r="H173" s="39"/>
      <c r="I173" s="232"/>
      <c r="J173" s="39"/>
      <c r="K173" s="39"/>
      <c r="L173" s="43"/>
      <c r="M173" s="233"/>
      <c r="N173" s="234"/>
      <c r="O173" s="90"/>
      <c r="P173" s="90"/>
      <c r="Q173" s="90"/>
      <c r="R173" s="90"/>
      <c r="S173" s="90"/>
      <c r="T173" s="91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126</v>
      </c>
      <c r="AU173" s="16" t="s">
        <v>86</v>
      </c>
    </row>
    <row r="174" s="2" customFormat="1">
      <c r="A174" s="37"/>
      <c r="B174" s="38"/>
      <c r="C174" s="39"/>
      <c r="D174" s="235" t="s">
        <v>128</v>
      </c>
      <c r="E174" s="39"/>
      <c r="F174" s="236" t="s">
        <v>215</v>
      </c>
      <c r="G174" s="39"/>
      <c r="H174" s="39"/>
      <c r="I174" s="232"/>
      <c r="J174" s="39"/>
      <c r="K174" s="39"/>
      <c r="L174" s="43"/>
      <c r="M174" s="233"/>
      <c r="N174" s="234"/>
      <c r="O174" s="90"/>
      <c r="P174" s="90"/>
      <c r="Q174" s="90"/>
      <c r="R174" s="90"/>
      <c r="S174" s="90"/>
      <c r="T174" s="91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128</v>
      </c>
      <c r="AU174" s="16" t="s">
        <v>86</v>
      </c>
    </row>
    <row r="175" s="2" customFormat="1">
      <c r="A175" s="37"/>
      <c r="B175" s="38"/>
      <c r="C175" s="39"/>
      <c r="D175" s="230" t="s">
        <v>137</v>
      </c>
      <c r="E175" s="39"/>
      <c r="F175" s="237" t="s">
        <v>216</v>
      </c>
      <c r="G175" s="39"/>
      <c r="H175" s="39"/>
      <c r="I175" s="232"/>
      <c r="J175" s="39"/>
      <c r="K175" s="39"/>
      <c r="L175" s="43"/>
      <c r="M175" s="233"/>
      <c r="N175" s="234"/>
      <c r="O175" s="90"/>
      <c r="P175" s="90"/>
      <c r="Q175" s="90"/>
      <c r="R175" s="90"/>
      <c r="S175" s="90"/>
      <c r="T175" s="91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137</v>
      </c>
      <c r="AU175" s="16" t="s">
        <v>86</v>
      </c>
    </row>
    <row r="176" s="2" customFormat="1" ht="16.5" customHeight="1">
      <c r="A176" s="37"/>
      <c r="B176" s="38"/>
      <c r="C176" s="217" t="s">
        <v>8</v>
      </c>
      <c r="D176" s="217" t="s">
        <v>119</v>
      </c>
      <c r="E176" s="218" t="s">
        <v>217</v>
      </c>
      <c r="F176" s="219" t="s">
        <v>218</v>
      </c>
      <c r="G176" s="220" t="s">
        <v>205</v>
      </c>
      <c r="H176" s="221">
        <v>60</v>
      </c>
      <c r="I176" s="222"/>
      <c r="J176" s="223">
        <f>ROUND(I176*H176,2)</f>
        <v>0</v>
      </c>
      <c r="K176" s="219" t="s">
        <v>123</v>
      </c>
      <c r="L176" s="43"/>
      <c r="M176" s="224" t="s">
        <v>1</v>
      </c>
      <c r="N176" s="225" t="s">
        <v>42</v>
      </c>
      <c r="O176" s="90"/>
      <c r="P176" s="226">
        <f>O176*H176</f>
        <v>0</v>
      </c>
      <c r="Q176" s="226">
        <v>0</v>
      </c>
      <c r="R176" s="226">
        <f>Q176*H176</f>
        <v>0</v>
      </c>
      <c r="S176" s="226">
        <v>0</v>
      </c>
      <c r="T176" s="227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28" t="s">
        <v>124</v>
      </c>
      <c r="AT176" s="228" t="s">
        <v>119</v>
      </c>
      <c r="AU176" s="228" t="s">
        <v>86</v>
      </c>
      <c r="AY176" s="16" t="s">
        <v>117</v>
      </c>
      <c r="BE176" s="229">
        <f>IF(N176="základní",J176,0)</f>
        <v>0</v>
      </c>
      <c r="BF176" s="229">
        <f>IF(N176="snížená",J176,0)</f>
        <v>0</v>
      </c>
      <c r="BG176" s="229">
        <f>IF(N176="zákl. přenesená",J176,0)</f>
        <v>0</v>
      </c>
      <c r="BH176" s="229">
        <f>IF(N176="sníž. přenesená",J176,0)</f>
        <v>0</v>
      </c>
      <c r="BI176" s="229">
        <f>IF(N176="nulová",J176,0)</f>
        <v>0</v>
      </c>
      <c r="BJ176" s="16" t="s">
        <v>21</v>
      </c>
      <c r="BK176" s="229">
        <f>ROUND(I176*H176,2)</f>
        <v>0</v>
      </c>
      <c r="BL176" s="16" t="s">
        <v>124</v>
      </c>
      <c r="BM176" s="228" t="s">
        <v>219</v>
      </c>
    </row>
    <row r="177" s="2" customFormat="1">
      <c r="A177" s="37"/>
      <c r="B177" s="38"/>
      <c r="C177" s="39"/>
      <c r="D177" s="230" t="s">
        <v>126</v>
      </c>
      <c r="E177" s="39"/>
      <c r="F177" s="231" t="s">
        <v>220</v>
      </c>
      <c r="G177" s="39"/>
      <c r="H177" s="39"/>
      <c r="I177" s="232"/>
      <c r="J177" s="39"/>
      <c r="K177" s="39"/>
      <c r="L177" s="43"/>
      <c r="M177" s="233"/>
      <c r="N177" s="234"/>
      <c r="O177" s="90"/>
      <c r="P177" s="90"/>
      <c r="Q177" s="90"/>
      <c r="R177" s="90"/>
      <c r="S177" s="90"/>
      <c r="T177" s="91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6" t="s">
        <v>126</v>
      </c>
      <c r="AU177" s="16" t="s">
        <v>86</v>
      </c>
    </row>
    <row r="178" s="2" customFormat="1">
      <c r="A178" s="37"/>
      <c r="B178" s="38"/>
      <c r="C178" s="39"/>
      <c r="D178" s="235" t="s">
        <v>128</v>
      </c>
      <c r="E178" s="39"/>
      <c r="F178" s="236" t="s">
        <v>221</v>
      </c>
      <c r="G178" s="39"/>
      <c r="H178" s="39"/>
      <c r="I178" s="232"/>
      <c r="J178" s="39"/>
      <c r="K178" s="39"/>
      <c r="L178" s="43"/>
      <c r="M178" s="233"/>
      <c r="N178" s="234"/>
      <c r="O178" s="90"/>
      <c r="P178" s="90"/>
      <c r="Q178" s="90"/>
      <c r="R178" s="90"/>
      <c r="S178" s="90"/>
      <c r="T178" s="91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128</v>
      </c>
      <c r="AU178" s="16" t="s">
        <v>86</v>
      </c>
    </row>
    <row r="179" s="2" customFormat="1">
      <c r="A179" s="37"/>
      <c r="B179" s="38"/>
      <c r="C179" s="39"/>
      <c r="D179" s="230" t="s">
        <v>137</v>
      </c>
      <c r="E179" s="39"/>
      <c r="F179" s="237" t="s">
        <v>209</v>
      </c>
      <c r="G179" s="39"/>
      <c r="H179" s="39"/>
      <c r="I179" s="232"/>
      <c r="J179" s="39"/>
      <c r="K179" s="39"/>
      <c r="L179" s="43"/>
      <c r="M179" s="233"/>
      <c r="N179" s="234"/>
      <c r="O179" s="90"/>
      <c r="P179" s="90"/>
      <c r="Q179" s="90"/>
      <c r="R179" s="90"/>
      <c r="S179" s="90"/>
      <c r="T179" s="91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6" t="s">
        <v>137</v>
      </c>
      <c r="AU179" s="16" t="s">
        <v>86</v>
      </c>
    </row>
    <row r="180" s="2" customFormat="1" ht="16.5" customHeight="1">
      <c r="A180" s="37"/>
      <c r="B180" s="38"/>
      <c r="C180" s="217" t="s">
        <v>222</v>
      </c>
      <c r="D180" s="217" t="s">
        <v>119</v>
      </c>
      <c r="E180" s="218" t="s">
        <v>223</v>
      </c>
      <c r="F180" s="219" t="s">
        <v>224</v>
      </c>
      <c r="G180" s="220" t="s">
        <v>205</v>
      </c>
      <c r="H180" s="221">
        <v>52.5</v>
      </c>
      <c r="I180" s="222"/>
      <c r="J180" s="223">
        <f>ROUND(I180*H180,2)</f>
        <v>0</v>
      </c>
      <c r="K180" s="219" t="s">
        <v>123</v>
      </c>
      <c r="L180" s="43"/>
      <c r="M180" s="224" t="s">
        <v>1</v>
      </c>
      <c r="N180" s="225" t="s">
        <v>42</v>
      </c>
      <c r="O180" s="90"/>
      <c r="P180" s="226">
        <f>O180*H180</f>
        <v>0</v>
      </c>
      <c r="Q180" s="226">
        <v>0</v>
      </c>
      <c r="R180" s="226">
        <f>Q180*H180</f>
        <v>0</v>
      </c>
      <c r="S180" s="226">
        <v>0</v>
      </c>
      <c r="T180" s="227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28" t="s">
        <v>124</v>
      </c>
      <c r="AT180" s="228" t="s">
        <v>119</v>
      </c>
      <c r="AU180" s="228" t="s">
        <v>86</v>
      </c>
      <c r="AY180" s="16" t="s">
        <v>117</v>
      </c>
      <c r="BE180" s="229">
        <f>IF(N180="základní",J180,0)</f>
        <v>0</v>
      </c>
      <c r="BF180" s="229">
        <f>IF(N180="snížená",J180,0)</f>
        <v>0</v>
      </c>
      <c r="BG180" s="229">
        <f>IF(N180="zákl. přenesená",J180,0)</f>
        <v>0</v>
      </c>
      <c r="BH180" s="229">
        <f>IF(N180="sníž. přenesená",J180,0)</f>
        <v>0</v>
      </c>
      <c r="BI180" s="229">
        <f>IF(N180="nulová",J180,0)</f>
        <v>0</v>
      </c>
      <c r="BJ180" s="16" t="s">
        <v>21</v>
      </c>
      <c r="BK180" s="229">
        <f>ROUND(I180*H180,2)</f>
        <v>0</v>
      </c>
      <c r="BL180" s="16" t="s">
        <v>124</v>
      </c>
      <c r="BM180" s="228" t="s">
        <v>225</v>
      </c>
    </row>
    <row r="181" s="2" customFormat="1">
      <c r="A181" s="37"/>
      <c r="B181" s="38"/>
      <c r="C181" s="39"/>
      <c r="D181" s="230" t="s">
        <v>126</v>
      </c>
      <c r="E181" s="39"/>
      <c r="F181" s="231" t="s">
        <v>226</v>
      </c>
      <c r="G181" s="39"/>
      <c r="H181" s="39"/>
      <c r="I181" s="232"/>
      <c r="J181" s="39"/>
      <c r="K181" s="39"/>
      <c r="L181" s="43"/>
      <c r="M181" s="233"/>
      <c r="N181" s="234"/>
      <c r="O181" s="90"/>
      <c r="P181" s="90"/>
      <c r="Q181" s="90"/>
      <c r="R181" s="90"/>
      <c r="S181" s="90"/>
      <c r="T181" s="91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126</v>
      </c>
      <c r="AU181" s="16" t="s">
        <v>86</v>
      </c>
    </row>
    <row r="182" s="2" customFormat="1">
      <c r="A182" s="37"/>
      <c r="B182" s="38"/>
      <c r="C182" s="39"/>
      <c r="D182" s="235" t="s">
        <v>128</v>
      </c>
      <c r="E182" s="39"/>
      <c r="F182" s="236" t="s">
        <v>227</v>
      </c>
      <c r="G182" s="39"/>
      <c r="H182" s="39"/>
      <c r="I182" s="232"/>
      <c r="J182" s="39"/>
      <c r="K182" s="39"/>
      <c r="L182" s="43"/>
      <c r="M182" s="233"/>
      <c r="N182" s="234"/>
      <c r="O182" s="90"/>
      <c r="P182" s="90"/>
      <c r="Q182" s="90"/>
      <c r="R182" s="90"/>
      <c r="S182" s="90"/>
      <c r="T182" s="91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6" t="s">
        <v>128</v>
      </c>
      <c r="AU182" s="16" t="s">
        <v>86</v>
      </c>
    </row>
    <row r="183" s="2" customFormat="1">
      <c r="A183" s="37"/>
      <c r="B183" s="38"/>
      <c r="C183" s="39"/>
      <c r="D183" s="230" t="s">
        <v>137</v>
      </c>
      <c r="E183" s="39"/>
      <c r="F183" s="237" t="s">
        <v>216</v>
      </c>
      <c r="G183" s="39"/>
      <c r="H183" s="39"/>
      <c r="I183" s="232"/>
      <c r="J183" s="39"/>
      <c r="K183" s="39"/>
      <c r="L183" s="43"/>
      <c r="M183" s="233"/>
      <c r="N183" s="234"/>
      <c r="O183" s="90"/>
      <c r="P183" s="90"/>
      <c r="Q183" s="90"/>
      <c r="R183" s="90"/>
      <c r="S183" s="90"/>
      <c r="T183" s="91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6" t="s">
        <v>137</v>
      </c>
      <c r="AU183" s="16" t="s">
        <v>86</v>
      </c>
    </row>
    <row r="184" s="12" customFormat="1" ht="22.8" customHeight="1">
      <c r="A184" s="12"/>
      <c r="B184" s="201"/>
      <c r="C184" s="202"/>
      <c r="D184" s="203" t="s">
        <v>76</v>
      </c>
      <c r="E184" s="215" t="s">
        <v>177</v>
      </c>
      <c r="F184" s="215" t="s">
        <v>228</v>
      </c>
      <c r="G184" s="202"/>
      <c r="H184" s="202"/>
      <c r="I184" s="205"/>
      <c r="J184" s="216">
        <f>BK184</f>
        <v>0</v>
      </c>
      <c r="K184" s="202"/>
      <c r="L184" s="207"/>
      <c r="M184" s="208"/>
      <c r="N184" s="209"/>
      <c r="O184" s="209"/>
      <c r="P184" s="210">
        <f>SUM(P185:P243)</f>
        <v>0</v>
      </c>
      <c r="Q184" s="209"/>
      <c r="R184" s="210">
        <f>SUM(R185:R243)</f>
        <v>0.00051900000000000004</v>
      </c>
      <c r="S184" s="209"/>
      <c r="T184" s="211">
        <f>SUM(T185:T243)</f>
        <v>619.09499999999991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12" t="s">
        <v>21</v>
      </c>
      <c r="AT184" s="213" t="s">
        <v>76</v>
      </c>
      <c r="AU184" s="213" t="s">
        <v>21</v>
      </c>
      <c r="AY184" s="212" t="s">
        <v>117</v>
      </c>
      <c r="BK184" s="214">
        <f>SUM(BK185:BK243)</f>
        <v>0</v>
      </c>
    </row>
    <row r="185" s="2" customFormat="1" ht="24.15" customHeight="1">
      <c r="A185" s="37"/>
      <c r="B185" s="38"/>
      <c r="C185" s="217" t="s">
        <v>229</v>
      </c>
      <c r="D185" s="217" t="s">
        <v>119</v>
      </c>
      <c r="E185" s="218" t="s">
        <v>230</v>
      </c>
      <c r="F185" s="219" t="s">
        <v>231</v>
      </c>
      <c r="G185" s="220" t="s">
        <v>122</v>
      </c>
      <c r="H185" s="221">
        <v>900</v>
      </c>
      <c r="I185" s="222"/>
      <c r="J185" s="223">
        <f>ROUND(I185*H185,2)</f>
        <v>0</v>
      </c>
      <c r="K185" s="219" t="s">
        <v>123</v>
      </c>
      <c r="L185" s="43"/>
      <c r="M185" s="224" t="s">
        <v>1</v>
      </c>
      <c r="N185" s="225" t="s">
        <v>42</v>
      </c>
      <c r="O185" s="90"/>
      <c r="P185" s="226">
        <f>O185*H185</f>
        <v>0</v>
      </c>
      <c r="Q185" s="226">
        <v>0</v>
      </c>
      <c r="R185" s="226">
        <f>Q185*H185</f>
        <v>0</v>
      </c>
      <c r="S185" s="226">
        <v>0.00029999999999999997</v>
      </c>
      <c r="T185" s="227">
        <f>S185*H185</f>
        <v>0.26999999999999996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28" t="s">
        <v>124</v>
      </c>
      <c r="AT185" s="228" t="s">
        <v>119</v>
      </c>
      <c r="AU185" s="228" t="s">
        <v>86</v>
      </c>
      <c r="AY185" s="16" t="s">
        <v>117</v>
      </c>
      <c r="BE185" s="229">
        <f>IF(N185="základní",J185,0)</f>
        <v>0</v>
      </c>
      <c r="BF185" s="229">
        <f>IF(N185="snížená",J185,0)</f>
        <v>0</v>
      </c>
      <c r="BG185" s="229">
        <f>IF(N185="zákl. přenesená",J185,0)</f>
        <v>0</v>
      </c>
      <c r="BH185" s="229">
        <f>IF(N185="sníž. přenesená",J185,0)</f>
        <v>0</v>
      </c>
      <c r="BI185" s="229">
        <f>IF(N185="nulová",J185,0)</f>
        <v>0</v>
      </c>
      <c r="BJ185" s="16" t="s">
        <v>21</v>
      </c>
      <c r="BK185" s="229">
        <f>ROUND(I185*H185,2)</f>
        <v>0</v>
      </c>
      <c r="BL185" s="16" t="s">
        <v>124</v>
      </c>
      <c r="BM185" s="228" t="s">
        <v>232</v>
      </c>
    </row>
    <row r="186" s="2" customFormat="1">
      <c r="A186" s="37"/>
      <c r="B186" s="38"/>
      <c r="C186" s="39"/>
      <c r="D186" s="230" t="s">
        <v>126</v>
      </c>
      <c r="E186" s="39"/>
      <c r="F186" s="231" t="s">
        <v>231</v>
      </c>
      <c r="G186" s="39"/>
      <c r="H186" s="39"/>
      <c r="I186" s="232"/>
      <c r="J186" s="39"/>
      <c r="K186" s="39"/>
      <c r="L186" s="43"/>
      <c r="M186" s="233"/>
      <c r="N186" s="234"/>
      <c r="O186" s="90"/>
      <c r="P186" s="90"/>
      <c r="Q186" s="90"/>
      <c r="R186" s="90"/>
      <c r="S186" s="90"/>
      <c r="T186" s="91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6" t="s">
        <v>126</v>
      </c>
      <c r="AU186" s="16" t="s">
        <v>86</v>
      </c>
    </row>
    <row r="187" s="2" customFormat="1">
      <c r="A187" s="37"/>
      <c r="B187" s="38"/>
      <c r="C187" s="39"/>
      <c r="D187" s="235" t="s">
        <v>128</v>
      </c>
      <c r="E187" s="39"/>
      <c r="F187" s="236" t="s">
        <v>233</v>
      </c>
      <c r="G187" s="39"/>
      <c r="H187" s="39"/>
      <c r="I187" s="232"/>
      <c r="J187" s="39"/>
      <c r="K187" s="39"/>
      <c r="L187" s="43"/>
      <c r="M187" s="233"/>
      <c r="N187" s="234"/>
      <c r="O187" s="90"/>
      <c r="P187" s="90"/>
      <c r="Q187" s="90"/>
      <c r="R187" s="90"/>
      <c r="S187" s="90"/>
      <c r="T187" s="91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6" t="s">
        <v>128</v>
      </c>
      <c r="AU187" s="16" t="s">
        <v>86</v>
      </c>
    </row>
    <row r="188" s="2" customFormat="1">
      <c r="A188" s="37"/>
      <c r="B188" s="38"/>
      <c r="C188" s="39"/>
      <c r="D188" s="230" t="s">
        <v>130</v>
      </c>
      <c r="E188" s="39"/>
      <c r="F188" s="237" t="s">
        <v>234</v>
      </c>
      <c r="G188" s="39"/>
      <c r="H188" s="39"/>
      <c r="I188" s="232"/>
      <c r="J188" s="39"/>
      <c r="K188" s="39"/>
      <c r="L188" s="43"/>
      <c r="M188" s="233"/>
      <c r="N188" s="234"/>
      <c r="O188" s="90"/>
      <c r="P188" s="90"/>
      <c r="Q188" s="90"/>
      <c r="R188" s="90"/>
      <c r="S188" s="90"/>
      <c r="T188" s="91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130</v>
      </c>
      <c r="AU188" s="16" t="s">
        <v>86</v>
      </c>
    </row>
    <row r="189" s="2" customFormat="1" ht="24.15" customHeight="1">
      <c r="A189" s="37"/>
      <c r="B189" s="38"/>
      <c r="C189" s="217" t="s">
        <v>235</v>
      </c>
      <c r="D189" s="217" t="s">
        <v>119</v>
      </c>
      <c r="E189" s="218" t="s">
        <v>236</v>
      </c>
      <c r="F189" s="219" t="s">
        <v>237</v>
      </c>
      <c r="G189" s="220" t="s">
        <v>122</v>
      </c>
      <c r="H189" s="221">
        <v>3000</v>
      </c>
      <c r="I189" s="222"/>
      <c r="J189" s="223">
        <f>ROUND(I189*H189,2)</f>
        <v>0</v>
      </c>
      <c r="K189" s="219" t="s">
        <v>123</v>
      </c>
      <c r="L189" s="43"/>
      <c r="M189" s="224" t="s">
        <v>1</v>
      </c>
      <c r="N189" s="225" t="s">
        <v>42</v>
      </c>
      <c r="O189" s="90"/>
      <c r="P189" s="226">
        <f>O189*H189</f>
        <v>0</v>
      </c>
      <c r="Q189" s="226">
        <v>0</v>
      </c>
      <c r="R189" s="226">
        <f>Q189*H189</f>
        <v>0</v>
      </c>
      <c r="S189" s="226">
        <v>0.00050000000000000001</v>
      </c>
      <c r="T189" s="227">
        <f>S189*H189</f>
        <v>1.5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28" t="s">
        <v>124</v>
      </c>
      <c r="AT189" s="228" t="s">
        <v>119</v>
      </c>
      <c r="AU189" s="228" t="s">
        <v>86</v>
      </c>
      <c r="AY189" s="16" t="s">
        <v>117</v>
      </c>
      <c r="BE189" s="229">
        <f>IF(N189="základní",J189,0)</f>
        <v>0</v>
      </c>
      <c r="BF189" s="229">
        <f>IF(N189="snížená",J189,0)</f>
        <v>0</v>
      </c>
      <c r="BG189" s="229">
        <f>IF(N189="zákl. přenesená",J189,0)</f>
        <v>0</v>
      </c>
      <c r="BH189" s="229">
        <f>IF(N189="sníž. přenesená",J189,0)</f>
        <v>0</v>
      </c>
      <c r="BI189" s="229">
        <f>IF(N189="nulová",J189,0)</f>
        <v>0</v>
      </c>
      <c r="BJ189" s="16" t="s">
        <v>21</v>
      </c>
      <c r="BK189" s="229">
        <f>ROUND(I189*H189,2)</f>
        <v>0</v>
      </c>
      <c r="BL189" s="16" t="s">
        <v>124</v>
      </c>
      <c r="BM189" s="228" t="s">
        <v>238</v>
      </c>
    </row>
    <row r="190" s="2" customFormat="1">
      <c r="A190" s="37"/>
      <c r="B190" s="38"/>
      <c r="C190" s="39"/>
      <c r="D190" s="230" t="s">
        <v>126</v>
      </c>
      <c r="E190" s="39"/>
      <c r="F190" s="231" t="s">
        <v>239</v>
      </c>
      <c r="G190" s="39"/>
      <c r="H190" s="39"/>
      <c r="I190" s="232"/>
      <c r="J190" s="39"/>
      <c r="K190" s="39"/>
      <c r="L190" s="43"/>
      <c r="M190" s="233"/>
      <c r="N190" s="234"/>
      <c r="O190" s="90"/>
      <c r="P190" s="90"/>
      <c r="Q190" s="90"/>
      <c r="R190" s="90"/>
      <c r="S190" s="90"/>
      <c r="T190" s="91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126</v>
      </c>
      <c r="AU190" s="16" t="s">
        <v>86</v>
      </c>
    </row>
    <row r="191" s="2" customFormat="1">
      <c r="A191" s="37"/>
      <c r="B191" s="38"/>
      <c r="C191" s="39"/>
      <c r="D191" s="235" t="s">
        <v>128</v>
      </c>
      <c r="E191" s="39"/>
      <c r="F191" s="236" t="s">
        <v>240</v>
      </c>
      <c r="G191" s="39"/>
      <c r="H191" s="39"/>
      <c r="I191" s="232"/>
      <c r="J191" s="39"/>
      <c r="K191" s="39"/>
      <c r="L191" s="43"/>
      <c r="M191" s="233"/>
      <c r="N191" s="234"/>
      <c r="O191" s="90"/>
      <c r="P191" s="90"/>
      <c r="Q191" s="90"/>
      <c r="R191" s="90"/>
      <c r="S191" s="90"/>
      <c r="T191" s="91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T191" s="16" t="s">
        <v>128</v>
      </c>
      <c r="AU191" s="16" t="s">
        <v>86</v>
      </c>
    </row>
    <row r="192" s="2" customFormat="1" ht="24.15" customHeight="1">
      <c r="A192" s="37"/>
      <c r="B192" s="38"/>
      <c r="C192" s="217" t="s">
        <v>241</v>
      </c>
      <c r="D192" s="217" t="s">
        <v>119</v>
      </c>
      <c r="E192" s="218" t="s">
        <v>242</v>
      </c>
      <c r="F192" s="219" t="s">
        <v>243</v>
      </c>
      <c r="G192" s="220" t="s">
        <v>172</v>
      </c>
      <c r="H192" s="221">
        <v>30</v>
      </c>
      <c r="I192" s="222"/>
      <c r="J192" s="223">
        <f>ROUND(I192*H192,2)</f>
        <v>0</v>
      </c>
      <c r="K192" s="219" t="s">
        <v>123</v>
      </c>
      <c r="L192" s="43"/>
      <c r="M192" s="224" t="s">
        <v>1</v>
      </c>
      <c r="N192" s="225" t="s">
        <v>42</v>
      </c>
      <c r="O192" s="90"/>
      <c r="P192" s="226">
        <f>O192*H192</f>
        <v>0</v>
      </c>
      <c r="Q192" s="226">
        <v>2.5000000000000002E-06</v>
      </c>
      <c r="R192" s="226">
        <f>Q192*H192</f>
        <v>7.5000000000000007E-05</v>
      </c>
      <c r="S192" s="226">
        <v>0</v>
      </c>
      <c r="T192" s="227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28" t="s">
        <v>124</v>
      </c>
      <c r="AT192" s="228" t="s">
        <v>119</v>
      </c>
      <c r="AU192" s="228" t="s">
        <v>86</v>
      </c>
      <c r="AY192" s="16" t="s">
        <v>117</v>
      </c>
      <c r="BE192" s="229">
        <f>IF(N192="základní",J192,0)</f>
        <v>0</v>
      </c>
      <c r="BF192" s="229">
        <f>IF(N192="snížená",J192,0)</f>
        <v>0</v>
      </c>
      <c r="BG192" s="229">
        <f>IF(N192="zákl. přenesená",J192,0)</f>
        <v>0</v>
      </c>
      <c r="BH192" s="229">
        <f>IF(N192="sníž. přenesená",J192,0)</f>
        <v>0</v>
      </c>
      <c r="BI192" s="229">
        <f>IF(N192="nulová",J192,0)</f>
        <v>0</v>
      </c>
      <c r="BJ192" s="16" t="s">
        <v>21</v>
      </c>
      <c r="BK192" s="229">
        <f>ROUND(I192*H192,2)</f>
        <v>0</v>
      </c>
      <c r="BL192" s="16" t="s">
        <v>124</v>
      </c>
      <c r="BM192" s="228" t="s">
        <v>244</v>
      </c>
    </row>
    <row r="193" s="2" customFormat="1">
      <c r="A193" s="37"/>
      <c r="B193" s="38"/>
      <c r="C193" s="39"/>
      <c r="D193" s="230" t="s">
        <v>126</v>
      </c>
      <c r="E193" s="39"/>
      <c r="F193" s="231" t="s">
        <v>245</v>
      </c>
      <c r="G193" s="39"/>
      <c r="H193" s="39"/>
      <c r="I193" s="232"/>
      <c r="J193" s="39"/>
      <c r="K193" s="39"/>
      <c r="L193" s="43"/>
      <c r="M193" s="233"/>
      <c r="N193" s="234"/>
      <c r="O193" s="90"/>
      <c r="P193" s="90"/>
      <c r="Q193" s="90"/>
      <c r="R193" s="90"/>
      <c r="S193" s="90"/>
      <c r="T193" s="91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6" t="s">
        <v>126</v>
      </c>
      <c r="AU193" s="16" t="s">
        <v>86</v>
      </c>
    </row>
    <row r="194" s="2" customFormat="1">
      <c r="A194" s="37"/>
      <c r="B194" s="38"/>
      <c r="C194" s="39"/>
      <c r="D194" s="235" t="s">
        <v>128</v>
      </c>
      <c r="E194" s="39"/>
      <c r="F194" s="236" t="s">
        <v>246</v>
      </c>
      <c r="G194" s="39"/>
      <c r="H194" s="39"/>
      <c r="I194" s="232"/>
      <c r="J194" s="39"/>
      <c r="K194" s="39"/>
      <c r="L194" s="43"/>
      <c r="M194" s="233"/>
      <c r="N194" s="234"/>
      <c r="O194" s="90"/>
      <c r="P194" s="90"/>
      <c r="Q194" s="90"/>
      <c r="R194" s="90"/>
      <c r="S194" s="90"/>
      <c r="T194" s="91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6" t="s">
        <v>128</v>
      </c>
      <c r="AU194" s="16" t="s">
        <v>86</v>
      </c>
    </row>
    <row r="195" s="2" customFormat="1" ht="24.15" customHeight="1">
      <c r="A195" s="37"/>
      <c r="B195" s="38"/>
      <c r="C195" s="217" t="s">
        <v>247</v>
      </c>
      <c r="D195" s="217" t="s">
        <v>119</v>
      </c>
      <c r="E195" s="218" t="s">
        <v>248</v>
      </c>
      <c r="F195" s="219" t="s">
        <v>249</v>
      </c>
      <c r="G195" s="220" t="s">
        <v>172</v>
      </c>
      <c r="H195" s="221">
        <v>80</v>
      </c>
      <c r="I195" s="222"/>
      <c r="J195" s="223">
        <f>ROUND(I195*H195,2)</f>
        <v>0</v>
      </c>
      <c r="K195" s="219" t="s">
        <v>123</v>
      </c>
      <c r="L195" s="43"/>
      <c r="M195" s="224" t="s">
        <v>1</v>
      </c>
      <c r="N195" s="225" t="s">
        <v>42</v>
      </c>
      <c r="O195" s="90"/>
      <c r="P195" s="226">
        <f>O195*H195</f>
        <v>0</v>
      </c>
      <c r="Q195" s="226">
        <v>3.3000000000000002E-06</v>
      </c>
      <c r="R195" s="226">
        <f>Q195*H195</f>
        <v>0.00026400000000000002</v>
      </c>
      <c r="S195" s="226">
        <v>0</v>
      </c>
      <c r="T195" s="227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28" t="s">
        <v>124</v>
      </c>
      <c r="AT195" s="228" t="s">
        <v>119</v>
      </c>
      <c r="AU195" s="228" t="s">
        <v>86</v>
      </c>
      <c r="AY195" s="16" t="s">
        <v>117</v>
      </c>
      <c r="BE195" s="229">
        <f>IF(N195="základní",J195,0)</f>
        <v>0</v>
      </c>
      <c r="BF195" s="229">
        <f>IF(N195="snížená",J195,0)</f>
        <v>0</v>
      </c>
      <c r="BG195" s="229">
        <f>IF(N195="zákl. přenesená",J195,0)</f>
        <v>0</v>
      </c>
      <c r="BH195" s="229">
        <f>IF(N195="sníž. přenesená",J195,0)</f>
        <v>0</v>
      </c>
      <c r="BI195" s="229">
        <f>IF(N195="nulová",J195,0)</f>
        <v>0</v>
      </c>
      <c r="BJ195" s="16" t="s">
        <v>21</v>
      </c>
      <c r="BK195" s="229">
        <f>ROUND(I195*H195,2)</f>
        <v>0</v>
      </c>
      <c r="BL195" s="16" t="s">
        <v>124</v>
      </c>
      <c r="BM195" s="228" t="s">
        <v>250</v>
      </c>
    </row>
    <row r="196" s="2" customFormat="1">
      <c r="A196" s="37"/>
      <c r="B196" s="38"/>
      <c r="C196" s="39"/>
      <c r="D196" s="230" t="s">
        <v>126</v>
      </c>
      <c r="E196" s="39"/>
      <c r="F196" s="231" t="s">
        <v>251</v>
      </c>
      <c r="G196" s="39"/>
      <c r="H196" s="39"/>
      <c r="I196" s="232"/>
      <c r="J196" s="39"/>
      <c r="K196" s="39"/>
      <c r="L196" s="43"/>
      <c r="M196" s="233"/>
      <c r="N196" s="234"/>
      <c r="O196" s="90"/>
      <c r="P196" s="90"/>
      <c r="Q196" s="90"/>
      <c r="R196" s="90"/>
      <c r="S196" s="90"/>
      <c r="T196" s="91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6" t="s">
        <v>126</v>
      </c>
      <c r="AU196" s="16" t="s">
        <v>86</v>
      </c>
    </row>
    <row r="197" s="2" customFormat="1">
      <c r="A197" s="37"/>
      <c r="B197" s="38"/>
      <c r="C197" s="39"/>
      <c r="D197" s="235" t="s">
        <v>128</v>
      </c>
      <c r="E197" s="39"/>
      <c r="F197" s="236" t="s">
        <v>252</v>
      </c>
      <c r="G197" s="39"/>
      <c r="H197" s="39"/>
      <c r="I197" s="232"/>
      <c r="J197" s="39"/>
      <c r="K197" s="39"/>
      <c r="L197" s="43"/>
      <c r="M197" s="233"/>
      <c r="N197" s="234"/>
      <c r="O197" s="90"/>
      <c r="P197" s="90"/>
      <c r="Q197" s="90"/>
      <c r="R197" s="90"/>
      <c r="S197" s="90"/>
      <c r="T197" s="91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6" t="s">
        <v>128</v>
      </c>
      <c r="AU197" s="16" t="s">
        <v>86</v>
      </c>
    </row>
    <row r="198" s="2" customFormat="1" ht="21.75" customHeight="1">
      <c r="A198" s="37"/>
      <c r="B198" s="38"/>
      <c r="C198" s="217" t="s">
        <v>7</v>
      </c>
      <c r="D198" s="217" t="s">
        <v>119</v>
      </c>
      <c r="E198" s="218" t="s">
        <v>253</v>
      </c>
      <c r="F198" s="219" t="s">
        <v>254</v>
      </c>
      <c r="G198" s="220" t="s">
        <v>122</v>
      </c>
      <c r="H198" s="221">
        <v>450</v>
      </c>
      <c r="I198" s="222"/>
      <c r="J198" s="223">
        <f>ROUND(I198*H198,2)</f>
        <v>0</v>
      </c>
      <c r="K198" s="219" t="s">
        <v>123</v>
      </c>
      <c r="L198" s="43"/>
      <c r="M198" s="224" t="s">
        <v>1</v>
      </c>
      <c r="N198" s="225" t="s">
        <v>42</v>
      </c>
      <c r="O198" s="90"/>
      <c r="P198" s="226">
        <f>O198*H198</f>
        <v>0</v>
      </c>
      <c r="Q198" s="226">
        <v>3.9999999999999998E-07</v>
      </c>
      <c r="R198" s="226">
        <f>Q198*H198</f>
        <v>0.00017999999999999998</v>
      </c>
      <c r="S198" s="226">
        <v>0</v>
      </c>
      <c r="T198" s="227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28" t="s">
        <v>124</v>
      </c>
      <c r="AT198" s="228" t="s">
        <v>119</v>
      </c>
      <c r="AU198" s="228" t="s">
        <v>86</v>
      </c>
      <c r="AY198" s="16" t="s">
        <v>117</v>
      </c>
      <c r="BE198" s="229">
        <f>IF(N198="základní",J198,0)</f>
        <v>0</v>
      </c>
      <c r="BF198" s="229">
        <f>IF(N198="snížená",J198,0)</f>
        <v>0</v>
      </c>
      <c r="BG198" s="229">
        <f>IF(N198="zákl. přenesená",J198,0)</f>
        <v>0</v>
      </c>
      <c r="BH198" s="229">
        <f>IF(N198="sníž. přenesená",J198,0)</f>
        <v>0</v>
      </c>
      <c r="BI198" s="229">
        <f>IF(N198="nulová",J198,0)</f>
        <v>0</v>
      </c>
      <c r="BJ198" s="16" t="s">
        <v>21</v>
      </c>
      <c r="BK198" s="229">
        <f>ROUND(I198*H198,2)</f>
        <v>0</v>
      </c>
      <c r="BL198" s="16" t="s">
        <v>124</v>
      </c>
      <c r="BM198" s="228" t="s">
        <v>255</v>
      </c>
    </row>
    <row r="199" s="2" customFormat="1">
      <c r="A199" s="37"/>
      <c r="B199" s="38"/>
      <c r="C199" s="39"/>
      <c r="D199" s="230" t="s">
        <v>126</v>
      </c>
      <c r="E199" s="39"/>
      <c r="F199" s="231" t="s">
        <v>254</v>
      </c>
      <c r="G199" s="39"/>
      <c r="H199" s="39"/>
      <c r="I199" s="232"/>
      <c r="J199" s="39"/>
      <c r="K199" s="39"/>
      <c r="L199" s="43"/>
      <c r="M199" s="233"/>
      <c r="N199" s="234"/>
      <c r="O199" s="90"/>
      <c r="P199" s="90"/>
      <c r="Q199" s="90"/>
      <c r="R199" s="90"/>
      <c r="S199" s="90"/>
      <c r="T199" s="91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T199" s="16" t="s">
        <v>126</v>
      </c>
      <c r="AU199" s="16" t="s">
        <v>86</v>
      </c>
    </row>
    <row r="200" s="2" customFormat="1">
      <c r="A200" s="37"/>
      <c r="B200" s="38"/>
      <c r="C200" s="39"/>
      <c r="D200" s="235" t="s">
        <v>128</v>
      </c>
      <c r="E200" s="39"/>
      <c r="F200" s="236" t="s">
        <v>256</v>
      </c>
      <c r="G200" s="39"/>
      <c r="H200" s="39"/>
      <c r="I200" s="232"/>
      <c r="J200" s="39"/>
      <c r="K200" s="39"/>
      <c r="L200" s="43"/>
      <c r="M200" s="233"/>
      <c r="N200" s="234"/>
      <c r="O200" s="90"/>
      <c r="P200" s="90"/>
      <c r="Q200" s="90"/>
      <c r="R200" s="90"/>
      <c r="S200" s="90"/>
      <c r="T200" s="91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6" t="s">
        <v>128</v>
      </c>
      <c r="AU200" s="16" t="s">
        <v>86</v>
      </c>
    </row>
    <row r="201" s="2" customFormat="1" ht="24.15" customHeight="1">
      <c r="A201" s="37"/>
      <c r="B201" s="38"/>
      <c r="C201" s="217" t="s">
        <v>257</v>
      </c>
      <c r="D201" s="217" t="s">
        <v>119</v>
      </c>
      <c r="E201" s="218" t="s">
        <v>258</v>
      </c>
      <c r="F201" s="219" t="s">
        <v>259</v>
      </c>
      <c r="G201" s="220" t="s">
        <v>205</v>
      </c>
      <c r="H201" s="221">
        <v>300</v>
      </c>
      <c r="I201" s="222"/>
      <c r="J201" s="223">
        <f>ROUND(I201*H201,2)</f>
        <v>0</v>
      </c>
      <c r="K201" s="219" t="s">
        <v>123</v>
      </c>
      <c r="L201" s="43"/>
      <c r="M201" s="224" t="s">
        <v>1</v>
      </c>
      <c r="N201" s="225" t="s">
        <v>42</v>
      </c>
      <c r="O201" s="90"/>
      <c r="P201" s="226">
        <f>O201*H201</f>
        <v>0</v>
      </c>
      <c r="Q201" s="226">
        <v>0</v>
      </c>
      <c r="R201" s="226">
        <f>Q201*H201</f>
        <v>0</v>
      </c>
      <c r="S201" s="226">
        <v>1.8</v>
      </c>
      <c r="T201" s="227">
        <f>S201*H201</f>
        <v>540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28" t="s">
        <v>124</v>
      </c>
      <c r="AT201" s="228" t="s">
        <v>119</v>
      </c>
      <c r="AU201" s="228" t="s">
        <v>86</v>
      </c>
      <c r="AY201" s="16" t="s">
        <v>117</v>
      </c>
      <c r="BE201" s="229">
        <f>IF(N201="základní",J201,0)</f>
        <v>0</v>
      </c>
      <c r="BF201" s="229">
        <f>IF(N201="snížená",J201,0)</f>
        <v>0</v>
      </c>
      <c r="BG201" s="229">
        <f>IF(N201="zákl. přenesená",J201,0)</f>
        <v>0</v>
      </c>
      <c r="BH201" s="229">
        <f>IF(N201="sníž. přenesená",J201,0)</f>
        <v>0</v>
      </c>
      <c r="BI201" s="229">
        <f>IF(N201="nulová",J201,0)</f>
        <v>0</v>
      </c>
      <c r="BJ201" s="16" t="s">
        <v>21</v>
      </c>
      <c r="BK201" s="229">
        <f>ROUND(I201*H201,2)</f>
        <v>0</v>
      </c>
      <c r="BL201" s="16" t="s">
        <v>124</v>
      </c>
      <c r="BM201" s="228" t="s">
        <v>260</v>
      </c>
    </row>
    <row r="202" s="2" customFormat="1">
      <c r="A202" s="37"/>
      <c r="B202" s="38"/>
      <c r="C202" s="39"/>
      <c r="D202" s="230" t="s">
        <v>126</v>
      </c>
      <c r="E202" s="39"/>
      <c r="F202" s="231" t="s">
        <v>259</v>
      </c>
      <c r="G202" s="39"/>
      <c r="H202" s="39"/>
      <c r="I202" s="232"/>
      <c r="J202" s="39"/>
      <c r="K202" s="39"/>
      <c r="L202" s="43"/>
      <c r="M202" s="233"/>
      <c r="N202" s="234"/>
      <c r="O202" s="90"/>
      <c r="P202" s="90"/>
      <c r="Q202" s="90"/>
      <c r="R202" s="90"/>
      <c r="S202" s="90"/>
      <c r="T202" s="91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6" t="s">
        <v>126</v>
      </c>
      <c r="AU202" s="16" t="s">
        <v>86</v>
      </c>
    </row>
    <row r="203" s="2" customFormat="1">
      <c r="A203" s="37"/>
      <c r="B203" s="38"/>
      <c r="C203" s="39"/>
      <c r="D203" s="235" t="s">
        <v>128</v>
      </c>
      <c r="E203" s="39"/>
      <c r="F203" s="236" t="s">
        <v>261</v>
      </c>
      <c r="G203" s="39"/>
      <c r="H203" s="39"/>
      <c r="I203" s="232"/>
      <c r="J203" s="39"/>
      <c r="K203" s="39"/>
      <c r="L203" s="43"/>
      <c r="M203" s="233"/>
      <c r="N203" s="234"/>
      <c r="O203" s="90"/>
      <c r="P203" s="90"/>
      <c r="Q203" s="90"/>
      <c r="R203" s="90"/>
      <c r="S203" s="90"/>
      <c r="T203" s="91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6" t="s">
        <v>128</v>
      </c>
      <c r="AU203" s="16" t="s">
        <v>86</v>
      </c>
    </row>
    <row r="204" s="2" customFormat="1" ht="24.15" customHeight="1">
      <c r="A204" s="37"/>
      <c r="B204" s="38"/>
      <c r="C204" s="217" t="s">
        <v>262</v>
      </c>
      <c r="D204" s="217" t="s">
        <v>119</v>
      </c>
      <c r="E204" s="218" t="s">
        <v>263</v>
      </c>
      <c r="F204" s="219" t="s">
        <v>264</v>
      </c>
      <c r="G204" s="220" t="s">
        <v>265</v>
      </c>
      <c r="H204" s="221">
        <v>300</v>
      </c>
      <c r="I204" s="222"/>
      <c r="J204" s="223">
        <f>ROUND(I204*H204,2)</f>
        <v>0</v>
      </c>
      <c r="K204" s="219" t="s">
        <v>123</v>
      </c>
      <c r="L204" s="43"/>
      <c r="M204" s="224" t="s">
        <v>1</v>
      </c>
      <c r="N204" s="225" t="s">
        <v>42</v>
      </c>
      <c r="O204" s="90"/>
      <c r="P204" s="226">
        <f>O204*H204</f>
        <v>0</v>
      </c>
      <c r="Q204" s="226">
        <v>0</v>
      </c>
      <c r="R204" s="226">
        <f>Q204*H204</f>
        <v>0</v>
      </c>
      <c r="S204" s="226">
        <v>0.085999999999999993</v>
      </c>
      <c r="T204" s="227">
        <f>S204*H204</f>
        <v>25.799999999999997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28" t="s">
        <v>124</v>
      </c>
      <c r="AT204" s="228" t="s">
        <v>119</v>
      </c>
      <c r="AU204" s="228" t="s">
        <v>86</v>
      </c>
      <c r="AY204" s="16" t="s">
        <v>117</v>
      </c>
      <c r="BE204" s="229">
        <f>IF(N204="základní",J204,0)</f>
        <v>0</v>
      </c>
      <c r="BF204" s="229">
        <f>IF(N204="snížená",J204,0)</f>
        <v>0</v>
      </c>
      <c r="BG204" s="229">
        <f>IF(N204="zákl. přenesená",J204,0)</f>
        <v>0</v>
      </c>
      <c r="BH204" s="229">
        <f>IF(N204="sníž. přenesená",J204,0)</f>
        <v>0</v>
      </c>
      <c r="BI204" s="229">
        <f>IF(N204="nulová",J204,0)</f>
        <v>0</v>
      </c>
      <c r="BJ204" s="16" t="s">
        <v>21</v>
      </c>
      <c r="BK204" s="229">
        <f>ROUND(I204*H204,2)</f>
        <v>0</v>
      </c>
      <c r="BL204" s="16" t="s">
        <v>124</v>
      </c>
      <c r="BM204" s="228" t="s">
        <v>266</v>
      </c>
    </row>
    <row r="205" s="2" customFormat="1">
      <c r="A205" s="37"/>
      <c r="B205" s="38"/>
      <c r="C205" s="39"/>
      <c r="D205" s="230" t="s">
        <v>126</v>
      </c>
      <c r="E205" s="39"/>
      <c r="F205" s="231" t="s">
        <v>267</v>
      </c>
      <c r="G205" s="39"/>
      <c r="H205" s="39"/>
      <c r="I205" s="232"/>
      <c r="J205" s="39"/>
      <c r="K205" s="39"/>
      <c r="L205" s="43"/>
      <c r="M205" s="233"/>
      <c r="N205" s="234"/>
      <c r="O205" s="90"/>
      <c r="P205" s="90"/>
      <c r="Q205" s="90"/>
      <c r="R205" s="90"/>
      <c r="S205" s="90"/>
      <c r="T205" s="91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T205" s="16" t="s">
        <v>126</v>
      </c>
      <c r="AU205" s="16" t="s">
        <v>86</v>
      </c>
    </row>
    <row r="206" s="2" customFormat="1">
      <c r="A206" s="37"/>
      <c r="B206" s="38"/>
      <c r="C206" s="39"/>
      <c r="D206" s="235" t="s">
        <v>128</v>
      </c>
      <c r="E206" s="39"/>
      <c r="F206" s="236" t="s">
        <v>268</v>
      </c>
      <c r="G206" s="39"/>
      <c r="H206" s="39"/>
      <c r="I206" s="232"/>
      <c r="J206" s="39"/>
      <c r="K206" s="39"/>
      <c r="L206" s="43"/>
      <c r="M206" s="233"/>
      <c r="N206" s="234"/>
      <c r="O206" s="90"/>
      <c r="P206" s="90"/>
      <c r="Q206" s="90"/>
      <c r="R206" s="90"/>
      <c r="S206" s="90"/>
      <c r="T206" s="91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6" t="s">
        <v>128</v>
      </c>
      <c r="AU206" s="16" t="s">
        <v>86</v>
      </c>
    </row>
    <row r="207" s="2" customFormat="1">
      <c r="A207" s="37"/>
      <c r="B207" s="38"/>
      <c r="C207" s="39"/>
      <c r="D207" s="230" t="s">
        <v>130</v>
      </c>
      <c r="E207" s="39"/>
      <c r="F207" s="237" t="s">
        <v>269</v>
      </c>
      <c r="G207" s="39"/>
      <c r="H207" s="39"/>
      <c r="I207" s="232"/>
      <c r="J207" s="39"/>
      <c r="K207" s="39"/>
      <c r="L207" s="43"/>
      <c r="M207" s="233"/>
      <c r="N207" s="234"/>
      <c r="O207" s="90"/>
      <c r="P207" s="90"/>
      <c r="Q207" s="90"/>
      <c r="R207" s="90"/>
      <c r="S207" s="90"/>
      <c r="T207" s="91"/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T207" s="16" t="s">
        <v>130</v>
      </c>
      <c r="AU207" s="16" t="s">
        <v>86</v>
      </c>
    </row>
    <row r="208" s="2" customFormat="1" ht="24.15" customHeight="1">
      <c r="A208" s="37"/>
      <c r="B208" s="38"/>
      <c r="C208" s="217" t="s">
        <v>270</v>
      </c>
      <c r="D208" s="217" t="s">
        <v>119</v>
      </c>
      <c r="E208" s="218" t="s">
        <v>271</v>
      </c>
      <c r="F208" s="219" t="s">
        <v>272</v>
      </c>
      <c r="G208" s="220" t="s">
        <v>265</v>
      </c>
      <c r="H208" s="221">
        <v>45</v>
      </c>
      <c r="I208" s="222"/>
      <c r="J208" s="223">
        <f>ROUND(I208*H208,2)</f>
        <v>0</v>
      </c>
      <c r="K208" s="219" t="s">
        <v>123</v>
      </c>
      <c r="L208" s="43"/>
      <c r="M208" s="224" t="s">
        <v>1</v>
      </c>
      <c r="N208" s="225" t="s">
        <v>42</v>
      </c>
      <c r="O208" s="90"/>
      <c r="P208" s="226">
        <f>O208*H208</f>
        <v>0</v>
      </c>
      <c r="Q208" s="226">
        <v>0</v>
      </c>
      <c r="R208" s="226">
        <f>Q208*H208</f>
        <v>0</v>
      </c>
      <c r="S208" s="226">
        <v>0.17199999999999999</v>
      </c>
      <c r="T208" s="227">
        <f>S208*H208</f>
        <v>7.7399999999999993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28" t="s">
        <v>124</v>
      </c>
      <c r="AT208" s="228" t="s">
        <v>119</v>
      </c>
      <c r="AU208" s="228" t="s">
        <v>86</v>
      </c>
      <c r="AY208" s="16" t="s">
        <v>117</v>
      </c>
      <c r="BE208" s="229">
        <f>IF(N208="základní",J208,0)</f>
        <v>0</v>
      </c>
      <c r="BF208" s="229">
        <f>IF(N208="snížená",J208,0)</f>
        <v>0</v>
      </c>
      <c r="BG208" s="229">
        <f>IF(N208="zákl. přenesená",J208,0)</f>
        <v>0</v>
      </c>
      <c r="BH208" s="229">
        <f>IF(N208="sníž. přenesená",J208,0)</f>
        <v>0</v>
      </c>
      <c r="BI208" s="229">
        <f>IF(N208="nulová",J208,0)</f>
        <v>0</v>
      </c>
      <c r="BJ208" s="16" t="s">
        <v>21</v>
      </c>
      <c r="BK208" s="229">
        <f>ROUND(I208*H208,2)</f>
        <v>0</v>
      </c>
      <c r="BL208" s="16" t="s">
        <v>124</v>
      </c>
      <c r="BM208" s="228" t="s">
        <v>273</v>
      </c>
    </row>
    <row r="209" s="2" customFormat="1">
      <c r="A209" s="37"/>
      <c r="B209" s="38"/>
      <c r="C209" s="39"/>
      <c r="D209" s="230" t="s">
        <v>126</v>
      </c>
      <c r="E209" s="39"/>
      <c r="F209" s="231" t="s">
        <v>274</v>
      </c>
      <c r="G209" s="39"/>
      <c r="H209" s="39"/>
      <c r="I209" s="232"/>
      <c r="J209" s="39"/>
      <c r="K209" s="39"/>
      <c r="L209" s="43"/>
      <c r="M209" s="233"/>
      <c r="N209" s="234"/>
      <c r="O209" s="90"/>
      <c r="P209" s="90"/>
      <c r="Q209" s="90"/>
      <c r="R209" s="90"/>
      <c r="S209" s="90"/>
      <c r="T209" s="91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T209" s="16" t="s">
        <v>126</v>
      </c>
      <c r="AU209" s="16" t="s">
        <v>86</v>
      </c>
    </row>
    <row r="210" s="2" customFormat="1">
      <c r="A210" s="37"/>
      <c r="B210" s="38"/>
      <c r="C210" s="39"/>
      <c r="D210" s="235" t="s">
        <v>128</v>
      </c>
      <c r="E210" s="39"/>
      <c r="F210" s="236" t="s">
        <v>275</v>
      </c>
      <c r="G210" s="39"/>
      <c r="H210" s="39"/>
      <c r="I210" s="232"/>
      <c r="J210" s="39"/>
      <c r="K210" s="39"/>
      <c r="L210" s="43"/>
      <c r="M210" s="233"/>
      <c r="N210" s="234"/>
      <c r="O210" s="90"/>
      <c r="P210" s="90"/>
      <c r="Q210" s="90"/>
      <c r="R210" s="90"/>
      <c r="S210" s="90"/>
      <c r="T210" s="91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6" t="s">
        <v>128</v>
      </c>
      <c r="AU210" s="16" t="s">
        <v>86</v>
      </c>
    </row>
    <row r="211" s="2" customFormat="1">
      <c r="A211" s="37"/>
      <c r="B211" s="38"/>
      <c r="C211" s="39"/>
      <c r="D211" s="230" t="s">
        <v>130</v>
      </c>
      <c r="E211" s="39"/>
      <c r="F211" s="237" t="s">
        <v>269</v>
      </c>
      <c r="G211" s="39"/>
      <c r="H211" s="39"/>
      <c r="I211" s="232"/>
      <c r="J211" s="39"/>
      <c r="K211" s="39"/>
      <c r="L211" s="43"/>
      <c r="M211" s="233"/>
      <c r="N211" s="234"/>
      <c r="O211" s="90"/>
      <c r="P211" s="90"/>
      <c r="Q211" s="90"/>
      <c r="R211" s="90"/>
      <c r="S211" s="90"/>
      <c r="T211" s="91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T211" s="16" t="s">
        <v>130</v>
      </c>
      <c r="AU211" s="16" t="s">
        <v>86</v>
      </c>
    </row>
    <row r="212" s="2" customFormat="1" ht="24.15" customHeight="1">
      <c r="A212" s="37"/>
      <c r="B212" s="38"/>
      <c r="C212" s="217" t="s">
        <v>276</v>
      </c>
      <c r="D212" s="217" t="s">
        <v>119</v>
      </c>
      <c r="E212" s="218" t="s">
        <v>277</v>
      </c>
      <c r="F212" s="219" t="s">
        <v>278</v>
      </c>
      <c r="G212" s="220" t="s">
        <v>265</v>
      </c>
      <c r="H212" s="221">
        <v>180</v>
      </c>
      <c r="I212" s="222"/>
      <c r="J212" s="223">
        <f>ROUND(I212*H212,2)</f>
        <v>0</v>
      </c>
      <c r="K212" s="219" t="s">
        <v>123</v>
      </c>
      <c r="L212" s="43"/>
      <c r="M212" s="224" t="s">
        <v>1</v>
      </c>
      <c r="N212" s="225" t="s">
        <v>42</v>
      </c>
      <c r="O212" s="90"/>
      <c r="P212" s="226">
        <f>O212*H212</f>
        <v>0</v>
      </c>
      <c r="Q212" s="226">
        <v>0</v>
      </c>
      <c r="R212" s="226">
        <f>Q212*H212</f>
        <v>0</v>
      </c>
      <c r="S212" s="226">
        <v>0.097000000000000003</v>
      </c>
      <c r="T212" s="227">
        <f>S212*H212</f>
        <v>17.460000000000001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28" t="s">
        <v>124</v>
      </c>
      <c r="AT212" s="228" t="s">
        <v>119</v>
      </c>
      <c r="AU212" s="228" t="s">
        <v>86</v>
      </c>
      <c r="AY212" s="16" t="s">
        <v>117</v>
      </c>
      <c r="BE212" s="229">
        <f>IF(N212="základní",J212,0)</f>
        <v>0</v>
      </c>
      <c r="BF212" s="229">
        <f>IF(N212="snížená",J212,0)</f>
        <v>0</v>
      </c>
      <c r="BG212" s="229">
        <f>IF(N212="zákl. přenesená",J212,0)</f>
        <v>0</v>
      </c>
      <c r="BH212" s="229">
        <f>IF(N212="sníž. přenesená",J212,0)</f>
        <v>0</v>
      </c>
      <c r="BI212" s="229">
        <f>IF(N212="nulová",J212,0)</f>
        <v>0</v>
      </c>
      <c r="BJ212" s="16" t="s">
        <v>21</v>
      </c>
      <c r="BK212" s="229">
        <f>ROUND(I212*H212,2)</f>
        <v>0</v>
      </c>
      <c r="BL212" s="16" t="s">
        <v>124</v>
      </c>
      <c r="BM212" s="228" t="s">
        <v>279</v>
      </c>
    </row>
    <row r="213" s="2" customFormat="1">
      <c r="A213" s="37"/>
      <c r="B213" s="38"/>
      <c r="C213" s="39"/>
      <c r="D213" s="230" t="s">
        <v>126</v>
      </c>
      <c r="E213" s="39"/>
      <c r="F213" s="231" t="s">
        <v>280</v>
      </c>
      <c r="G213" s="39"/>
      <c r="H213" s="39"/>
      <c r="I213" s="232"/>
      <c r="J213" s="39"/>
      <c r="K213" s="39"/>
      <c r="L213" s="43"/>
      <c r="M213" s="233"/>
      <c r="N213" s="234"/>
      <c r="O213" s="90"/>
      <c r="P213" s="90"/>
      <c r="Q213" s="90"/>
      <c r="R213" s="90"/>
      <c r="S213" s="90"/>
      <c r="T213" s="91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T213" s="16" t="s">
        <v>126</v>
      </c>
      <c r="AU213" s="16" t="s">
        <v>86</v>
      </c>
    </row>
    <row r="214" s="2" customFormat="1">
      <c r="A214" s="37"/>
      <c r="B214" s="38"/>
      <c r="C214" s="39"/>
      <c r="D214" s="235" t="s">
        <v>128</v>
      </c>
      <c r="E214" s="39"/>
      <c r="F214" s="236" t="s">
        <v>281</v>
      </c>
      <c r="G214" s="39"/>
      <c r="H214" s="39"/>
      <c r="I214" s="232"/>
      <c r="J214" s="39"/>
      <c r="K214" s="39"/>
      <c r="L214" s="43"/>
      <c r="M214" s="233"/>
      <c r="N214" s="234"/>
      <c r="O214" s="90"/>
      <c r="P214" s="90"/>
      <c r="Q214" s="90"/>
      <c r="R214" s="90"/>
      <c r="S214" s="90"/>
      <c r="T214" s="91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6" t="s">
        <v>128</v>
      </c>
      <c r="AU214" s="16" t="s">
        <v>86</v>
      </c>
    </row>
    <row r="215" s="2" customFormat="1">
      <c r="A215" s="37"/>
      <c r="B215" s="38"/>
      <c r="C215" s="39"/>
      <c r="D215" s="230" t="s">
        <v>130</v>
      </c>
      <c r="E215" s="39"/>
      <c r="F215" s="237" t="s">
        <v>269</v>
      </c>
      <c r="G215" s="39"/>
      <c r="H215" s="39"/>
      <c r="I215" s="232"/>
      <c r="J215" s="39"/>
      <c r="K215" s="39"/>
      <c r="L215" s="43"/>
      <c r="M215" s="233"/>
      <c r="N215" s="234"/>
      <c r="O215" s="90"/>
      <c r="P215" s="90"/>
      <c r="Q215" s="90"/>
      <c r="R215" s="90"/>
      <c r="S215" s="90"/>
      <c r="T215" s="91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T215" s="16" t="s">
        <v>130</v>
      </c>
      <c r="AU215" s="16" t="s">
        <v>86</v>
      </c>
    </row>
    <row r="216" s="2" customFormat="1" ht="24.15" customHeight="1">
      <c r="A216" s="37"/>
      <c r="B216" s="38"/>
      <c r="C216" s="217" t="s">
        <v>282</v>
      </c>
      <c r="D216" s="217" t="s">
        <v>119</v>
      </c>
      <c r="E216" s="218" t="s">
        <v>283</v>
      </c>
      <c r="F216" s="219" t="s">
        <v>284</v>
      </c>
      <c r="G216" s="220" t="s">
        <v>265</v>
      </c>
      <c r="H216" s="221">
        <v>75</v>
      </c>
      <c r="I216" s="222"/>
      <c r="J216" s="223">
        <f>ROUND(I216*H216,2)</f>
        <v>0</v>
      </c>
      <c r="K216" s="219" t="s">
        <v>123</v>
      </c>
      <c r="L216" s="43"/>
      <c r="M216" s="224" t="s">
        <v>1</v>
      </c>
      <c r="N216" s="225" t="s">
        <v>42</v>
      </c>
      <c r="O216" s="90"/>
      <c r="P216" s="226">
        <f>O216*H216</f>
        <v>0</v>
      </c>
      <c r="Q216" s="226">
        <v>0</v>
      </c>
      <c r="R216" s="226">
        <f>Q216*H216</f>
        <v>0</v>
      </c>
      <c r="S216" s="226">
        <v>0.32400000000000001</v>
      </c>
      <c r="T216" s="227">
        <f>S216*H216</f>
        <v>24.300000000000001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28" t="s">
        <v>124</v>
      </c>
      <c r="AT216" s="228" t="s">
        <v>119</v>
      </c>
      <c r="AU216" s="228" t="s">
        <v>86</v>
      </c>
      <c r="AY216" s="16" t="s">
        <v>117</v>
      </c>
      <c r="BE216" s="229">
        <f>IF(N216="základní",J216,0)</f>
        <v>0</v>
      </c>
      <c r="BF216" s="229">
        <f>IF(N216="snížená",J216,0)</f>
        <v>0</v>
      </c>
      <c r="BG216" s="229">
        <f>IF(N216="zákl. přenesená",J216,0)</f>
        <v>0</v>
      </c>
      <c r="BH216" s="229">
        <f>IF(N216="sníž. přenesená",J216,0)</f>
        <v>0</v>
      </c>
      <c r="BI216" s="229">
        <f>IF(N216="nulová",J216,0)</f>
        <v>0</v>
      </c>
      <c r="BJ216" s="16" t="s">
        <v>21</v>
      </c>
      <c r="BK216" s="229">
        <f>ROUND(I216*H216,2)</f>
        <v>0</v>
      </c>
      <c r="BL216" s="16" t="s">
        <v>124</v>
      </c>
      <c r="BM216" s="228" t="s">
        <v>285</v>
      </c>
    </row>
    <row r="217" s="2" customFormat="1">
      <c r="A217" s="37"/>
      <c r="B217" s="38"/>
      <c r="C217" s="39"/>
      <c r="D217" s="230" t="s">
        <v>126</v>
      </c>
      <c r="E217" s="39"/>
      <c r="F217" s="231" t="s">
        <v>286</v>
      </c>
      <c r="G217" s="39"/>
      <c r="H217" s="39"/>
      <c r="I217" s="232"/>
      <c r="J217" s="39"/>
      <c r="K217" s="39"/>
      <c r="L217" s="43"/>
      <c r="M217" s="233"/>
      <c r="N217" s="234"/>
      <c r="O217" s="90"/>
      <c r="P217" s="90"/>
      <c r="Q217" s="90"/>
      <c r="R217" s="90"/>
      <c r="S217" s="90"/>
      <c r="T217" s="91"/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T217" s="16" t="s">
        <v>126</v>
      </c>
      <c r="AU217" s="16" t="s">
        <v>86</v>
      </c>
    </row>
    <row r="218" s="2" customFormat="1">
      <c r="A218" s="37"/>
      <c r="B218" s="38"/>
      <c r="C218" s="39"/>
      <c r="D218" s="235" t="s">
        <v>128</v>
      </c>
      <c r="E218" s="39"/>
      <c r="F218" s="236" t="s">
        <v>287</v>
      </c>
      <c r="G218" s="39"/>
      <c r="H218" s="39"/>
      <c r="I218" s="232"/>
      <c r="J218" s="39"/>
      <c r="K218" s="39"/>
      <c r="L218" s="43"/>
      <c r="M218" s="233"/>
      <c r="N218" s="234"/>
      <c r="O218" s="90"/>
      <c r="P218" s="90"/>
      <c r="Q218" s="90"/>
      <c r="R218" s="90"/>
      <c r="S218" s="90"/>
      <c r="T218" s="91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16" t="s">
        <v>128</v>
      </c>
      <c r="AU218" s="16" t="s">
        <v>86</v>
      </c>
    </row>
    <row r="219" s="2" customFormat="1">
      <c r="A219" s="37"/>
      <c r="B219" s="38"/>
      <c r="C219" s="39"/>
      <c r="D219" s="230" t="s">
        <v>130</v>
      </c>
      <c r="E219" s="39"/>
      <c r="F219" s="237" t="s">
        <v>269</v>
      </c>
      <c r="G219" s="39"/>
      <c r="H219" s="39"/>
      <c r="I219" s="232"/>
      <c r="J219" s="39"/>
      <c r="K219" s="39"/>
      <c r="L219" s="43"/>
      <c r="M219" s="233"/>
      <c r="N219" s="234"/>
      <c r="O219" s="90"/>
      <c r="P219" s="90"/>
      <c r="Q219" s="90"/>
      <c r="R219" s="90"/>
      <c r="S219" s="90"/>
      <c r="T219" s="91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T219" s="16" t="s">
        <v>130</v>
      </c>
      <c r="AU219" s="16" t="s">
        <v>86</v>
      </c>
    </row>
    <row r="220" s="2" customFormat="1" ht="24.15" customHeight="1">
      <c r="A220" s="37"/>
      <c r="B220" s="38"/>
      <c r="C220" s="217" t="s">
        <v>288</v>
      </c>
      <c r="D220" s="217" t="s">
        <v>119</v>
      </c>
      <c r="E220" s="218" t="s">
        <v>289</v>
      </c>
      <c r="F220" s="219" t="s">
        <v>290</v>
      </c>
      <c r="G220" s="220" t="s">
        <v>205</v>
      </c>
      <c r="H220" s="221">
        <v>180</v>
      </c>
      <c r="I220" s="222"/>
      <c r="J220" s="223">
        <f>ROUND(I220*H220,2)</f>
        <v>0</v>
      </c>
      <c r="K220" s="219" t="s">
        <v>123</v>
      </c>
      <c r="L220" s="43"/>
      <c r="M220" s="224" t="s">
        <v>1</v>
      </c>
      <c r="N220" s="225" t="s">
        <v>42</v>
      </c>
      <c r="O220" s="90"/>
      <c r="P220" s="226">
        <f>O220*H220</f>
        <v>0</v>
      </c>
      <c r="Q220" s="226">
        <v>0</v>
      </c>
      <c r="R220" s="226">
        <f>Q220*H220</f>
        <v>0</v>
      </c>
      <c r="S220" s="226">
        <v>0.001</v>
      </c>
      <c r="T220" s="227">
        <f>S220*H220</f>
        <v>0.17999999999999999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28" t="s">
        <v>124</v>
      </c>
      <c r="AT220" s="228" t="s">
        <v>119</v>
      </c>
      <c r="AU220" s="228" t="s">
        <v>86</v>
      </c>
      <c r="AY220" s="16" t="s">
        <v>117</v>
      </c>
      <c r="BE220" s="229">
        <f>IF(N220="základní",J220,0)</f>
        <v>0</v>
      </c>
      <c r="BF220" s="229">
        <f>IF(N220="snížená",J220,0)</f>
        <v>0</v>
      </c>
      <c r="BG220" s="229">
        <f>IF(N220="zákl. přenesená",J220,0)</f>
        <v>0</v>
      </c>
      <c r="BH220" s="229">
        <f>IF(N220="sníž. přenesená",J220,0)</f>
        <v>0</v>
      </c>
      <c r="BI220" s="229">
        <f>IF(N220="nulová",J220,0)</f>
        <v>0</v>
      </c>
      <c r="BJ220" s="16" t="s">
        <v>21</v>
      </c>
      <c r="BK220" s="229">
        <f>ROUND(I220*H220,2)</f>
        <v>0</v>
      </c>
      <c r="BL220" s="16" t="s">
        <v>124</v>
      </c>
      <c r="BM220" s="228" t="s">
        <v>291</v>
      </c>
    </row>
    <row r="221" s="2" customFormat="1">
      <c r="A221" s="37"/>
      <c r="B221" s="38"/>
      <c r="C221" s="39"/>
      <c r="D221" s="230" t="s">
        <v>126</v>
      </c>
      <c r="E221" s="39"/>
      <c r="F221" s="231" t="s">
        <v>292</v>
      </c>
      <c r="G221" s="39"/>
      <c r="H221" s="39"/>
      <c r="I221" s="232"/>
      <c r="J221" s="39"/>
      <c r="K221" s="39"/>
      <c r="L221" s="43"/>
      <c r="M221" s="233"/>
      <c r="N221" s="234"/>
      <c r="O221" s="90"/>
      <c r="P221" s="90"/>
      <c r="Q221" s="90"/>
      <c r="R221" s="90"/>
      <c r="S221" s="90"/>
      <c r="T221" s="91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T221" s="16" t="s">
        <v>126</v>
      </c>
      <c r="AU221" s="16" t="s">
        <v>86</v>
      </c>
    </row>
    <row r="222" s="2" customFormat="1">
      <c r="A222" s="37"/>
      <c r="B222" s="38"/>
      <c r="C222" s="39"/>
      <c r="D222" s="235" t="s">
        <v>128</v>
      </c>
      <c r="E222" s="39"/>
      <c r="F222" s="236" t="s">
        <v>293</v>
      </c>
      <c r="G222" s="39"/>
      <c r="H222" s="39"/>
      <c r="I222" s="232"/>
      <c r="J222" s="39"/>
      <c r="K222" s="39"/>
      <c r="L222" s="43"/>
      <c r="M222" s="233"/>
      <c r="N222" s="234"/>
      <c r="O222" s="90"/>
      <c r="P222" s="90"/>
      <c r="Q222" s="90"/>
      <c r="R222" s="90"/>
      <c r="S222" s="90"/>
      <c r="T222" s="91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T222" s="16" t="s">
        <v>128</v>
      </c>
      <c r="AU222" s="16" t="s">
        <v>86</v>
      </c>
    </row>
    <row r="223" s="2" customFormat="1">
      <c r="A223" s="37"/>
      <c r="B223" s="38"/>
      <c r="C223" s="39"/>
      <c r="D223" s="230" t="s">
        <v>137</v>
      </c>
      <c r="E223" s="39"/>
      <c r="F223" s="237" t="s">
        <v>294</v>
      </c>
      <c r="G223" s="39"/>
      <c r="H223" s="39"/>
      <c r="I223" s="232"/>
      <c r="J223" s="39"/>
      <c r="K223" s="39"/>
      <c r="L223" s="43"/>
      <c r="M223" s="233"/>
      <c r="N223" s="234"/>
      <c r="O223" s="90"/>
      <c r="P223" s="90"/>
      <c r="Q223" s="90"/>
      <c r="R223" s="90"/>
      <c r="S223" s="90"/>
      <c r="T223" s="91"/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T223" s="16" t="s">
        <v>137</v>
      </c>
      <c r="AU223" s="16" t="s">
        <v>86</v>
      </c>
    </row>
    <row r="224" s="2" customFormat="1" ht="24.15" customHeight="1">
      <c r="A224" s="37"/>
      <c r="B224" s="38"/>
      <c r="C224" s="217" t="s">
        <v>295</v>
      </c>
      <c r="D224" s="217" t="s">
        <v>119</v>
      </c>
      <c r="E224" s="218" t="s">
        <v>296</v>
      </c>
      <c r="F224" s="219" t="s">
        <v>297</v>
      </c>
      <c r="G224" s="220" t="s">
        <v>205</v>
      </c>
      <c r="H224" s="221">
        <v>120</v>
      </c>
      <c r="I224" s="222"/>
      <c r="J224" s="223">
        <f>ROUND(I224*H224,2)</f>
        <v>0</v>
      </c>
      <c r="K224" s="219" t="s">
        <v>123</v>
      </c>
      <c r="L224" s="43"/>
      <c r="M224" s="224" t="s">
        <v>1</v>
      </c>
      <c r="N224" s="225" t="s">
        <v>42</v>
      </c>
      <c r="O224" s="90"/>
      <c r="P224" s="226">
        <f>O224*H224</f>
        <v>0</v>
      </c>
      <c r="Q224" s="226">
        <v>0</v>
      </c>
      <c r="R224" s="226">
        <f>Q224*H224</f>
        <v>0</v>
      </c>
      <c r="S224" s="226">
        <v>0.001</v>
      </c>
      <c r="T224" s="227">
        <f>S224*H224</f>
        <v>0.12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28" t="s">
        <v>124</v>
      </c>
      <c r="AT224" s="228" t="s">
        <v>119</v>
      </c>
      <c r="AU224" s="228" t="s">
        <v>86</v>
      </c>
      <c r="AY224" s="16" t="s">
        <v>117</v>
      </c>
      <c r="BE224" s="229">
        <f>IF(N224="základní",J224,0)</f>
        <v>0</v>
      </c>
      <c r="BF224" s="229">
        <f>IF(N224="snížená",J224,0)</f>
        <v>0</v>
      </c>
      <c r="BG224" s="229">
        <f>IF(N224="zákl. přenesená",J224,0)</f>
        <v>0</v>
      </c>
      <c r="BH224" s="229">
        <f>IF(N224="sníž. přenesená",J224,0)</f>
        <v>0</v>
      </c>
      <c r="BI224" s="229">
        <f>IF(N224="nulová",J224,0)</f>
        <v>0</v>
      </c>
      <c r="BJ224" s="16" t="s">
        <v>21</v>
      </c>
      <c r="BK224" s="229">
        <f>ROUND(I224*H224,2)</f>
        <v>0</v>
      </c>
      <c r="BL224" s="16" t="s">
        <v>124</v>
      </c>
      <c r="BM224" s="228" t="s">
        <v>298</v>
      </c>
    </row>
    <row r="225" s="2" customFormat="1">
      <c r="A225" s="37"/>
      <c r="B225" s="38"/>
      <c r="C225" s="39"/>
      <c r="D225" s="230" t="s">
        <v>126</v>
      </c>
      <c r="E225" s="39"/>
      <c r="F225" s="231" t="s">
        <v>299</v>
      </c>
      <c r="G225" s="39"/>
      <c r="H225" s="39"/>
      <c r="I225" s="232"/>
      <c r="J225" s="39"/>
      <c r="K225" s="39"/>
      <c r="L225" s="43"/>
      <c r="M225" s="233"/>
      <c r="N225" s="234"/>
      <c r="O225" s="90"/>
      <c r="P225" s="90"/>
      <c r="Q225" s="90"/>
      <c r="R225" s="90"/>
      <c r="S225" s="90"/>
      <c r="T225" s="91"/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T225" s="16" t="s">
        <v>126</v>
      </c>
      <c r="AU225" s="16" t="s">
        <v>86</v>
      </c>
    </row>
    <row r="226" s="2" customFormat="1">
      <c r="A226" s="37"/>
      <c r="B226" s="38"/>
      <c r="C226" s="39"/>
      <c r="D226" s="235" t="s">
        <v>128</v>
      </c>
      <c r="E226" s="39"/>
      <c r="F226" s="236" t="s">
        <v>300</v>
      </c>
      <c r="G226" s="39"/>
      <c r="H226" s="39"/>
      <c r="I226" s="232"/>
      <c r="J226" s="39"/>
      <c r="K226" s="39"/>
      <c r="L226" s="43"/>
      <c r="M226" s="233"/>
      <c r="N226" s="234"/>
      <c r="O226" s="90"/>
      <c r="P226" s="90"/>
      <c r="Q226" s="90"/>
      <c r="R226" s="90"/>
      <c r="S226" s="90"/>
      <c r="T226" s="91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T226" s="16" t="s">
        <v>128</v>
      </c>
      <c r="AU226" s="16" t="s">
        <v>86</v>
      </c>
    </row>
    <row r="227" s="2" customFormat="1">
      <c r="A227" s="37"/>
      <c r="B227" s="38"/>
      <c r="C227" s="39"/>
      <c r="D227" s="230" t="s">
        <v>130</v>
      </c>
      <c r="E227" s="39"/>
      <c r="F227" s="237" t="s">
        <v>301</v>
      </c>
      <c r="G227" s="39"/>
      <c r="H227" s="39"/>
      <c r="I227" s="232"/>
      <c r="J227" s="39"/>
      <c r="K227" s="39"/>
      <c r="L227" s="43"/>
      <c r="M227" s="233"/>
      <c r="N227" s="234"/>
      <c r="O227" s="90"/>
      <c r="P227" s="90"/>
      <c r="Q227" s="90"/>
      <c r="R227" s="90"/>
      <c r="S227" s="90"/>
      <c r="T227" s="91"/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T227" s="16" t="s">
        <v>130</v>
      </c>
      <c r="AU227" s="16" t="s">
        <v>86</v>
      </c>
    </row>
    <row r="228" s="2" customFormat="1">
      <c r="A228" s="37"/>
      <c r="B228" s="38"/>
      <c r="C228" s="39"/>
      <c r="D228" s="230" t="s">
        <v>137</v>
      </c>
      <c r="E228" s="39"/>
      <c r="F228" s="237" t="s">
        <v>302</v>
      </c>
      <c r="G228" s="39"/>
      <c r="H228" s="39"/>
      <c r="I228" s="232"/>
      <c r="J228" s="39"/>
      <c r="K228" s="39"/>
      <c r="L228" s="43"/>
      <c r="M228" s="233"/>
      <c r="N228" s="234"/>
      <c r="O228" s="90"/>
      <c r="P228" s="90"/>
      <c r="Q228" s="90"/>
      <c r="R228" s="90"/>
      <c r="S228" s="90"/>
      <c r="T228" s="91"/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T228" s="16" t="s">
        <v>137</v>
      </c>
      <c r="AU228" s="16" t="s">
        <v>86</v>
      </c>
    </row>
    <row r="229" s="2" customFormat="1" ht="24.15" customHeight="1">
      <c r="A229" s="37"/>
      <c r="B229" s="38"/>
      <c r="C229" s="217" t="s">
        <v>303</v>
      </c>
      <c r="D229" s="217" t="s">
        <v>119</v>
      </c>
      <c r="E229" s="218" t="s">
        <v>304</v>
      </c>
      <c r="F229" s="219" t="s">
        <v>305</v>
      </c>
      <c r="G229" s="220" t="s">
        <v>205</v>
      </c>
      <c r="H229" s="221">
        <v>210</v>
      </c>
      <c r="I229" s="222"/>
      <c r="J229" s="223">
        <f>ROUND(I229*H229,2)</f>
        <v>0</v>
      </c>
      <c r="K229" s="219" t="s">
        <v>123</v>
      </c>
      <c r="L229" s="43"/>
      <c r="M229" s="224" t="s">
        <v>1</v>
      </c>
      <c r="N229" s="225" t="s">
        <v>42</v>
      </c>
      <c r="O229" s="90"/>
      <c r="P229" s="226">
        <f>O229*H229</f>
        <v>0</v>
      </c>
      <c r="Q229" s="226">
        <v>0</v>
      </c>
      <c r="R229" s="226">
        <f>Q229*H229</f>
        <v>0</v>
      </c>
      <c r="S229" s="226">
        <v>0.0015</v>
      </c>
      <c r="T229" s="227">
        <f>S229*H229</f>
        <v>0.315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28" t="s">
        <v>124</v>
      </c>
      <c r="AT229" s="228" t="s">
        <v>119</v>
      </c>
      <c r="AU229" s="228" t="s">
        <v>86</v>
      </c>
      <c r="AY229" s="16" t="s">
        <v>117</v>
      </c>
      <c r="BE229" s="229">
        <f>IF(N229="základní",J229,0)</f>
        <v>0</v>
      </c>
      <c r="BF229" s="229">
        <f>IF(N229="snížená",J229,0)</f>
        <v>0</v>
      </c>
      <c r="BG229" s="229">
        <f>IF(N229="zákl. přenesená",J229,0)</f>
        <v>0</v>
      </c>
      <c r="BH229" s="229">
        <f>IF(N229="sníž. přenesená",J229,0)</f>
        <v>0</v>
      </c>
      <c r="BI229" s="229">
        <f>IF(N229="nulová",J229,0)</f>
        <v>0</v>
      </c>
      <c r="BJ229" s="16" t="s">
        <v>21</v>
      </c>
      <c r="BK229" s="229">
        <f>ROUND(I229*H229,2)</f>
        <v>0</v>
      </c>
      <c r="BL229" s="16" t="s">
        <v>124</v>
      </c>
      <c r="BM229" s="228" t="s">
        <v>306</v>
      </c>
    </row>
    <row r="230" s="2" customFormat="1">
      <c r="A230" s="37"/>
      <c r="B230" s="38"/>
      <c r="C230" s="39"/>
      <c r="D230" s="230" t="s">
        <v>126</v>
      </c>
      <c r="E230" s="39"/>
      <c r="F230" s="231" t="s">
        <v>307</v>
      </c>
      <c r="G230" s="39"/>
      <c r="H230" s="39"/>
      <c r="I230" s="232"/>
      <c r="J230" s="39"/>
      <c r="K230" s="39"/>
      <c r="L230" s="43"/>
      <c r="M230" s="233"/>
      <c r="N230" s="234"/>
      <c r="O230" s="90"/>
      <c r="P230" s="90"/>
      <c r="Q230" s="90"/>
      <c r="R230" s="90"/>
      <c r="S230" s="90"/>
      <c r="T230" s="91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T230" s="16" t="s">
        <v>126</v>
      </c>
      <c r="AU230" s="16" t="s">
        <v>86</v>
      </c>
    </row>
    <row r="231" s="2" customFormat="1">
      <c r="A231" s="37"/>
      <c r="B231" s="38"/>
      <c r="C231" s="39"/>
      <c r="D231" s="235" t="s">
        <v>128</v>
      </c>
      <c r="E231" s="39"/>
      <c r="F231" s="236" t="s">
        <v>308</v>
      </c>
      <c r="G231" s="39"/>
      <c r="H231" s="39"/>
      <c r="I231" s="232"/>
      <c r="J231" s="39"/>
      <c r="K231" s="39"/>
      <c r="L231" s="43"/>
      <c r="M231" s="233"/>
      <c r="N231" s="234"/>
      <c r="O231" s="90"/>
      <c r="P231" s="90"/>
      <c r="Q231" s="90"/>
      <c r="R231" s="90"/>
      <c r="S231" s="90"/>
      <c r="T231" s="91"/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T231" s="16" t="s">
        <v>128</v>
      </c>
      <c r="AU231" s="16" t="s">
        <v>86</v>
      </c>
    </row>
    <row r="232" s="2" customFormat="1">
      <c r="A232" s="37"/>
      <c r="B232" s="38"/>
      <c r="C232" s="39"/>
      <c r="D232" s="230" t="s">
        <v>130</v>
      </c>
      <c r="E232" s="39"/>
      <c r="F232" s="237" t="s">
        <v>301</v>
      </c>
      <c r="G232" s="39"/>
      <c r="H232" s="39"/>
      <c r="I232" s="232"/>
      <c r="J232" s="39"/>
      <c r="K232" s="39"/>
      <c r="L232" s="43"/>
      <c r="M232" s="233"/>
      <c r="N232" s="234"/>
      <c r="O232" s="90"/>
      <c r="P232" s="90"/>
      <c r="Q232" s="90"/>
      <c r="R232" s="90"/>
      <c r="S232" s="90"/>
      <c r="T232" s="91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T232" s="16" t="s">
        <v>130</v>
      </c>
      <c r="AU232" s="16" t="s">
        <v>86</v>
      </c>
    </row>
    <row r="233" s="2" customFormat="1">
      <c r="A233" s="37"/>
      <c r="B233" s="38"/>
      <c r="C233" s="39"/>
      <c r="D233" s="230" t="s">
        <v>137</v>
      </c>
      <c r="E233" s="39"/>
      <c r="F233" s="237" t="s">
        <v>302</v>
      </c>
      <c r="G233" s="39"/>
      <c r="H233" s="39"/>
      <c r="I233" s="232"/>
      <c r="J233" s="39"/>
      <c r="K233" s="39"/>
      <c r="L233" s="43"/>
      <c r="M233" s="233"/>
      <c r="N233" s="234"/>
      <c r="O233" s="90"/>
      <c r="P233" s="90"/>
      <c r="Q233" s="90"/>
      <c r="R233" s="90"/>
      <c r="S233" s="90"/>
      <c r="T233" s="91"/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T233" s="16" t="s">
        <v>137</v>
      </c>
      <c r="AU233" s="16" t="s">
        <v>86</v>
      </c>
    </row>
    <row r="234" s="2" customFormat="1" ht="24.15" customHeight="1">
      <c r="A234" s="37"/>
      <c r="B234" s="38"/>
      <c r="C234" s="217" t="s">
        <v>309</v>
      </c>
      <c r="D234" s="217" t="s">
        <v>119</v>
      </c>
      <c r="E234" s="218" t="s">
        <v>310</v>
      </c>
      <c r="F234" s="219" t="s">
        <v>311</v>
      </c>
      <c r="G234" s="220" t="s">
        <v>205</v>
      </c>
      <c r="H234" s="221">
        <v>210</v>
      </c>
      <c r="I234" s="222"/>
      <c r="J234" s="223">
        <f>ROUND(I234*H234,2)</f>
        <v>0</v>
      </c>
      <c r="K234" s="219" t="s">
        <v>123</v>
      </c>
      <c r="L234" s="43"/>
      <c r="M234" s="224" t="s">
        <v>1</v>
      </c>
      <c r="N234" s="225" t="s">
        <v>42</v>
      </c>
      <c r="O234" s="90"/>
      <c r="P234" s="226">
        <f>O234*H234</f>
        <v>0</v>
      </c>
      <c r="Q234" s="226">
        <v>0</v>
      </c>
      <c r="R234" s="226">
        <f>Q234*H234</f>
        <v>0</v>
      </c>
      <c r="S234" s="226">
        <v>0.001</v>
      </c>
      <c r="T234" s="227">
        <f>S234*H234</f>
        <v>0.20999999999999999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28" t="s">
        <v>124</v>
      </c>
      <c r="AT234" s="228" t="s">
        <v>119</v>
      </c>
      <c r="AU234" s="228" t="s">
        <v>86</v>
      </c>
      <c r="AY234" s="16" t="s">
        <v>117</v>
      </c>
      <c r="BE234" s="229">
        <f>IF(N234="základní",J234,0)</f>
        <v>0</v>
      </c>
      <c r="BF234" s="229">
        <f>IF(N234="snížená",J234,0)</f>
        <v>0</v>
      </c>
      <c r="BG234" s="229">
        <f>IF(N234="zákl. přenesená",J234,0)</f>
        <v>0</v>
      </c>
      <c r="BH234" s="229">
        <f>IF(N234="sníž. přenesená",J234,0)</f>
        <v>0</v>
      </c>
      <c r="BI234" s="229">
        <f>IF(N234="nulová",J234,0)</f>
        <v>0</v>
      </c>
      <c r="BJ234" s="16" t="s">
        <v>21</v>
      </c>
      <c r="BK234" s="229">
        <f>ROUND(I234*H234,2)</f>
        <v>0</v>
      </c>
      <c r="BL234" s="16" t="s">
        <v>124</v>
      </c>
      <c r="BM234" s="228" t="s">
        <v>312</v>
      </c>
    </row>
    <row r="235" s="2" customFormat="1">
      <c r="A235" s="37"/>
      <c r="B235" s="38"/>
      <c r="C235" s="39"/>
      <c r="D235" s="230" t="s">
        <v>126</v>
      </c>
      <c r="E235" s="39"/>
      <c r="F235" s="231" t="s">
        <v>313</v>
      </c>
      <c r="G235" s="39"/>
      <c r="H235" s="39"/>
      <c r="I235" s="232"/>
      <c r="J235" s="39"/>
      <c r="K235" s="39"/>
      <c r="L235" s="43"/>
      <c r="M235" s="233"/>
      <c r="N235" s="234"/>
      <c r="O235" s="90"/>
      <c r="P235" s="90"/>
      <c r="Q235" s="90"/>
      <c r="R235" s="90"/>
      <c r="S235" s="90"/>
      <c r="T235" s="91"/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T235" s="16" t="s">
        <v>126</v>
      </c>
      <c r="AU235" s="16" t="s">
        <v>86</v>
      </c>
    </row>
    <row r="236" s="2" customFormat="1">
      <c r="A236" s="37"/>
      <c r="B236" s="38"/>
      <c r="C236" s="39"/>
      <c r="D236" s="235" t="s">
        <v>128</v>
      </c>
      <c r="E236" s="39"/>
      <c r="F236" s="236" t="s">
        <v>314</v>
      </c>
      <c r="G236" s="39"/>
      <c r="H236" s="39"/>
      <c r="I236" s="232"/>
      <c r="J236" s="39"/>
      <c r="K236" s="39"/>
      <c r="L236" s="43"/>
      <c r="M236" s="233"/>
      <c r="N236" s="234"/>
      <c r="O236" s="90"/>
      <c r="P236" s="90"/>
      <c r="Q236" s="90"/>
      <c r="R236" s="90"/>
      <c r="S236" s="90"/>
      <c r="T236" s="91"/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T236" s="16" t="s">
        <v>128</v>
      </c>
      <c r="AU236" s="16" t="s">
        <v>86</v>
      </c>
    </row>
    <row r="237" s="2" customFormat="1">
      <c r="A237" s="37"/>
      <c r="B237" s="38"/>
      <c r="C237" s="39"/>
      <c r="D237" s="230" t="s">
        <v>130</v>
      </c>
      <c r="E237" s="39"/>
      <c r="F237" s="237" t="s">
        <v>301</v>
      </c>
      <c r="G237" s="39"/>
      <c r="H237" s="39"/>
      <c r="I237" s="232"/>
      <c r="J237" s="39"/>
      <c r="K237" s="39"/>
      <c r="L237" s="43"/>
      <c r="M237" s="233"/>
      <c r="N237" s="234"/>
      <c r="O237" s="90"/>
      <c r="P237" s="90"/>
      <c r="Q237" s="90"/>
      <c r="R237" s="90"/>
      <c r="S237" s="90"/>
      <c r="T237" s="91"/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T237" s="16" t="s">
        <v>130</v>
      </c>
      <c r="AU237" s="16" t="s">
        <v>86</v>
      </c>
    </row>
    <row r="238" s="2" customFormat="1">
      <c r="A238" s="37"/>
      <c r="B238" s="38"/>
      <c r="C238" s="39"/>
      <c r="D238" s="230" t="s">
        <v>137</v>
      </c>
      <c r="E238" s="39"/>
      <c r="F238" s="237" t="s">
        <v>315</v>
      </c>
      <c r="G238" s="39"/>
      <c r="H238" s="39"/>
      <c r="I238" s="232"/>
      <c r="J238" s="39"/>
      <c r="K238" s="39"/>
      <c r="L238" s="43"/>
      <c r="M238" s="233"/>
      <c r="N238" s="234"/>
      <c r="O238" s="90"/>
      <c r="P238" s="90"/>
      <c r="Q238" s="90"/>
      <c r="R238" s="90"/>
      <c r="S238" s="90"/>
      <c r="T238" s="91"/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T238" s="16" t="s">
        <v>137</v>
      </c>
      <c r="AU238" s="16" t="s">
        <v>86</v>
      </c>
    </row>
    <row r="239" s="2" customFormat="1" ht="24.15" customHeight="1">
      <c r="A239" s="37"/>
      <c r="B239" s="38"/>
      <c r="C239" s="217" t="s">
        <v>316</v>
      </c>
      <c r="D239" s="217" t="s">
        <v>119</v>
      </c>
      <c r="E239" s="218" t="s">
        <v>317</v>
      </c>
      <c r="F239" s="219" t="s">
        <v>318</v>
      </c>
      <c r="G239" s="220" t="s">
        <v>205</v>
      </c>
      <c r="H239" s="221">
        <v>1200</v>
      </c>
      <c r="I239" s="222"/>
      <c r="J239" s="223">
        <f>ROUND(I239*H239,2)</f>
        <v>0</v>
      </c>
      <c r="K239" s="219" t="s">
        <v>123</v>
      </c>
      <c r="L239" s="43"/>
      <c r="M239" s="224" t="s">
        <v>1</v>
      </c>
      <c r="N239" s="225" t="s">
        <v>42</v>
      </c>
      <c r="O239" s="90"/>
      <c r="P239" s="226">
        <f>O239*H239</f>
        <v>0</v>
      </c>
      <c r="Q239" s="226">
        <v>0</v>
      </c>
      <c r="R239" s="226">
        <f>Q239*H239</f>
        <v>0</v>
      </c>
      <c r="S239" s="226">
        <v>0.001</v>
      </c>
      <c r="T239" s="227">
        <f>S239*H239</f>
        <v>1.2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28" t="s">
        <v>124</v>
      </c>
      <c r="AT239" s="228" t="s">
        <v>119</v>
      </c>
      <c r="AU239" s="228" t="s">
        <v>86</v>
      </c>
      <c r="AY239" s="16" t="s">
        <v>117</v>
      </c>
      <c r="BE239" s="229">
        <f>IF(N239="základní",J239,0)</f>
        <v>0</v>
      </c>
      <c r="BF239" s="229">
        <f>IF(N239="snížená",J239,0)</f>
        <v>0</v>
      </c>
      <c r="BG239" s="229">
        <f>IF(N239="zákl. přenesená",J239,0)</f>
        <v>0</v>
      </c>
      <c r="BH239" s="229">
        <f>IF(N239="sníž. přenesená",J239,0)</f>
        <v>0</v>
      </c>
      <c r="BI239" s="229">
        <f>IF(N239="nulová",J239,0)</f>
        <v>0</v>
      </c>
      <c r="BJ239" s="16" t="s">
        <v>21</v>
      </c>
      <c r="BK239" s="229">
        <f>ROUND(I239*H239,2)</f>
        <v>0</v>
      </c>
      <c r="BL239" s="16" t="s">
        <v>124</v>
      </c>
      <c r="BM239" s="228" t="s">
        <v>319</v>
      </c>
    </row>
    <row r="240" s="2" customFormat="1">
      <c r="A240" s="37"/>
      <c r="B240" s="38"/>
      <c r="C240" s="39"/>
      <c r="D240" s="230" t="s">
        <v>126</v>
      </c>
      <c r="E240" s="39"/>
      <c r="F240" s="231" t="s">
        <v>320</v>
      </c>
      <c r="G240" s="39"/>
      <c r="H240" s="39"/>
      <c r="I240" s="232"/>
      <c r="J240" s="39"/>
      <c r="K240" s="39"/>
      <c r="L240" s="43"/>
      <c r="M240" s="233"/>
      <c r="N240" s="234"/>
      <c r="O240" s="90"/>
      <c r="P240" s="90"/>
      <c r="Q240" s="90"/>
      <c r="R240" s="90"/>
      <c r="S240" s="90"/>
      <c r="T240" s="91"/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T240" s="16" t="s">
        <v>126</v>
      </c>
      <c r="AU240" s="16" t="s">
        <v>86</v>
      </c>
    </row>
    <row r="241" s="2" customFormat="1">
      <c r="A241" s="37"/>
      <c r="B241" s="38"/>
      <c r="C241" s="39"/>
      <c r="D241" s="235" t="s">
        <v>128</v>
      </c>
      <c r="E241" s="39"/>
      <c r="F241" s="236" t="s">
        <v>321</v>
      </c>
      <c r="G241" s="39"/>
      <c r="H241" s="39"/>
      <c r="I241" s="232"/>
      <c r="J241" s="39"/>
      <c r="K241" s="39"/>
      <c r="L241" s="43"/>
      <c r="M241" s="233"/>
      <c r="N241" s="234"/>
      <c r="O241" s="90"/>
      <c r="P241" s="90"/>
      <c r="Q241" s="90"/>
      <c r="R241" s="90"/>
      <c r="S241" s="90"/>
      <c r="T241" s="91"/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T241" s="16" t="s">
        <v>128</v>
      </c>
      <c r="AU241" s="16" t="s">
        <v>86</v>
      </c>
    </row>
    <row r="242" s="2" customFormat="1">
      <c r="A242" s="37"/>
      <c r="B242" s="38"/>
      <c r="C242" s="39"/>
      <c r="D242" s="230" t="s">
        <v>130</v>
      </c>
      <c r="E242" s="39"/>
      <c r="F242" s="237" t="s">
        <v>301</v>
      </c>
      <c r="G242" s="39"/>
      <c r="H242" s="39"/>
      <c r="I242" s="232"/>
      <c r="J242" s="39"/>
      <c r="K242" s="39"/>
      <c r="L242" s="43"/>
      <c r="M242" s="233"/>
      <c r="N242" s="234"/>
      <c r="O242" s="90"/>
      <c r="P242" s="90"/>
      <c r="Q242" s="90"/>
      <c r="R242" s="90"/>
      <c r="S242" s="90"/>
      <c r="T242" s="91"/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T242" s="16" t="s">
        <v>130</v>
      </c>
      <c r="AU242" s="16" t="s">
        <v>86</v>
      </c>
    </row>
    <row r="243" s="2" customFormat="1">
      <c r="A243" s="37"/>
      <c r="B243" s="38"/>
      <c r="C243" s="39"/>
      <c r="D243" s="230" t="s">
        <v>137</v>
      </c>
      <c r="E243" s="39"/>
      <c r="F243" s="237" t="s">
        <v>302</v>
      </c>
      <c r="G243" s="39"/>
      <c r="H243" s="39"/>
      <c r="I243" s="232"/>
      <c r="J243" s="39"/>
      <c r="K243" s="39"/>
      <c r="L243" s="43"/>
      <c r="M243" s="233"/>
      <c r="N243" s="234"/>
      <c r="O243" s="90"/>
      <c r="P243" s="90"/>
      <c r="Q243" s="90"/>
      <c r="R243" s="90"/>
      <c r="S243" s="90"/>
      <c r="T243" s="91"/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T243" s="16" t="s">
        <v>137</v>
      </c>
      <c r="AU243" s="16" t="s">
        <v>86</v>
      </c>
    </row>
    <row r="244" s="12" customFormat="1" ht="22.8" customHeight="1">
      <c r="A244" s="12"/>
      <c r="B244" s="201"/>
      <c r="C244" s="202"/>
      <c r="D244" s="203" t="s">
        <v>76</v>
      </c>
      <c r="E244" s="215" t="s">
        <v>322</v>
      </c>
      <c r="F244" s="215" t="s">
        <v>323</v>
      </c>
      <c r="G244" s="202"/>
      <c r="H244" s="202"/>
      <c r="I244" s="205"/>
      <c r="J244" s="216">
        <f>BK244</f>
        <v>0</v>
      </c>
      <c r="K244" s="202"/>
      <c r="L244" s="207"/>
      <c r="M244" s="208"/>
      <c r="N244" s="209"/>
      <c r="O244" s="209"/>
      <c r="P244" s="210">
        <f>SUM(P245:P262)</f>
        <v>0</v>
      </c>
      <c r="Q244" s="209"/>
      <c r="R244" s="210">
        <f>SUM(R245:R262)</f>
        <v>0</v>
      </c>
      <c r="S244" s="209"/>
      <c r="T244" s="211">
        <f>SUM(T245:T262)</f>
        <v>0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212" t="s">
        <v>21</v>
      </c>
      <c r="AT244" s="213" t="s">
        <v>76</v>
      </c>
      <c r="AU244" s="213" t="s">
        <v>21</v>
      </c>
      <c r="AY244" s="212" t="s">
        <v>117</v>
      </c>
      <c r="BK244" s="214">
        <f>SUM(BK245:BK262)</f>
        <v>0</v>
      </c>
    </row>
    <row r="245" s="2" customFormat="1" ht="44.25" customHeight="1">
      <c r="A245" s="37"/>
      <c r="B245" s="38"/>
      <c r="C245" s="217" t="s">
        <v>324</v>
      </c>
      <c r="D245" s="217" t="s">
        <v>119</v>
      </c>
      <c r="E245" s="218" t="s">
        <v>325</v>
      </c>
      <c r="F245" s="219" t="s">
        <v>326</v>
      </c>
      <c r="G245" s="220" t="s">
        <v>327</v>
      </c>
      <c r="H245" s="221">
        <v>600</v>
      </c>
      <c r="I245" s="222"/>
      <c r="J245" s="223">
        <f>ROUND(I245*H245,2)</f>
        <v>0</v>
      </c>
      <c r="K245" s="219" t="s">
        <v>123</v>
      </c>
      <c r="L245" s="43"/>
      <c r="M245" s="224" t="s">
        <v>1</v>
      </c>
      <c r="N245" s="225" t="s">
        <v>42</v>
      </c>
      <c r="O245" s="90"/>
      <c r="P245" s="226">
        <f>O245*H245</f>
        <v>0</v>
      </c>
      <c r="Q245" s="226">
        <v>0</v>
      </c>
      <c r="R245" s="226">
        <f>Q245*H245</f>
        <v>0</v>
      </c>
      <c r="S245" s="226">
        <v>0</v>
      </c>
      <c r="T245" s="227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28" t="s">
        <v>124</v>
      </c>
      <c r="AT245" s="228" t="s">
        <v>119</v>
      </c>
      <c r="AU245" s="228" t="s">
        <v>86</v>
      </c>
      <c r="AY245" s="16" t="s">
        <v>117</v>
      </c>
      <c r="BE245" s="229">
        <f>IF(N245="základní",J245,0)</f>
        <v>0</v>
      </c>
      <c r="BF245" s="229">
        <f>IF(N245="snížená",J245,0)</f>
        <v>0</v>
      </c>
      <c r="BG245" s="229">
        <f>IF(N245="zákl. přenesená",J245,0)</f>
        <v>0</v>
      </c>
      <c r="BH245" s="229">
        <f>IF(N245="sníž. přenesená",J245,0)</f>
        <v>0</v>
      </c>
      <c r="BI245" s="229">
        <f>IF(N245="nulová",J245,0)</f>
        <v>0</v>
      </c>
      <c r="BJ245" s="16" t="s">
        <v>21</v>
      </c>
      <c r="BK245" s="229">
        <f>ROUND(I245*H245,2)</f>
        <v>0</v>
      </c>
      <c r="BL245" s="16" t="s">
        <v>124</v>
      </c>
      <c r="BM245" s="228" t="s">
        <v>328</v>
      </c>
    </row>
    <row r="246" s="2" customFormat="1">
      <c r="A246" s="37"/>
      <c r="B246" s="38"/>
      <c r="C246" s="39"/>
      <c r="D246" s="230" t="s">
        <v>126</v>
      </c>
      <c r="E246" s="39"/>
      <c r="F246" s="231" t="s">
        <v>326</v>
      </c>
      <c r="G246" s="39"/>
      <c r="H246" s="39"/>
      <c r="I246" s="232"/>
      <c r="J246" s="39"/>
      <c r="K246" s="39"/>
      <c r="L246" s="43"/>
      <c r="M246" s="233"/>
      <c r="N246" s="234"/>
      <c r="O246" s="90"/>
      <c r="P246" s="90"/>
      <c r="Q246" s="90"/>
      <c r="R246" s="90"/>
      <c r="S246" s="90"/>
      <c r="T246" s="91"/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T246" s="16" t="s">
        <v>126</v>
      </c>
      <c r="AU246" s="16" t="s">
        <v>86</v>
      </c>
    </row>
    <row r="247" s="2" customFormat="1">
      <c r="A247" s="37"/>
      <c r="B247" s="38"/>
      <c r="C247" s="39"/>
      <c r="D247" s="235" t="s">
        <v>128</v>
      </c>
      <c r="E247" s="39"/>
      <c r="F247" s="236" t="s">
        <v>329</v>
      </c>
      <c r="G247" s="39"/>
      <c r="H247" s="39"/>
      <c r="I247" s="232"/>
      <c r="J247" s="39"/>
      <c r="K247" s="39"/>
      <c r="L247" s="43"/>
      <c r="M247" s="233"/>
      <c r="N247" s="234"/>
      <c r="O247" s="90"/>
      <c r="P247" s="90"/>
      <c r="Q247" s="90"/>
      <c r="R247" s="90"/>
      <c r="S247" s="90"/>
      <c r="T247" s="91"/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T247" s="16" t="s">
        <v>128</v>
      </c>
      <c r="AU247" s="16" t="s">
        <v>86</v>
      </c>
    </row>
    <row r="248" s="2" customFormat="1" ht="24.15" customHeight="1">
      <c r="A248" s="37"/>
      <c r="B248" s="38"/>
      <c r="C248" s="217" t="s">
        <v>330</v>
      </c>
      <c r="D248" s="217" t="s">
        <v>119</v>
      </c>
      <c r="E248" s="218" t="s">
        <v>331</v>
      </c>
      <c r="F248" s="219" t="s">
        <v>332</v>
      </c>
      <c r="G248" s="220" t="s">
        <v>327</v>
      </c>
      <c r="H248" s="221">
        <v>600</v>
      </c>
      <c r="I248" s="222"/>
      <c r="J248" s="223">
        <f>ROUND(I248*H248,2)</f>
        <v>0</v>
      </c>
      <c r="K248" s="219" t="s">
        <v>123</v>
      </c>
      <c r="L248" s="43"/>
      <c r="M248" s="224" t="s">
        <v>1</v>
      </c>
      <c r="N248" s="225" t="s">
        <v>42</v>
      </c>
      <c r="O248" s="90"/>
      <c r="P248" s="226">
        <f>O248*H248</f>
        <v>0</v>
      </c>
      <c r="Q248" s="226">
        <v>0</v>
      </c>
      <c r="R248" s="226">
        <f>Q248*H248</f>
        <v>0</v>
      </c>
      <c r="S248" s="226">
        <v>0</v>
      </c>
      <c r="T248" s="227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28" t="s">
        <v>124</v>
      </c>
      <c r="AT248" s="228" t="s">
        <v>119</v>
      </c>
      <c r="AU248" s="228" t="s">
        <v>86</v>
      </c>
      <c r="AY248" s="16" t="s">
        <v>117</v>
      </c>
      <c r="BE248" s="229">
        <f>IF(N248="základní",J248,0)</f>
        <v>0</v>
      </c>
      <c r="BF248" s="229">
        <f>IF(N248="snížená",J248,0)</f>
        <v>0</v>
      </c>
      <c r="BG248" s="229">
        <f>IF(N248="zákl. přenesená",J248,0)</f>
        <v>0</v>
      </c>
      <c r="BH248" s="229">
        <f>IF(N248="sníž. přenesená",J248,0)</f>
        <v>0</v>
      </c>
      <c r="BI248" s="229">
        <f>IF(N248="nulová",J248,0)</f>
        <v>0</v>
      </c>
      <c r="BJ248" s="16" t="s">
        <v>21</v>
      </c>
      <c r="BK248" s="229">
        <f>ROUND(I248*H248,2)</f>
        <v>0</v>
      </c>
      <c r="BL248" s="16" t="s">
        <v>124</v>
      </c>
      <c r="BM248" s="228" t="s">
        <v>333</v>
      </c>
    </row>
    <row r="249" s="2" customFormat="1">
      <c r="A249" s="37"/>
      <c r="B249" s="38"/>
      <c r="C249" s="39"/>
      <c r="D249" s="230" t="s">
        <v>126</v>
      </c>
      <c r="E249" s="39"/>
      <c r="F249" s="231" t="s">
        <v>334</v>
      </c>
      <c r="G249" s="39"/>
      <c r="H249" s="39"/>
      <c r="I249" s="232"/>
      <c r="J249" s="39"/>
      <c r="K249" s="39"/>
      <c r="L249" s="43"/>
      <c r="M249" s="233"/>
      <c r="N249" s="234"/>
      <c r="O249" s="90"/>
      <c r="P249" s="90"/>
      <c r="Q249" s="90"/>
      <c r="R249" s="90"/>
      <c r="S249" s="90"/>
      <c r="T249" s="91"/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T249" s="16" t="s">
        <v>126</v>
      </c>
      <c r="AU249" s="16" t="s">
        <v>86</v>
      </c>
    </row>
    <row r="250" s="2" customFormat="1">
      <c r="A250" s="37"/>
      <c r="B250" s="38"/>
      <c r="C250" s="39"/>
      <c r="D250" s="235" t="s">
        <v>128</v>
      </c>
      <c r="E250" s="39"/>
      <c r="F250" s="236" t="s">
        <v>335</v>
      </c>
      <c r="G250" s="39"/>
      <c r="H250" s="39"/>
      <c r="I250" s="232"/>
      <c r="J250" s="39"/>
      <c r="K250" s="39"/>
      <c r="L250" s="43"/>
      <c r="M250" s="233"/>
      <c r="N250" s="234"/>
      <c r="O250" s="90"/>
      <c r="P250" s="90"/>
      <c r="Q250" s="90"/>
      <c r="R250" s="90"/>
      <c r="S250" s="90"/>
      <c r="T250" s="91"/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T250" s="16" t="s">
        <v>128</v>
      </c>
      <c r="AU250" s="16" t="s">
        <v>86</v>
      </c>
    </row>
    <row r="251" s="2" customFormat="1">
      <c r="A251" s="37"/>
      <c r="B251" s="38"/>
      <c r="C251" s="39"/>
      <c r="D251" s="230" t="s">
        <v>130</v>
      </c>
      <c r="E251" s="39"/>
      <c r="F251" s="237" t="s">
        <v>336</v>
      </c>
      <c r="G251" s="39"/>
      <c r="H251" s="39"/>
      <c r="I251" s="232"/>
      <c r="J251" s="39"/>
      <c r="K251" s="39"/>
      <c r="L251" s="43"/>
      <c r="M251" s="233"/>
      <c r="N251" s="234"/>
      <c r="O251" s="90"/>
      <c r="P251" s="90"/>
      <c r="Q251" s="90"/>
      <c r="R251" s="90"/>
      <c r="S251" s="90"/>
      <c r="T251" s="91"/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T251" s="16" t="s">
        <v>130</v>
      </c>
      <c r="AU251" s="16" t="s">
        <v>86</v>
      </c>
    </row>
    <row r="252" s="2" customFormat="1" ht="16.5" customHeight="1">
      <c r="A252" s="37"/>
      <c r="B252" s="38"/>
      <c r="C252" s="217" t="s">
        <v>337</v>
      </c>
      <c r="D252" s="217" t="s">
        <v>119</v>
      </c>
      <c r="E252" s="218" t="s">
        <v>338</v>
      </c>
      <c r="F252" s="219" t="s">
        <v>339</v>
      </c>
      <c r="G252" s="220" t="s">
        <v>327</v>
      </c>
      <c r="H252" s="221">
        <v>11400</v>
      </c>
      <c r="I252" s="222"/>
      <c r="J252" s="223">
        <f>ROUND(I252*H252,2)</f>
        <v>0</v>
      </c>
      <c r="K252" s="219" t="s">
        <v>123</v>
      </c>
      <c r="L252" s="43"/>
      <c r="M252" s="224" t="s">
        <v>1</v>
      </c>
      <c r="N252" s="225" t="s">
        <v>42</v>
      </c>
      <c r="O252" s="90"/>
      <c r="P252" s="226">
        <f>O252*H252</f>
        <v>0</v>
      </c>
      <c r="Q252" s="226">
        <v>0</v>
      </c>
      <c r="R252" s="226">
        <f>Q252*H252</f>
        <v>0</v>
      </c>
      <c r="S252" s="226">
        <v>0</v>
      </c>
      <c r="T252" s="227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28" t="s">
        <v>124</v>
      </c>
      <c r="AT252" s="228" t="s">
        <v>119</v>
      </c>
      <c r="AU252" s="228" t="s">
        <v>86</v>
      </c>
      <c r="AY252" s="16" t="s">
        <v>117</v>
      </c>
      <c r="BE252" s="229">
        <f>IF(N252="základní",J252,0)</f>
        <v>0</v>
      </c>
      <c r="BF252" s="229">
        <f>IF(N252="snížená",J252,0)</f>
        <v>0</v>
      </c>
      <c r="BG252" s="229">
        <f>IF(N252="zákl. přenesená",J252,0)</f>
        <v>0</v>
      </c>
      <c r="BH252" s="229">
        <f>IF(N252="sníž. přenesená",J252,0)</f>
        <v>0</v>
      </c>
      <c r="BI252" s="229">
        <f>IF(N252="nulová",J252,0)</f>
        <v>0</v>
      </c>
      <c r="BJ252" s="16" t="s">
        <v>21</v>
      </c>
      <c r="BK252" s="229">
        <f>ROUND(I252*H252,2)</f>
        <v>0</v>
      </c>
      <c r="BL252" s="16" t="s">
        <v>124</v>
      </c>
      <c r="BM252" s="228" t="s">
        <v>340</v>
      </c>
    </row>
    <row r="253" s="2" customFormat="1">
      <c r="A253" s="37"/>
      <c r="B253" s="38"/>
      <c r="C253" s="39"/>
      <c r="D253" s="230" t="s">
        <v>126</v>
      </c>
      <c r="E253" s="39"/>
      <c r="F253" s="231" t="s">
        <v>341</v>
      </c>
      <c r="G253" s="39"/>
      <c r="H253" s="39"/>
      <c r="I253" s="232"/>
      <c r="J253" s="39"/>
      <c r="K253" s="39"/>
      <c r="L253" s="43"/>
      <c r="M253" s="233"/>
      <c r="N253" s="234"/>
      <c r="O253" s="90"/>
      <c r="P253" s="90"/>
      <c r="Q253" s="90"/>
      <c r="R253" s="90"/>
      <c r="S253" s="90"/>
      <c r="T253" s="91"/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T253" s="16" t="s">
        <v>126</v>
      </c>
      <c r="AU253" s="16" t="s">
        <v>86</v>
      </c>
    </row>
    <row r="254" s="2" customFormat="1">
      <c r="A254" s="37"/>
      <c r="B254" s="38"/>
      <c r="C254" s="39"/>
      <c r="D254" s="235" t="s">
        <v>128</v>
      </c>
      <c r="E254" s="39"/>
      <c r="F254" s="236" t="s">
        <v>342</v>
      </c>
      <c r="G254" s="39"/>
      <c r="H254" s="39"/>
      <c r="I254" s="232"/>
      <c r="J254" s="39"/>
      <c r="K254" s="39"/>
      <c r="L254" s="43"/>
      <c r="M254" s="233"/>
      <c r="N254" s="234"/>
      <c r="O254" s="90"/>
      <c r="P254" s="90"/>
      <c r="Q254" s="90"/>
      <c r="R254" s="90"/>
      <c r="S254" s="90"/>
      <c r="T254" s="91"/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T254" s="16" t="s">
        <v>128</v>
      </c>
      <c r="AU254" s="16" t="s">
        <v>86</v>
      </c>
    </row>
    <row r="255" s="2" customFormat="1">
      <c r="A255" s="37"/>
      <c r="B255" s="38"/>
      <c r="C255" s="39"/>
      <c r="D255" s="230" t="s">
        <v>130</v>
      </c>
      <c r="E255" s="39"/>
      <c r="F255" s="237" t="s">
        <v>336</v>
      </c>
      <c r="G255" s="39"/>
      <c r="H255" s="39"/>
      <c r="I255" s="232"/>
      <c r="J255" s="39"/>
      <c r="K255" s="39"/>
      <c r="L255" s="43"/>
      <c r="M255" s="233"/>
      <c r="N255" s="234"/>
      <c r="O255" s="90"/>
      <c r="P255" s="90"/>
      <c r="Q255" s="90"/>
      <c r="R255" s="90"/>
      <c r="S255" s="90"/>
      <c r="T255" s="91"/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T255" s="16" t="s">
        <v>130</v>
      </c>
      <c r="AU255" s="16" t="s">
        <v>86</v>
      </c>
    </row>
    <row r="256" s="14" customFormat="1">
      <c r="A256" s="14"/>
      <c r="B256" s="249"/>
      <c r="C256" s="250"/>
      <c r="D256" s="230" t="s">
        <v>188</v>
      </c>
      <c r="E256" s="251" t="s">
        <v>1</v>
      </c>
      <c r="F256" s="252" t="s">
        <v>343</v>
      </c>
      <c r="G256" s="250"/>
      <c r="H256" s="251" t="s">
        <v>1</v>
      </c>
      <c r="I256" s="253"/>
      <c r="J256" s="250"/>
      <c r="K256" s="250"/>
      <c r="L256" s="254"/>
      <c r="M256" s="255"/>
      <c r="N256" s="256"/>
      <c r="O256" s="256"/>
      <c r="P256" s="256"/>
      <c r="Q256" s="256"/>
      <c r="R256" s="256"/>
      <c r="S256" s="256"/>
      <c r="T256" s="257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8" t="s">
        <v>188</v>
      </c>
      <c r="AU256" s="258" t="s">
        <v>86</v>
      </c>
      <c r="AV256" s="14" t="s">
        <v>21</v>
      </c>
      <c r="AW256" s="14" t="s">
        <v>34</v>
      </c>
      <c r="AX256" s="14" t="s">
        <v>77</v>
      </c>
      <c r="AY256" s="258" t="s">
        <v>117</v>
      </c>
    </row>
    <row r="257" s="13" customFormat="1">
      <c r="A257" s="13"/>
      <c r="B257" s="238"/>
      <c r="C257" s="239"/>
      <c r="D257" s="230" t="s">
        <v>188</v>
      </c>
      <c r="E257" s="240" t="s">
        <v>1</v>
      </c>
      <c r="F257" s="241" t="s">
        <v>344</v>
      </c>
      <c r="G257" s="239"/>
      <c r="H257" s="242">
        <v>11400</v>
      </c>
      <c r="I257" s="243"/>
      <c r="J257" s="239"/>
      <c r="K257" s="239"/>
      <c r="L257" s="244"/>
      <c r="M257" s="245"/>
      <c r="N257" s="246"/>
      <c r="O257" s="246"/>
      <c r="P257" s="246"/>
      <c r="Q257" s="246"/>
      <c r="R257" s="246"/>
      <c r="S257" s="246"/>
      <c r="T257" s="247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8" t="s">
        <v>188</v>
      </c>
      <c r="AU257" s="248" t="s">
        <v>86</v>
      </c>
      <c r="AV257" s="13" t="s">
        <v>86</v>
      </c>
      <c r="AW257" s="13" t="s">
        <v>34</v>
      </c>
      <c r="AX257" s="13" t="s">
        <v>21</v>
      </c>
      <c r="AY257" s="248" t="s">
        <v>117</v>
      </c>
    </row>
    <row r="258" s="2" customFormat="1" ht="24.15" customHeight="1">
      <c r="A258" s="37"/>
      <c r="B258" s="38"/>
      <c r="C258" s="217" t="s">
        <v>345</v>
      </c>
      <c r="D258" s="217" t="s">
        <v>119</v>
      </c>
      <c r="E258" s="218" t="s">
        <v>346</v>
      </c>
      <c r="F258" s="219" t="s">
        <v>347</v>
      </c>
      <c r="G258" s="220" t="s">
        <v>327</v>
      </c>
      <c r="H258" s="221">
        <v>600</v>
      </c>
      <c r="I258" s="222"/>
      <c r="J258" s="223">
        <f>ROUND(I258*H258,2)</f>
        <v>0</v>
      </c>
      <c r="K258" s="219" t="s">
        <v>123</v>
      </c>
      <c r="L258" s="43"/>
      <c r="M258" s="224" t="s">
        <v>1</v>
      </c>
      <c r="N258" s="225" t="s">
        <v>42</v>
      </c>
      <c r="O258" s="90"/>
      <c r="P258" s="226">
        <f>O258*H258</f>
        <v>0</v>
      </c>
      <c r="Q258" s="226">
        <v>0</v>
      </c>
      <c r="R258" s="226">
        <f>Q258*H258</f>
        <v>0</v>
      </c>
      <c r="S258" s="226">
        <v>0</v>
      </c>
      <c r="T258" s="227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228" t="s">
        <v>124</v>
      </c>
      <c r="AT258" s="228" t="s">
        <v>119</v>
      </c>
      <c r="AU258" s="228" t="s">
        <v>86</v>
      </c>
      <c r="AY258" s="16" t="s">
        <v>117</v>
      </c>
      <c r="BE258" s="229">
        <f>IF(N258="základní",J258,0)</f>
        <v>0</v>
      </c>
      <c r="BF258" s="229">
        <f>IF(N258="snížená",J258,0)</f>
        <v>0</v>
      </c>
      <c r="BG258" s="229">
        <f>IF(N258="zákl. přenesená",J258,0)</f>
        <v>0</v>
      </c>
      <c r="BH258" s="229">
        <f>IF(N258="sníž. přenesená",J258,0)</f>
        <v>0</v>
      </c>
      <c r="BI258" s="229">
        <f>IF(N258="nulová",J258,0)</f>
        <v>0</v>
      </c>
      <c r="BJ258" s="16" t="s">
        <v>21</v>
      </c>
      <c r="BK258" s="229">
        <f>ROUND(I258*H258,2)</f>
        <v>0</v>
      </c>
      <c r="BL258" s="16" t="s">
        <v>124</v>
      </c>
      <c r="BM258" s="228" t="s">
        <v>348</v>
      </c>
    </row>
    <row r="259" s="2" customFormat="1">
      <c r="A259" s="37"/>
      <c r="B259" s="38"/>
      <c r="C259" s="39"/>
      <c r="D259" s="230" t="s">
        <v>126</v>
      </c>
      <c r="E259" s="39"/>
      <c r="F259" s="231" t="s">
        <v>349</v>
      </c>
      <c r="G259" s="39"/>
      <c r="H259" s="39"/>
      <c r="I259" s="232"/>
      <c r="J259" s="39"/>
      <c r="K259" s="39"/>
      <c r="L259" s="43"/>
      <c r="M259" s="233"/>
      <c r="N259" s="234"/>
      <c r="O259" s="90"/>
      <c r="P259" s="90"/>
      <c r="Q259" s="90"/>
      <c r="R259" s="90"/>
      <c r="S259" s="90"/>
      <c r="T259" s="91"/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T259" s="16" t="s">
        <v>126</v>
      </c>
      <c r="AU259" s="16" t="s">
        <v>86</v>
      </c>
    </row>
    <row r="260" s="2" customFormat="1">
      <c r="A260" s="37"/>
      <c r="B260" s="38"/>
      <c r="C260" s="39"/>
      <c r="D260" s="235" t="s">
        <v>128</v>
      </c>
      <c r="E260" s="39"/>
      <c r="F260" s="236" t="s">
        <v>350</v>
      </c>
      <c r="G260" s="39"/>
      <c r="H260" s="39"/>
      <c r="I260" s="232"/>
      <c r="J260" s="39"/>
      <c r="K260" s="39"/>
      <c r="L260" s="43"/>
      <c r="M260" s="233"/>
      <c r="N260" s="234"/>
      <c r="O260" s="90"/>
      <c r="P260" s="90"/>
      <c r="Q260" s="90"/>
      <c r="R260" s="90"/>
      <c r="S260" s="90"/>
      <c r="T260" s="91"/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T260" s="16" t="s">
        <v>128</v>
      </c>
      <c r="AU260" s="16" t="s">
        <v>86</v>
      </c>
    </row>
    <row r="261" s="2" customFormat="1">
      <c r="A261" s="37"/>
      <c r="B261" s="38"/>
      <c r="C261" s="39"/>
      <c r="D261" s="230" t="s">
        <v>130</v>
      </c>
      <c r="E261" s="39"/>
      <c r="F261" s="237" t="s">
        <v>351</v>
      </c>
      <c r="G261" s="39"/>
      <c r="H261" s="39"/>
      <c r="I261" s="232"/>
      <c r="J261" s="39"/>
      <c r="K261" s="39"/>
      <c r="L261" s="43"/>
      <c r="M261" s="233"/>
      <c r="N261" s="234"/>
      <c r="O261" s="90"/>
      <c r="P261" s="90"/>
      <c r="Q261" s="90"/>
      <c r="R261" s="90"/>
      <c r="S261" s="90"/>
      <c r="T261" s="91"/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T261" s="16" t="s">
        <v>130</v>
      </c>
      <c r="AU261" s="16" t="s">
        <v>86</v>
      </c>
    </row>
    <row r="262" s="2" customFormat="1">
      <c r="A262" s="37"/>
      <c r="B262" s="38"/>
      <c r="C262" s="39"/>
      <c r="D262" s="230" t="s">
        <v>137</v>
      </c>
      <c r="E262" s="39"/>
      <c r="F262" s="237" t="s">
        <v>352</v>
      </c>
      <c r="G262" s="39"/>
      <c r="H262" s="39"/>
      <c r="I262" s="232"/>
      <c r="J262" s="39"/>
      <c r="K262" s="39"/>
      <c r="L262" s="43"/>
      <c r="M262" s="259"/>
      <c r="N262" s="260"/>
      <c r="O262" s="261"/>
      <c r="P262" s="261"/>
      <c r="Q262" s="261"/>
      <c r="R262" s="261"/>
      <c r="S262" s="261"/>
      <c r="T262" s="262"/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T262" s="16" t="s">
        <v>137</v>
      </c>
      <c r="AU262" s="16" t="s">
        <v>86</v>
      </c>
    </row>
    <row r="263" s="2" customFormat="1" ht="6.96" customHeight="1">
      <c r="A263" s="37"/>
      <c r="B263" s="65"/>
      <c r="C263" s="66"/>
      <c r="D263" s="66"/>
      <c r="E263" s="66"/>
      <c r="F263" s="66"/>
      <c r="G263" s="66"/>
      <c r="H263" s="66"/>
      <c r="I263" s="66"/>
      <c r="J263" s="66"/>
      <c r="K263" s="66"/>
      <c r="L263" s="43"/>
      <c r="M263" s="37"/>
      <c r="O263" s="37"/>
      <c r="P263" s="37"/>
      <c r="Q263" s="37"/>
      <c r="R263" s="37"/>
      <c r="S263" s="37"/>
      <c r="T263" s="37"/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</row>
  </sheetData>
  <sheetProtection sheet="1" autoFilter="0" formatColumns="0" formatRows="0" objects="1" scenarios="1" spinCount="100000" saltValue="X0iqvUN/ISm7L/YuhLJNkvw+r9pInqv0DVUG7eUPEm2OXZ4hfpF5jC5oW5joqLdNmypv4ElXKa8TXOpVv8nJnQ==" hashValue="RYoNnEPJe1LqG/Vmg53paH9FMhbsu5fHDYYzSFbMkp/HBQUcyJebEqy1EXAPL+ctwCcZUCM81SfRUp2jUwelkg==" algorithmName="SHA-512" password="CC35"/>
  <autoFilter ref="C119:K262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hyperlinks>
    <hyperlink ref="F125" r:id="rId1" display="https://podminky.urs.cz/item/CS_URS_2023_02/111203201"/>
    <hyperlink ref="F129" r:id="rId2" display="https://podminky.urs.cz/item/CS_URS_2023_02/111211101"/>
    <hyperlink ref="F133" r:id="rId3" display="https://podminky.urs.cz/item/CS_URS_2023_02/111211201"/>
    <hyperlink ref="F137" r:id="rId4" display="https://podminky.urs.cz/item/CS_URS_2023_02/111251101"/>
    <hyperlink ref="F141" r:id="rId5" display="https://podminky.urs.cz/item/CS_URS_2023_02/111251102"/>
    <hyperlink ref="F145" r:id="rId6" display="https://podminky.urs.cz/item/CS_URS_2023_02/111251201"/>
    <hyperlink ref="F149" r:id="rId7" display="https://podminky.urs.cz/item/CS_URS_2023_02/111251202"/>
    <hyperlink ref="F153" r:id="rId8" display="https://podminky.urs.cz/item/CS_URS_2023_02/112101101"/>
    <hyperlink ref="F157" r:id="rId9" display="https://podminky.urs.cz/item/CS_URS_2023_02/112101102"/>
    <hyperlink ref="F160" r:id="rId10" display="https://podminky.urs.cz/item/CS_URS_2023_02/112155311"/>
    <hyperlink ref="F164" r:id="rId11" display="https://podminky.urs.cz/item/CS_URS_2023_02/112251101"/>
    <hyperlink ref="F167" r:id="rId12" display="https://podminky.urs.cz/item/CS_URS_2023_02/112251102"/>
    <hyperlink ref="F170" r:id="rId13" display="https://podminky.urs.cz/item/CS_URS_2023_02/171111105"/>
    <hyperlink ref="F174" r:id="rId14" display="https://podminky.urs.cz/item/CS_URS_2023_02/171151112"/>
    <hyperlink ref="F178" r:id="rId15" display="https://podminky.urs.cz/item/CS_URS_2023_02/171211101"/>
    <hyperlink ref="F182" r:id="rId16" display="https://podminky.urs.cz/item/CS_URS_2023_02/171251101"/>
    <hyperlink ref="F187" r:id="rId17" display="https://podminky.urs.cz/item/CS_URS_2023_02/938111111"/>
    <hyperlink ref="F191" r:id="rId18" display="https://podminky.urs.cz/item/CS_URS_2023_02/938121111"/>
    <hyperlink ref="F194" r:id="rId19" display="https://podminky.urs.cz/item/CS_URS_2023_02/938122111"/>
    <hyperlink ref="F197" r:id="rId20" display="https://podminky.urs.cz/item/CS_URS_2023_02/938122112"/>
    <hyperlink ref="F200" r:id="rId21" display="https://podminky.urs.cz/item/CS_URS_2023_02/938122211"/>
    <hyperlink ref="F203" r:id="rId22" display="https://podminky.urs.cz/item/CS_URS_2023_02/938131111"/>
    <hyperlink ref="F206" r:id="rId23" display="https://podminky.urs.cz/item/CS_URS_2023_02/938902201"/>
    <hyperlink ref="F210" r:id="rId24" display="https://podminky.urs.cz/item/CS_URS_2023_02/938902202"/>
    <hyperlink ref="F214" r:id="rId25" display="https://podminky.urs.cz/item/CS_URS_2023_02/938902204"/>
    <hyperlink ref="F218" r:id="rId26" display="https://podminky.urs.cz/item/CS_URS_2023_02/938902206"/>
    <hyperlink ref="F222" r:id="rId27" display="https://podminky.urs.cz/item/CS_URS_2023_02/952904111"/>
    <hyperlink ref="F226" r:id="rId28" display="https://podminky.urs.cz/item/CS_URS_2023_02/952904121"/>
    <hyperlink ref="F231" r:id="rId29" display="https://podminky.urs.cz/item/CS_URS_2023_02/952904122"/>
    <hyperlink ref="F236" r:id="rId30" display="https://podminky.urs.cz/item/CS_URS_2023_02/952904151"/>
    <hyperlink ref="F241" r:id="rId31" display="https://podminky.urs.cz/item/CS_URS_2023_02/952904152"/>
    <hyperlink ref="F247" r:id="rId32" display="https://podminky.urs.cz/item/CS_URS_2023_02/997013873"/>
    <hyperlink ref="F250" r:id="rId33" display="https://podminky.urs.cz/item/CS_URS_2023_02/997211511"/>
    <hyperlink ref="F254" r:id="rId34" display="https://podminky.urs.cz/item/CS_URS_2023_02/997211519"/>
    <hyperlink ref="F260" r:id="rId35" display="https://podminky.urs.cz/item/CS_URS_2023_02/9972216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6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89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86</v>
      </c>
    </row>
    <row r="4" s="1" customFormat="1" ht="24.96" customHeight="1">
      <c r="B4" s="19"/>
      <c r="D4" s="137" t="s">
        <v>90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26.25" customHeight="1">
      <c r="B7" s="19"/>
      <c r="E7" s="140" t="str">
        <f>'Rekapitulace zakázky'!K6</f>
        <v>ÚDRŽBA VYŠŠÍ ZELENĚ V OBVODU OŘ ÚSTÍ N.L. 2023-2025 - OBLAST Č. 4 Správa mostů a tunelů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91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353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19</v>
      </c>
      <c r="E11" s="37"/>
      <c r="F11" s="142" t="s">
        <v>1</v>
      </c>
      <c r="G11" s="37"/>
      <c r="H11" s="37"/>
      <c r="I11" s="139" t="s">
        <v>20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22</v>
      </c>
      <c r="E12" s="37"/>
      <c r="F12" s="142" t="s">
        <v>23</v>
      </c>
      <c r="G12" s="37"/>
      <c r="H12" s="37"/>
      <c r="I12" s="139" t="s">
        <v>24</v>
      </c>
      <c r="J12" s="143" t="str">
        <f>'Rekapitulace zakázky'!AN8</f>
        <v>2. 10. 2023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28</v>
      </c>
      <c r="E14" s="37"/>
      <c r="F14" s="37"/>
      <c r="G14" s="37"/>
      <c r="H14" s="37"/>
      <c r="I14" s="139" t="s">
        <v>29</v>
      </c>
      <c r="J14" s="142" t="str">
        <f>IF('Rekapitulace zakázky'!AN10="","",'Rekapitulace zakázky'!AN10)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zakázky'!E11="","",'Rekapitulace zakázky'!E11)</f>
        <v xml:space="preserve"> </v>
      </c>
      <c r="F15" s="37"/>
      <c r="G15" s="37"/>
      <c r="H15" s="37"/>
      <c r="I15" s="139" t="s">
        <v>30</v>
      </c>
      <c r="J15" s="142" t="str">
        <f>IF('Rekapitulace zakázky'!AN11="","",'Rekapitulace zakázky'!AN11)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31</v>
      </c>
      <c r="E17" s="37"/>
      <c r="F17" s="37"/>
      <c r="G17" s="37"/>
      <c r="H17" s="37"/>
      <c r="I17" s="139" t="s">
        <v>29</v>
      </c>
      <c r="J17" s="32" t="str">
        <f>'Rekapitulace zakázky'!AN13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zakázky'!E14</f>
        <v>Vyplň údaj</v>
      </c>
      <c r="F18" s="142"/>
      <c r="G18" s="142"/>
      <c r="H18" s="142"/>
      <c r="I18" s="139" t="s">
        <v>30</v>
      </c>
      <c r="J18" s="32" t="str">
        <f>'Rekapitulace zakázky'!AN14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33</v>
      </c>
      <c r="E20" s="37"/>
      <c r="F20" s="37"/>
      <c r="G20" s="37"/>
      <c r="H20" s="37"/>
      <c r="I20" s="139" t="s">
        <v>29</v>
      </c>
      <c r="J20" s="142" t="str">
        <f>IF('Rekapitulace zakázky'!AN16="","",'Rekapitulace zakázky'!AN16)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zakázky'!E17="","",'Rekapitulace zakázky'!E17)</f>
        <v xml:space="preserve"> </v>
      </c>
      <c r="F21" s="37"/>
      <c r="G21" s="37"/>
      <c r="H21" s="37"/>
      <c r="I21" s="139" t="s">
        <v>30</v>
      </c>
      <c r="J21" s="142" t="str">
        <f>IF('Rekapitulace zakázky'!AN17="","",'Rekapitulace zakázky'!AN17)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35</v>
      </c>
      <c r="E23" s="37"/>
      <c r="F23" s="37"/>
      <c r="G23" s="37"/>
      <c r="H23" s="37"/>
      <c r="I23" s="139" t="s">
        <v>29</v>
      </c>
      <c r="J23" s="142" t="str">
        <f>IF('Rekapitulace zakázky'!AN19="","",'Rekapitulace zakázky'!AN19)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zakázky'!E20="","",'Rekapitulace zakázky'!E20)</f>
        <v xml:space="preserve"> </v>
      </c>
      <c r="F24" s="37"/>
      <c r="G24" s="37"/>
      <c r="H24" s="37"/>
      <c r="I24" s="139" t="s">
        <v>30</v>
      </c>
      <c r="J24" s="142" t="str">
        <f>IF('Rekapitulace zakázky'!AN20="","",'Rekapitulace zakázky'!AN20)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36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37</v>
      </c>
      <c r="E30" s="37"/>
      <c r="F30" s="37"/>
      <c r="G30" s="37"/>
      <c r="H30" s="37"/>
      <c r="I30" s="37"/>
      <c r="J30" s="150">
        <f>ROUND(J121,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39</v>
      </c>
      <c r="G32" s="37"/>
      <c r="H32" s="37"/>
      <c r="I32" s="151" t="s">
        <v>38</v>
      </c>
      <c r="J32" s="151" t="s">
        <v>40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41</v>
      </c>
      <c r="E33" s="139" t="s">
        <v>42</v>
      </c>
      <c r="F33" s="153">
        <f>ROUND((SUM(BE121:BE142)),  2)</f>
        <v>0</v>
      </c>
      <c r="G33" s="37"/>
      <c r="H33" s="37"/>
      <c r="I33" s="154">
        <v>0.20999999999999999</v>
      </c>
      <c r="J33" s="153">
        <f>ROUND(((SUM(BE121:BE142))*I33),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43</v>
      </c>
      <c r="F34" s="153">
        <f>ROUND((SUM(BF121:BF142)),  2)</f>
        <v>0</v>
      </c>
      <c r="G34" s="37"/>
      <c r="H34" s="37"/>
      <c r="I34" s="154">
        <v>0.14999999999999999</v>
      </c>
      <c r="J34" s="153">
        <f>ROUND(((SUM(BF121:BF142))*I34),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44</v>
      </c>
      <c r="F35" s="153">
        <f>ROUND((SUM(BG121:BG142)),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45</v>
      </c>
      <c r="F36" s="153">
        <f>ROUND((SUM(BH121:BH142)),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46</v>
      </c>
      <c r="F37" s="153">
        <f>ROUND((SUM(BI121:BI142)),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47</v>
      </c>
      <c r="E39" s="157"/>
      <c r="F39" s="157"/>
      <c r="G39" s="158" t="s">
        <v>48</v>
      </c>
      <c r="H39" s="159" t="s">
        <v>49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50</v>
      </c>
      <c r="E50" s="163"/>
      <c r="F50" s="163"/>
      <c r="G50" s="162" t="s">
        <v>51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52</v>
      </c>
      <c r="E61" s="165"/>
      <c r="F61" s="166" t="s">
        <v>53</v>
      </c>
      <c r="G61" s="164" t="s">
        <v>52</v>
      </c>
      <c r="H61" s="165"/>
      <c r="I61" s="165"/>
      <c r="J61" s="167" t="s">
        <v>53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54</v>
      </c>
      <c r="E65" s="168"/>
      <c r="F65" s="168"/>
      <c r="G65" s="162" t="s">
        <v>55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52</v>
      </c>
      <c r="E76" s="165"/>
      <c r="F76" s="166" t="s">
        <v>53</v>
      </c>
      <c r="G76" s="164" t="s">
        <v>52</v>
      </c>
      <c r="H76" s="165"/>
      <c r="I76" s="165"/>
      <c r="J76" s="167" t="s">
        <v>53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93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9"/>
      <c r="D85" s="39"/>
      <c r="E85" s="173" t="str">
        <f>E7</f>
        <v>ÚDRŽBA VYŠŠÍ ZELENĚ V OBVODU OŘ ÚSTÍ N.L. 2023-2025 - OBLAST Č. 4 Správa mostů a tunelů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91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002 - VRN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22</v>
      </c>
      <c r="D89" s="39"/>
      <c r="E89" s="39"/>
      <c r="F89" s="26" t="str">
        <f>F12</f>
        <v xml:space="preserve"> </v>
      </c>
      <c r="G89" s="39"/>
      <c r="H89" s="39"/>
      <c r="I89" s="31" t="s">
        <v>24</v>
      </c>
      <c r="J89" s="78" t="str">
        <f>IF(J12="","",J12)</f>
        <v>2. 10. 2023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28</v>
      </c>
      <c r="D91" s="39"/>
      <c r="E91" s="39"/>
      <c r="F91" s="26" t="str">
        <f>E15</f>
        <v xml:space="preserve"> </v>
      </c>
      <c r="G91" s="39"/>
      <c r="H91" s="39"/>
      <c r="I91" s="31" t="s">
        <v>33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31</v>
      </c>
      <c r="D92" s="39"/>
      <c r="E92" s="39"/>
      <c r="F92" s="26" t="str">
        <f>IF(E18="","",E18)</f>
        <v>Vyplň údaj</v>
      </c>
      <c r="G92" s="39"/>
      <c r="H92" s="39"/>
      <c r="I92" s="31" t="s">
        <v>35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94</v>
      </c>
      <c r="D94" s="175"/>
      <c r="E94" s="175"/>
      <c r="F94" s="175"/>
      <c r="G94" s="175"/>
      <c r="H94" s="175"/>
      <c r="I94" s="175"/>
      <c r="J94" s="176" t="s">
        <v>95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96</v>
      </c>
      <c r="D96" s="39"/>
      <c r="E96" s="39"/>
      <c r="F96" s="39"/>
      <c r="G96" s="39"/>
      <c r="H96" s="39"/>
      <c r="I96" s="39"/>
      <c r="J96" s="109">
        <f>J121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97</v>
      </c>
    </row>
    <row r="97" s="9" customFormat="1" ht="24.96" customHeight="1">
      <c r="A97" s="9"/>
      <c r="B97" s="178"/>
      <c r="C97" s="179"/>
      <c r="D97" s="180" t="s">
        <v>354</v>
      </c>
      <c r="E97" s="181"/>
      <c r="F97" s="181"/>
      <c r="G97" s="181"/>
      <c r="H97" s="181"/>
      <c r="I97" s="181"/>
      <c r="J97" s="182">
        <f>J122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355</v>
      </c>
      <c r="E98" s="187"/>
      <c r="F98" s="187"/>
      <c r="G98" s="187"/>
      <c r="H98" s="187"/>
      <c r="I98" s="187"/>
      <c r="J98" s="188">
        <f>J123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356</v>
      </c>
      <c r="E99" s="187"/>
      <c r="F99" s="187"/>
      <c r="G99" s="187"/>
      <c r="H99" s="187"/>
      <c r="I99" s="187"/>
      <c r="J99" s="188">
        <f>J128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357</v>
      </c>
      <c r="E100" s="187"/>
      <c r="F100" s="187"/>
      <c r="G100" s="187"/>
      <c r="H100" s="187"/>
      <c r="I100" s="187"/>
      <c r="J100" s="188">
        <f>J133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358</v>
      </c>
      <c r="E101" s="187"/>
      <c r="F101" s="187"/>
      <c r="G101" s="187"/>
      <c r="H101" s="187"/>
      <c r="I101" s="187"/>
      <c r="J101" s="188">
        <f>J138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7"/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s="2" customFormat="1" ht="6.96" customHeight="1">
      <c r="A103" s="37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7" s="2" customFormat="1" ht="6.96" customHeight="1">
      <c r="A107" s="37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4.96" customHeight="1">
      <c r="A108" s="37"/>
      <c r="B108" s="38"/>
      <c r="C108" s="22" t="s">
        <v>102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16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26.25" customHeight="1">
      <c r="A111" s="37"/>
      <c r="B111" s="38"/>
      <c r="C111" s="39"/>
      <c r="D111" s="39"/>
      <c r="E111" s="173" t="str">
        <f>E7</f>
        <v>ÚDRŽBA VYŠŠÍ ZELENĚ V OBVODU OŘ ÚSTÍ N.L. 2023-2025 - OBLAST Č. 4 Správa mostů a tunelů</v>
      </c>
      <c r="F111" s="31"/>
      <c r="G111" s="31"/>
      <c r="H111" s="31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91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9"/>
      <c r="D113" s="39"/>
      <c r="E113" s="75" t="str">
        <f>E9</f>
        <v>002 - VRN</v>
      </c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22</v>
      </c>
      <c r="D115" s="39"/>
      <c r="E115" s="39"/>
      <c r="F115" s="26" t="str">
        <f>F12</f>
        <v xml:space="preserve"> </v>
      </c>
      <c r="G115" s="39"/>
      <c r="H115" s="39"/>
      <c r="I115" s="31" t="s">
        <v>24</v>
      </c>
      <c r="J115" s="78" t="str">
        <f>IF(J12="","",J12)</f>
        <v>2. 10. 2023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28</v>
      </c>
      <c r="D117" s="39"/>
      <c r="E117" s="39"/>
      <c r="F117" s="26" t="str">
        <f>E15</f>
        <v xml:space="preserve"> </v>
      </c>
      <c r="G117" s="39"/>
      <c r="H117" s="39"/>
      <c r="I117" s="31" t="s">
        <v>33</v>
      </c>
      <c r="J117" s="35" t="str">
        <f>E21</f>
        <v xml:space="preserve"> 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31</v>
      </c>
      <c r="D118" s="39"/>
      <c r="E118" s="39"/>
      <c r="F118" s="26" t="str">
        <f>IF(E18="","",E18)</f>
        <v>Vyplň údaj</v>
      </c>
      <c r="G118" s="39"/>
      <c r="H118" s="39"/>
      <c r="I118" s="31" t="s">
        <v>35</v>
      </c>
      <c r="J118" s="35" t="str">
        <f>E24</f>
        <v xml:space="preserve"> 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0.32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11" customFormat="1" ht="29.28" customHeight="1">
      <c r="A120" s="190"/>
      <c r="B120" s="191"/>
      <c r="C120" s="192" t="s">
        <v>103</v>
      </c>
      <c r="D120" s="193" t="s">
        <v>62</v>
      </c>
      <c r="E120" s="193" t="s">
        <v>58</v>
      </c>
      <c r="F120" s="193" t="s">
        <v>59</v>
      </c>
      <c r="G120" s="193" t="s">
        <v>104</v>
      </c>
      <c r="H120" s="193" t="s">
        <v>105</v>
      </c>
      <c r="I120" s="193" t="s">
        <v>106</v>
      </c>
      <c r="J120" s="193" t="s">
        <v>95</v>
      </c>
      <c r="K120" s="194" t="s">
        <v>107</v>
      </c>
      <c r="L120" s="195"/>
      <c r="M120" s="99" t="s">
        <v>1</v>
      </c>
      <c r="N120" s="100" t="s">
        <v>41</v>
      </c>
      <c r="O120" s="100" t="s">
        <v>108</v>
      </c>
      <c r="P120" s="100" t="s">
        <v>109</v>
      </c>
      <c r="Q120" s="100" t="s">
        <v>110</v>
      </c>
      <c r="R120" s="100" t="s">
        <v>111</v>
      </c>
      <c r="S120" s="100" t="s">
        <v>112</v>
      </c>
      <c r="T120" s="101" t="s">
        <v>113</v>
      </c>
      <c r="U120" s="190"/>
      <c r="V120" s="190"/>
      <c r="W120" s="190"/>
      <c r="X120" s="190"/>
      <c r="Y120" s="190"/>
      <c r="Z120" s="190"/>
      <c r="AA120" s="190"/>
      <c r="AB120" s="190"/>
      <c r="AC120" s="190"/>
      <c r="AD120" s="190"/>
      <c r="AE120" s="190"/>
    </row>
    <row r="121" s="2" customFormat="1" ht="22.8" customHeight="1">
      <c r="A121" s="37"/>
      <c r="B121" s="38"/>
      <c r="C121" s="106" t="s">
        <v>114</v>
      </c>
      <c r="D121" s="39"/>
      <c r="E121" s="39"/>
      <c r="F121" s="39"/>
      <c r="G121" s="39"/>
      <c r="H121" s="39"/>
      <c r="I121" s="39"/>
      <c r="J121" s="196">
        <f>BK121</f>
        <v>0</v>
      </c>
      <c r="K121" s="39"/>
      <c r="L121" s="43"/>
      <c r="M121" s="102"/>
      <c r="N121" s="197"/>
      <c r="O121" s="103"/>
      <c r="P121" s="198">
        <f>P122</f>
        <v>0</v>
      </c>
      <c r="Q121" s="103"/>
      <c r="R121" s="198">
        <f>R122</f>
        <v>0</v>
      </c>
      <c r="S121" s="103"/>
      <c r="T121" s="199">
        <f>T122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76</v>
      </c>
      <c r="AU121" s="16" t="s">
        <v>97</v>
      </c>
      <c r="BK121" s="200">
        <f>BK122</f>
        <v>0</v>
      </c>
    </row>
    <row r="122" s="12" customFormat="1" ht="25.92" customHeight="1">
      <c r="A122" s="12"/>
      <c r="B122" s="201"/>
      <c r="C122" s="202"/>
      <c r="D122" s="203" t="s">
        <v>76</v>
      </c>
      <c r="E122" s="204" t="s">
        <v>88</v>
      </c>
      <c r="F122" s="204" t="s">
        <v>359</v>
      </c>
      <c r="G122" s="202"/>
      <c r="H122" s="202"/>
      <c r="I122" s="205"/>
      <c r="J122" s="206">
        <f>BK122</f>
        <v>0</v>
      </c>
      <c r="K122" s="202"/>
      <c r="L122" s="207"/>
      <c r="M122" s="208"/>
      <c r="N122" s="209"/>
      <c r="O122" s="209"/>
      <c r="P122" s="210">
        <f>P123+P128+P133+P138</f>
        <v>0</v>
      </c>
      <c r="Q122" s="209"/>
      <c r="R122" s="210">
        <f>R123+R128+R133+R138</f>
        <v>0</v>
      </c>
      <c r="S122" s="209"/>
      <c r="T122" s="211">
        <f>T123+T128+T133+T138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2" t="s">
        <v>151</v>
      </c>
      <c r="AT122" s="213" t="s">
        <v>76</v>
      </c>
      <c r="AU122" s="213" t="s">
        <v>77</v>
      </c>
      <c r="AY122" s="212" t="s">
        <v>117</v>
      </c>
      <c r="BK122" s="214">
        <f>BK123+BK128+BK133+BK138</f>
        <v>0</v>
      </c>
    </row>
    <row r="123" s="12" customFormat="1" ht="22.8" customHeight="1">
      <c r="A123" s="12"/>
      <c r="B123" s="201"/>
      <c r="C123" s="202"/>
      <c r="D123" s="203" t="s">
        <v>76</v>
      </c>
      <c r="E123" s="215" t="s">
        <v>360</v>
      </c>
      <c r="F123" s="215" t="s">
        <v>361</v>
      </c>
      <c r="G123" s="202"/>
      <c r="H123" s="202"/>
      <c r="I123" s="205"/>
      <c r="J123" s="216">
        <f>BK123</f>
        <v>0</v>
      </c>
      <c r="K123" s="202"/>
      <c r="L123" s="207"/>
      <c r="M123" s="208"/>
      <c r="N123" s="209"/>
      <c r="O123" s="209"/>
      <c r="P123" s="210">
        <f>SUM(P124:P127)</f>
        <v>0</v>
      </c>
      <c r="Q123" s="209"/>
      <c r="R123" s="210">
        <f>SUM(R124:R127)</f>
        <v>0</v>
      </c>
      <c r="S123" s="209"/>
      <c r="T123" s="211">
        <f>SUM(T124:T127)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2" t="s">
        <v>151</v>
      </c>
      <c r="AT123" s="213" t="s">
        <v>76</v>
      </c>
      <c r="AU123" s="213" t="s">
        <v>21</v>
      </c>
      <c r="AY123" s="212" t="s">
        <v>117</v>
      </c>
      <c r="BK123" s="214">
        <f>SUM(BK124:BK127)</f>
        <v>0</v>
      </c>
    </row>
    <row r="124" s="2" customFormat="1" ht="16.5" customHeight="1">
      <c r="A124" s="37"/>
      <c r="B124" s="38"/>
      <c r="C124" s="217" t="s">
        <v>21</v>
      </c>
      <c r="D124" s="217" t="s">
        <v>119</v>
      </c>
      <c r="E124" s="218" t="s">
        <v>362</v>
      </c>
      <c r="F124" s="219" t="s">
        <v>363</v>
      </c>
      <c r="G124" s="220" t="s">
        <v>172</v>
      </c>
      <c r="H124" s="221">
        <v>0</v>
      </c>
      <c r="I124" s="222"/>
      <c r="J124" s="223">
        <f>ROUND(I124*H124,2)</f>
        <v>0</v>
      </c>
      <c r="K124" s="219" t="s">
        <v>123</v>
      </c>
      <c r="L124" s="43"/>
      <c r="M124" s="224" t="s">
        <v>1</v>
      </c>
      <c r="N124" s="225" t="s">
        <v>42</v>
      </c>
      <c r="O124" s="90"/>
      <c r="P124" s="226">
        <f>O124*H124</f>
        <v>0</v>
      </c>
      <c r="Q124" s="226">
        <v>0</v>
      </c>
      <c r="R124" s="226">
        <f>Q124*H124</f>
        <v>0</v>
      </c>
      <c r="S124" s="226">
        <v>0</v>
      </c>
      <c r="T124" s="227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28" t="s">
        <v>364</v>
      </c>
      <c r="AT124" s="228" t="s">
        <v>119</v>
      </c>
      <c r="AU124" s="228" t="s">
        <v>86</v>
      </c>
      <c r="AY124" s="16" t="s">
        <v>117</v>
      </c>
      <c r="BE124" s="229">
        <f>IF(N124="základní",J124,0)</f>
        <v>0</v>
      </c>
      <c r="BF124" s="229">
        <f>IF(N124="snížená",J124,0)</f>
        <v>0</v>
      </c>
      <c r="BG124" s="229">
        <f>IF(N124="zákl. přenesená",J124,0)</f>
        <v>0</v>
      </c>
      <c r="BH124" s="229">
        <f>IF(N124="sníž. přenesená",J124,0)</f>
        <v>0</v>
      </c>
      <c r="BI124" s="229">
        <f>IF(N124="nulová",J124,0)</f>
        <v>0</v>
      </c>
      <c r="BJ124" s="16" t="s">
        <v>21</v>
      </c>
      <c r="BK124" s="229">
        <f>ROUND(I124*H124,2)</f>
        <v>0</v>
      </c>
      <c r="BL124" s="16" t="s">
        <v>364</v>
      </c>
      <c r="BM124" s="228" t="s">
        <v>365</v>
      </c>
    </row>
    <row r="125" s="2" customFormat="1">
      <c r="A125" s="37"/>
      <c r="B125" s="38"/>
      <c r="C125" s="39"/>
      <c r="D125" s="230" t="s">
        <v>126</v>
      </c>
      <c r="E125" s="39"/>
      <c r="F125" s="231" t="s">
        <v>366</v>
      </c>
      <c r="G125" s="39"/>
      <c r="H125" s="39"/>
      <c r="I125" s="232"/>
      <c r="J125" s="39"/>
      <c r="K125" s="39"/>
      <c r="L125" s="43"/>
      <c r="M125" s="233"/>
      <c r="N125" s="234"/>
      <c r="O125" s="90"/>
      <c r="P125" s="90"/>
      <c r="Q125" s="90"/>
      <c r="R125" s="90"/>
      <c r="S125" s="90"/>
      <c r="T125" s="91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126</v>
      </c>
      <c r="AU125" s="16" t="s">
        <v>86</v>
      </c>
    </row>
    <row r="126" s="2" customFormat="1">
      <c r="A126" s="37"/>
      <c r="B126" s="38"/>
      <c r="C126" s="39"/>
      <c r="D126" s="235" t="s">
        <v>128</v>
      </c>
      <c r="E126" s="39"/>
      <c r="F126" s="236" t="s">
        <v>367</v>
      </c>
      <c r="G126" s="39"/>
      <c r="H126" s="39"/>
      <c r="I126" s="232"/>
      <c r="J126" s="39"/>
      <c r="K126" s="39"/>
      <c r="L126" s="43"/>
      <c r="M126" s="233"/>
      <c r="N126" s="234"/>
      <c r="O126" s="90"/>
      <c r="P126" s="90"/>
      <c r="Q126" s="90"/>
      <c r="R126" s="90"/>
      <c r="S126" s="90"/>
      <c r="T126" s="91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128</v>
      </c>
      <c r="AU126" s="16" t="s">
        <v>86</v>
      </c>
    </row>
    <row r="127" s="2" customFormat="1">
      <c r="A127" s="37"/>
      <c r="B127" s="38"/>
      <c r="C127" s="39"/>
      <c r="D127" s="230" t="s">
        <v>137</v>
      </c>
      <c r="E127" s="39"/>
      <c r="F127" s="237" t="s">
        <v>368</v>
      </c>
      <c r="G127" s="39"/>
      <c r="H127" s="39"/>
      <c r="I127" s="232"/>
      <c r="J127" s="39"/>
      <c r="K127" s="39"/>
      <c r="L127" s="43"/>
      <c r="M127" s="233"/>
      <c r="N127" s="234"/>
      <c r="O127" s="90"/>
      <c r="P127" s="90"/>
      <c r="Q127" s="90"/>
      <c r="R127" s="90"/>
      <c r="S127" s="90"/>
      <c r="T127" s="91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137</v>
      </c>
      <c r="AU127" s="16" t="s">
        <v>86</v>
      </c>
    </row>
    <row r="128" s="12" customFormat="1" ht="22.8" customHeight="1">
      <c r="A128" s="12"/>
      <c r="B128" s="201"/>
      <c r="C128" s="202"/>
      <c r="D128" s="203" t="s">
        <v>76</v>
      </c>
      <c r="E128" s="215" t="s">
        <v>369</v>
      </c>
      <c r="F128" s="215" t="s">
        <v>370</v>
      </c>
      <c r="G128" s="202"/>
      <c r="H128" s="202"/>
      <c r="I128" s="205"/>
      <c r="J128" s="216">
        <f>BK128</f>
        <v>0</v>
      </c>
      <c r="K128" s="202"/>
      <c r="L128" s="207"/>
      <c r="M128" s="208"/>
      <c r="N128" s="209"/>
      <c r="O128" s="209"/>
      <c r="P128" s="210">
        <f>SUM(P129:P132)</f>
        <v>0</v>
      </c>
      <c r="Q128" s="209"/>
      <c r="R128" s="210">
        <f>SUM(R129:R132)</f>
        <v>0</v>
      </c>
      <c r="S128" s="209"/>
      <c r="T128" s="211">
        <f>SUM(T129:T132)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2" t="s">
        <v>151</v>
      </c>
      <c r="AT128" s="213" t="s">
        <v>76</v>
      </c>
      <c r="AU128" s="213" t="s">
        <v>21</v>
      </c>
      <c r="AY128" s="212" t="s">
        <v>117</v>
      </c>
      <c r="BK128" s="214">
        <f>SUM(BK129:BK132)</f>
        <v>0</v>
      </c>
    </row>
    <row r="129" s="2" customFormat="1" ht="24.15" customHeight="1">
      <c r="A129" s="37"/>
      <c r="B129" s="38"/>
      <c r="C129" s="217" t="s">
        <v>86</v>
      </c>
      <c r="D129" s="217" t="s">
        <v>119</v>
      </c>
      <c r="E129" s="218" t="s">
        <v>371</v>
      </c>
      <c r="F129" s="219" t="s">
        <v>372</v>
      </c>
      <c r="G129" s="220" t="s">
        <v>373</v>
      </c>
      <c r="H129" s="221">
        <v>1</v>
      </c>
      <c r="I129" s="222"/>
      <c r="J129" s="223">
        <f>ROUND(I129*H129,2)</f>
        <v>0</v>
      </c>
      <c r="K129" s="219" t="s">
        <v>123</v>
      </c>
      <c r="L129" s="43"/>
      <c r="M129" s="224" t="s">
        <v>1</v>
      </c>
      <c r="N129" s="225" t="s">
        <v>42</v>
      </c>
      <c r="O129" s="90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8" t="s">
        <v>364</v>
      </c>
      <c r="AT129" s="228" t="s">
        <v>119</v>
      </c>
      <c r="AU129" s="228" t="s">
        <v>86</v>
      </c>
      <c r="AY129" s="16" t="s">
        <v>117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6" t="s">
        <v>21</v>
      </c>
      <c r="BK129" s="229">
        <f>ROUND(I129*H129,2)</f>
        <v>0</v>
      </c>
      <c r="BL129" s="16" t="s">
        <v>364</v>
      </c>
      <c r="BM129" s="228" t="s">
        <v>374</v>
      </c>
    </row>
    <row r="130" s="2" customFormat="1">
      <c r="A130" s="37"/>
      <c r="B130" s="38"/>
      <c r="C130" s="39"/>
      <c r="D130" s="230" t="s">
        <v>126</v>
      </c>
      <c r="E130" s="39"/>
      <c r="F130" s="231" t="s">
        <v>372</v>
      </c>
      <c r="G130" s="39"/>
      <c r="H130" s="39"/>
      <c r="I130" s="232"/>
      <c r="J130" s="39"/>
      <c r="K130" s="39"/>
      <c r="L130" s="43"/>
      <c r="M130" s="233"/>
      <c r="N130" s="234"/>
      <c r="O130" s="90"/>
      <c r="P130" s="90"/>
      <c r="Q130" s="90"/>
      <c r="R130" s="90"/>
      <c r="S130" s="90"/>
      <c r="T130" s="91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126</v>
      </c>
      <c r="AU130" s="16" t="s">
        <v>86</v>
      </c>
    </row>
    <row r="131" s="2" customFormat="1">
      <c r="A131" s="37"/>
      <c r="B131" s="38"/>
      <c r="C131" s="39"/>
      <c r="D131" s="235" t="s">
        <v>128</v>
      </c>
      <c r="E131" s="39"/>
      <c r="F131" s="236" t="s">
        <v>375</v>
      </c>
      <c r="G131" s="39"/>
      <c r="H131" s="39"/>
      <c r="I131" s="232"/>
      <c r="J131" s="39"/>
      <c r="K131" s="39"/>
      <c r="L131" s="43"/>
      <c r="M131" s="233"/>
      <c r="N131" s="234"/>
      <c r="O131" s="90"/>
      <c r="P131" s="90"/>
      <c r="Q131" s="90"/>
      <c r="R131" s="90"/>
      <c r="S131" s="90"/>
      <c r="T131" s="91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128</v>
      </c>
      <c r="AU131" s="16" t="s">
        <v>86</v>
      </c>
    </row>
    <row r="132" s="2" customFormat="1">
      <c r="A132" s="37"/>
      <c r="B132" s="38"/>
      <c r="C132" s="39"/>
      <c r="D132" s="230" t="s">
        <v>137</v>
      </c>
      <c r="E132" s="39"/>
      <c r="F132" s="237" t="s">
        <v>376</v>
      </c>
      <c r="G132" s="39"/>
      <c r="H132" s="39"/>
      <c r="I132" s="232"/>
      <c r="J132" s="39"/>
      <c r="K132" s="39"/>
      <c r="L132" s="43"/>
      <c r="M132" s="233"/>
      <c r="N132" s="234"/>
      <c r="O132" s="90"/>
      <c r="P132" s="90"/>
      <c r="Q132" s="90"/>
      <c r="R132" s="90"/>
      <c r="S132" s="90"/>
      <c r="T132" s="91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137</v>
      </c>
      <c r="AU132" s="16" t="s">
        <v>86</v>
      </c>
    </row>
    <row r="133" s="12" customFormat="1" ht="22.8" customHeight="1">
      <c r="A133" s="12"/>
      <c r="B133" s="201"/>
      <c r="C133" s="202"/>
      <c r="D133" s="203" t="s">
        <v>76</v>
      </c>
      <c r="E133" s="215" t="s">
        <v>377</v>
      </c>
      <c r="F133" s="215" t="s">
        <v>378</v>
      </c>
      <c r="G133" s="202"/>
      <c r="H133" s="202"/>
      <c r="I133" s="205"/>
      <c r="J133" s="216">
        <f>BK133</f>
        <v>0</v>
      </c>
      <c r="K133" s="202"/>
      <c r="L133" s="207"/>
      <c r="M133" s="208"/>
      <c r="N133" s="209"/>
      <c r="O133" s="209"/>
      <c r="P133" s="210">
        <f>SUM(P134:P137)</f>
        <v>0</v>
      </c>
      <c r="Q133" s="209"/>
      <c r="R133" s="210">
        <f>SUM(R134:R137)</f>
        <v>0</v>
      </c>
      <c r="S133" s="209"/>
      <c r="T133" s="211">
        <f>SUM(T134:T137)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2" t="s">
        <v>151</v>
      </c>
      <c r="AT133" s="213" t="s">
        <v>76</v>
      </c>
      <c r="AU133" s="213" t="s">
        <v>21</v>
      </c>
      <c r="AY133" s="212" t="s">
        <v>117</v>
      </c>
      <c r="BK133" s="214">
        <f>SUM(BK134:BK137)</f>
        <v>0</v>
      </c>
    </row>
    <row r="134" s="2" customFormat="1" ht="24.15" customHeight="1">
      <c r="A134" s="37"/>
      <c r="B134" s="38"/>
      <c r="C134" s="217" t="s">
        <v>139</v>
      </c>
      <c r="D134" s="217" t="s">
        <v>119</v>
      </c>
      <c r="E134" s="218" t="s">
        <v>379</v>
      </c>
      <c r="F134" s="219" t="s">
        <v>380</v>
      </c>
      <c r="G134" s="220" t="s">
        <v>373</v>
      </c>
      <c r="H134" s="221">
        <v>1</v>
      </c>
      <c r="I134" s="222"/>
      <c r="J134" s="223">
        <f>ROUND(I134*H134,2)</f>
        <v>0</v>
      </c>
      <c r="K134" s="219" t="s">
        <v>123</v>
      </c>
      <c r="L134" s="43"/>
      <c r="M134" s="224" t="s">
        <v>1</v>
      </c>
      <c r="N134" s="225" t="s">
        <v>42</v>
      </c>
      <c r="O134" s="90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8" t="s">
        <v>364</v>
      </c>
      <c r="AT134" s="228" t="s">
        <v>119</v>
      </c>
      <c r="AU134" s="228" t="s">
        <v>86</v>
      </c>
      <c r="AY134" s="16" t="s">
        <v>117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6" t="s">
        <v>21</v>
      </c>
      <c r="BK134" s="229">
        <f>ROUND(I134*H134,2)</f>
        <v>0</v>
      </c>
      <c r="BL134" s="16" t="s">
        <v>364</v>
      </c>
      <c r="BM134" s="228" t="s">
        <v>381</v>
      </c>
    </row>
    <row r="135" s="2" customFormat="1">
      <c r="A135" s="37"/>
      <c r="B135" s="38"/>
      <c r="C135" s="39"/>
      <c r="D135" s="230" t="s">
        <v>126</v>
      </c>
      <c r="E135" s="39"/>
      <c r="F135" s="231" t="s">
        <v>380</v>
      </c>
      <c r="G135" s="39"/>
      <c r="H135" s="39"/>
      <c r="I135" s="232"/>
      <c r="J135" s="39"/>
      <c r="K135" s="39"/>
      <c r="L135" s="43"/>
      <c r="M135" s="233"/>
      <c r="N135" s="234"/>
      <c r="O135" s="90"/>
      <c r="P135" s="90"/>
      <c r="Q135" s="90"/>
      <c r="R135" s="90"/>
      <c r="S135" s="90"/>
      <c r="T135" s="91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126</v>
      </c>
      <c r="AU135" s="16" t="s">
        <v>86</v>
      </c>
    </row>
    <row r="136" s="2" customFormat="1">
      <c r="A136" s="37"/>
      <c r="B136" s="38"/>
      <c r="C136" s="39"/>
      <c r="D136" s="235" t="s">
        <v>128</v>
      </c>
      <c r="E136" s="39"/>
      <c r="F136" s="236" t="s">
        <v>382</v>
      </c>
      <c r="G136" s="39"/>
      <c r="H136" s="39"/>
      <c r="I136" s="232"/>
      <c r="J136" s="39"/>
      <c r="K136" s="39"/>
      <c r="L136" s="43"/>
      <c r="M136" s="233"/>
      <c r="N136" s="234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128</v>
      </c>
      <c r="AU136" s="16" t="s">
        <v>86</v>
      </c>
    </row>
    <row r="137" s="2" customFormat="1">
      <c r="A137" s="37"/>
      <c r="B137" s="38"/>
      <c r="C137" s="39"/>
      <c r="D137" s="230" t="s">
        <v>137</v>
      </c>
      <c r="E137" s="39"/>
      <c r="F137" s="237" t="s">
        <v>383</v>
      </c>
      <c r="G137" s="39"/>
      <c r="H137" s="39"/>
      <c r="I137" s="232"/>
      <c r="J137" s="39"/>
      <c r="K137" s="39"/>
      <c r="L137" s="43"/>
      <c r="M137" s="233"/>
      <c r="N137" s="234"/>
      <c r="O137" s="90"/>
      <c r="P137" s="90"/>
      <c r="Q137" s="90"/>
      <c r="R137" s="90"/>
      <c r="S137" s="90"/>
      <c r="T137" s="91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137</v>
      </c>
      <c r="AU137" s="16" t="s">
        <v>86</v>
      </c>
    </row>
    <row r="138" s="12" customFormat="1" ht="22.8" customHeight="1">
      <c r="A138" s="12"/>
      <c r="B138" s="201"/>
      <c r="C138" s="202"/>
      <c r="D138" s="203" t="s">
        <v>76</v>
      </c>
      <c r="E138" s="215" t="s">
        <v>384</v>
      </c>
      <c r="F138" s="215" t="s">
        <v>385</v>
      </c>
      <c r="G138" s="202"/>
      <c r="H138" s="202"/>
      <c r="I138" s="205"/>
      <c r="J138" s="216">
        <f>BK138</f>
        <v>0</v>
      </c>
      <c r="K138" s="202"/>
      <c r="L138" s="207"/>
      <c r="M138" s="208"/>
      <c r="N138" s="209"/>
      <c r="O138" s="209"/>
      <c r="P138" s="210">
        <f>SUM(P139:P142)</f>
        <v>0</v>
      </c>
      <c r="Q138" s="209"/>
      <c r="R138" s="210">
        <f>SUM(R139:R142)</f>
        <v>0</v>
      </c>
      <c r="S138" s="209"/>
      <c r="T138" s="211">
        <f>SUM(T139:T142)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2" t="s">
        <v>151</v>
      </c>
      <c r="AT138" s="213" t="s">
        <v>76</v>
      </c>
      <c r="AU138" s="213" t="s">
        <v>21</v>
      </c>
      <c r="AY138" s="212" t="s">
        <v>117</v>
      </c>
      <c r="BK138" s="214">
        <f>SUM(BK139:BK142)</f>
        <v>0</v>
      </c>
    </row>
    <row r="139" s="2" customFormat="1" ht="16.5" customHeight="1">
      <c r="A139" s="37"/>
      <c r="B139" s="38"/>
      <c r="C139" s="217" t="s">
        <v>124</v>
      </c>
      <c r="D139" s="217" t="s">
        <v>119</v>
      </c>
      <c r="E139" s="218" t="s">
        <v>386</v>
      </c>
      <c r="F139" s="219" t="s">
        <v>385</v>
      </c>
      <c r="G139" s="220" t="s">
        <v>373</v>
      </c>
      <c r="H139" s="221">
        <v>1</v>
      </c>
      <c r="I139" s="222"/>
      <c r="J139" s="223">
        <f>ROUND(I139*H139,2)</f>
        <v>0</v>
      </c>
      <c r="K139" s="219" t="s">
        <v>123</v>
      </c>
      <c r="L139" s="43"/>
      <c r="M139" s="224" t="s">
        <v>1</v>
      </c>
      <c r="N139" s="225" t="s">
        <v>42</v>
      </c>
      <c r="O139" s="90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28" t="s">
        <v>364</v>
      </c>
      <c r="AT139" s="228" t="s">
        <v>119</v>
      </c>
      <c r="AU139" s="228" t="s">
        <v>86</v>
      </c>
      <c r="AY139" s="16" t="s">
        <v>117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6" t="s">
        <v>21</v>
      </c>
      <c r="BK139" s="229">
        <f>ROUND(I139*H139,2)</f>
        <v>0</v>
      </c>
      <c r="BL139" s="16" t="s">
        <v>364</v>
      </c>
      <c r="BM139" s="228" t="s">
        <v>387</v>
      </c>
    </row>
    <row r="140" s="2" customFormat="1">
      <c r="A140" s="37"/>
      <c r="B140" s="38"/>
      <c r="C140" s="39"/>
      <c r="D140" s="230" t="s">
        <v>126</v>
      </c>
      <c r="E140" s="39"/>
      <c r="F140" s="231" t="s">
        <v>385</v>
      </c>
      <c r="G140" s="39"/>
      <c r="H140" s="39"/>
      <c r="I140" s="232"/>
      <c r="J140" s="39"/>
      <c r="K140" s="39"/>
      <c r="L140" s="43"/>
      <c r="M140" s="233"/>
      <c r="N140" s="234"/>
      <c r="O140" s="90"/>
      <c r="P140" s="90"/>
      <c r="Q140" s="90"/>
      <c r="R140" s="90"/>
      <c r="S140" s="90"/>
      <c r="T140" s="91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126</v>
      </c>
      <c r="AU140" s="16" t="s">
        <v>86</v>
      </c>
    </row>
    <row r="141" s="2" customFormat="1">
      <c r="A141" s="37"/>
      <c r="B141" s="38"/>
      <c r="C141" s="39"/>
      <c r="D141" s="235" t="s">
        <v>128</v>
      </c>
      <c r="E141" s="39"/>
      <c r="F141" s="236" t="s">
        <v>388</v>
      </c>
      <c r="G141" s="39"/>
      <c r="H141" s="39"/>
      <c r="I141" s="232"/>
      <c r="J141" s="39"/>
      <c r="K141" s="39"/>
      <c r="L141" s="43"/>
      <c r="M141" s="233"/>
      <c r="N141" s="234"/>
      <c r="O141" s="90"/>
      <c r="P141" s="90"/>
      <c r="Q141" s="90"/>
      <c r="R141" s="90"/>
      <c r="S141" s="90"/>
      <c r="T141" s="91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128</v>
      </c>
      <c r="AU141" s="16" t="s">
        <v>86</v>
      </c>
    </row>
    <row r="142" s="2" customFormat="1">
      <c r="A142" s="37"/>
      <c r="B142" s="38"/>
      <c r="C142" s="39"/>
      <c r="D142" s="230" t="s">
        <v>137</v>
      </c>
      <c r="E142" s="39"/>
      <c r="F142" s="237" t="s">
        <v>389</v>
      </c>
      <c r="G142" s="39"/>
      <c r="H142" s="39"/>
      <c r="I142" s="232"/>
      <c r="J142" s="39"/>
      <c r="K142" s="39"/>
      <c r="L142" s="43"/>
      <c r="M142" s="259"/>
      <c r="N142" s="260"/>
      <c r="O142" s="261"/>
      <c r="P142" s="261"/>
      <c r="Q142" s="261"/>
      <c r="R142" s="261"/>
      <c r="S142" s="261"/>
      <c r="T142" s="262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137</v>
      </c>
      <c r="AU142" s="16" t="s">
        <v>86</v>
      </c>
    </row>
    <row r="143" s="2" customFormat="1" ht="6.96" customHeight="1">
      <c r="A143" s="37"/>
      <c r="B143" s="65"/>
      <c r="C143" s="66"/>
      <c r="D143" s="66"/>
      <c r="E143" s="66"/>
      <c r="F143" s="66"/>
      <c r="G143" s="66"/>
      <c r="H143" s="66"/>
      <c r="I143" s="66"/>
      <c r="J143" s="66"/>
      <c r="K143" s="66"/>
      <c r="L143" s="43"/>
      <c r="M143" s="37"/>
      <c r="O143" s="37"/>
      <c r="P143" s="37"/>
      <c r="Q143" s="37"/>
      <c r="R143" s="37"/>
      <c r="S143" s="37"/>
      <c r="T143" s="37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</row>
  </sheetData>
  <sheetProtection sheet="1" autoFilter="0" formatColumns="0" formatRows="0" objects="1" scenarios="1" spinCount="100000" saltValue="/RlvAuBhiQdCPfNzbsJuTBb+F8/AoUEmxGN5lLMnmJ2FwhwnXrIvp6+3TDr5xWLN3X2asFm9hcbVd404F75BBA==" hashValue="W+vlBc3Pi+wtguE9kXqtN6XqM/Po1AuXZkAu1RxltsqLDN81R5HgWjtRAJ3WxxPuyvqKa/fGIFk7it3KgMjX5w==" algorithmName="SHA-512" password="CC35"/>
  <autoFilter ref="C120:K142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hyperlinks>
    <hyperlink ref="F126" r:id="rId1" display="https://podminky.urs.cz/item/CS_URS_2023_02/012002000"/>
    <hyperlink ref="F131" r:id="rId2" display="https://podminky.urs.cz/item/CS_URS_2023_02/030001000"/>
    <hyperlink ref="F136" r:id="rId3" display="https://podminky.urs.cz/item/CS_URS_2023_02/060001000"/>
    <hyperlink ref="F141" r:id="rId4" display="https://podminky.urs.cz/item/CS_URS_2023_02/070001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Zlámal Marek, Ing.</dc:creator>
  <cp:lastModifiedBy>Zlámal Marek, Ing.</cp:lastModifiedBy>
  <dcterms:created xsi:type="dcterms:W3CDTF">2023-10-02T07:31:10Z</dcterms:created>
  <dcterms:modified xsi:type="dcterms:W3CDTF">2023-10-02T07:31:13Z</dcterms:modified>
</cp:coreProperties>
</file>