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1"/>
  </bookViews>
  <sheets>
    <sheet name="Rekapitulace stavby" sheetId="1" r:id="rId1"/>
    <sheet name="2023-14 - Oprava opěrné z..." sheetId="2" r:id="rId2"/>
  </sheets>
  <definedNames>
    <definedName name="_xlnm._FilterDatabase" localSheetId="1" hidden="1">'2023-14 - Oprava opěrné z...'!$C$116:$K$217</definedName>
    <definedName name="_xlnm.Print_Area" localSheetId="1">'2023-14 - Oprava opěrné z...'!$C$4:$J$76,'2023-14 - Oprava opěrné z...'!$C$82:$J$100,'2023-14 - Oprava opěrné z...'!$C$106:$J$217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'2023-14 - Oprava opěrné z...'!$116:$116</definedName>
  </definedNames>
  <calcPr calcId="162913"/>
</workbook>
</file>

<file path=xl/sharedStrings.xml><?xml version="1.0" encoding="utf-8"?>
<sst xmlns="http://schemas.openxmlformats.org/spreadsheetml/2006/main" count="1303" uniqueCount="277">
  <si>
    <t>Export Komplet</t>
  </si>
  <si>
    <t/>
  </si>
  <si>
    <t>2.0</t>
  </si>
  <si>
    <t>False</t>
  </si>
  <si>
    <t>{d607eaeb-46cc-4a2b-abf0-cfd1154cd7e2}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</si>
  <si>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</si>
  <si>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</si>
  <si>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</si>
  <si>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</si>
  <si>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</si>
  <si>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</si>
  <si>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</si>
  <si>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</si>
  <si>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</si>
  <si>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</si>
  <si>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</si>
  <si>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</si>
  <si>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opěrné zdi v úseku Studenec-Vladislav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</si>
  <si>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</si>
  <si>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</si>
  <si>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</si>
  <si>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</si>
  <si>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</si>
  <si>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</si>
  <si>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</si>
  <si>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</si>
  <si>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</si>
  <si>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</si>
  <si>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</si>
  <si>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</si>
  <si>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</si>
  <si>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</si>
  <si>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</si>
  <si>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</si>
  <si>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</si>
  <si>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</si>
  <si>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</si>
  <si>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</si>
  <si>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</si>
  <si>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</si>
  <si>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</si>
  <si>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</si>
  <si>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</si>
  <si>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</si>
  <si>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</si>
  <si>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</si>
  <si>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</si>
  <si>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</si>
  <si>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</si>
  <si>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</si>
  <si>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</si>
  <si>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</si>
  <si>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</si>
  <si>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</si>
  <si>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</si>
  <si>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</si>
  <si>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</si>
  <si>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</si>
  <si>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</si>
  <si>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</si>
  <si>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</si>
  <si>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</si>
  <si>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</si>
  <si>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</si>
  <si>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</si>
  <si>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</si>
  <si>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</si>
  <si>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</si>
  <si>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</si>
  <si>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</si>
  <si>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</si>
  <si>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</si>
  <si>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</si>
  <si>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</si>
  <si>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</si>
  <si>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</si>
  <si>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</si>
  <si>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</si>
  <si>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</si>
  <si>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</si>
  <si>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</si>
  <si>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</si>
  <si>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</si>
  <si>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</si>
  <si>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</si>
  <si>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</si>
  <si>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</si>
  <si>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001 - Všeobecné konsttrukce a práce</t>
  </si>
  <si>
    <t xml:space="preserve">    002 - Zemní práce</t>
  </si>
  <si>
    <t xml:space="preserve">    003 - Základy</t>
  </si>
  <si>
    <t xml:space="preserve">    005 - Ostatní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</si>
  <si>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</si>
  <si>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</si>
  <si>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</si>
  <si>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</si>
  <si>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</si>
  <si>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</si>
  <si>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</si>
  <si>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</si>
  <si>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</si>
  <si>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</si>
  <si>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</si>
  <si>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</si>
  <si>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</si>
  <si>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</si>
  <si>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</si>
  <si>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001</t>
  </si>
  <si>
    <t>Všeobecné konsttrukce a práce</t>
  </si>
  <si>
    <t>K</t>
  </si>
  <si>
    <t>R1</t>
  </si>
  <si>
    <t>Pomoc.práce zříz.nebo zajišť.ochranu inženýrských sítí</t>
  </si>
  <si>
    <t>kpl</t>
  </si>
  <si>
    <t>4</t>
  </si>
  <si>
    <t>1538602504</t>
  </si>
  <si>
    <t>R10</t>
  </si>
  <si>
    <t>Popolatky za likvidaci odpadů nekontaminovaných-17 05 04 vytěžené zeminy a horniny-I.třída těžitelnosti vč.dopravy</t>
  </si>
  <si>
    <t>t</t>
  </si>
  <si>
    <t>-1458138620</t>
  </si>
  <si>
    <t>3</t>
  </si>
  <si>
    <t>R2</t>
  </si>
  <si>
    <t>Zařízení pro dodávku elektrického proudu</t>
  </si>
  <si>
    <t>628303846</t>
  </si>
  <si>
    <t>R3</t>
  </si>
  <si>
    <t>Zařízení pro dodávku užitkové vody</t>
  </si>
  <si>
    <t>1624472601</t>
  </si>
  <si>
    <t>5</t>
  </si>
  <si>
    <t>R4</t>
  </si>
  <si>
    <t>Ostatní požadavky-geodetické zaměření (v průběhu stavby a GDSPS)</t>
  </si>
  <si>
    <t>-289150708</t>
  </si>
  <si>
    <t>6</t>
  </si>
  <si>
    <t>R5</t>
  </si>
  <si>
    <t>Ostatní požadavky-vypracování dokumentace DSPS</t>
  </si>
  <si>
    <t>1322941055</t>
  </si>
  <si>
    <t>7</t>
  </si>
  <si>
    <t>R6</t>
  </si>
  <si>
    <t>Ostatní požadavky-vypracování RDS včetně podrobného GTP či IGP</t>
  </si>
  <si>
    <t>-1986610671</t>
  </si>
  <si>
    <t>8</t>
  </si>
  <si>
    <t>R7</t>
  </si>
  <si>
    <t>Ostatní požadavky-odborný dozor geotechnika</t>
  </si>
  <si>
    <t>hod</t>
  </si>
  <si>
    <t>1002613</t>
  </si>
  <si>
    <t>9</t>
  </si>
  <si>
    <t>R8</t>
  </si>
  <si>
    <t>Ostatní požadavky-autorský dozor</t>
  </si>
  <si>
    <t>-2012122819</t>
  </si>
  <si>
    <t>10</t>
  </si>
  <si>
    <t>R9</t>
  </si>
  <si>
    <t>Zařízení staveniště-terénní úpravy (včetně přístupu pro vrtanou soupravu do 10t)</t>
  </si>
  <si>
    <t>-1195947141</t>
  </si>
  <si>
    <t>002</t>
  </si>
  <si>
    <t>Zemní práce</t>
  </si>
  <si>
    <t>11</t>
  </si>
  <si>
    <t>R11</t>
  </si>
  <si>
    <t>ODKOPÁVKY A PROKOPÁVKY OBECNÉ TŘ. I - BEZ DOPRAVY</t>
  </si>
  <si>
    <t>714264452</t>
  </si>
  <si>
    <t>VV</t>
  </si>
  <si>
    <t>"RDS Odvoz vývrtku a výkopku z opěrné zdi 22,5m dl. x 0,6m š x 6m hl.Odvoz výkopku: 22,5*0,6*6=81,000 [A]RDS_MDSprůměr 210mm"</t>
  </si>
  <si>
    <t>"Vrty pro svislé HEB zápory trvalé: 14*8,5+29*(8,5+4,5)/2*0,034636"</t>
  </si>
  <si>
    <t>"Vrty pro svislé HEB zápory dočasné: 13*6+28*(6+4)/2"</t>
  </si>
  <si>
    <t>"v místě pracovní plošiny:0,8*0,6/2*9,75+1,5*0,8/2*22,74"224,362</t>
  </si>
  <si>
    <t>12</t>
  </si>
  <si>
    <t>R12</t>
  </si>
  <si>
    <t>ODKOPÁVKY A PROKOPÁVKY OBECNÉ TŘ. I - DOPRAVA</t>
  </si>
  <si>
    <t>m3/km</t>
  </si>
  <si>
    <t>1507678651</t>
  </si>
  <si>
    <t>"RDS Odvoz vývrtku a výkopku z opěrné zdi 22,5m dl. x 0,6m š x 6m hl.Odvoz výkopku: 22,5*0,6*6=81,000 [A] Doprava: 60=60,000 [B] A*B=4 860,000 [C]"</t>
  </si>
  <si>
    <t>"RDS_MDS"</t>
  </si>
  <si>
    <t>"odvoz vývrtku a výkopku z opěrné zdi 22,5m dl.*0,6m š.*6m hl."</t>
  </si>
  <si>
    <t>"odvoz výkopku: 225(A)"</t>
  </si>
  <si>
    <t>"doprava: 60=60,000 (B)"</t>
  </si>
  <si>
    <t>"A*B=13 500,000 (C)"13500</t>
  </si>
  <si>
    <t>13</t>
  </si>
  <si>
    <t>R13</t>
  </si>
  <si>
    <t>ULOŽENÍ SYPANINY DO NÁSYPŮ A NA SKLÁDKY BEZ ZHUTNĚNÍ</t>
  </si>
  <si>
    <t>m3</t>
  </si>
  <si>
    <t>-954290840</t>
  </si>
  <si>
    <t>"RDS"</t>
  </si>
  <si>
    <t>"Vrty pro šikmé kotvy R38: 12ks x 10m"</t>
  </si>
  <si>
    <t>"Vrty pro šikmé kotvy R38: 12*10=120,000 [A]"</t>
  </si>
  <si>
    <t>"průměr 210mm"</t>
  </si>
  <si>
    <t>"Vrty pro svislé HEB zápory trvalé: 14*8.5+29*(8.5+4.5)/2*0.034636"</t>
  </si>
  <si>
    <t>"v místě pracovní plošiny: 0.8*0.6/2*9.75+1.5*0.8/2*22.74" 224,362</t>
  </si>
  <si>
    <t>Součet</t>
  </si>
  <si>
    <t>003</t>
  </si>
  <si>
    <t>Základy</t>
  </si>
  <si>
    <t>005</t>
  </si>
  <si>
    <t>Ostatní konstrukce a práce</t>
  </si>
  <si>
    <t>14</t>
  </si>
  <si>
    <t>R14</t>
  </si>
  <si>
    <t>VRTY PRO PILOTY TŘ. IV D DO 300MM</t>
  </si>
  <si>
    <t>m</t>
  </si>
  <si>
    <t>-1551798389</t>
  </si>
  <si>
    <t>"RDSprůměr 210mmVrty pro svislé HEB zápory trvalé: 14*8.5+29*(8.5+4.5)/2Vrty pro svislé HEB zápory dočasné: 13*6+28*(6+4)/2"525,5</t>
  </si>
  <si>
    <t>R15</t>
  </si>
  <si>
    <t>VRTY PRO KOTV, INJEKT, MIKROPIL NA POVR TŘ I A II D DO 150MM</t>
  </si>
  <si>
    <t>1324656769</t>
  </si>
  <si>
    <t>"RDS_MDS Vrty pro zemní kotvy pažení - 40% (7*13+14*(13+8.5)/2)*0.4" 96,6</t>
  </si>
  <si>
    <t>16</t>
  </si>
  <si>
    <t>R16</t>
  </si>
  <si>
    <t>VRT PRO KOTV, INJEK, MIKROPIL NA POVR TŘ III A IV D DO 150MM</t>
  </si>
  <si>
    <t>618771814</t>
  </si>
  <si>
    <t>"RDS_MDS Vrty pro zemní kotvy pažení - 60% (7*13+14*(13+8.5)/2)*0.6" 144,9</t>
  </si>
  <si>
    <t>17</t>
  </si>
  <si>
    <t>R17</t>
  </si>
  <si>
    <t>ZÁPOROVÉ PAŽENÍ Z KOVU TRVALÉ</t>
  </si>
  <si>
    <t>1908877278</t>
  </si>
  <si>
    <t>"RDS_MDSOcelové zápory HEB 120 z oceli S355 (26,7kg/bm) Pažení: (14*8.5+29*(8.5+4.5)/2)*0.0267Ocelové převázky 2xU 200 z oceli S355 (25,3kg/bm)</t>
  </si>
  <si>
    <t>"Převázky: 21*1,25*2*0,0253" 9,539</t>
  </si>
  <si>
    <t>18</t>
  </si>
  <si>
    <t>R18</t>
  </si>
  <si>
    <t xml:space="preserve">ZÁPOROVÉ PAŽENÍ Z KOVU DOČASNÉ
</t>
  </si>
  <si>
    <t>-1190598197</t>
  </si>
  <si>
    <t>"Převázky:21*1,25*2*0,0253" 7,496</t>
  </si>
  <si>
    <t>19</t>
  </si>
  <si>
    <t>R19</t>
  </si>
  <si>
    <t>VÝDŘEVA ZÁPOROVÉHO PAŽENÍ DOČASNÁ (PLOCHA)</t>
  </si>
  <si>
    <t>m2</t>
  </si>
  <si>
    <t>-2083816828</t>
  </si>
  <si>
    <t>"RDS_MDSVÝDŘEVA HRANĚNÉ ŘEZIVO TL. 60-80mm1.5*9+1*21" 34,5</t>
  </si>
  <si>
    <t>20</t>
  </si>
  <si>
    <t>R20</t>
  </si>
  <si>
    <t>STŘÍKANÝ ŽELEZOBETON DO C25/30</t>
  </si>
  <si>
    <t>-1274332834</t>
  </si>
  <si>
    <t>"RDS_MDSVÝDŘEVA-STŘÍKANÝ BETON C25/30nXF3 TL. 200mmVYZTUŽENÝ BETONÁŘSKOU SÍTÍ VEVAŘENOU MEZI SVISLÉ ZÁPORY(VČETNĚ ZASTŘÍKNUTÍ LÍCE)"</t>
  </si>
  <si>
    <t>0,8*9,75*0,2+0,9*23*0,2</t>
  </si>
  <si>
    <t>R21</t>
  </si>
  <si>
    <t>VÝZTUŽ STŘÍKANÉHO BETONU Z KARI SITÍ</t>
  </si>
  <si>
    <t>-1546136747</t>
  </si>
  <si>
    <t>"RDS_MDSKY49 - 100/8*100/8 (7,9kg/m2)(0.8*9.75+0.9*23)*1.2*.0079*2" 0,54</t>
  </si>
  <si>
    <t>22</t>
  </si>
  <si>
    <t>R22</t>
  </si>
  <si>
    <t>KOTVENÍ NA POVRCHU Z PŘEDPÍNACÍ VÝZTUŽE DL. DO 10M</t>
  </si>
  <si>
    <t>ks</t>
  </si>
  <si>
    <t>-540756901</t>
  </si>
  <si>
    <t>"RDS_MDSCKT tyče - Y 1050 (st 950/1050MPa) délky 10,0-13,0m, Profil min 26,5mm, délka kořene 6mdélky kotev nad hodnotu 10,0m"</t>
  </si>
  <si>
    <t>"jsou vykázány v položce 285379. "</t>
  </si>
  <si>
    <t>"Zápory pažení: "7+14</t>
  </si>
  <si>
    <t>23</t>
  </si>
  <si>
    <t>R23</t>
  </si>
  <si>
    <t>PŘÍPLATEK ZA DALŠÍ 1M KOTVENÍ NA POVRCHU Z PŘEDPÍNACÍ VÝZTUŽE</t>
  </si>
  <si>
    <t>1657875172</t>
  </si>
  <si>
    <t xml:space="preserve">"Jsou vypočteny délky CKT tyčí nad rámec položky 285378." </t>
  </si>
  <si>
    <t>"Zápory pažení: "7*3+(14/2)*2</t>
  </si>
  <si>
    <t>24</t>
  </si>
  <si>
    <t>R24</t>
  </si>
  <si>
    <t>ZÁSYP JAM A RÝH ZEMINOU SE ZHUTNĚNÍM</t>
  </si>
  <si>
    <t>1826261004</t>
  </si>
  <si>
    <t>"zásyp v místě pracovní plošiny"</t>
  </si>
  <si>
    <t>1.4*2/2*9.75+0.8*1.4/2*22.74</t>
  </si>
  <si>
    <t>25</t>
  </si>
  <si>
    <t>R25</t>
  </si>
  <si>
    <t>POPLATKY ZA SKLÁDKU</t>
  </si>
  <si>
    <t>1512461904</t>
  </si>
  <si>
    <t>224.362*2</t>
  </si>
  <si>
    <t>26</t>
  </si>
  <si>
    <t>R26</t>
  </si>
  <si>
    <t>OSTATNÍ POŽADAVKY - POSUDKY, KONTROLY, REVIZNÍ ZPRÁVY</t>
  </si>
  <si>
    <t>-932674960</t>
  </si>
  <si>
    <t>"pasport budov v okolí stavby - budova č.p. 82 a 162" 2</t>
  </si>
  <si>
    <t>27</t>
  </si>
  <si>
    <t>R27</t>
  </si>
  <si>
    <t xml:space="preserve">ODDĚL OPLOCENÍ S PODSTAVCI PLASTOVÉ - NÁJEMNÉ
</t>
  </si>
  <si>
    <t>m/den</t>
  </si>
  <si>
    <t>-831340228</t>
  </si>
  <si>
    <t>"provizorní oplocení staveniště"</t>
  </si>
  <si>
    <t>"provizorní oplocení v místě dočastných zápor 31m*45dni"</t>
  </si>
  <si>
    <t>"provizorní oplocení k zamezení přístupu na staveniště 15+15m*45dni"</t>
  </si>
  <si>
    <t>"čerpáno dle skutečnosti" 2745</t>
  </si>
  <si>
    <t>28</t>
  </si>
  <si>
    <t>R28</t>
  </si>
  <si>
    <t>OCHRANNÁ KONSTRUKCE</t>
  </si>
  <si>
    <t>1886471300</t>
  </si>
  <si>
    <t>"RDS_MDS""</t>
  </si>
  <si>
    <t>"čerpáno dle skutečnosti"</t>
  </si>
  <si>
    <t>"ochrana budovy č.p. 82 během stavby"</t>
  </si>
  <si>
    <t>(15.4+6)*3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</si>
</sst>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9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184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20"/>
      <c r="BE5" s="181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18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R6" s="20"/>
      <c r="BE6" s="182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182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27</v>
      </c>
      <c r="AR8" s="20"/>
      <c r="BE8" s="182"/>
      <c r="BS8" s="17" t="s">
        <v>6</v>
      </c>
    </row>
    <row r="9" spans="2:71" s="1" customFormat="1" ht="14.45" customHeight="1">
      <c r="B9" s="20"/>
      <c r="AR9" s="20"/>
      <c r="BE9" s="182"/>
      <c r="BS9" s="17" t="s">
        <v>6</v>
      </c>
    </row>
    <row r="10" spans="2:71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182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25</v>
      </c>
      <c r="AN11" s="25" t="s">
        <v>1</v>
      </c>
      <c r="AR11" s="20"/>
      <c r="BE11" s="182"/>
      <c r="BS11" s="17" t="s">
        <v>6</v>
      </c>
    </row>
    <row r="12" spans="2:71" s="1" customFormat="1" ht="6.95" customHeight="1">
      <c r="B12" s="20"/>
      <c r="AR12" s="20"/>
      <c r="BE12" s="182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182"/>
      <c r="BS13" s="17" t="s">
        <v>6</v>
      </c>
    </row>
    <row r="14" spans="2:71" ht="12">
      <c r="B14" s="20"/>
      <c r="E14" s="187" t="s">
        <v>27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7" t="s">
        <v>25</v>
      </c>
      <c r="AN14" s="29" t="s">
        <v>27</v>
      </c>
      <c r="AR14" s="20"/>
      <c r="BE14" s="182"/>
      <c r="BS14" s="17" t="s">
        <v>6</v>
      </c>
    </row>
    <row r="15" spans="2:71" s="1" customFormat="1" ht="6.95" customHeight="1">
      <c r="B15" s="20"/>
      <c r="AR15" s="20"/>
      <c r="BE15" s="182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182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25</v>
      </c>
      <c r="AN17" s="25" t="s">
        <v>1</v>
      </c>
      <c r="AR17" s="20"/>
      <c r="BE17" s="182"/>
      <c r="BS17" s="17" t="s">
        <v>29</v>
      </c>
    </row>
    <row r="18" spans="2:71" s="1" customFormat="1" ht="6.95" customHeight="1">
      <c r="B18" s="20"/>
      <c r="AR18" s="20"/>
      <c r="BE18" s="182"/>
      <c r="BS18" s="17" t="s">
        <v>6</v>
      </c>
    </row>
    <row r="19" spans="2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182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25</v>
      </c>
      <c r="AN20" s="25" t="s">
        <v>1</v>
      </c>
      <c r="AR20" s="20"/>
      <c r="BE20" s="182"/>
      <c r="BS20" s="17" t="s">
        <v>29</v>
      </c>
    </row>
    <row r="21" spans="2:57" s="1" customFormat="1" ht="6.95" customHeight="1">
      <c r="B21" s="20"/>
      <c r="AR21" s="20"/>
      <c r="BE21" s="182"/>
    </row>
    <row r="22" spans="2:57" s="1" customFormat="1" ht="12" customHeight="1">
      <c r="B22" s="20"/>
      <c r="D22" s="27" t="s">
        <v>31</v>
      </c>
      <c r="AR22" s="20"/>
      <c r="BE22" s="182"/>
    </row>
    <row r="23" spans="2:57" s="1" customFormat="1" ht="16.5" customHeight="1">
      <c r="B23" s="20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20"/>
      <c r="BE23" s="182"/>
    </row>
    <row r="24" spans="2:57" s="1" customFormat="1" ht="6.95" customHeight="1">
      <c r="B24" s="20"/>
      <c r="AR24" s="20"/>
      <c r="BE24" s="182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82"/>
    </row>
    <row r="26" spans="1:57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190">
        <f>ROUND(AG94,2)</f>
        <v>0</v>
      </c>
      <c r="AL26" s="191"/>
      <c r="AM26" s="191"/>
      <c r="AN26" s="191"/>
      <c r="AO26" s="191"/>
      <c r="AP26" s="32"/>
      <c r="AQ26" s="32"/>
      <c r="AR26" s="33"/>
      <c r="BE26" s="182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182"/>
    </row>
    <row r="28" spans="1:57" s="2" customFormat="1" ht="1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192" t="s">
        <v>33</v>
      </c>
      <c r="M28" s="192"/>
      <c r="N28" s="192"/>
      <c r="O28" s="192"/>
      <c r="P28" s="192"/>
      <c r="Q28" s="32"/>
      <c r="R28" s="32"/>
      <c r="S28" s="32"/>
      <c r="T28" s="32"/>
      <c r="U28" s="32"/>
      <c r="V28" s="32"/>
      <c r="W28" s="192" t="s">
        <v>34</v>
      </c>
      <c r="X28" s="192"/>
      <c r="Y28" s="192"/>
      <c r="Z28" s="192"/>
      <c r="AA28" s="192"/>
      <c r="AB28" s="192"/>
      <c r="AC28" s="192"/>
      <c r="AD28" s="192"/>
      <c r="AE28" s="192"/>
      <c r="AF28" s="32"/>
      <c r="AG28" s="32"/>
      <c r="AH28" s="32"/>
      <c r="AI28" s="32"/>
      <c r="AJ28" s="32"/>
      <c r="AK28" s="192" t="s">
        <v>35</v>
      </c>
      <c r="AL28" s="192"/>
      <c r="AM28" s="192"/>
      <c r="AN28" s="192"/>
      <c r="AO28" s="192"/>
      <c r="AP28" s="32"/>
      <c r="AQ28" s="32"/>
      <c r="AR28" s="33"/>
      <c r="BE28" s="182"/>
    </row>
    <row r="29" spans="2:57" s="3" customFormat="1" ht="14.45" customHeight="1">
      <c r="B29" s="37"/>
      <c r="D29" s="27" t="s">
        <v>36</v>
      </c>
      <c r="F29" s="27" t="s">
        <v>37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7"/>
      <c r="BE29" s="183"/>
    </row>
    <row r="30" spans="2:57" s="3" customFormat="1" ht="14.45" customHeight="1">
      <c r="B30" s="37"/>
      <c r="F30" s="27" t="s">
        <v>38</v>
      </c>
      <c r="L30" s="195">
        <v>0.15</v>
      </c>
      <c r="M30" s="194"/>
      <c r="N30" s="194"/>
      <c r="O30" s="194"/>
      <c r="P30" s="194"/>
      <c r="W30" s="193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0</v>
      </c>
      <c r="AL30" s="194"/>
      <c r="AM30" s="194"/>
      <c r="AN30" s="194"/>
      <c r="AO30" s="194"/>
      <c r="AR30" s="37"/>
      <c r="BE30" s="183"/>
    </row>
    <row r="31" spans="2:57" s="3" customFormat="1" ht="14.45" customHeight="1" hidden="1">
      <c r="B31" s="37"/>
      <c r="F31" s="27" t="s">
        <v>39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7"/>
      <c r="BE31" s="183"/>
    </row>
    <row r="32" spans="2:57" s="3" customFormat="1" ht="14.45" customHeight="1" hidden="1">
      <c r="B32" s="37"/>
      <c r="F32" s="27" t="s">
        <v>40</v>
      </c>
      <c r="L32" s="195">
        <v>0.15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7"/>
      <c r="BE32" s="183"/>
    </row>
    <row r="33" spans="2:57" s="3" customFormat="1" ht="14.45" customHeight="1" hidden="1">
      <c r="B33" s="37"/>
      <c r="F33" s="27" t="s">
        <v>41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7"/>
      <c r="BE33" s="18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182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196" t="s">
        <v>44</v>
      </c>
      <c r="Y35" s="197"/>
      <c r="Z35" s="197"/>
      <c r="AA35" s="197"/>
      <c r="AB35" s="197"/>
      <c r="AC35" s="40"/>
      <c r="AD35" s="40"/>
      <c r="AE35" s="40"/>
      <c r="AF35" s="40"/>
      <c r="AG35" s="40"/>
      <c r="AH35" s="40"/>
      <c r="AI35" s="40"/>
      <c r="AJ35" s="40"/>
      <c r="AK35" s="198">
        <f>SUM(AK26:AK33)</f>
        <v>0</v>
      </c>
      <c r="AL35" s="197"/>
      <c r="AM35" s="197"/>
      <c r="AN35" s="197"/>
      <c r="AO35" s="19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2023-14</v>
      </c>
      <c r="AR84" s="51"/>
    </row>
    <row r="85" spans="2:44" s="5" customFormat="1" ht="36.95" customHeight="1">
      <c r="B85" s="52"/>
      <c r="C85" s="53" t="s">
        <v>16</v>
      </c>
      <c r="L85" s="200" t="str">
        <f>K6</f>
        <v>Oprava opěrné zdi v úseku Studenec-Vladislav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2" t="str">
        <f>IF(AN8="","",AN8)</f>
        <v>Vyplň údaj</v>
      </c>
      <c r="AN87" s="20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03" t="str">
        <f>IF(E17="","",E17)</f>
        <v xml:space="preserve"> </v>
      </c>
      <c r="AN89" s="204"/>
      <c r="AO89" s="204"/>
      <c r="AP89" s="204"/>
      <c r="AQ89" s="32"/>
      <c r="AR89" s="33"/>
      <c r="AS89" s="205" t="s">
        <v>52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03" t="str">
        <f>IF(E20="","",E20)</f>
        <v xml:space="preserve"> </v>
      </c>
      <c r="AN90" s="204"/>
      <c r="AO90" s="204"/>
      <c r="AP90" s="204"/>
      <c r="AQ90" s="32"/>
      <c r="AR90" s="33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9" t="s">
        <v>53</v>
      </c>
      <c r="D92" s="210"/>
      <c r="E92" s="210"/>
      <c r="F92" s="210"/>
      <c r="G92" s="210"/>
      <c r="H92" s="60"/>
      <c r="I92" s="211" t="s">
        <v>54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55</v>
      </c>
      <c r="AH92" s="210"/>
      <c r="AI92" s="210"/>
      <c r="AJ92" s="210"/>
      <c r="AK92" s="210"/>
      <c r="AL92" s="210"/>
      <c r="AM92" s="210"/>
      <c r="AN92" s="211" t="s">
        <v>56</v>
      </c>
      <c r="AO92" s="210"/>
      <c r="AP92" s="213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ROUND(AG95,2)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71</v>
      </c>
      <c r="BT94" s="77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0" s="7" customFormat="1" ht="24.75" customHeight="1">
      <c r="A95" s="78" t="s">
        <v>75</v>
      </c>
      <c r="B95" s="79"/>
      <c r="C95" s="80"/>
      <c r="D95" s="216" t="s">
        <v>14</v>
      </c>
      <c r="E95" s="216"/>
      <c r="F95" s="216"/>
      <c r="G95" s="216"/>
      <c r="H95" s="216"/>
      <c r="I95" s="81"/>
      <c r="J95" s="216" t="s">
        <v>17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'2023-14 - Oprava opěrné z...'!J28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82" t="s">
        <v>76</v>
      </c>
      <c r="AR95" s="79"/>
      <c r="AS95" s="83">
        <v>0</v>
      </c>
      <c r="AT95" s="84">
        <f>ROUND(SUM(AV95:AW95),2)</f>
        <v>0</v>
      </c>
      <c r="AU95" s="85">
        <f>'2023-14 - Oprava opěrné z...'!P117</f>
        <v>0</v>
      </c>
      <c r="AV95" s="84">
        <f>'2023-14 - Oprava opěrné z...'!J31</f>
        <v>0</v>
      </c>
      <c r="AW95" s="84">
        <f>'2023-14 - Oprava opěrné z...'!J32</f>
        <v>0</v>
      </c>
      <c r="AX95" s="84">
        <f>'2023-14 - Oprava opěrné z...'!J33</f>
        <v>0</v>
      </c>
      <c r="AY95" s="84">
        <f>'2023-14 - Oprava opěrné z...'!J34</f>
        <v>0</v>
      </c>
      <c r="AZ95" s="84">
        <f>'2023-14 - Oprava opěrné z...'!F31</f>
        <v>0</v>
      </c>
      <c r="BA95" s="84">
        <f>'2023-14 - Oprava opěrné z...'!F32</f>
        <v>0</v>
      </c>
      <c r="BB95" s="84">
        <f>'2023-14 - Oprava opěrné z...'!F33</f>
        <v>0</v>
      </c>
      <c r="BC95" s="84">
        <f>'2023-14 - Oprava opěrné z...'!F34</f>
        <v>0</v>
      </c>
      <c r="BD95" s="86">
        <f>'2023-14 - Oprava opěrné z...'!F35</f>
        <v>0</v>
      </c>
      <c r="BT95" s="87" t="s">
        <v>77</v>
      </c>
      <c r="BU95" s="87" t="s">
        <v>78</v>
      </c>
      <c r="BV95" s="87" t="s">
        <v>73</v>
      </c>
      <c r="BW95" s="87" t="s">
        <v>4</v>
      </c>
      <c r="BX95" s="87" t="s">
        <v>74</v>
      </c>
      <c r="CL95" s="87" t="s">
        <v>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3-14 - Oprava opěrné 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9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7" t="s">
        <v>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80</v>
      </c>
      <c r="L4" s="20"/>
      <c r="M4" s="88" t="s">
        <v>10</v>
      </c>
      <c r="AT4" s="17" t="s">
        <v>3</v>
      </c>
    </row>
    <row r="5" spans="2:12" s="1" customFormat="1" ht="6.95" customHeight="1">
      <c r="B5" s="20"/>
      <c r="L5" s="20"/>
    </row>
    <row r="6" spans="1:31" s="2" customFormat="1" ht="12" customHeight="1">
      <c r="A6" s="32"/>
      <c r="B6" s="33"/>
      <c r="C6" s="32"/>
      <c r="D6" s="27" t="s">
        <v>16</v>
      </c>
      <c r="E6" s="32"/>
      <c r="F6" s="32"/>
      <c r="G6" s="32"/>
      <c r="H6" s="32"/>
      <c r="I6" s="32"/>
      <c r="J6" s="32"/>
      <c r="K6" s="32"/>
      <c r="L6" s="4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3"/>
      <c r="C7" s="32"/>
      <c r="D7" s="32"/>
      <c r="E7" s="200" t="s">
        <v>17</v>
      </c>
      <c r="F7" s="220"/>
      <c r="G7" s="220"/>
      <c r="H7" s="220"/>
      <c r="I7" s="32"/>
      <c r="J7" s="32"/>
      <c r="K7" s="32"/>
      <c r="L7" s="4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3"/>
      <c r="C9" s="32"/>
      <c r="D9" s="27" t="s">
        <v>18</v>
      </c>
      <c r="E9" s="32"/>
      <c r="F9" s="25" t="s">
        <v>1</v>
      </c>
      <c r="G9" s="32"/>
      <c r="H9" s="32"/>
      <c r="I9" s="27" t="s">
        <v>19</v>
      </c>
      <c r="J9" s="25" t="s">
        <v>1</v>
      </c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20</v>
      </c>
      <c r="E10" s="32"/>
      <c r="F10" s="25" t="s">
        <v>21</v>
      </c>
      <c r="G10" s="32"/>
      <c r="H10" s="32"/>
      <c r="I10" s="27" t="s">
        <v>22</v>
      </c>
      <c r="J10" s="55" t="str">
        <f>'Rekapitulace stavby'!AN8</f>
        <v>Vyplň údaj</v>
      </c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23</v>
      </c>
      <c r="E12" s="32"/>
      <c r="F12" s="32"/>
      <c r="G12" s="32"/>
      <c r="H12" s="32"/>
      <c r="I12" s="27" t="s">
        <v>24</v>
      </c>
      <c r="J12" s="25" t="str">
        <f>IF('Rekapitulace stavby'!AN10="","",'Rekapitulace stavby'!AN10)</f>
        <v/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3"/>
      <c r="C13" s="32"/>
      <c r="D13" s="32"/>
      <c r="E13" s="25" t="str">
        <f>IF('Rekapitulace stavby'!E11="","",'Rekapitulace stavby'!E11)</f>
        <v xml:space="preserve"> </v>
      </c>
      <c r="F13" s="32"/>
      <c r="G13" s="32"/>
      <c r="H13" s="32"/>
      <c r="I13" s="27" t="s">
        <v>25</v>
      </c>
      <c r="J13" s="25" t="str">
        <f>IF('Rekapitulace stavby'!AN11="","",'Rekapitulace stavby'!AN11)</f>
        <v/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3"/>
      <c r="C15" s="32"/>
      <c r="D15" s="27" t="s">
        <v>26</v>
      </c>
      <c r="E15" s="32"/>
      <c r="F15" s="32"/>
      <c r="G15" s="32"/>
      <c r="H15" s="32"/>
      <c r="I15" s="27" t="s">
        <v>24</v>
      </c>
      <c r="J15" s="28" t="str">
        <f>'Rekapitulace stavby'!AN13</f>
        <v>Vyplň údaj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3"/>
      <c r="C16" s="32"/>
      <c r="D16" s="32"/>
      <c r="E16" s="221" t="str">
        <f>'Rekapitulace stavby'!E14</f>
        <v>Vyplň údaj</v>
      </c>
      <c r="F16" s="184"/>
      <c r="G16" s="184"/>
      <c r="H16" s="184"/>
      <c r="I16" s="27" t="s">
        <v>25</v>
      </c>
      <c r="J16" s="28" t="str">
        <f>'Rekapitulace stavby'!AN14</f>
        <v>Vyplň údaj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28</v>
      </c>
      <c r="E18" s="32"/>
      <c r="F18" s="32"/>
      <c r="G18" s="32"/>
      <c r="H18" s="32"/>
      <c r="I18" s="27" t="s">
        <v>24</v>
      </c>
      <c r="J18" s="25" t="str">
        <f>IF('Rekapitulace stavby'!AN16="","",'Rekapitulace stavby'!AN16)</f>
        <v/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tr">
        <f>IF('Rekapitulace stavby'!E17="","",'Rekapitulace stavby'!E17)</f>
        <v xml:space="preserve"> </v>
      </c>
      <c r="F19" s="32"/>
      <c r="G19" s="32"/>
      <c r="H19" s="32"/>
      <c r="I19" s="27" t="s">
        <v>25</v>
      </c>
      <c r="J19" s="25" t="str">
        <f>IF('Rekapitulace stavby'!AN17="","",'Rekapitulace stavby'!AN17)</f>
        <v/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30</v>
      </c>
      <c r="E21" s="32"/>
      <c r="F21" s="32"/>
      <c r="G21" s="32"/>
      <c r="H21" s="32"/>
      <c r="I21" s="27" t="s">
        <v>24</v>
      </c>
      <c r="J21" s="25" t="str">
        <f>IF('Rekapitulace stavby'!AN19="","",'Rekapitulace stavby'!AN19)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IF('Rekapitulace stavby'!E20="","",'Rekapitulace stavby'!E20)</f>
        <v xml:space="preserve"> </v>
      </c>
      <c r="F22" s="32"/>
      <c r="G22" s="32"/>
      <c r="H22" s="32"/>
      <c r="I22" s="27" t="s">
        <v>25</v>
      </c>
      <c r="J22" s="25" t="str">
        <f>IF('Rekapitulace stavby'!AN20="","",'Rekapitulace stavby'!AN20)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31</v>
      </c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89"/>
      <c r="B25" s="90"/>
      <c r="C25" s="89"/>
      <c r="D25" s="89"/>
      <c r="E25" s="189" t="s">
        <v>1</v>
      </c>
      <c r="F25" s="189"/>
      <c r="G25" s="189"/>
      <c r="H25" s="189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66"/>
      <c r="E27" s="66"/>
      <c r="F27" s="66"/>
      <c r="G27" s="66"/>
      <c r="H27" s="66"/>
      <c r="I27" s="66"/>
      <c r="J27" s="66"/>
      <c r="K27" s="66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3"/>
      <c r="C28" s="32"/>
      <c r="D28" s="92" t="s">
        <v>32</v>
      </c>
      <c r="E28" s="32"/>
      <c r="F28" s="32"/>
      <c r="G28" s="32"/>
      <c r="H28" s="32"/>
      <c r="I28" s="32"/>
      <c r="J28" s="71">
        <f>ROUND(J117,2)</f>
        <v>0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32"/>
      <c r="E30" s="32"/>
      <c r="F30" s="36" t="s">
        <v>34</v>
      </c>
      <c r="G30" s="32"/>
      <c r="H30" s="32"/>
      <c r="I30" s="36" t="s">
        <v>33</v>
      </c>
      <c r="J30" s="36" t="s">
        <v>35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93" t="s">
        <v>36</v>
      </c>
      <c r="E31" s="27" t="s">
        <v>37</v>
      </c>
      <c r="F31" s="94">
        <f>ROUND((SUM(BE117:BE217)),2)</f>
        <v>0</v>
      </c>
      <c r="G31" s="32"/>
      <c r="H31" s="32"/>
      <c r="I31" s="95">
        <v>0.21</v>
      </c>
      <c r="J31" s="94">
        <f>ROUND(((SUM(BE117:BE217))*I31),2)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27" t="s">
        <v>38</v>
      </c>
      <c r="F32" s="94">
        <f>ROUND((SUM(BF117:BF217)),2)</f>
        <v>0</v>
      </c>
      <c r="G32" s="32"/>
      <c r="H32" s="32"/>
      <c r="I32" s="95">
        <v>0.15</v>
      </c>
      <c r="J32" s="94">
        <f>ROUND(((SUM(BF117:BF217))*I32),2)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32"/>
      <c r="E33" s="27" t="s">
        <v>39</v>
      </c>
      <c r="F33" s="94">
        <f>ROUND((SUM(BG117:BG217)),2)</f>
        <v>0</v>
      </c>
      <c r="G33" s="32"/>
      <c r="H33" s="32"/>
      <c r="I33" s="95">
        <v>0.21</v>
      </c>
      <c r="J33" s="94">
        <f>0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40</v>
      </c>
      <c r="F34" s="94">
        <f>ROUND((SUM(BH117:BH217)),2)</f>
        <v>0</v>
      </c>
      <c r="G34" s="32"/>
      <c r="H34" s="32"/>
      <c r="I34" s="95">
        <v>0.15</v>
      </c>
      <c r="J34" s="94">
        <f>0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94">
        <f>ROUND((SUM(BI117:BI217)),2)</f>
        <v>0</v>
      </c>
      <c r="G35" s="32"/>
      <c r="H35" s="32"/>
      <c r="I35" s="95">
        <v>0</v>
      </c>
      <c r="J35" s="9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3"/>
      <c r="C37" s="96"/>
      <c r="D37" s="97" t="s">
        <v>42</v>
      </c>
      <c r="E37" s="60"/>
      <c r="F37" s="60"/>
      <c r="G37" s="98" t="s">
        <v>43</v>
      </c>
      <c r="H37" s="99" t="s">
        <v>44</v>
      </c>
      <c r="I37" s="60"/>
      <c r="J37" s="100">
        <f>SUM(J28:J35)</f>
        <v>0</v>
      </c>
      <c r="K37" s="101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2"/>
      <c r="B61" s="33"/>
      <c r="C61" s="32"/>
      <c r="D61" s="45" t="s">
        <v>47</v>
      </c>
      <c r="E61" s="35"/>
      <c r="F61" s="102" t="s">
        <v>48</v>
      </c>
      <c r="G61" s="45" t="s">
        <v>47</v>
      </c>
      <c r="H61" s="35"/>
      <c r="I61" s="35"/>
      <c r="J61" s="103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2"/>
      <c r="B76" s="33"/>
      <c r="C76" s="32"/>
      <c r="D76" s="45" t="s">
        <v>47</v>
      </c>
      <c r="E76" s="35"/>
      <c r="F76" s="102" t="s">
        <v>48</v>
      </c>
      <c r="G76" s="45" t="s">
        <v>47</v>
      </c>
      <c r="H76" s="35"/>
      <c r="I76" s="35"/>
      <c r="J76" s="103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00" t="str">
        <f>E7</f>
        <v>Oprava opěrné zdi v úseku Studenec-Vladislav</v>
      </c>
      <c r="F85" s="220"/>
      <c r="G85" s="220"/>
      <c r="H85" s="22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20</v>
      </c>
      <c r="D87" s="32"/>
      <c r="E87" s="32"/>
      <c r="F87" s="25" t="str">
        <f>F10</f>
        <v xml:space="preserve"> </v>
      </c>
      <c r="G87" s="32"/>
      <c r="H87" s="32"/>
      <c r="I87" s="27" t="s">
        <v>22</v>
      </c>
      <c r="J87" s="55" t="str">
        <f>IF(J10="","",J10)</f>
        <v>Vyplň údaj</v>
      </c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23</v>
      </c>
      <c r="D89" s="32"/>
      <c r="E89" s="32"/>
      <c r="F89" s="25" t="str">
        <f>E13</f>
        <v xml:space="preserve"> </v>
      </c>
      <c r="G89" s="32"/>
      <c r="H89" s="32"/>
      <c r="I89" s="27" t="s">
        <v>28</v>
      </c>
      <c r="J89" s="30" t="str">
        <f>E19</f>
        <v xml:space="preserve"> 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26</v>
      </c>
      <c r="D90" s="32"/>
      <c r="E90" s="32"/>
      <c r="F90" s="25" t="str">
        <f>IF(E16="","",E16)</f>
        <v>Vyplň údaj</v>
      </c>
      <c r="G90" s="32"/>
      <c r="H90" s="32"/>
      <c r="I90" s="27" t="s">
        <v>30</v>
      </c>
      <c r="J90" s="30" t="str">
        <f>E22</f>
        <v xml:space="preserve"> </v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04" t="s">
        <v>82</v>
      </c>
      <c r="D92" s="96"/>
      <c r="E92" s="96"/>
      <c r="F92" s="96"/>
      <c r="G92" s="96"/>
      <c r="H92" s="96"/>
      <c r="I92" s="96"/>
      <c r="J92" s="105" t="s">
        <v>83</v>
      </c>
      <c r="K92" s="96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06" t="s">
        <v>84</v>
      </c>
      <c r="D94" s="32"/>
      <c r="E94" s="32"/>
      <c r="F94" s="32"/>
      <c r="G94" s="32"/>
      <c r="H94" s="32"/>
      <c r="I94" s="32"/>
      <c r="J94" s="71">
        <f>J117</f>
        <v>0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85</v>
      </c>
    </row>
    <row r="95" spans="2:12" s="9" customFormat="1" ht="24.95" customHeight="1">
      <c r="B95" s="107"/>
      <c r="D95" s="108" t="s">
        <v>86</v>
      </c>
      <c r="E95" s="109"/>
      <c r="F95" s="109"/>
      <c r="G95" s="109"/>
      <c r="H95" s="109"/>
      <c r="I95" s="109"/>
      <c r="J95" s="110">
        <f>J118</f>
        <v>0</v>
      </c>
      <c r="L95" s="107"/>
    </row>
    <row r="96" spans="2:12" s="10" customFormat="1" ht="19.9" customHeight="1">
      <c r="B96" s="111"/>
      <c r="D96" s="112" t="s">
        <v>87</v>
      </c>
      <c r="E96" s="113"/>
      <c r="F96" s="113"/>
      <c r="G96" s="113"/>
      <c r="H96" s="113"/>
      <c r="I96" s="113"/>
      <c r="J96" s="114">
        <f>J119</f>
        <v>0</v>
      </c>
      <c r="L96" s="111"/>
    </row>
    <row r="97" spans="2:12" s="10" customFormat="1" ht="19.9" customHeight="1">
      <c r="B97" s="111"/>
      <c r="D97" s="112" t="s">
        <v>88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2:12" s="10" customFormat="1" ht="19.9" customHeight="1">
      <c r="B98" s="111"/>
      <c r="D98" s="112" t="s">
        <v>89</v>
      </c>
      <c r="E98" s="113"/>
      <c r="F98" s="113"/>
      <c r="G98" s="113"/>
      <c r="H98" s="113"/>
      <c r="I98" s="113"/>
      <c r="J98" s="114">
        <f>J153</f>
        <v>0</v>
      </c>
      <c r="L98" s="111"/>
    </row>
    <row r="99" spans="2:12" s="10" customFormat="1" ht="19.9" customHeight="1">
      <c r="B99" s="111"/>
      <c r="D99" s="112" t="s">
        <v>90</v>
      </c>
      <c r="E99" s="113"/>
      <c r="F99" s="113"/>
      <c r="G99" s="113"/>
      <c r="H99" s="113"/>
      <c r="I99" s="113"/>
      <c r="J99" s="114">
        <f>J154</f>
        <v>0</v>
      </c>
      <c r="L99" s="111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91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00" t="str">
        <f>E7</f>
        <v>Oprava opěrné zdi v úseku Studenec-Vladislav</v>
      </c>
      <c r="F109" s="220"/>
      <c r="G109" s="220"/>
      <c r="H109" s="220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F10</f>
        <v xml:space="preserve"> </v>
      </c>
      <c r="G111" s="32"/>
      <c r="H111" s="32"/>
      <c r="I111" s="27" t="s">
        <v>22</v>
      </c>
      <c r="J111" s="55" t="str">
        <f>IF(J10="","",J10)</f>
        <v>Vyplň údaj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2" customHeight="1">
      <c r="A113" s="32"/>
      <c r="B113" s="33"/>
      <c r="C113" s="27" t="s">
        <v>23</v>
      </c>
      <c r="D113" s="32"/>
      <c r="E113" s="32"/>
      <c r="F113" s="25" t="str">
        <f>E13</f>
        <v xml:space="preserve"> </v>
      </c>
      <c r="G113" s="32"/>
      <c r="H113" s="32"/>
      <c r="I113" s="27" t="s">
        <v>28</v>
      </c>
      <c r="J113" s="30" t="str">
        <f>E19</f>
        <v xml:space="preserve"> 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26</v>
      </c>
      <c r="D114" s="32"/>
      <c r="E114" s="32"/>
      <c r="F114" s="25" t="str">
        <f>IF(E16="","",E16)</f>
        <v>Vyplň údaj</v>
      </c>
      <c r="G114" s="32"/>
      <c r="H114" s="32"/>
      <c r="I114" s="27" t="s">
        <v>30</v>
      </c>
      <c r="J114" s="30" t="str">
        <f>E22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15"/>
      <c r="B116" s="116"/>
      <c r="C116" s="117" t="s">
        <v>92</v>
      </c>
      <c r="D116" s="118" t="s">
        <v>57</v>
      </c>
      <c r="E116" s="118" t="s">
        <v>53</v>
      </c>
      <c r="F116" s="118" t="s">
        <v>54</v>
      </c>
      <c r="G116" s="118" t="s">
        <v>93</v>
      </c>
      <c r="H116" s="118" t="s">
        <v>94</v>
      </c>
      <c r="I116" s="118" t="s">
        <v>95</v>
      </c>
      <c r="J116" s="119" t="s">
        <v>83</v>
      </c>
      <c r="K116" s="120" t="s">
        <v>96</v>
      </c>
      <c r="L116" s="121"/>
      <c r="M116" s="62" t="s">
        <v>1</v>
      </c>
      <c r="N116" s="63" t="s">
        <v>36</v>
      </c>
      <c r="O116" s="63" t="s">
        <v>97</v>
      </c>
      <c r="P116" s="63" t="s">
        <v>98</v>
      </c>
      <c r="Q116" s="63" t="s">
        <v>99</v>
      </c>
      <c r="R116" s="63" t="s">
        <v>100</v>
      </c>
      <c r="S116" s="63" t="s">
        <v>101</v>
      </c>
      <c r="T116" s="64" t="s">
        <v>102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63" s="2" customFormat="1" ht="22.9" customHeight="1">
      <c r="A117" s="32"/>
      <c r="B117" s="33"/>
      <c r="C117" s="69" t="s">
        <v>103</v>
      </c>
      <c r="D117" s="32"/>
      <c r="E117" s="32"/>
      <c r="F117" s="32"/>
      <c r="G117" s="32"/>
      <c r="H117" s="32"/>
      <c r="I117" s="32"/>
      <c r="J117" s="122">
        <f>BK117</f>
        <v>0</v>
      </c>
      <c r="K117" s="32"/>
      <c r="L117" s="33"/>
      <c r="M117" s="65"/>
      <c r="N117" s="56"/>
      <c r="O117" s="66"/>
      <c r="P117" s="123">
        <f>P118</f>
        <v>0</v>
      </c>
      <c r="Q117" s="66"/>
      <c r="R117" s="123">
        <f>R118</f>
        <v>0</v>
      </c>
      <c r="S117" s="66"/>
      <c r="T117" s="124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71</v>
      </c>
      <c r="AU117" s="17" t="s">
        <v>85</v>
      </c>
      <c r="BK117" s="125">
        <f>BK118</f>
        <v>0</v>
      </c>
    </row>
    <row r="118" spans="2:63" s="12" customFormat="1" ht="25.9" customHeight="1">
      <c r="B118" s="126"/>
      <c r="D118" s="127" t="s">
        <v>71</v>
      </c>
      <c r="E118" s="128" t="s">
        <v>104</v>
      </c>
      <c r="F118" s="128" t="s">
        <v>104</v>
      </c>
      <c r="I118" s="129"/>
      <c r="J118" s="130">
        <f>BK118</f>
        <v>0</v>
      </c>
      <c r="L118" s="126"/>
      <c r="M118" s="131"/>
      <c r="N118" s="132"/>
      <c r="O118" s="132"/>
      <c r="P118" s="133">
        <f>P119+P130+P153+P154</f>
        <v>0</v>
      </c>
      <c r="Q118" s="132"/>
      <c r="R118" s="133">
        <f>R119+R130+R153+R154</f>
        <v>0</v>
      </c>
      <c r="S118" s="132"/>
      <c r="T118" s="134">
        <f>T119+T130+T153+T154</f>
        <v>0</v>
      </c>
      <c r="AR118" s="127" t="s">
        <v>77</v>
      </c>
      <c r="AT118" s="135" t="s">
        <v>71</v>
      </c>
      <c r="AU118" s="135" t="s">
        <v>72</v>
      </c>
      <c r="AY118" s="127" t="s">
        <v>105</v>
      </c>
      <c r="BK118" s="136">
        <f>BK119+BK130+BK153+BK154</f>
        <v>0</v>
      </c>
    </row>
    <row r="119" spans="2:63" s="12" customFormat="1" ht="22.9" customHeight="1">
      <c r="B119" s="126"/>
      <c r="D119" s="127" t="s">
        <v>71</v>
      </c>
      <c r="E119" s="137" t="s">
        <v>106</v>
      </c>
      <c r="F119" s="137" t="s">
        <v>107</v>
      </c>
      <c r="I119" s="129"/>
      <c r="J119" s="138">
        <f>BK119</f>
        <v>0</v>
      </c>
      <c r="L119" s="126"/>
      <c r="M119" s="131"/>
      <c r="N119" s="132"/>
      <c r="O119" s="132"/>
      <c r="P119" s="133">
        <f>SUM(P120:P129)</f>
        <v>0</v>
      </c>
      <c r="Q119" s="132"/>
      <c r="R119" s="133">
        <f>SUM(R120:R129)</f>
        <v>0</v>
      </c>
      <c r="S119" s="132"/>
      <c r="T119" s="134">
        <f>SUM(T120:T129)</f>
        <v>0</v>
      </c>
      <c r="AR119" s="127" t="s">
        <v>77</v>
      </c>
      <c r="AT119" s="135" t="s">
        <v>71</v>
      </c>
      <c r="AU119" s="135" t="s">
        <v>77</v>
      </c>
      <c r="AY119" s="127" t="s">
        <v>105</v>
      </c>
      <c r="BK119" s="136">
        <f>SUM(BK120:BK129)</f>
        <v>0</v>
      </c>
    </row>
    <row r="120" spans="1:65" s="2" customFormat="1" ht="21.75" customHeight="1">
      <c r="A120" s="32"/>
      <c r="B120" s="139"/>
      <c r="C120" s="140" t="s">
        <v>77</v>
      </c>
      <c r="D120" s="140" t="s">
        <v>108</v>
      </c>
      <c r="E120" s="141" t="s">
        <v>109</v>
      </c>
      <c r="F120" s="142" t="s">
        <v>110</v>
      </c>
      <c r="G120" s="143" t="s">
        <v>111</v>
      </c>
      <c r="H120" s="144">
        <v>1</v>
      </c>
      <c r="I120" s="145"/>
      <c r="J120" s="146">
        <f aca="true" t="shared" si="0" ref="J120:J129">ROUND(I120*H120,2)</f>
        <v>0</v>
      </c>
      <c r="K120" s="147"/>
      <c r="L120" s="33"/>
      <c r="M120" s="148" t="s">
        <v>1</v>
      </c>
      <c r="N120" s="149" t="s">
        <v>37</v>
      </c>
      <c r="O120" s="58"/>
      <c r="P120" s="150">
        <f aca="true" t="shared" si="1" ref="P120:P129">O120*H120</f>
        <v>0</v>
      </c>
      <c r="Q120" s="150">
        <v>0</v>
      </c>
      <c r="R120" s="150">
        <f aca="true" t="shared" si="2" ref="R120:R129">Q120*H120</f>
        <v>0</v>
      </c>
      <c r="S120" s="150">
        <v>0</v>
      </c>
      <c r="T120" s="151">
        <f aca="true" t="shared" si="3" ref="T120:T129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2" t="s">
        <v>112</v>
      </c>
      <c r="AT120" s="152" t="s">
        <v>108</v>
      </c>
      <c r="AU120" s="152" t="s">
        <v>79</v>
      </c>
      <c r="AY120" s="17" t="s">
        <v>105</v>
      </c>
      <c r="BE120" s="153">
        <f aca="true" t="shared" si="4" ref="BE120:BE129">IF(N120="základní",J120,0)</f>
        <v>0</v>
      </c>
      <c r="BF120" s="153">
        <f aca="true" t="shared" si="5" ref="BF120:BF129">IF(N120="snížená",J120,0)</f>
        <v>0</v>
      </c>
      <c r="BG120" s="153">
        <f aca="true" t="shared" si="6" ref="BG120:BG129">IF(N120="zákl. přenesená",J120,0)</f>
        <v>0</v>
      </c>
      <c r="BH120" s="153">
        <f aca="true" t="shared" si="7" ref="BH120:BH129">IF(N120="sníž. přenesená",J120,0)</f>
        <v>0</v>
      </c>
      <c r="BI120" s="153">
        <f aca="true" t="shared" si="8" ref="BI120:BI129">IF(N120="nulová",J120,0)</f>
        <v>0</v>
      </c>
      <c r="BJ120" s="17" t="s">
        <v>77</v>
      </c>
      <c r="BK120" s="153">
        <f aca="true" t="shared" si="9" ref="BK120:BK129">ROUND(I120*H120,2)</f>
        <v>0</v>
      </c>
      <c r="BL120" s="17" t="s">
        <v>112</v>
      </c>
      <c r="BM120" s="152" t="s">
        <v>113</v>
      </c>
    </row>
    <row r="121" spans="1:65" s="2" customFormat="1" ht="37.9" customHeight="1">
      <c r="A121" s="32"/>
      <c r="B121" s="139"/>
      <c r="C121" s="140" t="s">
        <v>79</v>
      </c>
      <c r="D121" s="140" t="s">
        <v>108</v>
      </c>
      <c r="E121" s="141" t="s">
        <v>114</v>
      </c>
      <c r="F121" s="142" t="s">
        <v>115</v>
      </c>
      <c r="G121" s="143" t="s">
        <v>116</v>
      </c>
      <c r="H121" s="144">
        <v>170.1</v>
      </c>
      <c r="I121" s="145"/>
      <c r="J121" s="146">
        <f t="shared" si="0"/>
        <v>0</v>
      </c>
      <c r="K121" s="147"/>
      <c r="L121" s="33"/>
      <c r="M121" s="148" t="s">
        <v>1</v>
      </c>
      <c r="N121" s="149" t="s">
        <v>37</v>
      </c>
      <c r="O121" s="58"/>
      <c r="P121" s="150">
        <f t="shared" si="1"/>
        <v>0</v>
      </c>
      <c r="Q121" s="150">
        <v>0</v>
      </c>
      <c r="R121" s="150">
        <f t="shared" si="2"/>
        <v>0</v>
      </c>
      <c r="S121" s="150">
        <v>0</v>
      </c>
      <c r="T121" s="151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2" t="s">
        <v>112</v>
      </c>
      <c r="AT121" s="152" t="s">
        <v>108</v>
      </c>
      <c r="AU121" s="152" t="s">
        <v>79</v>
      </c>
      <c r="AY121" s="17" t="s">
        <v>105</v>
      </c>
      <c r="BE121" s="153">
        <f t="shared" si="4"/>
        <v>0</v>
      </c>
      <c r="BF121" s="153">
        <f t="shared" si="5"/>
        <v>0</v>
      </c>
      <c r="BG121" s="153">
        <f t="shared" si="6"/>
        <v>0</v>
      </c>
      <c r="BH121" s="153">
        <f t="shared" si="7"/>
        <v>0</v>
      </c>
      <c r="BI121" s="153">
        <f t="shared" si="8"/>
        <v>0</v>
      </c>
      <c r="BJ121" s="17" t="s">
        <v>77</v>
      </c>
      <c r="BK121" s="153">
        <f t="shared" si="9"/>
        <v>0</v>
      </c>
      <c r="BL121" s="17" t="s">
        <v>112</v>
      </c>
      <c r="BM121" s="152" t="s">
        <v>117</v>
      </c>
    </row>
    <row r="122" spans="1:65" s="2" customFormat="1" ht="16.5" customHeight="1">
      <c r="A122" s="32"/>
      <c r="B122" s="139"/>
      <c r="C122" s="140" t="s">
        <v>118</v>
      </c>
      <c r="D122" s="140" t="s">
        <v>108</v>
      </c>
      <c r="E122" s="141" t="s">
        <v>119</v>
      </c>
      <c r="F122" s="142" t="s">
        <v>120</v>
      </c>
      <c r="G122" s="143" t="s">
        <v>111</v>
      </c>
      <c r="H122" s="144">
        <v>1</v>
      </c>
      <c r="I122" s="145"/>
      <c r="J122" s="146">
        <f t="shared" si="0"/>
        <v>0</v>
      </c>
      <c r="K122" s="147"/>
      <c r="L122" s="33"/>
      <c r="M122" s="148" t="s">
        <v>1</v>
      </c>
      <c r="N122" s="149" t="s">
        <v>37</v>
      </c>
      <c r="O122" s="58"/>
      <c r="P122" s="150">
        <f t="shared" si="1"/>
        <v>0</v>
      </c>
      <c r="Q122" s="150">
        <v>0</v>
      </c>
      <c r="R122" s="150">
        <f t="shared" si="2"/>
        <v>0</v>
      </c>
      <c r="S122" s="150">
        <v>0</v>
      </c>
      <c r="T122" s="151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2" t="s">
        <v>112</v>
      </c>
      <c r="AT122" s="152" t="s">
        <v>108</v>
      </c>
      <c r="AU122" s="152" t="s">
        <v>79</v>
      </c>
      <c r="AY122" s="17" t="s">
        <v>105</v>
      </c>
      <c r="BE122" s="153">
        <f t="shared" si="4"/>
        <v>0</v>
      </c>
      <c r="BF122" s="153">
        <f t="shared" si="5"/>
        <v>0</v>
      </c>
      <c r="BG122" s="153">
        <f t="shared" si="6"/>
        <v>0</v>
      </c>
      <c r="BH122" s="153">
        <f t="shared" si="7"/>
        <v>0</v>
      </c>
      <c r="BI122" s="153">
        <f t="shared" si="8"/>
        <v>0</v>
      </c>
      <c r="BJ122" s="17" t="s">
        <v>77</v>
      </c>
      <c r="BK122" s="153">
        <f t="shared" si="9"/>
        <v>0</v>
      </c>
      <c r="BL122" s="17" t="s">
        <v>112</v>
      </c>
      <c r="BM122" s="152" t="s">
        <v>121</v>
      </c>
    </row>
    <row r="123" spans="1:65" s="2" customFormat="1" ht="16.5" customHeight="1">
      <c r="A123" s="32"/>
      <c r="B123" s="139"/>
      <c r="C123" s="140" t="s">
        <v>112</v>
      </c>
      <c r="D123" s="140" t="s">
        <v>108</v>
      </c>
      <c r="E123" s="141" t="s">
        <v>122</v>
      </c>
      <c r="F123" s="142" t="s">
        <v>123</v>
      </c>
      <c r="G123" s="143" t="s">
        <v>111</v>
      </c>
      <c r="H123" s="144">
        <v>1</v>
      </c>
      <c r="I123" s="145"/>
      <c r="J123" s="146">
        <f t="shared" si="0"/>
        <v>0</v>
      </c>
      <c r="K123" s="147"/>
      <c r="L123" s="33"/>
      <c r="M123" s="148" t="s">
        <v>1</v>
      </c>
      <c r="N123" s="149" t="s">
        <v>37</v>
      </c>
      <c r="O123" s="58"/>
      <c r="P123" s="150">
        <f t="shared" si="1"/>
        <v>0</v>
      </c>
      <c r="Q123" s="150">
        <v>0</v>
      </c>
      <c r="R123" s="150">
        <f t="shared" si="2"/>
        <v>0</v>
      </c>
      <c r="S123" s="150">
        <v>0</v>
      </c>
      <c r="T123" s="151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2" t="s">
        <v>112</v>
      </c>
      <c r="AT123" s="152" t="s">
        <v>108</v>
      </c>
      <c r="AU123" s="152" t="s">
        <v>79</v>
      </c>
      <c r="AY123" s="17" t="s">
        <v>105</v>
      </c>
      <c r="BE123" s="153">
        <f t="shared" si="4"/>
        <v>0</v>
      </c>
      <c r="BF123" s="153">
        <f t="shared" si="5"/>
        <v>0</v>
      </c>
      <c r="BG123" s="153">
        <f t="shared" si="6"/>
        <v>0</v>
      </c>
      <c r="BH123" s="153">
        <f t="shared" si="7"/>
        <v>0</v>
      </c>
      <c r="BI123" s="153">
        <f t="shared" si="8"/>
        <v>0</v>
      </c>
      <c r="BJ123" s="17" t="s">
        <v>77</v>
      </c>
      <c r="BK123" s="153">
        <f t="shared" si="9"/>
        <v>0</v>
      </c>
      <c r="BL123" s="17" t="s">
        <v>112</v>
      </c>
      <c r="BM123" s="152" t="s">
        <v>124</v>
      </c>
    </row>
    <row r="124" spans="1:65" s="2" customFormat="1" ht="24.2" customHeight="1">
      <c r="A124" s="32"/>
      <c r="B124" s="139"/>
      <c r="C124" s="140" t="s">
        <v>125</v>
      </c>
      <c r="D124" s="140" t="s">
        <v>108</v>
      </c>
      <c r="E124" s="141" t="s">
        <v>126</v>
      </c>
      <c r="F124" s="142" t="s">
        <v>127</v>
      </c>
      <c r="G124" s="143" t="s">
        <v>111</v>
      </c>
      <c r="H124" s="144">
        <v>1</v>
      </c>
      <c r="I124" s="145"/>
      <c r="J124" s="146">
        <f t="shared" si="0"/>
        <v>0</v>
      </c>
      <c r="K124" s="147"/>
      <c r="L124" s="33"/>
      <c r="M124" s="148" t="s">
        <v>1</v>
      </c>
      <c r="N124" s="149" t="s">
        <v>37</v>
      </c>
      <c r="O124" s="58"/>
      <c r="P124" s="150">
        <f t="shared" si="1"/>
        <v>0</v>
      </c>
      <c r="Q124" s="150">
        <v>0</v>
      </c>
      <c r="R124" s="150">
        <f t="shared" si="2"/>
        <v>0</v>
      </c>
      <c r="S124" s="150">
        <v>0</v>
      </c>
      <c r="T124" s="151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2" t="s">
        <v>112</v>
      </c>
      <c r="AT124" s="152" t="s">
        <v>108</v>
      </c>
      <c r="AU124" s="152" t="s">
        <v>79</v>
      </c>
      <c r="AY124" s="17" t="s">
        <v>105</v>
      </c>
      <c r="BE124" s="153">
        <f t="shared" si="4"/>
        <v>0</v>
      </c>
      <c r="BF124" s="153">
        <f t="shared" si="5"/>
        <v>0</v>
      </c>
      <c r="BG124" s="153">
        <f t="shared" si="6"/>
        <v>0</v>
      </c>
      <c r="BH124" s="153">
        <f t="shared" si="7"/>
        <v>0</v>
      </c>
      <c r="BI124" s="153">
        <f t="shared" si="8"/>
        <v>0</v>
      </c>
      <c r="BJ124" s="17" t="s">
        <v>77</v>
      </c>
      <c r="BK124" s="153">
        <f t="shared" si="9"/>
        <v>0</v>
      </c>
      <c r="BL124" s="17" t="s">
        <v>112</v>
      </c>
      <c r="BM124" s="152" t="s">
        <v>128</v>
      </c>
    </row>
    <row r="125" spans="1:65" s="2" customFormat="1" ht="16.5" customHeight="1">
      <c r="A125" s="32"/>
      <c r="B125" s="139"/>
      <c r="C125" s="140" t="s">
        <v>129</v>
      </c>
      <c r="D125" s="140" t="s">
        <v>108</v>
      </c>
      <c r="E125" s="141" t="s">
        <v>130</v>
      </c>
      <c r="F125" s="142" t="s">
        <v>131</v>
      </c>
      <c r="G125" s="143" t="s">
        <v>111</v>
      </c>
      <c r="H125" s="144">
        <v>1</v>
      </c>
      <c r="I125" s="145"/>
      <c r="J125" s="146">
        <f t="shared" si="0"/>
        <v>0</v>
      </c>
      <c r="K125" s="147"/>
      <c r="L125" s="33"/>
      <c r="M125" s="148" t="s">
        <v>1</v>
      </c>
      <c r="N125" s="149" t="s">
        <v>37</v>
      </c>
      <c r="O125" s="58"/>
      <c r="P125" s="150">
        <f t="shared" si="1"/>
        <v>0</v>
      </c>
      <c r="Q125" s="150">
        <v>0</v>
      </c>
      <c r="R125" s="150">
        <f t="shared" si="2"/>
        <v>0</v>
      </c>
      <c r="S125" s="150">
        <v>0</v>
      </c>
      <c r="T125" s="151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2" t="s">
        <v>112</v>
      </c>
      <c r="AT125" s="152" t="s">
        <v>108</v>
      </c>
      <c r="AU125" s="152" t="s">
        <v>79</v>
      </c>
      <c r="AY125" s="17" t="s">
        <v>105</v>
      </c>
      <c r="BE125" s="153">
        <f t="shared" si="4"/>
        <v>0</v>
      </c>
      <c r="BF125" s="153">
        <f t="shared" si="5"/>
        <v>0</v>
      </c>
      <c r="BG125" s="153">
        <f t="shared" si="6"/>
        <v>0</v>
      </c>
      <c r="BH125" s="153">
        <f t="shared" si="7"/>
        <v>0</v>
      </c>
      <c r="BI125" s="153">
        <f t="shared" si="8"/>
        <v>0</v>
      </c>
      <c r="BJ125" s="17" t="s">
        <v>77</v>
      </c>
      <c r="BK125" s="153">
        <f t="shared" si="9"/>
        <v>0</v>
      </c>
      <c r="BL125" s="17" t="s">
        <v>112</v>
      </c>
      <c r="BM125" s="152" t="s">
        <v>132</v>
      </c>
    </row>
    <row r="126" spans="1:65" s="2" customFormat="1" ht="24.2" customHeight="1">
      <c r="A126" s="32"/>
      <c r="B126" s="139"/>
      <c r="C126" s="140" t="s">
        <v>133</v>
      </c>
      <c r="D126" s="140" t="s">
        <v>108</v>
      </c>
      <c r="E126" s="141" t="s">
        <v>134</v>
      </c>
      <c r="F126" s="142" t="s">
        <v>135</v>
      </c>
      <c r="G126" s="143" t="s">
        <v>111</v>
      </c>
      <c r="H126" s="144">
        <v>0</v>
      </c>
      <c r="I126" s="145">
        <v>0</v>
      </c>
      <c r="J126" s="146">
        <f t="shared" si="0"/>
        <v>0</v>
      </c>
      <c r="K126" s="147"/>
      <c r="L126" s="33"/>
      <c r="M126" s="148" t="s">
        <v>1</v>
      </c>
      <c r="N126" s="149" t="s">
        <v>37</v>
      </c>
      <c r="O126" s="58"/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2" t="s">
        <v>112</v>
      </c>
      <c r="AT126" s="152" t="s">
        <v>108</v>
      </c>
      <c r="AU126" s="152" t="s">
        <v>79</v>
      </c>
      <c r="AY126" s="17" t="s">
        <v>105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7" t="s">
        <v>77</v>
      </c>
      <c r="BK126" s="153">
        <f t="shared" si="9"/>
        <v>0</v>
      </c>
      <c r="BL126" s="17" t="s">
        <v>112</v>
      </c>
      <c r="BM126" s="152" t="s">
        <v>136</v>
      </c>
    </row>
    <row r="127" spans="1:65" s="2" customFormat="1" ht="16.5" customHeight="1">
      <c r="A127" s="32"/>
      <c r="B127" s="139"/>
      <c r="C127" s="140" t="s">
        <v>137</v>
      </c>
      <c r="D127" s="140" t="s">
        <v>108</v>
      </c>
      <c r="E127" s="141" t="s">
        <v>138</v>
      </c>
      <c r="F127" s="142" t="s">
        <v>139</v>
      </c>
      <c r="G127" s="143" t="s">
        <v>140</v>
      </c>
      <c r="H127" s="144">
        <v>25</v>
      </c>
      <c r="I127" s="145"/>
      <c r="J127" s="146">
        <f t="shared" si="0"/>
        <v>0</v>
      </c>
      <c r="K127" s="147"/>
      <c r="L127" s="33"/>
      <c r="M127" s="148" t="s">
        <v>1</v>
      </c>
      <c r="N127" s="149" t="s">
        <v>37</v>
      </c>
      <c r="O127" s="58"/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2" t="s">
        <v>112</v>
      </c>
      <c r="AT127" s="152" t="s">
        <v>108</v>
      </c>
      <c r="AU127" s="152" t="s">
        <v>79</v>
      </c>
      <c r="AY127" s="17" t="s">
        <v>105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7" t="s">
        <v>77</v>
      </c>
      <c r="BK127" s="153">
        <f t="shared" si="9"/>
        <v>0</v>
      </c>
      <c r="BL127" s="17" t="s">
        <v>112</v>
      </c>
      <c r="BM127" s="152" t="s">
        <v>141</v>
      </c>
    </row>
    <row r="128" spans="1:65" s="2" customFormat="1" ht="16.5" customHeight="1">
      <c r="A128" s="32"/>
      <c r="B128" s="139"/>
      <c r="C128" s="140" t="s">
        <v>142</v>
      </c>
      <c r="D128" s="140" t="s">
        <v>108</v>
      </c>
      <c r="E128" s="141" t="s">
        <v>143</v>
      </c>
      <c r="F128" s="142" t="s">
        <v>144</v>
      </c>
      <c r="G128" s="143" t="s">
        <v>140</v>
      </c>
      <c r="H128" s="144">
        <v>30</v>
      </c>
      <c r="I128" s="145"/>
      <c r="J128" s="146">
        <f t="shared" si="0"/>
        <v>0</v>
      </c>
      <c r="K128" s="147"/>
      <c r="L128" s="33"/>
      <c r="M128" s="148" t="s">
        <v>1</v>
      </c>
      <c r="N128" s="149" t="s">
        <v>37</v>
      </c>
      <c r="O128" s="58"/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2" t="s">
        <v>112</v>
      </c>
      <c r="AT128" s="152" t="s">
        <v>108</v>
      </c>
      <c r="AU128" s="152" t="s">
        <v>79</v>
      </c>
      <c r="AY128" s="17" t="s">
        <v>105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7" t="s">
        <v>77</v>
      </c>
      <c r="BK128" s="153">
        <f t="shared" si="9"/>
        <v>0</v>
      </c>
      <c r="BL128" s="17" t="s">
        <v>112</v>
      </c>
      <c r="BM128" s="152" t="s">
        <v>145</v>
      </c>
    </row>
    <row r="129" spans="1:65" s="2" customFormat="1" ht="24.2" customHeight="1">
      <c r="A129" s="32"/>
      <c r="B129" s="139"/>
      <c r="C129" s="140" t="s">
        <v>146</v>
      </c>
      <c r="D129" s="140" t="s">
        <v>108</v>
      </c>
      <c r="E129" s="141" t="s">
        <v>147</v>
      </c>
      <c r="F129" s="142" t="s">
        <v>148</v>
      </c>
      <c r="G129" s="143" t="s">
        <v>111</v>
      </c>
      <c r="H129" s="144">
        <v>1</v>
      </c>
      <c r="I129" s="145"/>
      <c r="J129" s="146">
        <f t="shared" si="0"/>
        <v>0</v>
      </c>
      <c r="K129" s="147"/>
      <c r="L129" s="33"/>
      <c r="M129" s="148" t="s">
        <v>1</v>
      </c>
      <c r="N129" s="149" t="s">
        <v>37</v>
      </c>
      <c r="O129" s="58"/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2" t="s">
        <v>112</v>
      </c>
      <c r="AT129" s="152" t="s">
        <v>108</v>
      </c>
      <c r="AU129" s="152" t="s">
        <v>79</v>
      </c>
      <c r="AY129" s="17" t="s">
        <v>105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77</v>
      </c>
      <c r="BK129" s="153">
        <f t="shared" si="9"/>
        <v>0</v>
      </c>
      <c r="BL129" s="17" t="s">
        <v>112</v>
      </c>
      <c r="BM129" s="152" t="s">
        <v>149</v>
      </c>
    </row>
    <row r="130" spans="2:63" s="12" customFormat="1" ht="22.9" customHeight="1">
      <c r="B130" s="126"/>
      <c r="D130" s="127" t="s">
        <v>71</v>
      </c>
      <c r="E130" s="137" t="s">
        <v>150</v>
      </c>
      <c r="F130" s="137" t="s">
        <v>151</v>
      </c>
      <c r="I130" s="129"/>
      <c r="J130" s="138">
        <f>BK130</f>
        <v>0</v>
      </c>
      <c r="L130" s="126"/>
      <c r="M130" s="131"/>
      <c r="N130" s="132"/>
      <c r="O130" s="132"/>
      <c r="P130" s="133">
        <f>SUM(P131:P152)</f>
        <v>0</v>
      </c>
      <c r="Q130" s="132"/>
      <c r="R130" s="133">
        <f>SUM(R131:R152)</f>
        <v>0</v>
      </c>
      <c r="S130" s="132"/>
      <c r="T130" s="134">
        <f>SUM(T131:T152)</f>
        <v>0</v>
      </c>
      <c r="AR130" s="127" t="s">
        <v>77</v>
      </c>
      <c r="AT130" s="135" t="s">
        <v>71</v>
      </c>
      <c r="AU130" s="135" t="s">
        <v>77</v>
      </c>
      <c r="AY130" s="127" t="s">
        <v>105</v>
      </c>
      <c r="BK130" s="136">
        <f>SUM(BK131:BK152)</f>
        <v>0</v>
      </c>
    </row>
    <row r="131" spans="1:65" s="2" customFormat="1" ht="24.2" customHeight="1">
      <c r="A131" s="32"/>
      <c r="B131" s="139"/>
      <c r="C131" s="140" t="s">
        <v>152</v>
      </c>
      <c r="D131" s="140" t="s">
        <v>108</v>
      </c>
      <c r="E131" s="141" t="s">
        <v>153</v>
      </c>
      <c r="F131" s="142" t="s">
        <v>154</v>
      </c>
      <c r="G131" s="143" t="s">
        <v>116</v>
      </c>
      <c r="H131" s="144">
        <v>224.362</v>
      </c>
      <c r="I131" s="145"/>
      <c r="J131" s="146">
        <f>ROUND(I131*H131,2)</f>
        <v>0</v>
      </c>
      <c r="K131" s="147"/>
      <c r="L131" s="33"/>
      <c r="M131" s="148" t="s">
        <v>1</v>
      </c>
      <c r="N131" s="149" t="s">
        <v>37</v>
      </c>
      <c r="O131" s="58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2" t="s">
        <v>112</v>
      </c>
      <c r="AT131" s="152" t="s">
        <v>108</v>
      </c>
      <c r="AU131" s="152" t="s">
        <v>79</v>
      </c>
      <c r="AY131" s="17" t="s">
        <v>105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7" t="s">
        <v>77</v>
      </c>
      <c r="BK131" s="153">
        <f>ROUND(I131*H131,2)</f>
        <v>0</v>
      </c>
      <c r="BL131" s="17" t="s">
        <v>112</v>
      </c>
      <c r="BM131" s="152" t="s">
        <v>155</v>
      </c>
    </row>
    <row r="132" spans="2:51" s="13" customFormat="1" ht="33.75">
      <c r="B132" s="154"/>
      <c r="D132" s="155" t="s">
        <v>156</v>
      </c>
      <c r="E132" s="156" t="s">
        <v>1</v>
      </c>
      <c r="F132" s="157" t="s">
        <v>157</v>
      </c>
      <c r="H132" s="156" t="s">
        <v>1</v>
      </c>
      <c r="I132" s="158"/>
      <c r="L132" s="154"/>
      <c r="M132" s="159"/>
      <c r="N132" s="160"/>
      <c r="O132" s="160"/>
      <c r="P132" s="160"/>
      <c r="Q132" s="160"/>
      <c r="R132" s="160"/>
      <c r="S132" s="160"/>
      <c r="T132" s="161"/>
      <c r="AT132" s="156" t="s">
        <v>156</v>
      </c>
      <c r="AU132" s="156" t="s">
        <v>79</v>
      </c>
      <c r="AV132" s="13" t="s">
        <v>77</v>
      </c>
      <c r="AW132" s="13" t="s">
        <v>29</v>
      </c>
      <c r="AX132" s="13" t="s">
        <v>72</v>
      </c>
      <c r="AY132" s="156" t="s">
        <v>105</v>
      </c>
    </row>
    <row r="133" spans="2:51" s="13" customFormat="1" ht="22.5">
      <c r="B133" s="154"/>
      <c r="D133" s="155" t="s">
        <v>156</v>
      </c>
      <c r="E133" s="156" t="s">
        <v>1</v>
      </c>
      <c r="F133" s="157" t="s">
        <v>158</v>
      </c>
      <c r="H133" s="156" t="s">
        <v>1</v>
      </c>
      <c r="I133" s="158"/>
      <c r="L133" s="154"/>
      <c r="M133" s="159"/>
      <c r="N133" s="160"/>
      <c r="O133" s="160"/>
      <c r="P133" s="160"/>
      <c r="Q133" s="160"/>
      <c r="R133" s="160"/>
      <c r="S133" s="160"/>
      <c r="T133" s="161"/>
      <c r="AT133" s="156" t="s">
        <v>156</v>
      </c>
      <c r="AU133" s="156" t="s">
        <v>79</v>
      </c>
      <c r="AV133" s="13" t="s">
        <v>77</v>
      </c>
      <c r="AW133" s="13" t="s">
        <v>29</v>
      </c>
      <c r="AX133" s="13" t="s">
        <v>72</v>
      </c>
      <c r="AY133" s="156" t="s">
        <v>105</v>
      </c>
    </row>
    <row r="134" spans="2:51" s="13" customFormat="1" ht="11.25">
      <c r="B134" s="154"/>
      <c r="D134" s="155" t="s">
        <v>156</v>
      </c>
      <c r="E134" s="156" t="s">
        <v>1</v>
      </c>
      <c r="F134" s="157" t="s">
        <v>159</v>
      </c>
      <c r="H134" s="156" t="s">
        <v>1</v>
      </c>
      <c r="I134" s="158"/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156</v>
      </c>
      <c r="AU134" s="156" t="s">
        <v>79</v>
      </c>
      <c r="AV134" s="13" t="s">
        <v>77</v>
      </c>
      <c r="AW134" s="13" t="s">
        <v>29</v>
      </c>
      <c r="AX134" s="13" t="s">
        <v>72</v>
      </c>
      <c r="AY134" s="156" t="s">
        <v>105</v>
      </c>
    </row>
    <row r="135" spans="2:51" s="14" customFormat="1" ht="22.5">
      <c r="B135" s="162"/>
      <c r="D135" s="155" t="s">
        <v>156</v>
      </c>
      <c r="E135" s="163" t="s">
        <v>1</v>
      </c>
      <c r="F135" s="164" t="s">
        <v>160</v>
      </c>
      <c r="H135" s="165">
        <v>224.362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156</v>
      </c>
      <c r="AU135" s="163" t="s">
        <v>79</v>
      </c>
      <c r="AV135" s="14" t="s">
        <v>79</v>
      </c>
      <c r="AW135" s="14" t="s">
        <v>29</v>
      </c>
      <c r="AX135" s="14" t="s">
        <v>77</v>
      </c>
      <c r="AY135" s="163" t="s">
        <v>105</v>
      </c>
    </row>
    <row r="136" spans="1:65" s="2" customFormat="1" ht="24.2" customHeight="1">
      <c r="A136" s="32"/>
      <c r="B136" s="139"/>
      <c r="C136" s="140" t="s">
        <v>161</v>
      </c>
      <c r="D136" s="140" t="s">
        <v>108</v>
      </c>
      <c r="E136" s="141" t="s">
        <v>162</v>
      </c>
      <c r="F136" s="142" t="s">
        <v>163</v>
      </c>
      <c r="G136" s="143" t="s">
        <v>164</v>
      </c>
      <c r="H136" s="144">
        <v>13500</v>
      </c>
      <c r="I136" s="145"/>
      <c r="J136" s="146">
        <f>ROUND(I136*H136,2)</f>
        <v>0</v>
      </c>
      <c r="K136" s="147"/>
      <c r="L136" s="33"/>
      <c r="M136" s="148" t="s">
        <v>1</v>
      </c>
      <c r="N136" s="149" t="s">
        <v>37</v>
      </c>
      <c r="O136" s="58"/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2" t="s">
        <v>112</v>
      </c>
      <c r="AT136" s="152" t="s">
        <v>108</v>
      </c>
      <c r="AU136" s="152" t="s">
        <v>79</v>
      </c>
      <c r="AY136" s="17" t="s">
        <v>105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7" t="s">
        <v>77</v>
      </c>
      <c r="BK136" s="153">
        <f>ROUND(I136*H136,2)</f>
        <v>0</v>
      </c>
      <c r="BL136" s="17" t="s">
        <v>112</v>
      </c>
      <c r="BM136" s="152" t="s">
        <v>165</v>
      </c>
    </row>
    <row r="137" spans="2:51" s="13" customFormat="1" ht="33.75">
      <c r="B137" s="154"/>
      <c r="D137" s="155" t="s">
        <v>156</v>
      </c>
      <c r="E137" s="156" t="s">
        <v>1</v>
      </c>
      <c r="F137" s="157" t="s">
        <v>166</v>
      </c>
      <c r="H137" s="156" t="s">
        <v>1</v>
      </c>
      <c r="I137" s="158"/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156</v>
      </c>
      <c r="AU137" s="156" t="s">
        <v>79</v>
      </c>
      <c r="AV137" s="13" t="s">
        <v>77</v>
      </c>
      <c r="AW137" s="13" t="s">
        <v>29</v>
      </c>
      <c r="AX137" s="13" t="s">
        <v>72</v>
      </c>
      <c r="AY137" s="156" t="s">
        <v>105</v>
      </c>
    </row>
    <row r="138" spans="2:51" s="13" customFormat="1" ht="11.25">
      <c r="B138" s="154"/>
      <c r="D138" s="155" t="s">
        <v>156</v>
      </c>
      <c r="E138" s="156" t="s">
        <v>1</v>
      </c>
      <c r="F138" s="157" t="s">
        <v>167</v>
      </c>
      <c r="H138" s="156" t="s">
        <v>1</v>
      </c>
      <c r="I138" s="158"/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156</v>
      </c>
      <c r="AU138" s="156" t="s">
        <v>79</v>
      </c>
      <c r="AV138" s="13" t="s">
        <v>77</v>
      </c>
      <c r="AW138" s="13" t="s">
        <v>29</v>
      </c>
      <c r="AX138" s="13" t="s">
        <v>72</v>
      </c>
      <c r="AY138" s="156" t="s">
        <v>105</v>
      </c>
    </row>
    <row r="139" spans="2:51" s="13" customFormat="1" ht="22.5">
      <c r="B139" s="154"/>
      <c r="D139" s="155" t="s">
        <v>156</v>
      </c>
      <c r="E139" s="156" t="s">
        <v>1</v>
      </c>
      <c r="F139" s="157" t="s">
        <v>168</v>
      </c>
      <c r="H139" s="156" t="s">
        <v>1</v>
      </c>
      <c r="I139" s="158"/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156</v>
      </c>
      <c r="AU139" s="156" t="s">
        <v>79</v>
      </c>
      <c r="AV139" s="13" t="s">
        <v>77</v>
      </c>
      <c r="AW139" s="13" t="s">
        <v>29</v>
      </c>
      <c r="AX139" s="13" t="s">
        <v>72</v>
      </c>
      <c r="AY139" s="156" t="s">
        <v>105</v>
      </c>
    </row>
    <row r="140" spans="2:51" s="13" customFormat="1" ht="11.25">
      <c r="B140" s="154"/>
      <c r="D140" s="155" t="s">
        <v>156</v>
      </c>
      <c r="E140" s="156" t="s">
        <v>1</v>
      </c>
      <c r="F140" s="157" t="s">
        <v>169</v>
      </c>
      <c r="H140" s="156" t="s">
        <v>1</v>
      </c>
      <c r="I140" s="158"/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156</v>
      </c>
      <c r="AU140" s="156" t="s">
        <v>79</v>
      </c>
      <c r="AV140" s="13" t="s">
        <v>77</v>
      </c>
      <c r="AW140" s="13" t="s">
        <v>29</v>
      </c>
      <c r="AX140" s="13" t="s">
        <v>72</v>
      </c>
      <c r="AY140" s="156" t="s">
        <v>105</v>
      </c>
    </row>
    <row r="141" spans="2:51" s="13" customFormat="1" ht="11.25">
      <c r="B141" s="154"/>
      <c r="D141" s="155" t="s">
        <v>156</v>
      </c>
      <c r="E141" s="156" t="s">
        <v>1</v>
      </c>
      <c r="F141" s="157" t="s">
        <v>170</v>
      </c>
      <c r="H141" s="156" t="s">
        <v>1</v>
      </c>
      <c r="I141" s="158"/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156</v>
      </c>
      <c r="AU141" s="156" t="s">
        <v>79</v>
      </c>
      <c r="AV141" s="13" t="s">
        <v>77</v>
      </c>
      <c r="AW141" s="13" t="s">
        <v>29</v>
      </c>
      <c r="AX141" s="13" t="s">
        <v>72</v>
      </c>
      <c r="AY141" s="156" t="s">
        <v>105</v>
      </c>
    </row>
    <row r="142" spans="2:51" s="14" customFormat="1" ht="11.25">
      <c r="B142" s="162"/>
      <c r="D142" s="155" t="s">
        <v>156</v>
      </c>
      <c r="E142" s="163" t="s">
        <v>1</v>
      </c>
      <c r="F142" s="164" t="s">
        <v>171</v>
      </c>
      <c r="H142" s="165">
        <v>13500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156</v>
      </c>
      <c r="AU142" s="163" t="s">
        <v>79</v>
      </c>
      <c r="AV142" s="14" t="s">
        <v>79</v>
      </c>
      <c r="AW142" s="14" t="s">
        <v>29</v>
      </c>
      <c r="AX142" s="14" t="s">
        <v>77</v>
      </c>
      <c r="AY142" s="163" t="s">
        <v>105</v>
      </c>
    </row>
    <row r="143" spans="1:65" s="2" customFormat="1" ht="24.2" customHeight="1">
      <c r="A143" s="32"/>
      <c r="B143" s="139"/>
      <c r="C143" s="140" t="s">
        <v>172</v>
      </c>
      <c r="D143" s="140" t="s">
        <v>108</v>
      </c>
      <c r="E143" s="141" t="s">
        <v>173</v>
      </c>
      <c r="F143" s="142" t="s">
        <v>174</v>
      </c>
      <c r="G143" s="143" t="s">
        <v>175</v>
      </c>
      <c r="H143" s="144">
        <v>224.362</v>
      </c>
      <c r="I143" s="145"/>
      <c r="J143" s="146">
        <f>ROUND(I143*H143,2)</f>
        <v>0</v>
      </c>
      <c r="K143" s="147"/>
      <c r="L143" s="33"/>
      <c r="M143" s="148" t="s">
        <v>1</v>
      </c>
      <c r="N143" s="149" t="s">
        <v>37</v>
      </c>
      <c r="O143" s="58"/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2" t="s">
        <v>112</v>
      </c>
      <c r="AT143" s="152" t="s">
        <v>108</v>
      </c>
      <c r="AU143" s="152" t="s">
        <v>79</v>
      </c>
      <c r="AY143" s="17" t="s">
        <v>105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7" t="s">
        <v>77</v>
      </c>
      <c r="BK143" s="153">
        <f>ROUND(I143*H143,2)</f>
        <v>0</v>
      </c>
      <c r="BL143" s="17" t="s">
        <v>112</v>
      </c>
      <c r="BM143" s="152" t="s">
        <v>176</v>
      </c>
    </row>
    <row r="144" spans="2:51" s="13" customFormat="1" ht="11.25">
      <c r="B144" s="154"/>
      <c r="D144" s="155" t="s">
        <v>156</v>
      </c>
      <c r="E144" s="156" t="s">
        <v>1</v>
      </c>
      <c r="F144" s="157" t="s">
        <v>177</v>
      </c>
      <c r="H144" s="156" t="s">
        <v>1</v>
      </c>
      <c r="I144" s="158"/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156</v>
      </c>
      <c r="AU144" s="156" t="s">
        <v>79</v>
      </c>
      <c r="AV144" s="13" t="s">
        <v>77</v>
      </c>
      <c r="AW144" s="13" t="s">
        <v>29</v>
      </c>
      <c r="AX144" s="13" t="s">
        <v>72</v>
      </c>
      <c r="AY144" s="156" t="s">
        <v>105</v>
      </c>
    </row>
    <row r="145" spans="2:51" s="13" customFormat="1" ht="11.25">
      <c r="B145" s="154"/>
      <c r="D145" s="155" t="s">
        <v>156</v>
      </c>
      <c r="E145" s="156" t="s">
        <v>1</v>
      </c>
      <c r="F145" s="157" t="s">
        <v>178</v>
      </c>
      <c r="H145" s="156" t="s">
        <v>1</v>
      </c>
      <c r="I145" s="158"/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156</v>
      </c>
      <c r="AU145" s="156" t="s">
        <v>79</v>
      </c>
      <c r="AV145" s="13" t="s">
        <v>77</v>
      </c>
      <c r="AW145" s="13" t="s">
        <v>29</v>
      </c>
      <c r="AX145" s="13" t="s">
        <v>72</v>
      </c>
      <c r="AY145" s="156" t="s">
        <v>105</v>
      </c>
    </row>
    <row r="146" spans="2:51" s="13" customFormat="1" ht="11.25">
      <c r="B146" s="154"/>
      <c r="D146" s="155" t="s">
        <v>156</v>
      </c>
      <c r="E146" s="156" t="s">
        <v>1</v>
      </c>
      <c r="F146" s="157" t="s">
        <v>179</v>
      </c>
      <c r="H146" s="156" t="s">
        <v>1</v>
      </c>
      <c r="I146" s="158"/>
      <c r="L146" s="154"/>
      <c r="M146" s="159"/>
      <c r="N146" s="160"/>
      <c r="O146" s="160"/>
      <c r="P146" s="160"/>
      <c r="Q146" s="160"/>
      <c r="R146" s="160"/>
      <c r="S146" s="160"/>
      <c r="T146" s="161"/>
      <c r="AT146" s="156" t="s">
        <v>156</v>
      </c>
      <c r="AU146" s="156" t="s">
        <v>79</v>
      </c>
      <c r="AV146" s="13" t="s">
        <v>77</v>
      </c>
      <c r="AW146" s="13" t="s">
        <v>29</v>
      </c>
      <c r="AX146" s="13" t="s">
        <v>72</v>
      </c>
      <c r="AY146" s="156" t="s">
        <v>105</v>
      </c>
    </row>
    <row r="147" spans="2:51" s="13" customFormat="1" ht="11.25">
      <c r="B147" s="154"/>
      <c r="D147" s="155" t="s">
        <v>156</v>
      </c>
      <c r="E147" s="156" t="s">
        <v>1</v>
      </c>
      <c r="F147" s="157" t="s">
        <v>167</v>
      </c>
      <c r="H147" s="156" t="s">
        <v>1</v>
      </c>
      <c r="I147" s="158"/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156</v>
      </c>
      <c r="AU147" s="156" t="s">
        <v>79</v>
      </c>
      <c r="AV147" s="13" t="s">
        <v>77</v>
      </c>
      <c r="AW147" s="13" t="s">
        <v>29</v>
      </c>
      <c r="AX147" s="13" t="s">
        <v>72</v>
      </c>
      <c r="AY147" s="156" t="s">
        <v>105</v>
      </c>
    </row>
    <row r="148" spans="2:51" s="13" customFormat="1" ht="11.25">
      <c r="B148" s="154"/>
      <c r="D148" s="155" t="s">
        <v>156</v>
      </c>
      <c r="E148" s="156" t="s">
        <v>1</v>
      </c>
      <c r="F148" s="157" t="s">
        <v>180</v>
      </c>
      <c r="H148" s="156" t="s">
        <v>1</v>
      </c>
      <c r="I148" s="158"/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156</v>
      </c>
      <c r="AU148" s="156" t="s">
        <v>79</v>
      </c>
      <c r="AV148" s="13" t="s">
        <v>77</v>
      </c>
      <c r="AW148" s="13" t="s">
        <v>29</v>
      </c>
      <c r="AX148" s="13" t="s">
        <v>72</v>
      </c>
      <c r="AY148" s="156" t="s">
        <v>105</v>
      </c>
    </row>
    <row r="149" spans="2:51" s="13" customFormat="1" ht="22.5">
      <c r="B149" s="154"/>
      <c r="D149" s="155" t="s">
        <v>156</v>
      </c>
      <c r="E149" s="156" t="s">
        <v>1</v>
      </c>
      <c r="F149" s="157" t="s">
        <v>181</v>
      </c>
      <c r="H149" s="156" t="s">
        <v>1</v>
      </c>
      <c r="I149" s="158"/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156</v>
      </c>
      <c r="AU149" s="156" t="s">
        <v>79</v>
      </c>
      <c r="AV149" s="13" t="s">
        <v>77</v>
      </c>
      <c r="AW149" s="13" t="s">
        <v>29</v>
      </c>
      <c r="AX149" s="13" t="s">
        <v>72</v>
      </c>
      <c r="AY149" s="156" t="s">
        <v>105</v>
      </c>
    </row>
    <row r="150" spans="2:51" s="13" customFormat="1" ht="11.25">
      <c r="B150" s="154"/>
      <c r="D150" s="155" t="s">
        <v>156</v>
      </c>
      <c r="E150" s="156" t="s">
        <v>1</v>
      </c>
      <c r="F150" s="157" t="s">
        <v>159</v>
      </c>
      <c r="H150" s="156" t="s">
        <v>1</v>
      </c>
      <c r="I150" s="158"/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156</v>
      </c>
      <c r="AU150" s="156" t="s">
        <v>79</v>
      </c>
      <c r="AV150" s="13" t="s">
        <v>77</v>
      </c>
      <c r="AW150" s="13" t="s">
        <v>29</v>
      </c>
      <c r="AX150" s="13" t="s">
        <v>72</v>
      </c>
      <c r="AY150" s="156" t="s">
        <v>105</v>
      </c>
    </row>
    <row r="151" spans="2:51" s="14" customFormat="1" ht="22.5">
      <c r="B151" s="162"/>
      <c r="D151" s="155" t="s">
        <v>156</v>
      </c>
      <c r="E151" s="163" t="s">
        <v>1</v>
      </c>
      <c r="F151" s="164" t="s">
        <v>182</v>
      </c>
      <c r="H151" s="165">
        <v>224.362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156</v>
      </c>
      <c r="AU151" s="163" t="s">
        <v>79</v>
      </c>
      <c r="AV151" s="14" t="s">
        <v>79</v>
      </c>
      <c r="AW151" s="14" t="s">
        <v>29</v>
      </c>
      <c r="AX151" s="14" t="s">
        <v>72</v>
      </c>
      <c r="AY151" s="163" t="s">
        <v>105</v>
      </c>
    </row>
    <row r="152" spans="2:51" s="15" customFormat="1" ht="11.25">
      <c r="B152" s="170"/>
      <c r="D152" s="155" t="s">
        <v>156</v>
      </c>
      <c r="E152" s="171" t="s">
        <v>1</v>
      </c>
      <c r="F152" s="172" t="s">
        <v>183</v>
      </c>
      <c r="H152" s="173">
        <v>224.362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156</v>
      </c>
      <c r="AU152" s="171" t="s">
        <v>79</v>
      </c>
      <c r="AV152" s="15" t="s">
        <v>112</v>
      </c>
      <c r="AW152" s="15" t="s">
        <v>29</v>
      </c>
      <c r="AX152" s="15" t="s">
        <v>77</v>
      </c>
      <c r="AY152" s="171" t="s">
        <v>105</v>
      </c>
    </row>
    <row r="153" spans="2:63" s="12" customFormat="1" ht="22.9" customHeight="1">
      <c r="B153" s="126"/>
      <c r="D153" s="127" t="s">
        <v>71</v>
      </c>
      <c r="E153" s="137" t="s">
        <v>184</v>
      </c>
      <c r="F153" s="137" t="s">
        <v>185</v>
      </c>
      <c r="I153" s="129"/>
      <c r="J153" s="138">
        <f>BK153</f>
        <v>0</v>
      </c>
      <c r="L153" s="126"/>
      <c r="M153" s="131"/>
      <c r="N153" s="132"/>
      <c r="O153" s="132"/>
      <c r="P153" s="133">
        <v>0</v>
      </c>
      <c r="Q153" s="132"/>
      <c r="R153" s="133">
        <v>0</v>
      </c>
      <c r="S153" s="132"/>
      <c r="T153" s="134">
        <v>0</v>
      </c>
      <c r="AR153" s="127" t="s">
        <v>77</v>
      </c>
      <c r="AT153" s="135" t="s">
        <v>71</v>
      </c>
      <c r="AU153" s="135" t="s">
        <v>77</v>
      </c>
      <c r="AY153" s="127" t="s">
        <v>105</v>
      </c>
      <c r="BK153" s="136">
        <v>0</v>
      </c>
    </row>
    <row r="154" spans="2:63" s="12" customFormat="1" ht="22.9" customHeight="1">
      <c r="B154" s="126"/>
      <c r="D154" s="127" t="s">
        <v>71</v>
      </c>
      <c r="E154" s="137" t="s">
        <v>186</v>
      </c>
      <c r="F154" s="137" t="s">
        <v>187</v>
      </c>
      <c r="I154" s="129"/>
      <c r="J154" s="138">
        <f>BK154</f>
        <v>0</v>
      </c>
      <c r="L154" s="126"/>
      <c r="M154" s="131"/>
      <c r="N154" s="132"/>
      <c r="O154" s="132"/>
      <c r="P154" s="133">
        <f>SUM(P155:P217)</f>
        <v>0</v>
      </c>
      <c r="Q154" s="132"/>
      <c r="R154" s="133">
        <f>SUM(R155:R217)</f>
        <v>0</v>
      </c>
      <c r="S154" s="132"/>
      <c r="T154" s="134">
        <f>SUM(T155:T217)</f>
        <v>0</v>
      </c>
      <c r="AR154" s="127" t="s">
        <v>77</v>
      </c>
      <c r="AT154" s="135" t="s">
        <v>71</v>
      </c>
      <c r="AU154" s="135" t="s">
        <v>77</v>
      </c>
      <c r="AY154" s="127" t="s">
        <v>105</v>
      </c>
      <c r="BK154" s="136">
        <f>SUM(BK155:BK217)</f>
        <v>0</v>
      </c>
    </row>
    <row r="155" spans="1:65" s="2" customFormat="1" ht="16.5" customHeight="1">
      <c r="A155" s="32"/>
      <c r="B155" s="139"/>
      <c r="C155" s="140" t="s">
        <v>188</v>
      </c>
      <c r="D155" s="140" t="s">
        <v>108</v>
      </c>
      <c r="E155" s="141" t="s">
        <v>189</v>
      </c>
      <c r="F155" s="142" t="s">
        <v>190</v>
      </c>
      <c r="G155" s="143" t="s">
        <v>191</v>
      </c>
      <c r="H155" s="144">
        <v>525.5</v>
      </c>
      <c r="I155" s="145"/>
      <c r="J155" s="146">
        <f>ROUND(I155*H155,2)</f>
        <v>0</v>
      </c>
      <c r="K155" s="147"/>
      <c r="L155" s="33"/>
      <c r="M155" s="148" t="s">
        <v>1</v>
      </c>
      <c r="N155" s="149" t="s">
        <v>37</v>
      </c>
      <c r="O155" s="58"/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2" t="s">
        <v>112</v>
      </c>
      <c r="AT155" s="152" t="s">
        <v>108</v>
      </c>
      <c r="AU155" s="152" t="s">
        <v>79</v>
      </c>
      <c r="AY155" s="17" t="s">
        <v>105</v>
      </c>
      <c r="BE155" s="153">
        <f>IF(N155="základní",J155,0)</f>
        <v>0</v>
      </c>
      <c r="BF155" s="153">
        <f>IF(N155="snížená",J155,0)</f>
        <v>0</v>
      </c>
      <c r="BG155" s="153">
        <f>IF(N155="zákl. přenesená",J155,0)</f>
        <v>0</v>
      </c>
      <c r="BH155" s="153">
        <f>IF(N155="sníž. přenesená",J155,0)</f>
        <v>0</v>
      </c>
      <c r="BI155" s="153">
        <f>IF(N155="nulová",J155,0)</f>
        <v>0</v>
      </c>
      <c r="BJ155" s="17" t="s">
        <v>77</v>
      </c>
      <c r="BK155" s="153">
        <f>ROUND(I155*H155,2)</f>
        <v>0</v>
      </c>
      <c r="BL155" s="17" t="s">
        <v>112</v>
      </c>
      <c r="BM155" s="152" t="s">
        <v>192</v>
      </c>
    </row>
    <row r="156" spans="2:51" s="14" customFormat="1" ht="33.75">
      <c r="B156" s="162"/>
      <c r="D156" s="155" t="s">
        <v>156</v>
      </c>
      <c r="E156" s="163" t="s">
        <v>1</v>
      </c>
      <c r="F156" s="164" t="s">
        <v>193</v>
      </c>
      <c r="H156" s="165">
        <v>525.5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156</v>
      </c>
      <c r="AU156" s="163" t="s">
        <v>79</v>
      </c>
      <c r="AV156" s="14" t="s">
        <v>79</v>
      </c>
      <c r="AW156" s="14" t="s">
        <v>29</v>
      </c>
      <c r="AX156" s="14" t="s">
        <v>72</v>
      </c>
      <c r="AY156" s="163" t="s">
        <v>105</v>
      </c>
    </row>
    <row r="157" spans="2:51" s="15" customFormat="1" ht="11.25">
      <c r="B157" s="170"/>
      <c r="D157" s="155" t="s">
        <v>156</v>
      </c>
      <c r="E157" s="171" t="s">
        <v>1</v>
      </c>
      <c r="F157" s="172" t="s">
        <v>183</v>
      </c>
      <c r="H157" s="173">
        <v>525.5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156</v>
      </c>
      <c r="AU157" s="171" t="s">
        <v>79</v>
      </c>
      <c r="AV157" s="15" t="s">
        <v>112</v>
      </c>
      <c r="AW157" s="15" t="s">
        <v>29</v>
      </c>
      <c r="AX157" s="15" t="s">
        <v>77</v>
      </c>
      <c r="AY157" s="171" t="s">
        <v>105</v>
      </c>
    </row>
    <row r="158" spans="1:65" s="2" customFormat="1" ht="24.2" customHeight="1">
      <c r="A158" s="32"/>
      <c r="B158" s="139"/>
      <c r="C158" s="140" t="s">
        <v>8</v>
      </c>
      <c r="D158" s="140" t="s">
        <v>108</v>
      </c>
      <c r="E158" s="141" t="s">
        <v>194</v>
      </c>
      <c r="F158" s="142" t="s">
        <v>195</v>
      </c>
      <c r="G158" s="143" t="s">
        <v>191</v>
      </c>
      <c r="H158" s="144">
        <v>96.6</v>
      </c>
      <c r="I158" s="145"/>
      <c r="J158" s="146">
        <f>ROUND(I158*H158,2)</f>
        <v>0</v>
      </c>
      <c r="K158" s="147"/>
      <c r="L158" s="33"/>
      <c r="M158" s="148" t="s">
        <v>1</v>
      </c>
      <c r="N158" s="149" t="s">
        <v>37</v>
      </c>
      <c r="O158" s="58"/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2" t="s">
        <v>112</v>
      </c>
      <c r="AT158" s="152" t="s">
        <v>108</v>
      </c>
      <c r="AU158" s="152" t="s">
        <v>79</v>
      </c>
      <c r="AY158" s="17" t="s">
        <v>105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7" t="s">
        <v>77</v>
      </c>
      <c r="BK158" s="153">
        <f>ROUND(I158*H158,2)</f>
        <v>0</v>
      </c>
      <c r="BL158" s="17" t="s">
        <v>112</v>
      </c>
      <c r="BM158" s="152" t="s">
        <v>196</v>
      </c>
    </row>
    <row r="159" spans="2:51" s="14" customFormat="1" ht="22.5">
      <c r="B159" s="162"/>
      <c r="D159" s="155" t="s">
        <v>156</v>
      </c>
      <c r="E159" s="163" t="s">
        <v>1</v>
      </c>
      <c r="F159" s="164" t="s">
        <v>197</v>
      </c>
      <c r="H159" s="165">
        <v>96.6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156</v>
      </c>
      <c r="AU159" s="163" t="s">
        <v>79</v>
      </c>
      <c r="AV159" s="14" t="s">
        <v>79</v>
      </c>
      <c r="AW159" s="14" t="s">
        <v>29</v>
      </c>
      <c r="AX159" s="14" t="s">
        <v>72</v>
      </c>
      <c r="AY159" s="163" t="s">
        <v>105</v>
      </c>
    </row>
    <row r="160" spans="2:51" s="15" customFormat="1" ht="11.25">
      <c r="B160" s="170"/>
      <c r="D160" s="155" t="s">
        <v>156</v>
      </c>
      <c r="E160" s="171" t="s">
        <v>1</v>
      </c>
      <c r="F160" s="172" t="s">
        <v>183</v>
      </c>
      <c r="H160" s="173">
        <v>96.6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156</v>
      </c>
      <c r="AU160" s="171" t="s">
        <v>79</v>
      </c>
      <c r="AV160" s="15" t="s">
        <v>112</v>
      </c>
      <c r="AW160" s="15" t="s">
        <v>29</v>
      </c>
      <c r="AX160" s="15" t="s">
        <v>77</v>
      </c>
      <c r="AY160" s="171" t="s">
        <v>105</v>
      </c>
    </row>
    <row r="161" spans="1:65" s="2" customFormat="1" ht="24.2" customHeight="1">
      <c r="A161" s="32"/>
      <c r="B161" s="139"/>
      <c r="C161" s="140" t="s">
        <v>198</v>
      </c>
      <c r="D161" s="140" t="s">
        <v>108</v>
      </c>
      <c r="E161" s="141" t="s">
        <v>199</v>
      </c>
      <c r="F161" s="142" t="s">
        <v>200</v>
      </c>
      <c r="G161" s="143" t="s">
        <v>191</v>
      </c>
      <c r="H161" s="144">
        <v>144.9</v>
      </c>
      <c r="I161" s="145"/>
      <c r="J161" s="146">
        <f>ROUND(I161*H161,2)</f>
        <v>0</v>
      </c>
      <c r="K161" s="147"/>
      <c r="L161" s="33"/>
      <c r="M161" s="148" t="s">
        <v>1</v>
      </c>
      <c r="N161" s="149" t="s">
        <v>37</v>
      </c>
      <c r="O161" s="58"/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2" t="s">
        <v>112</v>
      </c>
      <c r="AT161" s="152" t="s">
        <v>108</v>
      </c>
      <c r="AU161" s="152" t="s">
        <v>79</v>
      </c>
      <c r="AY161" s="17" t="s">
        <v>105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7" t="s">
        <v>77</v>
      </c>
      <c r="BK161" s="153">
        <f>ROUND(I161*H161,2)</f>
        <v>0</v>
      </c>
      <c r="BL161" s="17" t="s">
        <v>112</v>
      </c>
      <c r="BM161" s="152" t="s">
        <v>201</v>
      </c>
    </row>
    <row r="162" spans="2:51" s="14" customFormat="1" ht="22.5">
      <c r="B162" s="162"/>
      <c r="D162" s="155" t="s">
        <v>156</v>
      </c>
      <c r="E162" s="163" t="s">
        <v>1</v>
      </c>
      <c r="F162" s="164" t="s">
        <v>202</v>
      </c>
      <c r="H162" s="165">
        <v>144.9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156</v>
      </c>
      <c r="AU162" s="163" t="s">
        <v>79</v>
      </c>
      <c r="AV162" s="14" t="s">
        <v>79</v>
      </c>
      <c r="AW162" s="14" t="s">
        <v>29</v>
      </c>
      <c r="AX162" s="14" t="s">
        <v>72</v>
      </c>
      <c r="AY162" s="163" t="s">
        <v>105</v>
      </c>
    </row>
    <row r="163" spans="2:51" s="15" customFormat="1" ht="11.25">
      <c r="B163" s="170"/>
      <c r="D163" s="155" t="s">
        <v>156</v>
      </c>
      <c r="E163" s="171" t="s">
        <v>1</v>
      </c>
      <c r="F163" s="172" t="s">
        <v>183</v>
      </c>
      <c r="H163" s="173">
        <v>144.9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156</v>
      </c>
      <c r="AU163" s="171" t="s">
        <v>79</v>
      </c>
      <c r="AV163" s="15" t="s">
        <v>112</v>
      </c>
      <c r="AW163" s="15" t="s">
        <v>29</v>
      </c>
      <c r="AX163" s="15" t="s">
        <v>77</v>
      </c>
      <c r="AY163" s="171" t="s">
        <v>105</v>
      </c>
    </row>
    <row r="164" spans="1:65" s="2" customFormat="1" ht="16.5" customHeight="1">
      <c r="A164" s="32"/>
      <c r="B164" s="139"/>
      <c r="C164" s="140" t="s">
        <v>203</v>
      </c>
      <c r="D164" s="140" t="s">
        <v>108</v>
      </c>
      <c r="E164" s="141" t="s">
        <v>204</v>
      </c>
      <c r="F164" s="142" t="s">
        <v>205</v>
      </c>
      <c r="G164" s="143" t="s">
        <v>116</v>
      </c>
      <c r="H164" s="144">
        <v>9.539</v>
      </c>
      <c r="I164" s="145"/>
      <c r="J164" s="146">
        <f>ROUND(I164*H164,2)</f>
        <v>0</v>
      </c>
      <c r="K164" s="147"/>
      <c r="L164" s="33"/>
      <c r="M164" s="148" t="s">
        <v>1</v>
      </c>
      <c r="N164" s="149" t="s">
        <v>37</v>
      </c>
      <c r="O164" s="58"/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2" t="s">
        <v>112</v>
      </c>
      <c r="AT164" s="152" t="s">
        <v>108</v>
      </c>
      <c r="AU164" s="152" t="s">
        <v>79</v>
      </c>
      <c r="AY164" s="17" t="s">
        <v>105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7" t="s">
        <v>77</v>
      </c>
      <c r="BK164" s="153">
        <f>ROUND(I164*H164,2)</f>
        <v>0</v>
      </c>
      <c r="BL164" s="17" t="s">
        <v>112</v>
      </c>
      <c r="BM164" s="152" t="s">
        <v>206</v>
      </c>
    </row>
    <row r="165" spans="2:51" s="13" customFormat="1" ht="45">
      <c r="B165" s="154"/>
      <c r="D165" s="155" t="s">
        <v>156</v>
      </c>
      <c r="E165" s="156" t="s">
        <v>1</v>
      </c>
      <c r="F165" s="157" t="s">
        <v>207</v>
      </c>
      <c r="H165" s="156" t="s">
        <v>1</v>
      </c>
      <c r="I165" s="158"/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156</v>
      </c>
      <c r="AU165" s="156" t="s">
        <v>79</v>
      </c>
      <c r="AV165" s="13" t="s">
        <v>77</v>
      </c>
      <c r="AW165" s="13" t="s">
        <v>29</v>
      </c>
      <c r="AX165" s="13" t="s">
        <v>72</v>
      </c>
      <c r="AY165" s="156" t="s">
        <v>105</v>
      </c>
    </row>
    <row r="166" spans="2:51" s="14" customFormat="1" ht="11.25">
      <c r="B166" s="162"/>
      <c r="D166" s="155" t="s">
        <v>156</v>
      </c>
      <c r="E166" s="163" t="s">
        <v>1</v>
      </c>
      <c r="F166" s="164" t="s">
        <v>208</v>
      </c>
      <c r="H166" s="165">
        <v>9.539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156</v>
      </c>
      <c r="AU166" s="163" t="s">
        <v>79</v>
      </c>
      <c r="AV166" s="14" t="s">
        <v>79</v>
      </c>
      <c r="AW166" s="14" t="s">
        <v>29</v>
      </c>
      <c r="AX166" s="14" t="s">
        <v>72</v>
      </c>
      <c r="AY166" s="163" t="s">
        <v>105</v>
      </c>
    </row>
    <row r="167" spans="2:51" s="15" customFormat="1" ht="11.25">
      <c r="B167" s="170"/>
      <c r="D167" s="155" t="s">
        <v>156</v>
      </c>
      <c r="E167" s="171" t="s">
        <v>1</v>
      </c>
      <c r="F167" s="172" t="s">
        <v>183</v>
      </c>
      <c r="H167" s="173">
        <v>9.539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156</v>
      </c>
      <c r="AU167" s="171" t="s">
        <v>79</v>
      </c>
      <c r="AV167" s="15" t="s">
        <v>112</v>
      </c>
      <c r="AW167" s="15" t="s">
        <v>29</v>
      </c>
      <c r="AX167" s="15" t="s">
        <v>77</v>
      </c>
      <c r="AY167" s="171" t="s">
        <v>105</v>
      </c>
    </row>
    <row r="168" spans="1:65" s="2" customFormat="1" ht="24.95" customHeight="1">
      <c r="A168" s="32"/>
      <c r="B168" s="139"/>
      <c r="C168" s="140" t="s">
        <v>209</v>
      </c>
      <c r="D168" s="140" t="s">
        <v>108</v>
      </c>
      <c r="E168" s="141" t="s">
        <v>210</v>
      </c>
      <c r="F168" s="142" t="s">
        <v>211</v>
      </c>
      <c r="G168" s="143" t="s">
        <v>116</v>
      </c>
      <c r="H168" s="144">
        <v>7.496</v>
      </c>
      <c r="I168" s="145"/>
      <c r="J168" s="146">
        <f>ROUND(I168*H168,2)</f>
        <v>0</v>
      </c>
      <c r="K168" s="147"/>
      <c r="L168" s="33"/>
      <c r="M168" s="148" t="s">
        <v>1</v>
      </c>
      <c r="N168" s="149" t="s">
        <v>37</v>
      </c>
      <c r="O168" s="58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2" t="s">
        <v>112</v>
      </c>
      <c r="AT168" s="152" t="s">
        <v>108</v>
      </c>
      <c r="AU168" s="152" t="s">
        <v>79</v>
      </c>
      <c r="AY168" s="17" t="s">
        <v>105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7" t="s">
        <v>77</v>
      </c>
      <c r="BK168" s="153">
        <f>ROUND(I168*H168,2)</f>
        <v>0</v>
      </c>
      <c r="BL168" s="17" t="s">
        <v>112</v>
      </c>
      <c r="BM168" s="152" t="s">
        <v>212</v>
      </c>
    </row>
    <row r="169" spans="2:51" s="13" customFormat="1" ht="45">
      <c r="B169" s="154"/>
      <c r="D169" s="155" t="s">
        <v>156</v>
      </c>
      <c r="E169" s="156" t="s">
        <v>1</v>
      </c>
      <c r="F169" s="157" t="s">
        <v>207</v>
      </c>
      <c r="H169" s="156" t="s">
        <v>1</v>
      </c>
      <c r="I169" s="158"/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156</v>
      </c>
      <c r="AU169" s="156" t="s">
        <v>79</v>
      </c>
      <c r="AV169" s="13" t="s">
        <v>77</v>
      </c>
      <c r="AW169" s="13" t="s">
        <v>29</v>
      </c>
      <c r="AX169" s="13" t="s">
        <v>72</v>
      </c>
      <c r="AY169" s="156" t="s">
        <v>105</v>
      </c>
    </row>
    <row r="170" spans="2:51" s="14" customFormat="1" ht="11.25">
      <c r="B170" s="162"/>
      <c r="D170" s="155" t="s">
        <v>156</v>
      </c>
      <c r="E170" s="163" t="s">
        <v>1</v>
      </c>
      <c r="F170" s="164" t="s">
        <v>213</v>
      </c>
      <c r="H170" s="165">
        <v>7.496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156</v>
      </c>
      <c r="AU170" s="163" t="s">
        <v>79</v>
      </c>
      <c r="AV170" s="14" t="s">
        <v>79</v>
      </c>
      <c r="AW170" s="14" t="s">
        <v>29</v>
      </c>
      <c r="AX170" s="14" t="s">
        <v>72</v>
      </c>
      <c r="AY170" s="163" t="s">
        <v>105</v>
      </c>
    </row>
    <row r="171" spans="2:51" s="15" customFormat="1" ht="11.25">
      <c r="B171" s="170"/>
      <c r="D171" s="155" t="s">
        <v>156</v>
      </c>
      <c r="E171" s="171" t="s">
        <v>1</v>
      </c>
      <c r="F171" s="172" t="s">
        <v>183</v>
      </c>
      <c r="H171" s="173">
        <v>7.496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156</v>
      </c>
      <c r="AU171" s="171" t="s">
        <v>79</v>
      </c>
      <c r="AV171" s="15" t="s">
        <v>112</v>
      </c>
      <c r="AW171" s="15" t="s">
        <v>29</v>
      </c>
      <c r="AX171" s="15" t="s">
        <v>77</v>
      </c>
      <c r="AY171" s="171" t="s">
        <v>105</v>
      </c>
    </row>
    <row r="172" spans="1:65" s="2" customFormat="1" ht="24.2" customHeight="1">
      <c r="A172" s="32"/>
      <c r="B172" s="139"/>
      <c r="C172" s="140" t="s">
        <v>214</v>
      </c>
      <c r="D172" s="140" t="s">
        <v>108</v>
      </c>
      <c r="E172" s="141" t="s">
        <v>215</v>
      </c>
      <c r="F172" s="142" t="s">
        <v>216</v>
      </c>
      <c r="G172" s="143" t="s">
        <v>217</v>
      </c>
      <c r="H172" s="144">
        <v>34.5</v>
      </c>
      <c r="I172" s="145"/>
      <c r="J172" s="146">
        <f>ROUND(I172*H172,2)</f>
        <v>0</v>
      </c>
      <c r="K172" s="147"/>
      <c r="L172" s="33"/>
      <c r="M172" s="148" t="s">
        <v>1</v>
      </c>
      <c r="N172" s="149" t="s">
        <v>37</v>
      </c>
      <c r="O172" s="58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2" t="s">
        <v>112</v>
      </c>
      <c r="AT172" s="152" t="s">
        <v>108</v>
      </c>
      <c r="AU172" s="152" t="s">
        <v>79</v>
      </c>
      <c r="AY172" s="17" t="s">
        <v>105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7" t="s">
        <v>77</v>
      </c>
      <c r="BK172" s="153">
        <f>ROUND(I172*H172,2)</f>
        <v>0</v>
      </c>
      <c r="BL172" s="17" t="s">
        <v>112</v>
      </c>
      <c r="BM172" s="152" t="s">
        <v>218</v>
      </c>
    </row>
    <row r="173" spans="2:51" s="14" customFormat="1" ht="22.5">
      <c r="B173" s="162"/>
      <c r="D173" s="155" t="s">
        <v>156</v>
      </c>
      <c r="E173" s="163" t="s">
        <v>1</v>
      </c>
      <c r="F173" s="164" t="s">
        <v>219</v>
      </c>
      <c r="H173" s="165">
        <v>34.5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156</v>
      </c>
      <c r="AU173" s="163" t="s">
        <v>79</v>
      </c>
      <c r="AV173" s="14" t="s">
        <v>79</v>
      </c>
      <c r="AW173" s="14" t="s">
        <v>29</v>
      </c>
      <c r="AX173" s="14" t="s">
        <v>72</v>
      </c>
      <c r="AY173" s="163" t="s">
        <v>105</v>
      </c>
    </row>
    <row r="174" spans="2:51" s="15" customFormat="1" ht="11.25">
      <c r="B174" s="170"/>
      <c r="D174" s="155" t="s">
        <v>156</v>
      </c>
      <c r="E174" s="171" t="s">
        <v>1</v>
      </c>
      <c r="F174" s="172" t="s">
        <v>183</v>
      </c>
      <c r="H174" s="173">
        <v>34.5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156</v>
      </c>
      <c r="AU174" s="171" t="s">
        <v>79</v>
      </c>
      <c r="AV174" s="15" t="s">
        <v>112</v>
      </c>
      <c r="AW174" s="15" t="s">
        <v>29</v>
      </c>
      <c r="AX174" s="15" t="s">
        <v>77</v>
      </c>
      <c r="AY174" s="171" t="s">
        <v>105</v>
      </c>
    </row>
    <row r="175" spans="1:65" s="2" customFormat="1" ht="16.5" customHeight="1">
      <c r="A175" s="32"/>
      <c r="B175" s="139"/>
      <c r="C175" s="140" t="s">
        <v>220</v>
      </c>
      <c r="D175" s="140" t="s">
        <v>108</v>
      </c>
      <c r="E175" s="141" t="s">
        <v>221</v>
      </c>
      <c r="F175" s="142" t="s">
        <v>222</v>
      </c>
      <c r="G175" s="143" t="s">
        <v>175</v>
      </c>
      <c r="H175" s="144">
        <v>5.7</v>
      </c>
      <c r="I175" s="145"/>
      <c r="J175" s="146">
        <f>ROUND(I175*H175,2)</f>
        <v>0</v>
      </c>
      <c r="K175" s="147"/>
      <c r="L175" s="33"/>
      <c r="M175" s="148" t="s">
        <v>1</v>
      </c>
      <c r="N175" s="149" t="s">
        <v>37</v>
      </c>
      <c r="O175" s="58"/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2" t="s">
        <v>112</v>
      </c>
      <c r="AT175" s="152" t="s">
        <v>108</v>
      </c>
      <c r="AU175" s="152" t="s">
        <v>79</v>
      </c>
      <c r="AY175" s="17" t="s">
        <v>105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7" t="s">
        <v>77</v>
      </c>
      <c r="BK175" s="153">
        <f>ROUND(I175*H175,2)</f>
        <v>0</v>
      </c>
      <c r="BL175" s="17" t="s">
        <v>112</v>
      </c>
      <c r="BM175" s="152" t="s">
        <v>223</v>
      </c>
    </row>
    <row r="176" spans="2:51" s="13" customFormat="1" ht="33.75">
      <c r="B176" s="154"/>
      <c r="D176" s="155" t="s">
        <v>156</v>
      </c>
      <c r="E176" s="156" t="s">
        <v>1</v>
      </c>
      <c r="F176" s="157" t="s">
        <v>224</v>
      </c>
      <c r="H176" s="156" t="s">
        <v>1</v>
      </c>
      <c r="I176" s="158"/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156</v>
      </c>
      <c r="AU176" s="156" t="s">
        <v>79</v>
      </c>
      <c r="AV176" s="13" t="s">
        <v>77</v>
      </c>
      <c r="AW176" s="13" t="s">
        <v>29</v>
      </c>
      <c r="AX176" s="13" t="s">
        <v>72</v>
      </c>
      <c r="AY176" s="156" t="s">
        <v>105</v>
      </c>
    </row>
    <row r="177" spans="2:51" s="14" customFormat="1" ht="11.25">
      <c r="B177" s="162"/>
      <c r="D177" s="155" t="s">
        <v>156</v>
      </c>
      <c r="E177" s="163" t="s">
        <v>1</v>
      </c>
      <c r="F177" s="164" t="s">
        <v>225</v>
      </c>
      <c r="H177" s="165">
        <v>5.7</v>
      </c>
      <c r="I177" s="166"/>
      <c r="L177" s="162"/>
      <c r="M177" s="167"/>
      <c r="N177" s="168"/>
      <c r="O177" s="168"/>
      <c r="P177" s="168"/>
      <c r="Q177" s="168"/>
      <c r="R177" s="168"/>
      <c r="S177" s="168"/>
      <c r="T177" s="169"/>
      <c r="AT177" s="163" t="s">
        <v>156</v>
      </c>
      <c r="AU177" s="163" t="s">
        <v>79</v>
      </c>
      <c r="AV177" s="14" t="s">
        <v>79</v>
      </c>
      <c r="AW177" s="14" t="s">
        <v>29</v>
      </c>
      <c r="AX177" s="14" t="s">
        <v>72</v>
      </c>
      <c r="AY177" s="163" t="s">
        <v>105</v>
      </c>
    </row>
    <row r="178" spans="2:51" s="15" customFormat="1" ht="11.25">
      <c r="B178" s="170"/>
      <c r="D178" s="155" t="s">
        <v>156</v>
      </c>
      <c r="E178" s="171" t="s">
        <v>1</v>
      </c>
      <c r="F178" s="172" t="s">
        <v>183</v>
      </c>
      <c r="H178" s="173">
        <v>5.7</v>
      </c>
      <c r="I178" s="174"/>
      <c r="L178" s="170"/>
      <c r="M178" s="175"/>
      <c r="N178" s="176"/>
      <c r="O178" s="176"/>
      <c r="P178" s="176"/>
      <c r="Q178" s="176"/>
      <c r="R178" s="176"/>
      <c r="S178" s="176"/>
      <c r="T178" s="177"/>
      <c r="AT178" s="171" t="s">
        <v>156</v>
      </c>
      <c r="AU178" s="171" t="s">
        <v>79</v>
      </c>
      <c r="AV178" s="15" t="s">
        <v>112</v>
      </c>
      <c r="AW178" s="15" t="s">
        <v>29</v>
      </c>
      <c r="AX178" s="15" t="s">
        <v>77</v>
      </c>
      <c r="AY178" s="171" t="s">
        <v>105</v>
      </c>
    </row>
    <row r="179" spans="1:65" s="2" customFormat="1" ht="16.5" customHeight="1">
      <c r="A179" s="32"/>
      <c r="B179" s="139"/>
      <c r="C179" s="140" t="s">
        <v>7</v>
      </c>
      <c r="D179" s="140" t="s">
        <v>108</v>
      </c>
      <c r="E179" s="141" t="s">
        <v>226</v>
      </c>
      <c r="F179" s="142" t="s">
        <v>227</v>
      </c>
      <c r="G179" s="143" t="s">
        <v>116</v>
      </c>
      <c r="H179" s="144">
        <v>0.54</v>
      </c>
      <c r="I179" s="145"/>
      <c r="J179" s="146">
        <f>ROUND(I179*H179,2)</f>
        <v>0</v>
      </c>
      <c r="K179" s="147"/>
      <c r="L179" s="33"/>
      <c r="M179" s="148" t="s">
        <v>1</v>
      </c>
      <c r="N179" s="149" t="s">
        <v>37</v>
      </c>
      <c r="O179" s="58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2" t="s">
        <v>112</v>
      </c>
      <c r="AT179" s="152" t="s">
        <v>108</v>
      </c>
      <c r="AU179" s="152" t="s">
        <v>79</v>
      </c>
      <c r="AY179" s="17" t="s">
        <v>105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7" t="s">
        <v>77</v>
      </c>
      <c r="BK179" s="153">
        <f>ROUND(I179*H179,2)</f>
        <v>0</v>
      </c>
      <c r="BL179" s="17" t="s">
        <v>112</v>
      </c>
      <c r="BM179" s="152" t="s">
        <v>228</v>
      </c>
    </row>
    <row r="180" spans="2:51" s="14" customFormat="1" ht="22.5">
      <c r="B180" s="162"/>
      <c r="D180" s="155" t="s">
        <v>156</v>
      </c>
      <c r="E180" s="163" t="s">
        <v>1</v>
      </c>
      <c r="F180" s="164" t="s">
        <v>229</v>
      </c>
      <c r="H180" s="165">
        <v>0.54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156</v>
      </c>
      <c r="AU180" s="163" t="s">
        <v>79</v>
      </c>
      <c r="AV180" s="14" t="s">
        <v>79</v>
      </c>
      <c r="AW180" s="14" t="s">
        <v>29</v>
      </c>
      <c r="AX180" s="14" t="s">
        <v>72</v>
      </c>
      <c r="AY180" s="163" t="s">
        <v>105</v>
      </c>
    </row>
    <row r="181" spans="2:51" s="15" customFormat="1" ht="11.25">
      <c r="B181" s="170"/>
      <c r="D181" s="155" t="s">
        <v>156</v>
      </c>
      <c r="E181" s="171" t="s">
        <v>1</v>
      </c>
      <c r="F181" s="172" t="s">
        <v>183</v>
      </c>
      <c r="H181" s="173">
        <v>0.54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156</v>
      </c>
      <c r="AU181" s="171" t="s">
        <v>79</v>
      </c>
      <c r="AV181" s="15" t="s">
        <v>112</v>
      </c>
      <c r="AW181" s="15" t="s">
        <v>29</v>
      </c>
      <c r="AX181" s="15" t="s">
        <v>77</v>
      </c>
      <c r="AY181" s="171" t="s">
        <v>105</v>
      </c>
    </row>
    <row r="182" spans="1:65" s="2" customFormat="1" ht="24.2" customHeight="1">
      <c r="A182" s="32"/>
      <c r="B182" s="139"/>
      <c r="C182" s="140" t="s">
        <v>230</v>
      </c>
      <c r="D182" s="140" t="s">
        <v>108</v>
      </c>
      <c r="E182" s="141" t="s">
        <v>231</v>
      </c>
      <c r="F182" s="142" t="s">
        <v>232</v>
      </c>
      <c r="G182" s="143" t="s">
        <v>233</v>
      </c>
      <c r="H182" s="144">
        <v>21</v>
      </c>
      <c r="I182" s="145"/>
      <c r="J182" s="146">
        <f>ROUND(I182*H182,2)</f>
        <v>0</v>
      </c>
      <c r="K182" s="147"/>
      <c r="L182" s="33"/>
      <c r="M182" s="148" t="s">
        <v>1</v>
      </c>
      <c r="N182" s="149" t="s">
        <v>37</v>
      </c>
      <c r="O182" s="58"/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2" t="s">
        <v>112</v>
      </c>
      <c r="AT182" s="152" t="s">
        <v>108</v>
      </c>
      <c r="AU182" s="152" t="s">
        <v>79</v>
      </c>
      <c r="AY182" s="17" t="s">
        <v>105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7" t="s">
        <v>77</v>
      </c>
      <c r="BK182" s="153">
        <f>ROUND(I182*H182,2)</f>
        <v>0</v>
      </c>
      <c r="BL182" s="17" t="s">
        <v>112</v>
      </c>
      <c r="BM182" s="152" t="s">
        <v>234</v>
      </c>
    </row>
    <row r="183" spans="2:51" s="13" customFormat="1" ht="33.75">
      <c r="B183" s="154"/>
      <c r="D183" s="155" t="s">
        <v>156</v>
      </c>
      <c r="E183" s="156" t="s">
        <v>1</v>
      </c>
      <c r="F183" s="157" t="s">
        <v>235</v>
      </c>
      <c r="H183" s="156" t="s">
        <v>1</v>
      </c>
      <c r="I183" s="158"/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156</v>
      </c>
      <c r="AU183" s="156" t="s">
        <v>79</v>
      </c>
      <c r="AV183" s="13" t="s">
        <v>77</v>
      </c>
      <c r="AW183" s="13" t="s">
        <v>29</v>
      </c>
      <c r="AX183" s="13" t="s">
        <v>72</v>
      </c>
      <c r="AY183" s="156" t="s">
        <v>105</v>
      </c>
    </row>
    <row r="184" spans="2:51" s="13" customFormat="1" ht="11.25">
      <c r="B184" s="154"/>
      <c r="D184" s="155" t="s">
        <v>156</v>
      </c>
      <c r="E184" s="156" t="s">
        <v>1</v>
      </c>
      <c r="F184" s="157" t="s">
        <v>236</v>
      </c>
      <c r="H184" s="156" t="s">
        <v>1</v>
      </c>
      <c r="I184" s="158"/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156</v>
      </c>
      <c r="AU184" s="156" t="s">
        <v>79</v>
      </c>
      <c r="AV184" s="13" t="s">
        <v>77</v>
      </c>
      <c r="AW184" s="13" t="s">
        <v>29</v>
      </c>
      <c r="AX184" s="13" t="s">
        <v>72</v>
      </c>
      <c r="AY184" s="156" t="s">
        <v>105</v>
      </c>
    </row>
    <row r="185" spans="2:51" s="14" customFormat="1" ht="11.25">
      <c r="B185" s="162"/>
      <c r="D185" s="155" t="s">
        <v>156</v>
      </c>
      <c r="E185" s="163" t="s">
        <v>1</v>
      </c>
      <c r="F185" s="164" t="s">
        <v>237</v>
      </c>
      <c r="H185" s="165">
        <v>21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156</v>
      </c>
      <c r="AU185" s="163" t="s">
        <v>79</v>
      </c>
      <c r="AV185" s="14" t="s">
        <v>79</v>
      </c>
      <c r="AW185" s="14" t="s">
        <v>29</v>
      </c>
      <c r="AX185" s="14" t="s">
        <v>72</v>
      </c>
      <c r="AY185" s="163" t="s">
        <v>105</v>
      </c>
    </row>
    <row r="186" spans="2:51" s="15" customFormat="1" ht="11.25">
      <c r="B186" s="170"/>
      <c r="D186" s="155" t="s">
        <v>156</v>
      </c>
      <c r="E186" s="171" t="s">
        <v>1</v>
      </c>
      <c r="F186" s="172" t="s">
        <v>183</v>
      </c>
      <c r="H186" s="173">
        <v>21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156</v>
      </c>
      <c r="AU186" s="171" t="s">
        <v>79</v>
      </c>
      <c r="AV186" s="15" t="s">
        <v>112</v>
      </c>
      <c r="AW186" s="15" t="s">
        <v>29</v>
      </c>
      <c r="AX186" s="15" t="s">
        <v>77</v>
      </c>
      <c r="AY186" s="171" t="s">
        <v>105</v>
      </c>
    </row>
    <row r="187" spans="1:65" s="2" customFormat="1" ht="24.2" customHeight="1">
      <c r="A187" s="32"/>
      <c r="B187" s="139"/>
      <c r="C187" s="140" t="s">
        <v>238</v>
      </c>
      <c r="D187" s="140" t="s">
        <v>108</v>
      </c>
      <c r="E187" s="141" t="s">
        <v>239</v>
      </c>
      <c r="F187" s="142" t="s">
        <v>240</v>
      </c>
      <c r="G187" s="143" t="s">
        <v>191</v>
      </c>
      <c r="H187" s="144">
        <v>35</v>
      </c>
      <c r="I187" s="145"/>
      <c r="J187" s="146">
        <f>ROUND(I187*H187,2)</f>
        <v>0</v>
      </c>
      <c r="K187" s="147"/>
      <c r="L187" s="33"/>
      <c r="M187" s="148" t="s">
        <v>1</v>
      </c>
      <c r="N187" s="149" t="s">
        <v>37</v>
      </c>
      <c r="O187" s="58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2" t="s">
        <v>112</v>
      </c>
      <c r="AT187" s="152" t="s">
        <v>108</v>
      </c>
      <c r="AU187" s="152" t="s">
        <v>79</v>
      </c>
      <c r="AY187" s="17" t="s">
        <v>105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7" t="s">
        <v>77</v>
      </c>
      <c r="BK187" s="153">
        <f>ROUND(I187*H187,2)</f>
        <v>0</v>
      </c>
      <c r="BL187" s="17" t="s">
        <v>112</v>
      </c>
      <c r="BM187" s="152" t="s">
        <v>241</v>
      </c>
    </row>
    <row r="188" spans="2:51" s="13" customFormat="1" ht="11.25">
      <c r="B188" s="154"/>
      <c r="D188" s="155" t="s">
        <v>156</v>
      </c>
      <c r="E188" s="156" t="s">
        <v>1</v>
      </c>
      <c r="F188" s="157" t="s">
        <v>167</v>
      </c>
      <c r="H188" s="156" t="s">
        <v>1</v>
      </c>
      <c r="I188" s="158"/>
      <c r="L188" s="154"/>
      <c r="M188" s="159"/>
      <c r="N188" s="160"/>
      <c r="O188" s="160"/>
      <c r="P188" s="160"/>
      <c r="Q188" s="160"/>
      <c r="R188" s="160"/>
      <c r="S188" s="160"/>
      <c r="T188" s="161"/>
      <c r="AT188" s="156" t="s">
        <v>156</v>
      </c>
      <c r="AU188" s="156" t="s">
        <v>79</v>
      </c>
      <c r="AV188" s="13" t="s">
        <v>77</v>
      </c>
      <c r="AW188" s="13" t="s">
        <v>29</v>
      </c>
      <c r="AX188" s="13" t="s">
        <v>72</v>
      </c>
      <c r="AY188" s="156" t="s">
        <v>105</v>
      </c>
    </row>
    <row r="189" spans="2:51" s="13" customFormat="1" ht="22.5">
      <c r="B189" s="154"/>
      <c r="D189" s="155" t="s">
        <v>156</v>
      </c>
      <c r="E189" s="156" t="s">
        <v>1</v>
      </c>
      <c r="F189" s="157" t="s">
        <v>242</v>
      </c>
      <c r="H189" s="156" t="s">
        <v>1</v>
      </c>
      <c r="I189" s="158"/>
      <c r="L189" s="154"/>
      <c r="M189" s="159"/>
      <c r="N189" s="160"/>
      <c r="O189" s="160"/>
      <c r="P189" s="160"/>
      <c r="Q189" s="160"/>
      <c r="R189" s="160"/>
      <c r="S189" s="160"/>
      <c r="T189" s="161"/>
      <c r="AT189" s="156" t="s">
        <v>156</v>
      </c>
      <c r="AU189" s="156" t="s">
        <v>79</v>
      </c>
      <c r="AV189" s="13" t="s">
        <v>77</v>
      </c>
      <c r="AW189" s="13" t="s">
        <v>29</v>
      </c>
      <c r="AX189" s="13" t="s">
        <v>72</v>
      </c>
      <c r="AY189" s="156" t="s">
        <v>105</v>
      </c>
    </row>
    <row r="190" spans="2:51" s="14" customFormat="1" ht="11.25">
      <c r="B190" s="162"/>
      <c r="D190" s="155" t="s">
        <v>156</v>
      </c>
      <c r="E190" s="163" t="s">
        <v>1</v>
      </c>
      <c r="F190" s="164" t="s">
        <v>243</v>
      </c>
      <c r="H190" s="165">
        <v>35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156</v>
      </c>
      <c r="AU190" s="163" t="s">
        <v>79</v>
      </c>
      <c r="AV190" s="14" t="s">
        <v>79</v>
      </c>
      <c r="AW190" s="14" t="s">
        <v>29</v>
      </c>
      <c r="AX190" s="14" t="s">
        <v>72</v>
      </c>
      <c r="AY190" s="163" t="s">
        <v>105</v>
      </c>
    </row>
    <row r="191" spans="2:51" s="15" customFormat="1" ht="11.25">
      <c r="B191" s="170"/>
      <c r="D191" s="155" t="s">
        <v>156</v>
      </c>
      <c r="E191" s="171" t="s">
        <v>1</v>
      </c>
      <c r="F191" s="172" t="s">
        <v>183</v>
      </c>
      <c r="H191" s="173">
        <v>35</v>
      </c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1" t="s">
        <v>156</v>
      </c>
      <c r="AU191" s="171" t="s">
        <v>79</v>
      </c>
      <c r="AV191" s="15" t="s">
        <v>112</v>
      </c>
      <c r="AW191" s="15" t="s">
        <v>29</v>
      </c>
      <c r="AX191" s="15" t="s">
        <v>77</v>
      </c>
      <c r="AY191" s="171" t="s">
        <v>105</v>
      </c>
    </row>
    <row r="192" spans="1:65" s="2" customFormat="1" ht="16.5" customHeight="1">
      <c r="A192" s="32"/>
      <c r="B192" s="139"/>
      <c r="C192" s="140" t="s">
        <v>244</v>
      </c>
      <c r="D192" s="140" t="s">
        <v>108</v>
      </c>
      <c r="E192" s="141" t="s">
        <v>245</v>
      </c>
      <c r="F192" s="142" t="s">
        <v>246</v>
      </c>
      <c r="G192" s="143" t="s">
        <v>175</v>
      </c>
      <c r="H192" s="144">
        <v>26.384</v>
      </c>
      <c r="I192" s="145"/>
      <c r="J192" s="146">
        <f>ROUND(I192*H192,2)</f>
        <v>0</v>
      </c>
      <c r="K192" s="147"/>
      <c r="L192" s="33"/>
      <c r="M192" s="148" t="s">
        <v>1</v>
      </c>
      <c r="N192" s="149" t="s">
        <v>37</v>
      </c>
      <c r="O192" s="58"/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2" t="s">
        <v>112</v>
      </c>
      <c r="AT192" s="152" t="s">
        <v>108</v>
      </c>
      <c r="AU192" s="152" t="s">
        <v>79</v>
      </c>
      <c r="AY192" s="17" t="s">
        <v>105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7" t="s">
        <v>77</v>
      </c>
      <c r="BK192" s="153">
        <f>ROUND(I192*H192,2)</f>
        <v>0</v>
      </c>
      <c r="BL192" s="17" t="s">
        <v>112</v>
      </c>
      <c r="BM192" s="152" t="s">
        <v>247</v>
      </c>
    </row>
    <row r="193" spans="2:51" s="13" customFormat="1" ht="11.25">
      <c r="B193" s="154"/>
      <c r="D193" s="155" t="s">
        <v>156</v>
      </c>
      <c r="E193" s="156" t="s">
        <v>1</v>
      </c>
      <c r="F193" s="157" t="s">
        <v>167</v>
      </c>
      <c r="H193" s="156" t="s">
        <v>1</v>
      </c>
      <c r="I193" s="158"/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156</v>
      </c>
      <c r="AU193" s="156" t="s">
        <v>79</v>
      </c>
      <c r="AV193" s="13" t="s">
        <v>77</v>
      </c>
      <c r="AW193" s="13" t="s">
        <v>29</v>
      </c>
      <c r="AX193" s="13" t="s">
        <v>72</v>
      </c>
      <c r="AY193" s="156" t="s">
        <v>105</v>
      </c>
    </row>
    <row r="194" spans="2:51" s="13" customFormat="1" ht="11.25">
      <c r="B194" s="154"/>
      <c r="D194" s="155" t="s">
        <v>156</v>
      </c>
      <c r="E194" s="156" t="s">
        <v>1</v>
      </c>
      <c r="F194" s="157" t="s">
        <v>248</v>
      </c>
      <c r="H194" s="156" t="s">
        <v>1</v>
      </c>
      <c r="I194" s="158"/>
      <c r="L194" s="154"/>
      <c r="M194" s="159"/>
      <c r="N194" s="160"/>
      <c r="O194" s="160"/>
      <c r="P194" s="160"/>
      <c r="Q194" s="160"/>
      <c r="R194" s="160"/>
      <c r="S194" s="160"/>
      <c r="T194" s="161"/>
      <c r="AT194" s="156" t="s">
        <v>156</v>
      </c>
      <c r="AU194" s="156" t="s">
        <v>79</v>
      </c>
      <c r="AV194" s="13" t="s">
        <v>77</v>
      </c>
      <c r="AW194" s="13" t="s">
        <v>29</v>
      </c>
      <c r="AX194" s="13" t="s">
        <v>72</v>
      </c>
      <c r="AY194" s="156" t="s">
        <v>105</v>
      </c>
    </row>
    <row r="195" spans="2:51" s="14" customFormat="1" ht="11.25">
      <c r="B195" s="162"/>
      <c r="D195" s="155" t="s">
        <v>156</v>
      </c>
      <c r="E195" s="163" t="s">
        <v>1</v>
      </c>
      <c r="F195" s="164" t="s">
        <v>249</v>
      </c>
      <c r="H195" s="165">
        <v>26.384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156</v>
      </c>
      <c r="AU195" s="163" t="s">
        <v>79</v>
      </c>
      <c r="AV195" s="14" t="s">
        <v>79</v>
      </c>
      <c r="AW195" s="14" t="s">
        <v>29</v>
      </c>
      <c r="AX195" s="14" t="s">
        <v>72</v>
      </c>
      <c r="AY195" s="163" t="s">
        <v>105</v>
      </c>
    </row>
    <row r="196" spans="2:51" s="15" customFormat="1" ht="11.25">
      <c r="B196" s="170"/>
      <c r="D196" s="155" t="s">
        <v>156</v>
      </c>
      <c r="E196" s="171" t="s">
        <v>1</v>
      </c>
      <c r="F196" s="172" t="s">
        <v>183</v>
      </c>
      <c r="H196" s="173">
        <v>26.384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156</v>
      </c>
      <c r="AU196" s="171" t="s">
        <v>79</v>
      </c>
      <c r="AV196" s="15" t="s">
        <v>112</v>
      </c>
      <c r="AW196" s="15" t="s">
        <v>29</v>
      </c>
      <c r="AX196" s="15" t="s">
        <v>77</v>
      </c>
      <c r="AY196" s="171" t="s">
        <v>105</v>
      </c>
    </row>
    <row r="197" spans="1:65" s="2" customFormat="1" ht="16.5" customHeight="1">
      <c r="A197" s="32"/>
      <c r="B197" s="139"/>
      <c r="C197" s="140" t="s">
        <v>250</v>
      </c>
      <c r="D197" s="140" t="s">
        <v>108</v>
      </c>
      <c r="E197" s="141" t="s">
        <v>251</v>
      </c>
      <c r="F197" s="142" t="s">
        <v>252</v>
      </c>
      <c r="G197" s="143" t="s">
        <v>116</v>
      </c>
      <c r="H197" s="144">
        <v>448.724</v>
      </c>
      <c r="I197" s="145"/>
      <c r="J197" s="146">
        <f>ROUND(I197*H197,2)</f>
        <v>0</v>
      </c>
      <c r="K197" s="147"/>
      <c r="L197" s="33"/>
      <c r="M197" s="148" t="s">
        <v>1</v>
      </c>
      <c r="N197" s="149" t="s">
        <v>37</v>
      </c>
      <c r="O197" s="58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2" t="s">
        <v>112</v>
      </c>
      <c r="AT197" s="152" t="s">
        <v>108</v>
      </c>
      <c r="AU197" s="152" t="s">
        <v>79</v>
      </c>
      <c r="AY197" s="17" t="s">
        <v>105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7" t="s">
        <v>77</v>
      </c>
      <c r="BK197" s="153">
        <f>ROUND(I197*H197,2)</f>
        <v>0</v>
      </c>
      <c r="BL197" s="17" t="s">
        <v>112</v>
      </c>
      <c r="BM197" s="152" t="s">
        <v>253</v>
      </c>
    </row>
    <row r="198" spans="2:51" s="13" customFormat="1" ht="11.25">
      <c r="B198" s="154"/>
      <c r="D198" s="155" t="s">
        <v>156</v>
      </c>
      <c r="E198" s="156" t="s">
        <v>1</v>
      </c>
      <c r="F198" s="157" t="s">
        <v>167</v>
      </c>
      <c r="H198" s="156" t="s">
        <v>1</v>
      </c>
      <c r="I198" s="158"/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156</v>
      </c>
      <c r="AU198" s="156" t="s">
        <v>79</v>
      </c>
      <c r="AV198" s="13" t="s">
        <v>77</v>
      </c>
      <c r="AW198" s="13" t="s">
        <v>29</v>
      </c>
      <c r="AX198" s="13" t="s">
        <v>72</v>
      </c>
      <c r="AY198" s="156" t="s">
        <v>105</v>
      </c>
    </row>
    <row r="199" spans="2:51" s="14" customFormat="1" ht="11.25">
      <c r="B199" s="162"/>
      <c r="D199" s="155" t="s">
        <v>156</v>
      </c>
      <c r="E199" s="163" t="s">
        <v>1</v>
      </c>
      <c r="F199" s="164" t="s">
        <v>254</v>
      </c>
      <c r="H199" s="165">
        <v>448.724</v>
      </c>
      <c r="I199" s="166"/>
      <c r="L199" s="162"/>
      <c r="M199" s="167"/>
      <c r="N199" s="168"/>
      <c r="O199" s="168"/>
      <c r="P199" s="168"/>
      <c r="Q199" s="168"/>
      <c r="R199" s="168"/>
      <c r="S199" s="168"/>
      <c r="T199" s="169"/>
      <c r="AT199" s="163" t="s">
        <v>156</v>
      </c>
      <c r="AU199" s="163" t="s">
        <v>79</v>
      </c>
      <c r="AV199" s="14" t="s">
        <v>79</v>
      </c>
      <c r="AW199" s="14" t="s">
        <v>29</v>
      </c>
      <c r="AX199" s="14" t="s">
        <v>72</v>
      </c>
      <c r="AY199" s="163" t="s">
        <v>105</v>
      </c>
    </row>
    <row r="200" spans="2:51" s="15" customFormat="1" ht="11.25">
      <c r="B200" s="170"/>
      <c r="D200" s="155" t="s">
        <v>156</v>
      </c>
      <c r="E200" s="171" t="s">
        <v>1</v>
      </c>
      <c r="F200" s="172" t="s">
        <v>183</v>
      </c>
      <c r="H200" s="173">
        <v>448.724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156</v>
      </c>
      <c r="AU200" s="171" t="s">
        <v>79</v>
      </c>
      <c r="AV200" s="15" t="s">
        <v>112</v>
      </c>
      <c r="AW200" s="15" t="s">
        <v>29</v>
      </c>
      <c r="AX200" s="15" t="s">
        <v>77</v>
      </c>
      <c r="AY200" s="171" t="s">
        <v>105</v>
      </c>
    </row>
    <row r="201" spans="1:65" s="2" customFormat="1" ht="24.2" customHeight="1">
      <c r="A201" s="32"/>
      <c r="B201" s="139"/>
      <c r="C201" s="140" t="s">
        <v>255</v>
      </c>
      <c r="D201" s="140" t="s">
        <v>108</v>
      </c>
      <c r="E201" s="141" t="s">
        <v>256</v>
      </c>
      <c r="F201" s="142" t="s">
        <v>257</v>
      </c>
      <c r="G201" s="143" t="s">
        <v>111</v>
      </c>
      <c r="H201" s="144">
        <v>2</v>
      </c>
      <c r="I201" s="145"/>
      <c r="J201" s="146">
        <f>ROUND(I201*H201,2)</f>
        <v>0</v>
      </c>
      <c r="K201" s="147"/>
      <c r="L201" s="33"/>
      <c r="M201" s="148" t="s">
        <v>1</v>
      </c>
      <c r="N201" s="149" t="s">
        <v>37</v>
      </c>
      <c r="O201" s="58"/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2" t="s">
        <v>112</v>
      </c>
      <c r="AT201" s="152" t="s">
        <v>108</v>
      </c>
      <c r="AU201" s="152" t="s">
        <v>79</v>
      </c>
      <c r="AY201" s="17" t="s">
        <v>105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7" t="s">
        <v>77</v>
      </c>
      <c r="BK201" s="153">
        <f>ROUND(I201*H201,2)</f>
        <v>0</v>
      </c>
      <c r="BL201" s="17" t="s">
        <v>112</v>
      </c>
      <c r="BM201" s="152" t="s">
        <v>258</v>
      </c>
    </row>
    <row r="202" spans="2:51" s="13" customFormat="1" ht="11.25">
      <c r="B202" s="154"/>
      <c r="D202" s="155" t="s">
        <v>156</v>
      </c>
      <c r="E202" s="156" t="s">
        <v>1</v>
      </c>
      <c r="F202" s="157" t="s">
        <v>167</v>
      </c>
      <c r="H202" s="156" t="s">
        <v>1</v>
      </c>
      <c r="I202" s="158"/>
      <c r="L202" s="154"/>
      <c r="M202" s="159"/>
      <c r="N202" s="160"/>
      <c r="O202" s="160"/>
      <c r="P202" s="160"/>
      <c r="Q202" s="160"/>
      <c r="R202" s="160"/>
      <c r="S202" s="160"/>
      <c r="T202" s="161"/>
      <c r="AT202" s="156" t="s">
        <v>156</v>
      </c>
      <c r="AU202" s="156" t="s">
        <v>79</v>
      </c>
      <c r="AV202" s="13" t="s">
        <v>77</v>
      </c>
      <c r="AW202" s="13" t="s">
        <v>29</v>
      </c>
      <c r="AX202" s="13" t="s">
        <v>72</v>
      </c>
      <c r="AY202" s="156" t="s">
        <v>105</v>
      </c>
    </row>
    <row r="203" spans="2:51" s="14" customFormat="1" ht="11.25">
      <c r="B203" s="162"/>
      <c r="D203" s="155" t="s">
        <v>156</v>
      </c>
      <c r="E203" s="163" t="s">
        <v>1</v>
      </c>
      <c r="F203" s="164" t="s">
        <v>259</v>
      </c>
      <c r="H203" s="165">
        <v>2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156</v>
      </c>
      <c r="AU203" s="163" t="s">
        <v>79</v>
      </c>
      <c r="AV203" s="14" t="s">
        <v>79</v>
      </c>
      <c r="AW203" s="14" t="s">
        <v>29</v>
      </c>
      <c r="AX203" s="14" t="s">
        <v>72</v>
      </c>
      <c r="AY203" s="163" t="s">
        <v>105</v>
      </c>
    </row>
    <row r="204" spans="2:51" s="15" customFormat="1" ht="11.25">
      <c r="B204" s="170"/>
      <c r="D204" s="155" t="s">
        <v>156</v>
      </c>
      <c r="E204" s="171" t="s">
        <v>1</v>
      </c>
      <c r="F204" s="172" t="s">
        <v>183</v>
      </c>
      <c r="H204" s="173">
        <v>2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156</v>
      </c>
      <c r="AU204" s="171" t="s">
        <v>79</v>
      </c>
      <c r="AV204" s="15" t="s">
        <v>112</v>
      </c>
      <c r="AW204" s="15" t="s">
        <v>29</v>
      </c>
      <c r="AX204" s="15" t="s">
        <v>77</v>
      </c>
      <c r="AY204" s="171" t="s">
        <v>105</v>
      </c>
    </row>
    <row r="205" spans="1:65" s="2" customFormat="1" ht="38.65" customHeight="1">
      <c r="A205" s="32"/>
      <c r="B205" s="139"/>
      <c r="C205" s="140" t="s">
        <v>260</v>
      </c>
      <c r="D205" s="140" t="s">
        <v>108</v>
      </c>
      <c r="E205" s="141" t="s">
        <v>261</v>
      </c>
      <c r="F205" s="142" t="s">
        <v>262</v>
      </c>
      <c r="G205" s="143" t="s">
        <v>263</v>
      </c>
      <c r="H205" s="144">
        <v>2745</v>
      </c>
      <c r="I205" s="145"/>
      <c r="J205" s="146">
        <f>ROUND(I205*H205,2)</f>
        <v>0</v>
      </c>
      <c r="K205" s="147"/>
      <c r="L205" s="33"/>
      <c r="M205" s="148" t="s">
        <v>1</v>
      </c>
      <c r="N205" s="149" t="s">
        <v>37</v>
      </c>
      <c r="O205" s="58"/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2" t="s">
        <v>112</v>
      </c>
      <c r="AT205" s="152" t="s">
        <v>108</v>
      </c>
      <c r="AU205" s="152" t="s">
        <v>79</v>
      </c>
      <c r="AY205" s="17" t="s">
        <v>105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7" t="s">
        <v>77</v>
      </c>
      <c r="BK205" s="153">
        <f>ROUND(I205*H205,2)</f>
        <v>0</v>
      </c>
      <c r="BL205" s="17" t="s">
        <v>112</v>
      </c>
      <c r="BM205" s="152" t="s">
        <v>264</v>
      </c>
    </row>
    <row r="206" spans="2:51" s="13" customFormat="1" ht="11.25">
      <c r="B206" s="154"/>
      <c r="D206" s="155" t="s">
        <v>156</v>
      </c>
      <c r="E206" s="156" t="s">
        <v>1</v>
      </c>
      <c r="F206" s="157" t="s">
        <v>167</v>
      </c>
      <c r="H206" s="156" t="s">
        <v>1</v>
      </c>
      <c r="I206" s="158"/>
      <c r="L206" s="154"/>
      <c r="M206" s="159"/>
      <c r="N206" s="160"/>
      <c r="O206" s="160"/>
      <c r="P206" s="160"/>
      <c r="Q206" s="160"/>
      <c r="R206" s="160"/>
      <c r="S206" s="160"/>
      <c r="T206" s="161"/>
      <c r="AT206" s="156" t="s">
        <v>156</v>
      </c>
      <c r="AU206" s="156" t="s">
        <v>79</v>
      </c>
      <c r="AV206" s="13" t="s">
        <v>77</v>
      </c>
      <c r="AW206" s="13" t="s">
        <v>29</v>
      </c>
      <c r="AX206" s="13" t="s">
        <v>72</v>
      </c>
      <c r="AY206" s="156" t="s">
        <v>105</v>
      </c>
    </row>
    <row r="207" spans="2:51" s="13" customFormat="1" ht="11.25">
      <c r="B207" s="154"/>
      <c r="D207" s="155" t="s">
        <v>156</v>
      </c>
      <c r="E207" s="156" t="s">
        <v>1</v>
      </c>
      <c r="F207" s="157" t="s">
        <v>265</v>
      </c>
      <c r="H207" s="156" t="s">
        <v>1</v>
      </c>
      <c r="I207" s="158"/>
      <c r="L207" s="154"/>
      <c r="M207" s="159"/>
      <c r="N207" s="160"/>
      <c r="O207" s="160"/>
      <c r="P207" s="160"/>
      <c r="Q207" s="160"/>
      <c r="R207" s="160"/>
      <c r="S207" s="160"/>
      <c r="T207" s="161"/>
      <c r="AT207" s="156" t="s">
        <v>156</v>
      </c>
      <c r="AU207" s="156" t="s">
        <v>79</v>
      </c>
      <c r="AV207" s="13" t="s">
        <v>77</v>
      </c>
      <c r="AW207" s="13" t="s">
        <v>29</v>
      </c>
      <c r="AX207" s="13" t="s">
        <v>72</v>
      </c>
      <c r="AY207" s="156" t="s">
        <v>105</v>
      </c>
    </row>
    <row r="208" spans="2:51" s="13" customFormat="1" ht="11.25">
      <c r="B208" s="154"/>
      <c r="D208" s="155" t="s">
        <v>156</v>
      </c>
      <c r="E208" s="156" t="s">
        <v>1</v>
      </c>
      <c r="F208" s="157" t="s">
        <v>266</v>
      </c>
      <c r="H208" s="156" t="s">
        <v>1</v>
      </c>
      <c r="I208" s="158"/>
      <c r="L208" s="154"/>
      <c r="M208" s="159"/>
      <c r="N208" s="160"/>
      <c r="O208" s="160"/>
      <c r="P208" s="160"/>
      <c r="Q208" s="160"/>
      <c r="R208" s="160"/>
      <c r="S208" s="160"/>
      <c r="T208" s="161"/>
      <c r="AT208" s="156" t="s">
        <v>156</v>
      </c>
      <c r="AU208" s="156" t="s">
        <v>79</v>
      </c>
      <c r="AV208" s="13" t="s">
        <v>77</v>
      </c>
      <c r="AW208" s="13" t="s">
        <v>29</v>
      </c>
      <c r="AX208" s="13" t="s">
        <v>72</v>
      </c>
      <c r="AY208" s="156" t="s">
        <v>105</v>
      </c>
    </row>
    <row r="209" spans="2:51" s="13" customFormat="1" ht="22.5">
      <c r="B209" s="154"/>
      <c r="D209" s="155" t="s">
        <v>156</v>
      </c>
      <c r="E209" s="156" t="s">
        <v>1</v>
      </c>
      <c r="F209" s="157" t="s">
        <v>267</v>
      </c>
      <c r="H209" s="156" t="s">
        <v>1</v>
      </c>
      <c r="I209" s="158"/>
      <c r="L209" s="154"/>
      <c r="M209" s="159"/>
      <c r="N209" s="160"/>
      <c r="O209" s="160"/>
      <c r="P209" s="160"/>
      <c r="Q209" s="160"/>
      <c r="R209" s="160"/>
      <c r="S209" s="160"/>
      <c r="T209" s="161"/>
      <c r="AT209" s="156" t="s">
        <v>156</v>
      </c>
      <c r="AU209" s="156" t="s">
        <v>79</v>
      </c>
      <c r="AV209" s="13" t="s">
        <v>77</v>
      </c>
      <c r="AW209" s="13" t="s">
        <v>29</v>
      </c>
      <c r="AX209" s="13" t="s">
        <v>72</v>
      </c>
      <c r="AY209" s="156" t="s">
        <v>105</v>
      </c>
    </row>
    <row r="210" spans="2:51" s="14" customFormat="1" ht="11.25">
      <c r="B210" s="162"/>
      <c r="D210" s="155" t="s">
        <v>156</v>
      </c>
      <c r="E210" s="163" t="s">
        <v>1</v>
      </c>
      <c r="F210" s="164" t="s">
        <v>268</v>
      </c>
      <c r="H210" s="165">
        <v>2745</v>
      </c>
      <c r="I210" s="166"/>
      <c r="L210" s="162"/>
      <c r="M210" s="167"/>
      <c r="N210" s="168"/>
      <c r="O210" s="168"/>
      <c r="P210" s="168"/>
      <c r="Q210" s="168"/>
      <c r="R210" s="168"/>
      <c r="S210" s="168"/>
      <c r="T210" s="169"/>
      <c r="AT210" s="163" t="s">
        <v>156</v>
      </c>
      <c r="AU210" s="163" t="s">
        <v>79</v>
      </c>
      <c r="AV210" s="14" t="s">
        <v>79</v>
      </c>
      <c r="AW210" s="14" t="s">
        <v>29</v>
      </c>
      <c r="AX210" s="14" t="s">
        <v>72</v>
      </c>
      <c r="AY210" s="163" t="s">
        <v>105</v>
      </c>
    </row>
    <row r="211" spans="2:51" s="15" customFormat="1" ht="11.25">
      <c r="B211" s="170"/>
      <c r="D211" s="155" t="s">
        <v>156</v>
      </c>
      <c r="E211" s="171" t="s">
        <v>1</v>
      </c>
      <c r="F211" s="172" t="s">
        <v>183</v>
      </c>
      <c r="H211" s="173">
        <v>2745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156</v>
      </c>
      <c r="AU211" s="171" t="s">
        <v>79</v>
      </c>
      <c r="AV211" s="15" t="s">
        <v>112</v>
      </c>
      <c r="AW211" s="15" t="s">
        <v>29</v>
      </c>
      <c r="AX211" s="15" t="s">
        <v>77</v>
      </c>
      <c r="AY211" s="171" t="s">
        <v>105</v>
      </c>
    </row>
    <row r="212" spans="1:65" s="2" customFormat="1" ht="16.5" customHeight="1">
      <c r="A212" s="32"/>
      <c r="B212" s="139"/>
      <c r="C212" s="140" t="s">
        <v>269</v>
      </c>
      <c r="D212" s="140" t="s">
        <v>108</v>
      </c>
      <c r="E212" s="141" t="s">
        <v>270</v>
      </c>
      <c r="F212" s="142" t="s">
        <v>271</v>
      </c>
      <c r="G212" s="143" t="s">
        <v>217</v>
      </c>
      <c r="H212" s="144">
        <v>64.2</v>
      </c>
      <c r="I212" s="145"/>
      <c r="J212" s="146">
        <f>ROUND(I212*H212,2)</f>
        <v>0</v>
      </c>
      <c r="K212" s="147"/>
      <c r="L212" s="33"/>
      <c r="M212" s="148" t="s">
        <v>1</v>
      </c>
      <c r="N212" s="149" t="s">
        <v>37</v>
      </c>
      <c r="O212" s="58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2" t="s">
        <v>112</v>
      </c>
      <c r="AT212" s="152" t="s">
        <v>108</v>
      </c>
      <c r="AU212" s="152" t="s">
        <v>79</v>
      </c>
      <c r="AY212" s="17" t="s">
        <v>105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7" t="s">
        <v>77</v>
      </c>
      <c r="BK212" s="153">
        <f>ROUND(I212*H212,2)</f>
        <v>0</v>
      </c>
      <c r="BL212" s="17" t="s">
        <v>112</v>
      </c>
      <c r="BM212" s="152" t="s">
        <v>272</v>
      </c>
    </row>
    <row r="213" spans="2:51" s="13" customFormat="1" ht="11.25">
      <c r="B213" s="154"/>
      <c r="D213" s="155" t="s">
        <v>156</v>
      </c>
      <c r="E213" s="156" t="s">
        <v>1</v>
      </c>
      <c r="F213" s="157" t="s">
        <v>273</v>
      </c>
      <c r="H213" s="156" t="s">
        <v>1</v>
      </c>
      <c r="I213" s="158"/>
      <c r="L213" s="154"/>
      <c r="M213" s="159"/>
      <c r="N213" s="160"/>
      <c r="O213" s="160"/>
      <c r="P213" s="160"/>
      <c r="Q213" s="160"/>
      <c r="R213" s="160"/>
      <c r="S213" s="160"/>
      <c r="T213" s="161"/>
      <c r="AT213" s="156" t="s">
        <v>156</v>
      </c>
      <c r="AU213" s="156" t="s">
        <v>79</v>
      </c>
      <c r="AV213" s="13" t="s">
        <v>77</v>
      </c>
      <c r="AW213" s="13" t="s">
        <v>29</v>
      </c>
      <c r="AX213" s="13" t="s">
        <v>72</v>
      </c>
      <c r="AY213" s="156" t="s">
        <v>105</v>
      </c>
    </row>
    <row r="214" spans="2:51" s="13" customFormat="1" ht="11.25">
      <c r="B214" s="154"/>
      <c r="D214" s="155" t="s">
        <v>156</v>
      </c>
      <c r="E214" s="156" t="s">
        <v>1</v>
      </c>
      <c r="F214" s="157" t="s">
        <v>274</v>
      </c>
      <c r="H214" s="156" t="s">
        <v>1</v>
      </c>
      <c r="I214" s="158"/>
      <c r="L214" s="154"/>
      <c r="M214" s="159"/>
      <c r="N214" s="160"/>
      <c r="O214" s="160"/>
      <c r="P214" s="160"/>
      <c r="Q214" s="160"/>
      <c r="R214" s="160"/>
      <c r="S214" s="160"/>
      <c r="T214" s="161"/>
      <c r="AT214" s="156" t="s">
        <v>156</v>
      </c>
      <c r="AU214" s="156" t="s">
        <v>79</v>
      </c>
      <c r="AV214" s="13" t="s">
        <v>77</v>
      </c>
      <c r="AW214" s="13" t="s">
        <v>29</v>
      </c>
      <c r="AX214" s="13" t="s">
        <v>72</v>
      </c>
      <c r="AY214" s="156" t="s">
        <v>105</v>
      </c>
    </row>
    <row r="215" spans="2:51" s="13" customFormat="1" ht="11.25">
      <c r="B215" s="154"/>
      <c r="D215" s="155" t="s">
        <v>156</v>
      </c>
      <c r="E215" s="156" t="s">
        <v>1</v>
      </c>
      <c r="F215" s="157" t="s">
        <v>275</v>
      </c>
      <c r="H215" s="156" t="s">
        <v>1</v>
      </c>
      <c r="I215" s="158"/>
      <c r="L215" s="154"/>
      <c r="M215" s="159"/>
      <c r="N215" s="160"/>
      <c r="O215" s="160"/>
      <c r="P215" s="160"/>
      <c r="Q215" s="160"/>
      <c r="R215" s="160"/>
      <c r="S215" s="160"/>
      <c r="T215" s="161"/>
      <c r="AT215" s="156" t="s">
        <v>156</v>
      </c>
      <c r="AU215" s="156" t="s">
        <v>79</v>
      </c>
      <c r="AV215" s="13" t="s">
        <v>77</v>
      </c>
      <c r="AW215" s="13" t="s">
        <v>29</v>
      </c>
      <c r="AX215" s="13" t="s">
        <v>72</v>
      </c>
      <c r="AY215" s="156" t="s">
        <v>105</v>
      </c>
    </row>
    <row r="216" spans="2:51" s="14" customFormat="1" ht="11.25">
      <c r="B216" s="162"/>
      <c r="D216" s="155" t="s">
        <v>156</v>
      </c>
      <c r="E216" s="163" t="s">
        <v>1</v>
      </c>
      <c r="F216" s="164" t="s">
        <v>276</v>
      </c>
      <c r="H216" s="165">
        <v>64.2</v>
      </c>
      <c r="I216" s="166"/>
      <c r="L216" s="162"/>
      <c r="M216" s="167"/>
      <c r="N216" s="168"/>
      <c r="O216" s="168"/>
      <c r="P216" s="168"/>
      <c r="Q216" s="168"/>
      <c r="R216" s="168"/>
      <c r="S216" s="168"/>
      <c r="T216" s="169"/>
      <c r="AT216" s="163" t="s">
        <v>156</v>
      </c>
      <c r="AU216" s="163" t="s">
        <v>79</v>
      </c>
      <c r="AV216" s="14" t="s">
        <v>79</v>
      </c>
      <c r="AW216" s="14" t="s">
        <v>29</v>
      </c>
      <c r="AX216" s="14" t="s">
        <v>72</v>
      </c>
      <c r="AY216" s="163" t="s">
        <v>105</v>
      </c>
    </row>
    <row r="217" spans="2:51" s="15" customFormat="1" ht="11.25">
      <c r="B217" s="170"/>
      <c r="D217" s="155" t="s">
        <v>156</v>
      </c>
      <c r="E217" s="171" t="s">
        <v>1</v>
      </c>
      <c r="F217" s="172" t="s">
        <v>183</v>
      </c>
      <c r="H217" s="173">
        <v>64.2</v>
      </c>
      <c r="I217" s="174"/>
      <c r="L217" s="170"/>
      <c r="M217" s="178"/>
      <c r="N217" s="179"/>
      <c r="O217" s="179"/>
      <c r="P217" s="179"/>
      <c r="Q217" s="179"/>
      <c r="R217" s="179"/>
      <c r="S217" s="179"/>
      <c r="T217" s="180"/>
      <c r="AT217" s="171" t="s">
        <v>156</v>
      </c>
      <c r="AU217" s="171" t="s">
        <v>79</v>
      </c>
      <c r="AV217" s="15" t="s">
        <v>112</v>
      </c>
      <c r="AW217" s="15" t="s">
        <v>29</v>
      </c>
      <c r="AX217" s="15" t="s">
        <v>77</v>
      </c>
      <c r="AY217" s="171" t="s">
        <v>105</v>
      </c>
    </row>
    <row r="218" spans="1:31" s="2" customFormat="1" ht="6.95" customHeight="1">
      <c r="A218" s="32"/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33"/>
      <c r="M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</row>
  </sheetData>
  <autoFilter ref="C116:K217"/>
  <mergeCells count="6">
    <mergeCell ref="L2:V2"/>
    <mergeCell ref="E7:H7"/>
    <mergeCell ref="E16:H16"/>
    <mergeCell ref="E25:H25"/>
    <mergeCell ref="E85:H85"/>
    <mergeCell ref="E109:H10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Teplá Lucie</dc:creator>
  <cp:keywords/>
  <dc:description/>
  <cp:lastModifiedBy>Kazdera Heřman, Ing.</cp:lastModifiedBy>
  <dcterms:created xsi:type="dcterms:W3CDTF">2023-09-20T07:20:07Z</dcterms:created>
  <dcterms:modified xsi:type="dcterms:W3CDTF">2023-10-25T05:18:05Z</dcterms:modified>
  <cp:category/>
  <cp:version/>
  <cp:contentType/>
  <cp:contentStatus/>
</cp:coreProperties>
</file>