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71" sheetId="2" r:id="rId2"/>
    <sheet name="SO 98-98" sheetId="3" r:id="rId3"/>
  </sheets>
  <definedNames/>
  <calcPr/>
  <webPublishing/>
</workbook>
</file>

<file path=xl/sharedStrings.xml><?xml version="1.0" encoding="utf-8"?>
<sst xmlns="http://schemas.openxmlformats.org/spreadsheetml/2006/main" count="568" uniqueCount="198">
  <si>
    <t>Aspe</t>
  </si>
  <si>
    <t>Rekapitulace ceny</t>
  </si>
  <si>
    <t>S632100230</t>
  </si>
  <si>
    <t>Implementace ETCS Regional Temelín - Týn nad Vltavou</t>
  </si>
  <si>
    <t>ZŘ</t>
  </si>
  <si>
    <t>20230511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</si>
  <si>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</si>
  <si>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</si>
  <si>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</si>
  <si>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</si>
  <si>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</si>
  <si>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</si>
  <si>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</si>
  <si>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</si>
  <si>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</si>
  <si>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</si>
  <si>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01-01-71</t>
  </si>
  <si>
    <t>Temelín - Týn nad Vltavou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</si>
  <si>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</si>
  <si>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</si>
  <si>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</si>
  <si>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</si>
  <si>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</si>
  <si>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</si>
  <si>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</si>
  <si>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</si>
  <si>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</si>
  <si>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</si>
  <si>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</si>
  <si>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</si>
  <si>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</si>
  <si>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</si>
  <si>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</si>
  <si>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</si>
  <si>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</si>
  <si>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</si>
  <si>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</si>
  <si>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</si>
  <si>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</si>
  <si>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</si>
  <si>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</si>
  <si>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</si>
  <si>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</si>
  <si>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</si>
  <si>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</si>
  <si>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01-01-71</t>
  </si>
  <si>
    <t>SD</t>
  </si>
  <si>
    <t>1</t>
  </si>
  <si>
    <t>Zemní práce</t>
  </si>
  <si>
    <t>P</t>
  </si>
  <si>
    <t>13283</t>
  </si>
  <si>
    <t/>
  </si>
  <si>
    <t>HLOUBENÍ RÝH ŠÍR DO 2M PAŽ I NEPAŽ TR. II</t>
  </si>
  <si>
    <t>M3</t>
  </si>
  <si>
    <t>OTSKP - 2022</t>
  </si>
  <si>
    <t>PP</t>
  </si>
  <si>
    <t>VV</t>
  </si>
  <si>
    <t>TS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</si>
  <si>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eventuelne nutné druhotné rozpojení odstrelené horniny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</si>
  <si>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17411</t>
  </si>
  <si>
    <t>ZÁSYP JAM A RÝH ZEMINOU SE ZHUTNENÍM</t>
  </si>
  <si>
    <t>položka zahrnuje:  
- kompletní provedení zemní konstrukce vc. výberu vhodného materiálu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</si>
  <si>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Venkovní zabezpečovací zařízení</t>
  </si>
  <si>
    <t>75C721</t>
  </si>
  <si>
    <t>VZDÁLENOSTNÍ UPOZORNOVADLO, NEPROMENNÉ NÁVESTIDLO SE ZÁKLADEM - DODÁVKA</t>
  </si>
  <si>
    <t>KUS</t>
  </si>
  <si>
    <t>1. Položka obsahuje:  
 – dodávka vzdálenostního upozornovadla vcetne potrebného pomocného materiálu a dopravy do staveništního skladu  
 – dodávku vzdálenostního upozornovadla vcetne pomocného materiálu, dopravu do místa urcení  
2. Položka neobsahuje:  
 X  
3. Zpusob merení:  
Udává se pocet kusu kompletní konstrukce nebo práce.</t>
  </si>
  <si>
    <t>4</t>
  </si>
  <si>
    <t>75C727</t>
  </si>
  <si>
    <t>VZDÁLENOSTNÍ UPOZORNOVADLO, NEPROMENNÉ NÁVESTIDLO SE ZÁKLADEM - MONTÁŽ</t>
  </si>
  <si>
    <t>1. Položka obsahuje:  
 – vymerení místa umístení, sestavení a usazení vzdálenostního upozornovadla do jámy, úprava zeminou, oprava náteru  
 – montáž vzdálenostního upozornovadla se všemi pomocnými a doplnujícími pracemi a soucástmi, prípadné použití mechanizmu, vcetne dopravy ze skladu k místu montáže  
2. Položka neobsahuje:  
 X  
3. Zpusob merení:  
Udává se pocet kusu kompletní konstrukce nebo práce.</t>
  </si>
  <si>
    <t>5</t>
  </si>
  <si>
    <t>75F211</t>
  </si>
  <si>
    <t>BALÍZA NEPROMENNÁ TYP EUROBALISE VC. ZPRACOVÁNÍ DAT A UPEVNOVACÍ SADY - DODÁVKA</t>
  </si>
  <si>
    <t>1. Položka obsahuje:  
 – dodávku balízy vc.upevnovací sady   
 – dodávku zarízení vcetne pomocného materiálu, dopravu do místa urcení  
- zpracování dat pro balisu - vytvorení adresného SW  
2. Položka neobsahuje:  
 X  
3. Zpusob merení:  
Udává se pocet kusu kompletní konstrukce nebo práce.</t>
  </si>
  <si>
    <t>6</t>
  </si>
  <si>
    <t>75F217</t>
  </si>
  <si>
    <t>BALÍZA NEPROMENNÁ TYP EUROBALISE - MONTÁŽ</t>
  </si>
  <si>
    <t>1. Položka obsahuje:  
 – montáž balisy vcetne montážního materiálu  
- zpracování dat pro balízy - vytvorení adresného SW  
2. Položka neobsahuje:  
 X  
3. Zpusob merení:  
Udává se pocet kusu kompletní konstrukce nebo práce.</t>
  </si>
  <si>
    <t>7</t>
  </si>
  <si>
    <t>R75F218</t>
  </si>
  <si>
    <t>BALÍZA TYP EUROBALISE - DEMONTÁŽ</t>
  </si>
  <si>
    <t>R-položka</t>
  </si>
  <si>
    <t>Demontáž neproměnné balízy - 4 kusy   
Demontáž proměnné balízy - 4 kusy</t>
  </si>
  <si>
    <t>1. Položka obsahuje:  
 – demontáž balisy včetně montážního materiálu  
2. Položka neobsahuje:  
 X  
3. Zpusob merení:  
Udává se pocet kusu kompletní konstrukce nebo práce.</t>
  </si>
  <si>
    <t>8</t>
  </si>
  <si>
    <t>75F227</t>
  </si>
  <si>
    <t>REINŽENÝRING BALÍZY</t>
  </si>
  <si>
    <t>1. Položka obsahuje:  
 –  preprojektování 1 ks balízy, zpracování a prevzetí dat, jejich kontrola, projektování, testování,overování, programování, archivování a vytvorení potrebných dokumentu  
2. Položka neobsahuje:  
- zamerení a porízení vstupních dat pro reinženýring, dodávku žádného HW  
3. Zpusob merení:  
Udává se pocet kusu kompletní konstrukce nebo práce.</t>
  </si>
  <si>
    <t>9</t>
  </si>
  <si>
    <t>75F237</t>
  </si>
  <si>
    <t>ZAMEROVÁNÍ, ZNACKOVÁNÍ A VYHODNOCENÍ DAT INFRASTRUKTURY</t>
  </si>
  <si>
    <t>KM</t>
  </si>
  <si>
    <t>1. Položka obsahuje:  
 – oznackování prvku infrastruktury, zamerení pro balízy a pro RBC, jízdu drážního vozidla vcetne jeho pronájmu,vyhodnocení záznamu  
2. Položka neobsahuje:  
 X  
3. Zpusob merení:  
Udává se délka zamerovaného úseku v km.</t>
  </si>
  <si>
    <t>10</t>
  </si>
  <si>
    <t>75F241</t>
  </si>
  <si>
    <t>NÁSTROJ PRO KONTROLU BALÍZ A PROGRAMOVÁNÍ</t>
  </si>
  <si>
    <t>1. Položka obsahuje:  
 – dodávka nástroje pro programování balíz  
 – dodávku zarízení vcetne pomocného materiálu, dopravu do místa urcení  
2. Položka neobsahuje:  
 X  
3. Zpusob merení:  
Udává se pocet kusu kompletní konstrukce nebo práce.</t>
  </si>
  <si>
    <t>11</t>
  </si>
  <si>
    <t>R1</t>
  </si>
  <si>
    <t>JEDNOTKA LEU - DODÁVKA</t>
  </si>
  <si>
    <t>1. Položka obsahuje:  
 – dodávka LEU jednotky vcetne potrebného pomocného materiálu a dopravy do staveništního skladu  
2. Položka neobsahuje:  
 X  
3. Zpusob merení:  
Udává se pocet kusu kompletní konstrukce nebo práce</t>
  </si>
  <si>
    <t>12</t>
  </si>
  <si>
    <t>R2</t>
  </si>
  <si>
    <t>JEDNOTKA LEU - MONTÁŽ</t>
  </si>
  <si>
    <t>1. Položka obsahuje:  
 – montáž jednotky LEU, osazení vnitrních prvku skríne, prezkoušení  
 – montáž jednotky LEU  se všemi pomocnými a doplnujícími pracemi a soucástmi, prípadné použití mechanizmu, vcetne dopravy ze skladu k místu montáže  
2. Položka neobsahuje:  
 X  
3. Zpusob merení:  
Udává se pocet kusu kompletní konstrukce nebo práce.</t>
  </si>
  <si>
    <t>13</t>
  </si>
  <si>
    <t>R75F217</t>
  </si>
  <si>
    <t>BALÍZA PROMENNÁ TYP EUROBALISE - MONTÁŽ</t>
  </si>
  <si>
    <t>Vnitřní zabezpečovací zařízení</t>
  </si>
  <si>
    <t>14</t>
  </si>
  <si>
    <t>75B949</t>
  </si>
  <si>
    <t>INDIVIDUÁLNÍ SW ELEKTRONICKÉHO STAVEDLA S ELEKTRONICKÝM ROZHRANÍM - ÚPRAVA</t>
  </si>
  <si>
    <t>v. j.</t>
  </si>
  <si>
    <t>1. Položka obsahuje:  
 – úprava a instalace individuálního SW elektronického stavedla podle specifikace místa použití  
 – úprava a instalaci príslušného programového vybavení  
2. Položka neobsahuje:  
 X  
3. Zpusob merení:  
Merí se ve výhybkových jednotkách, tj. udává se libovolná metráž kabelu a libovolná kusovitost príslušenství vztažená na jednu výhybkovou jednotku.</t>
  </si>
  <si>
    <t>15</t>
  </si>
  <si>
    <t>R3</t>
  </si>
  <si>
    <t>VNITŘNÍ KABELIZACE K PŘIPOJENÍ LEU JEDNOTKY</t>
  </si>
  <si>
    <t>Dodání a montáž vnitřní kabelizace k připojení LEU jednotky; potřebné propoje</t>
  </si>
  <si>
    <t>16</t>
  </si>
  <si>
    <t>R4</t>
  </si>
  <si>
    <t>ÚPRAVA RELEOVÉHO STOJANU</t>
  </si>
  <si>
    <t>Dodání a montáž prvků pro doplnění reléového stojanu.</t>
  </si>
  <si>
    <t>17</t>
  </si>
  <si>
    <t>R5</t>
  </si>
  <si>
    <t>DOPLNĚNÍ NAPÁJECÍ SKŘÍNĚ</t>
  </si>
  <si>
    <t>18</t>
  </si>
  <si>
    <t>R6</t>
  </si>
  <si>
    <t>NAVÁZÁNÍ ZAŘÍZENÍ DO DIAGNOSTIKY</t>
  </si>
  <si>
    <t>Zkoušky, revize a dokumentace</t>
  </si>
  <si>
    <t>19</t>
  </si>
  <si>
    <t>75E117</t>
  </si>
  <si>
    <t>DOZOR PRACOVNÍKU PROVOZOVATELE PRI PRÁCI NA ŽIVÉM ZARÍZENÍ</t>
  </si>
  <si>
    <t>HOD</t>
  </si>
  <si>
    <t>1. Položka obsahuje:  
 – pri provádení prací na zarízení, které je v provozu, urcují pracovníci správy dopravní cesty kdy a jak je možné potrebný zásah provést  
 – ztrátu casu pracovníku prozozovatele, kterí tento cas využijí ve prospech provádené stavby  
2. Položka neobsahuje:  
 X  
3. Zpusob merení:  
Udává se pocet hodin provádení dozoru, revize nebo práce.</t>
  </si>
  <si>
    <t>20</t>
  </si>
  <si>
    <t>75E127</t>
  </si>
  <si>
    <t>CELKOVÁ PROHLÍDKA ZARÍZENÍ A VYHOTOVENÍ REVIZNÍ ZPRÁVY</t>
  </si>
  <si>
    <t>1. Položka obsahuje:  
 – kontrola zarízení, zda odpovídá podmínkám pro bezpecný provoz, vcetne potrebných merení a vyhotovení revizní zprávy odpovedným pracovníkem  
 – vlastní kontrolu, príslušná merení a zpracování revizní zprávy  
2. Položka neobsahuje:  
 X  
3. Zpusob merení:  
Udává se pocet hodin provádení dozoru, revize nebo práce.</t>
  </si>
  <si>
    <t>21</t>
  </si>
  <si>
    <t>75E1B7</t>
  </si>
  <si>
    <t>REGULACE A ZKOUŠENÍ ZABEZPECOVACÍHO ZARÍZENÍ</t>
  </si>
  <si>
    <t>1. Položka obsahuje:  
 – zajištení a provedení ciností urcenných položkou vcetne dodávky potrebného pomocného materiálu a dopravy na místo urcení  
 – provedení zkušebního provozu se všemi pomocnými a doplnujícími pracemi a soucástmi, prípadné použití mechanizmu  
2. Položka neobsahuje:  
 X  
3. Zpusob merení:  
Udává se pocet hodin provádení dozoru, revize nebo práce.</t>
  </si>
  <si>
    <t>22</t>
  </si>
  <si>
    <t>75E1C7</t>
  </si>
  <si>
    <t>PROTOKOL UTZ</t>
  </si>
  <si>
    <t>1. Položka obsahuje:  
 – protokol autorizovanou osobou podle požadavku CSN, vcetne hodnocení  
2. Položka neobsahuje:  
 X  
3. Zpusob merení:  
Udává se pocet kusu kompletní konstrukce nebo práce.</t>
  </si>
  <si>
    <t>23</t>
  </si>
  <si>
    <t>R7</t>
  </si>
  <si>
    <t>CERTIFIKACE INSTALOVANÉHO SYSTÉMU ETCS</t>
  </si>
  <si>
    <t>Certifikace realizovaného systému ETCS v souladu s metodickým pokynem SŽ TSI CCS/MP3.</t>
  </si>
  <si>
    <t>1. Položka obsahuje:  – certifikace instalovaného systému ETCS u notifikované osoby (NoBo), případně další náklady spojené ověřováním kompatibility vozidel a ověření shody s TSI pro traťovou část CCS. Jedná se zejména o zpracování podkladů pro NobO a příslušné dokumentace IOP, vlastní posouzení NoBo, vystavení ES prohlášení a doplnění podkladů pro zajištění TracksideApproval.</t>
  </si>
  <si>
    <t>24</t>
  </si>
  <si>
    <t>R75E137</t>
  </si>
  <si>
    <t>PREZKOUŠENÍ VLAKOVÝCH CEST</t>
  </si>
  <si>
    <t>Včetně zkoušení SW LEU za 1 vlakovou cestu včetně všech opakovaných přezkoušení a také pronájem měřícího vozu.</t>
  </si>
  <si>
    <t>1. Položka obsahuje:  
 – postavení vlakové cesty a kontrola návestního znaku, prezkoušení zmeny návestního znaku z povolujícího na zakazující a poruchy žárovek  
 – simulace jízdy vlaku  
 – prezkoušení nouzového vybavení  
 – prezkoušení vazeb na tratové zabezpecovací zarízení  
 – kompletní zkoušky  
2. Položka neobsahuje:  
 X  
3. Zpusob merení:  
Udává se pocet kusu kompletní konstrukce nebo práce.</t>
  </si>
  <si>
    <t>25</t>
  </si>
  <si>
    <t>R8</t>
  </si>
  <si>
    <t>POSOUZENÍ BEZPEČNOSTNÍ METODOU CSM</t>
  </si>
  <si>
    <t>Posouzení bezpečnosti realizovaného systému v souladu s metodickým pokynem SŽ TSI CCS/MP3. Předmětem posouzení je přáípadná odchylná realizace vzhledem k pokynu SŽ TSI CCS/MP3.</t>
  </si>
  <si>
    <t>1. Položka obsahuje:  – posouzení bezpečnostní metodou CSM  ve shodě s nařízením EU 402/2013.</t>
  </si>
  <si>
    <t>26</t>
  </si>
  <si>
    <t>R9</t>
  </si>
  <si>
    <t>RDS</t>
  </si>
  <si>
    <t>Realizační dokumentace stavby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</si>
  <si>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</si>
  <si>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</si>
  <si>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</si>
  <si>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</si>
  <si>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</si>
  <si>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</si>
  <si>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</si>
  <si>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</si>
  <si>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KPL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</si>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</sst>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</f>
      </c>
    </row>
    <row r="7" spans="2:3" ht="12.75" customHeight="1">
      <c r="B7" s="8" t="s">
        <v>7</v>
      </c>
      <c s="10">
        <f>0+E10+E12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01-01-71'!K8+'PS 01-01-71'!M8</f>
      </c>
      <c s="14">
        <f>C11*0.21</f>
      </c>
      <c s="14">
        <f>C11+D11</f>
      </c>
      <c s="13">
        <f>'PS 01-01-71'!T7</f>
      </c>
    </row>
    <row r="12" spans="1:6" ht="12.75">
      <c r="A12" s="11" t="s">
        <v>166</v>
      </c>
      <c s="12" t="s">
        <v>167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168</v>
      </c>
      <c s="12" t="s">
        <v>169</v>
      </c>
      <c s="14">
        <f>'SO 98-98'!K8+'SO 98-98'!M8</f>
      </c>
      <c s="14">
        <f>C13*0.21</f>
      </c>
      <c s="14">
        <f>C13+D13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0+J9+J18+J63+J84</f>
      </c>
      <c s="29">
        <f>0+K9+K18+K63+K84</f>
      </c>
      <c s="29">
        <f>0+L9+L18+L63+L84</f>
      </c>
      <c s="29">
        <f>0+M9+M18+M63+M84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318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51</v>
      </c>
      <c s="6" t="s">
        <v>60</v>
      </c>
      <c s="36" t="s">
        <v>53</v>
      </c>
      <c s="37">
        <v>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229.5">
      <c r="A17" t="s">
        <v>57</v>
      </c>
      <c r="E17" s="39" t="s">
        <v>61</v>
      </c>
    </row>
    <row r="18" spans="1:13" ht="12.75">
      <c r="A18" t="s">
        <v>46</v>
      </c>
      <c r="C18" s="31" t="s">
        <v>27</v>
      </c>
      <c r="E18" s="33" t="s">
        <v>62</v>
      </c>
      <c r="J18" s="32">
        <f>0</f>
      </c>
      <c s="32">
        <f>0</f>
      </c>
      <c s="32">
        <f>0+L19+L23+L27+L31+L35+L39+L43+L47+L51+L55+L59</f>
      </c>
      <c s="32">
        <f>0+M19+M23+M27+M31+M35+M39+M43+M47+M51+M55+M59</f>
      </c>
    </row>
    <row r="19" spans="1:16" ht="25.5">
      <c r="A19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56</v>
      </c>
      <c r="E21" s="40" t="s">
        <v>51</v>
      </c>
    </row>
    <row r="22" spans="1:5" ht="114.75">
      <c r="A22" t="s">
        <v>57</v>
      </c>
      <c r="E22" s="39" t="s">
        <v>66</v>
      </c>
    </row>
    <row r="23" spans="1:16" ht="25.5">
      <c r="A23" t="s">
        <v>49</v>
      </c>
      <c s="34" t="s">
        <v>67</v>
      </c>
      <c s="34" t="s">
        <v>68</v>
      </c>
      <c s="35" t="s">
        <v>51</v>
      </c>
      <c s="6" t="s">
        <v>69</v>
      </c>
      <c s="36" t="s">
        <v>65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56</v>
      </c>
      <c r="E25" s="40" t="s">
        <v>51</v>
      </c>
    </row>
    <row r="26" spans="1:5" ht="127.5">
      <c r="A26" t="s">
        <v>57</v>
      </c>
      <c r="E26" s="39" t="s">
        <v>70</v>
      </c>
    </row>
    <row r="27" spans="1:16" ht="25.5">
      <c r="A27" t="s">
        <v>49</v>
      </c>
      <c s="34" t="s">
        <v>71</v>
      </c>
      <c s="34" t="s">
        <v>72</v>
      </c>
      <c s="35" t="s">
        <v>51</v>
      </c>
      <c s="6" t="s">
        <v>73</v>
      </c>
      <c s="36" t="s">
        <v>65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51</v>
      </c>
    </row>
    <row r="30" spans="1:5" ht="102">
      <c r="A30" t="s">
        <v>57</v>
      </c>
      <c r="E30" s="39" t="s">
        <v>74</v>
      </c>
    </row>
    <row r="31" spans="1:16" ht="12.75">
      <c r="A31" t="s">
        <v>49</v>
      </c>
      <c s="34" t="s">
        <v>75</v>
      </c>
      <c s="34" t="s">
        <v>76</v>
      </c>
      <c s="35" t="s">
        <v>51</v>
      </c>
      <c s="6" t="s">
        <v>77</v>
      </c>
      <c s="36" t="s">
        <v>65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56</v>
      </c>
      <c r="E33" s="40" t="s">
        <v>51</v>
      </c>
    </row>
    <row r="34" spans="1:5" ht="89.25">
      <c r="A34" t="s">
        <v>57</v>
      </c>
      <c r="E34" s="39" t="s">
        <v>78</v>
      </c>
    </row>
    <row r="35" spans="1:16" ht="12.75">
      <c r="A35" t="s">
        <v>49</v>
      </c>
      <c s="34" t="s">
        <v>79</v>
      </c>
      <c s="34" t="s">
        <v>80</v>
      </c>
      <c s="35" t="s">
        <v>51</v>
      </c>
      <c s="6" t="s">
        <v>81</v>
      </c>
      <c s="36" t="s">
        <v>65</v>
      </c>
      <c s="37">
        <v>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27</v>
      </c>
    </row>
    <row r="36" spans="1:5" ht="25.5">
      <c r="A36" s="35" t="s">
        <v>55</v>
      </c>
      <c r="E36" s="39" t="s">
        <v>83</v>
      </c>
    </row>
    <row r="37" spans="1:5" ht="12.75">
      <c r="A37" s="35" t="s">
        <v>56</v>
      </c>
      <c r="E37" s="40" t="s">
        <v>51</v>
      </c>
    </row>
    <row r="38" spans="1:5" ht="76.5">
      <c r="A38" t="s">
        <v>57</v>
      </c>
      <c r="E38" s="39" t="s">
        <v>84</v>
      </c>
    </row>
    <row r="39" spans="1:16" ht="12.75">
      <c r="A39" t="s">
        <v>49</v>
      </c>
      <c s="34" t="s">
        <v>85</v>
      </c>
      <c s="34" t="s">
        <v>86</v>
      </c>
      <c s="35" t="s">
        <v>51</v>
      </c>
      <c s="6" t="s">
        <v>87</v>
      </c>
      <c s="36" t="s">
        <v>65</v>
      </c>
      <c s="37">
        <v>16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12.75">
      <c r="A41" s="35" t="s">
        <v>56</v>
      </c>
      <c r="E41" s="40" t="s">
        <v>51</v>
      </c>
    </row>
    <row r="42" spans="1:5" ht="89.25">
      <c r="A42" t="s">
        <v>57</v>
      </c>
      <c r="E42" s="39" t="s">
        <v>88</v>
      </c>
    </row>
    <row r="43" spans="1:16" ht="12.75">
      <c r="A43" t="s">
        <v>49</v>
      </c>
      <c s="34" t="s">
        <v>89</v>
      </c>
      <c s="34" t="s">
        <v>90</v>
      </c>
      <c s="35" t="s">
        <v>51</v>
      </c>
      <c s="6" t="s">
        <v>91</v>
      </c>
      <c s="36" t="s">
        <v>92</v>
      </c>
      <c s="37">
        <v>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12.75">
      <c r="A45" s="35" t="s">
        <v>56</v>
      </c>
      <c r="E45" s="40" t="s">
        <v>51</v>
      </c>
    </row>
    <row r="46" spans="1:5" ht="89.25">
      <c r="A46" t="s">
        <v>57</v>
      </c>
      <c r="E46" s="39" t="s">
        <v>93</v>
      </c>
    </row>
    <row r="47" spans="1:16" ht="12.75">
      <c r="A47" t="s">
        <v>49</v>
      </c>
      <c s="34" t="s">
        <v>94</v>
      </c>
      <c s="34" t="s">
        <v>95</v>
      </c>
      <c s="35" t="s">
        <v>51</v>
      </c>
      <c s="6" t="s">
        <v>96</v>
      </c>
      <c s="36" t="s">
        <v>65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56</v>
      </c>
      <c r="E49" s="40" t="s">
        <v>51</v>
      </c>
    </row>
    <row r="50" spans="1:5" ht="89.25">
      <c r="A50" t="s">
        <v>57</v>
      </c>
      <c r="E50" s="39" t="s">
        <v>97</v>
      </c>
    </row>
    <row r="51" spans="1:16" ht="12.75">
      <c r="A51" t="s">
        <v>49</v>
      </c>
      <c s="34" t="s">
        <v>98</v>
      </c>
      <c s="34" t="s">
        <v>99</v>
      </c>
      <c s="35" t="s">
        <v>51</v>
      </c>
      <c s="6" t="s">
        <v>100</v>
      </c>
      <c s="36" t="s">
        <v>65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56</v>
      </c>
      <c r="E53" s="40" t="s">
        <v>51</v>
      </c>
    </row>
    <row r="54" spans="1:5" ht="89.25">
      <c r="A54" t="s">
        <v>57</v>
      </c>
      <c r="E54" s="39" t="s">
        <v>101</v>
      </c>
    </row>
    <row r="55" spans="1:16" ht="12.75">
      <c r="A55" t="s">
        <v>49</v>
      </c>
      <c s="34" t="s">
        <v>102</v>
      </c>
      <c s="34" t="s">
        <v>103</v>
      </c>
      <c s="35" t="s">
        <v>51</v>
      </c>
      <c s="6" t="s">
        <v>104</v>
      </c>
      <c s="36" t="s">
        <v>65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56</v>
      </c>
      <c r="E57" s="40" t="s">
        <v>51</v>
      </c>
    </row>
    <row r="58" spans="1:5" ht="102">
      <c r="A58" t="s">
        <v>57</v>
      </c>
      <c r="E58" s="39" t="s">
        <v>105</v>
      </c>
    </row>
    <row r="59" spans="1:16" ht="12.75">
      <c r="A59" t="s">
        <v>49</v>
      </c>
      <c s="34" t="s">
        <v>106</v>
      </c>
      <c s="34" t="s">
        <v>107</v>
      </c>
      <c s="35" t="s">
        <v>51</v>
      </c>
      <c s="6" t="s">
        <v>108</v>
      </c>
      <c s="36" t="s">
        <v>65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82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56</v>
      </c>
      <c r="E61" s="40" t="s">
        <v>51</v>
      </c>
    </row>
    <row r="62" spans="1:5" ht="89.25">
      <c r="A62" t="s">
        <v>57</v>
      </c>
      <c r="E62" s="39" t="s">
        <v>78</v>
      </c>
    </row>
    <row r="63" spans="1:13" ht="12.75">
      <c r="A63" t="s">
        <v>46</v>
      </c>
      <c r="C63" s="31" t="s">
        <v>26</v>
      </c>
      <c r="E63" s="33" t="s">
        <v>109</v>
      </c>
      <c r="J63" s="32">
        <f>0</f>
      </c>
      <c s="32">
        <f>0</f>
      </c>
      <c s="32">
        <f>0+L64+L68+L72+L76+L80</f>
      </c>
      <c s="32">
        <f>0+M64+M68+M72+M76+M80</f>
      </c>
    </row>
    <row r="64" spans="1:16" ht="25.5">
      <c r="A64" t="s">
        <v>49</v>
      </c>
      <c s="34" t="s">
        <v>110</v>
      </c>
      <c s="34" t="s">
        <v>111</v>
      </c>
      <c s="35" t="s">
        <v>51</v>
      </c>
      <c s="6" t="s">
        <v>112</v>
      </c>
      <c s="36" t="s">
        <v>113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56</v>
      </c>
      <c r="E66" s="40" t="s">
        <v>51</v>
      </c>
    </row>
    <row r="67" spans="1:5" ht="114.75">
      <c r="A67" t="s">
        <v>57</v>
      </c>
      <c r="E67" s="39" t="s">
        <v>114</v>
      </c>
    </row>
    <row r="68" spans="1:16" ht="12.75">
      <c r="A68" t="s">
        <v>49</v>
      </c>
      <c s="34" t="s">
        <v>115</v>
      </c>
      <c s="34" t="s">
        <v>116</v>
      </c>
      <c s="35" t="s">
        <v>51</v>
      </c>
      <c s="6" t="s">
        <v>117</v>
      </c>
      <c s="36" t="s">
        <v>65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82</v>
      </c>
      <c>
        <f>(M68*21)/100</f>
      </c>
      <c t="s">
        <v>27</v>
      </c>
    </row>
    <row r="69" spans="1:5" ht="12.75">
      <c r="A69" s="35" t="s">
        <v>55</v>
      </c>
      <c r="E69" s="39" t="s">
        <v>51</v>
      </c>
    </row>
    <row r="70" spans="1:5" ht="12.75">
      <c r="A70" s="35" t="s">
        <v>56</v>
      </c>
      <c r="E70" s="40" t="s">
        <v>51</v>
      </c>
    </row>
    <row r="71" spans="1:5" ht="12.75">
      <c r="A71" t="s">
        <v>57</v>
      </c>
      <c r="E71" s="39" t="s">
        <v>118</v>
      </c>
    </row>
    <row r="72" spans="1:16" ht="12.75">
      <c r="A72" t="s">
        <v>49</v>
      </c>
      <c s="34" t="s">
        <v>119</v>
      </c>
      <c s="34" t="s">
        <v>120</v>
      </c>
      <c s="35" t="s">
        <v>51</v>
      </c>
      <c s="6" t="s">
        <v>121</v>
      </c>
      <c s="36" t="s">
        <v>65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82</v>
      </c>
      <c>
        <f>(M72*21)/100</f>
      </c>
      <c t="s">
        <v>27</v>
      </c>
    </row>
    <row r="73" spans="1:5" ht="12.75">
      <c r="A73" s="35" t="s">
        <v>55</v>
      </c>
      <c r="E73" s="39" t="s">
        <v>51</v>
      </c>
    </row>
    <row r="74" spans="1:5" ht="12.75">
      <c r="A74" s="35" t="s">
        <v>56</v>
      </c>
      <c r="E74" s="40" t="s">
        <v>51</v>
      </c>
    </row>
    <row r="75" spans="1:5" ht="12.75">
      <c r="A75" t="s">
        <v>57</v>
      </c>
      <c r="E75" s="39" t="s">
        <v>122</v>
      </c>
    </row>
    <row r="76" spans="1:16" ht="12.75">
      <c r="A76" t="s">
        <v>49</v>
      </c>
      <c s="34" t="s">
        <v>123</v>
      </c>
      <c s="34" t="s">
        <v>124</v>
      </c>
      <c s="35" t="s">
        <v>51</v>
      </c>
      <c s="6" t="s">
        <v>125</v>
      </c>
      <c s="36" t="s">
        <v>65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82</v>
      </c>
      <c>
        <f>(M76*21)/100</f>
      </c>
      <c t="s">
        <v>27</v>
      </c>
    </row>
    <row r="77" spans="1:5" ht="12.75">
      <c r="A77" s="35" t="s">
        <v>55</v>
      </c>
      <c r="E77" s="39" t="s">
        <v>51</v>
      </c>
    </row>
    <row r="78" spans="1:5" ht="12.75">
      <c r="A78" s="35" t="s">
        <v>56</v>
      </c>
      <c r="E78" s="40" t="s">
        <v>51</v>
      </c>
    </row>
    <row r="79" spans="1:5" ht="12.75">
      <c r="A79" t="s">
        <v>57</v>
      </c>
      <c r="E79" s="39" t="s">
        <v>51</v>
      </c>
    </row>
    <row r="80" spans="1:16" ht="12.75">
      <c r="A80" t="s">
        <v>49</v>
      </c>
      <c s="34" t="s">
        <v>126</v>
      </c>
      <c s="34" t="s">
        <v>127</v>
      </c>
      <c s="35" t="s">
        <v>51</v>
      </c>
      <c s="6" t="s">
        <v>128</v>
      </c>
      <c s="36" t="s">
        <v>65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82</v>
      </c>
      <c>
        <f>(M80*21)/100</f>
      </c>
      <c t="s">
        <v>27</v>
      </c>
    </row>
    <row r="81" spans="1:5" ht="12.75">
      <c r="A81" s="35" t="s">
        <v>55</v>
      </c>
      <c r="E81" s="39" t="s">
        <v>51</v>
      </c>
    </row>
    <row r="82" spans="1:5" ht="12.75">
      <c r="A82" s="35" t="s">
        <v>56</v>
      </c>
      <c r="E82" s="40" t="s">
        <v>51</v>
      </c>
    </row>
    <row r="83" spans="1:5" ht="12.75">
      <c r="A83" t="s">
        <v>57</v>
      </c>
      <c r="E83" s="39" t="s">
        <v>51</v>
      </c>
    </row>
    <row r="84" spans="1:13" ht="12.75">
      <c r="A84" t="s">
        <v>46</v>
      </c>
      <c r="C84" s="31" t="s">
        <v>67</v>
      </c>
      <c r="E84" s="33" t="s">
        <v>129</v>
      </c>
      <c r="J84" s="32">
        <f>0</f>
      </c>
      <c s="32">
        <f>0</f>
      </c>
      <c s="32">
        <f>0+L85+L89+L93+L97+L101+L105+L109+L113</f>
      </c>
      <c s="32">
        <f>0+M85+M89+M93+M97+M101+M105+M109+M113</f>
      </c>
    </row>
    <row r="85" spans="1:16" ht="12.75">
      <c r="A85" t="s">
        <v>49</v>
      </c>
      <c s="34" t="s">
        <v>130</v>
      </c>
      <c s="34" t="s">
        <v>131</v>
      </c>
      <c s="35" t="s">
        <v>51</v>
      </c>
      <c s="6" t="s">
        <v>132</v>
      </c>
      <c s="36" t="s">
        <v>133</v>
      </c>
      <c s="37">
        <v>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51</v>
      </c>
    </row>
    <row r="87" spans="1:5" ht="12.75">
      <c r="A87" s="35" t="s">
        <v>56</v>
      </c>
      <c r="E87" s="40" t="s">
        <v>51</v>
      </c>
    </row>
    <row r="88" spans="1:5" ht="114.75">
      <c r="A88" t="s">
        <v>57</v>
      </c>
      <c r="E88" s="39" t="s">
        <v>134</v>
      </c>
    </row>
    <row r="89" spans="1:16" ht="12.75">
      <c r="A89" t="s">
        <v>49</v>
      </c>
      <c s="34" t="s">
        <v>135</v>
      </c>
      <c s="34" t="s">
        <v>136</v>
      </c>
      <c s="35" t="s">
        <v>51</v>
      </c>
      <c s="6" t="s">
        <v>137</v>
      </c>
      <c s="36" t="s">
        <v>133</v>
      </c>
      <c s="37">
        <v>24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51</v>
      </c>
    </row>
    <row r="91" spans="1:5" ht="12.75">
      <c r="A91" s="35" t="s">
        <v>56</v>
      </c>
      <c r="E91" s="40" t="s">
        <v>51</v>
      </c>
    </row>
    <row r="92" spans="1:5" ht="102">
      <c r="A92" t="s">
        <v>57</v>
      </c>
      <c r="E92" s="39" t="s">
        <v>138</v>
      </c>
    </row>
    <row r="93" spans="1:16" ht="12.75">
      <c r="A93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133</v>
      </c>
      <c s="37">
        <v>100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56</v>
      </c>
      <c r="E95" s="40" t="s">
        <v>51</v>
      </c>
    </row>
    <row r="96" spans="1:5" ht="114.75">
      <c r="A96" t="s">
        <v>57</v>
      </c>
      <c r="E96" s="39" t="s">
        <v>142</v>
      </c>
    </row>
    <row r="97" spans="1:16" ht="12.75">
      <c r="A97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65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56</v>
      </c>
      <c r="E99" s="40" t="s">
        <v>51</v>
      </c>
    </row>
    <row r="100" spans="1:5" ht="76.5">
      <c r="A100" t="s">
        <v>57</v>
      </c>
      <c r="E100" s="39" t="s">
        <v>146</v>
      </c>
    </row>
    <row r="101" spans="1:16" ht="12.75">
      <c r="A101" t="s">
        <v>49</v>
      </c>
      <c s="34" t="s">
        <v>147</v>
      </c>
      <c s="34" t="s">
        <v>148</v>
      </c>
      <c s="35" t="s">
        <v>51</v>
      </c>
      <c s="6" t="s">
        <v>149</v>
      </c>
      <c s="36" t="s">
        <v>65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82</v>
      </c>
      <c>
        <f>(M101*21)/100</f>
      </c>
      <c t="s">
        <v>27</v>
      </c>
    </row>
    <row r="102" spans="1:5" ht="25.5">
      <c r="A102" s="35" t="s">
        <v>55</v>
      </c>
      <c r="E102" s="39" t="s">
        <v>150</v>
      </c>
    </row>
    <row r="103" spans="1:5" ht="12.75">
      <c r="A103" s="35" t="s">
        <v>56</v>
      </c>
      <c r="E103" s="40" t="s">
        <v>51</v>
      </c>
    </row>
    <row r="104" spans="1:5" ht="63.75">
      <c r="A104" t="s">
        <v>57</v>
      </c>
      <c r="E104" s="39" t="s">
        <v>151</v>
      </c>
    </row>
    <row r="105" spans="1:16" ht="12.75">
      <c r="A105" t="s">
        <v>49</v>
      </c>
      <c s="34" t="s">
        <v>152</v>
      </c>
      <c s="34" t="s">
        <v>153</v>
      </c>
      <c s="35" t="s">
        <v>51</v>
      </c>
      <c s="6" t="s">
        <v>154</v>
      </c>
      <c s="36" t="s">
        <v>65</v>
      </c>
      <c s="37">
        <v>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82</v>
      </c>
      <c>
        <f>(M105*21)/100</f>
      </c>
      <c t="s">
        <v>27</v>
      </c>
    </row>
    <row r="106" spans="1:5" ht="25.5">
      <c r="A106" s="35" t="s">
        <v>55</v>
      </c>
      <c r="E106" s="39" t="s">
        <v>155</v>
      </c>
    </row>
    <row r="107" spans="1:5" ht="12.75">
      <c r="A107" s="35" t="s">
        <v>56</v>
      </c>
      <c r="E107" s="40" t="s">
        <v>51</v>
      </c>
    </row>
    <row r="108" spans="1:5" ht="140.25">
      <c r="A108" t="s">
        <v>57</v>
      </c>
      <c r="E108" s="39" t="s">
        <v>156</v>
      </c>
    </row>
    <row r="109" spans="1:16" ht="12.75">
      <c r="A109" t="s">
        <v>49</v>
      </c>
      <c s="34" t="s">
        <v>157</v>
      </c>
      <c s="34" t="s">
        <v>158</v>
      </c>
      <c s="35" t="s">
        <v>51</v>
      </c>
      <c s="6" t="s">
        <v>159</v>
      </c>
      <c s="36" t="s">
        <v>65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82</v>
      </c>
      <c>
        <f>(M109*21)/100</f>
      </c>
      <c t="s">
        <v>27</v>
      </c>
    </row>
    <row r="110" spans="1:5" ht="38.25">
      <c r="A110" s="35" t="s">
        <v>55</v>
      </c>
      <c r="E110" s="39" t="s">
        <v>160</v>
      </c>
    </row>
    <row r="111" spans="1:5" ht="12.75">
      <c r="A111" s="35" t="s">
        <v>56</v>
      </c>
      <c r="E111" s="40" t="s">
        <v>51</v>
      </c>
    </row>
    <row r="112" spans="1:5" ht="25.5">
      <c r="A112" t="s">
        <v>57</v>
      </c>
      <c r="E112" s="39" t="s">
        <v>161</v>
      </c>
    </row>
    <row r="113" spans="1:16" ht="12.75">
      <c r="A113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65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82</v>
      </c>
      <c>
        <f>(M113*21)/100</f>
      </c>
      <c t="s">
        <v>27</v>
      </c>
    </row>
    <row r="114" spans="1:5" ht="12.75">
      <c r="A114" s="35" t="s">
        <v>55</v>
      </c>
      <c r="E114" s="39" t="s">
        <v>165</v>
      </c>
    </row>
    <row r="115" spans="1:5" ht="12.75">
      <c r="A115" s="35" t="s">
        <v>56</v>
      </c>
      <c r="E115" s="40" t="s">
        <v>51</v>
      </c>
    </row>
    <row r="116" spans="1:5" ht="12.75">
      <c r="A116" t="s">
        <v>57</v>
      </c>
      <c r="E116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166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166</v>
      </c>
      <c r="E4" s="26" t="s">
        <v>167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170</v>
      </c>
      <c r="E8" s="30" t="s">
        <v>169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171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172</v>
      </c>
      <c s="35" t="s">
        <v>51</v>
      </c>
      <c s="6" t="s">
        <v>173</v>
      </c>
      <c s="36" t="s">
        <v>174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175</v>
      </c>
    </row>
    <row r="12" spans="1:5" ht="12.75">
      <c r="A12" s="35" t="s">
        <v>56</v>
      </c>
      <c r="E12" s="40" t="s">
        <v>176</v>
      </c>
    </row>
    <row r="13" spans="1:5" ht="140.25">
      <c r="A13" t="s">
        <v>57</v>
      </c>
      <c r="E13" s="39" t="s">
        <v>177</v>
      </c>
    </row>
    <row r="14" spans="1:16" ht="12.75">
      <c r="A14" t="s">
        <v>49</v>
      </c>
      <c s="34" t="s">
        <v>27</v>
      </c>
      <c s="34" t="s">
        <v>178</v>
      </c>
      <c s="35" t="s">
        <v>51</v>
      </c>
      <c s="6" t="s">
        <v>179</v>
      </c>
      <c s="36" t="s">
        <v>174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175</v>
      </c>
    </row>
    <row r="16" spans="1:5" ht="12.75">
      <c r="A16" s="35" t="s">
        <v>56</v>
      </c>
      <c r="E16" s="40" t="s">
        <v>176</v>
      </c>
    </row>
    <row r="17" spans="1:5" ht="89.25">
      <c r="A17" t="s">
        <v>57</v>
      </c>
      <c r="E17" s="39" t="s">
        <v>180</v>
      </c>
    </row>
    <row r="18" spans="1:16" ht="12.75">
      <c r="A18" t="s">
        <v>49</v>
      </c>
      <c s="34" t="s">
        <v>26</v>
      </c>
      <c s="34" t="s">
        <v>181</v>
      </c>
      <c s="35" t="s">
        <v>51</v>
      </c>
      <c s="6" t="s">
        <v>182</v>
      </c>
      <c s="36" t="s">
        <v>174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175</v>
      </c>
    </row>
    <row r="20" spans="1:5" ht="12.75">
      <c r="A20" s="35" t="s">
        <v>56</v>
      </c>
      <c r="E20" s="40" t="s">
        <v>176</v>
      </c>
    </row>
    <row r="21" spans="1:5" ht="89.25">
      <c r="A21" t="s">
        <v>57</v>
      </c>
      <c r="E21" s="39" t="s">
        <v>183</v>
      </c>
    </row>
    <row r="22" spans="1:13" ht="12.75">
      <c r="A22" t="s">
        <v>46</v>
      </c>
      <c r="C22" s="31" t="s">
        <v>27</v>
      </c>
      <c r="E22" s="33" t="s">
        <v>184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67</v>
      </c>
      <c s="34" t="s">
        <v>185</v>
      </c>
      <c s="35" t="s">
        <v>51</v>
      </c>
      <c s="6" t="s">
        <v>186</v>
      </c>
      <c s="36" t="s">
        <v>174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82</v>
      </c>
      <c>
        <f>(M23*21)/100</f>
      </c>
      <c t="s">
        <v>27</v>
      </c>
    </row>
    <row r="24" spans="1:5" ht="12.75">
      <c r="A24" s="35" t="s">
        <v>55</v>
      </c>
      <c r="E24" s="39" t="s">
        <v>187</v>
      </c>
    </row>
    <row r="25" spans="1:5" ht="12.75">
      <c r="A25" s="35" t="s">
        <v>56</v>
      </c>
      <c r="E25" s="40" t="s">
        <v>176</v>
      </c>
    </row>
    <row r="26" spans="1:5" ht="89.25">
      <c r="A26" t="s">
        <v>57</v>
      </c>
      <c r="E26" s="39" t="s">
        <v>188</v>
      </c>
    </row>
    <row r="27" spans="1:16" ht="12.75">
      <c r="A27" t="s">
        <v>49</v>
      </c>
      <c s="34" t="s">
        <v>71</v>
      </c>
      <c s="34" t="s">
        <v>189</v>
      </c>
      <c s="35" t="s">
        <v>51</v>
      </c>
      <c s="6" t="s">
        <v>190</v>
      </c>
      <c s="36" t="s">
        <v>65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82</v>
      </c>
      <c>
        <f>(M27*21)/100</f>
      </c>
      <c t="s">
        <v>27</v>
      </c>
    </row>
    <row r="28" spans="1:5" ht="12.75">
      <c r="A28" s="35" t="s">
        <v>55</v>
      </c>
      <c r="E28" s="39" t="s">
        <v>191</v>
      </c>
    </row>
    <row r="29" spans="1:5" ht="12.75">
      <c r="A29" s="35" t="s">
        <v>56</v>
      </c>
      <c r="E29" s="40" t="s">
        <v>192</v>
      </c>
    </row>
    <row r="30" spans="1:5" ht="25.5">
      <c r="A30" t="s">
        <v>57</v>
      </c>
      <c r="E30" s="39" t="s">
        <v>193</v>
      </c>
    </row>
    <row r="31" spans="1:16" ht="12.75">
      <c r="A31" t="s">
        <v>49</v>
      </c>
      <c s="34" t="s">
        <v>75</v>
      </c>
      <c s="34" t="s">
        <v>194</v>
      </c>
      <c s="35" t="s">
        <v>51</v>
      </c>
      <c s="6" t="s">
        <v>195</v>
      </c>
      <c s="36" t="s">
        <v>174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27</v>
      </c>
    </row>
    <row r="32" spans="1:5" ht="12.75">
      <c r="A32" s="35" t="s">
        <v>55</v>
      </c>
      <c r="E32" s="39" t="s">
        <v>196</v>
      </c>
    </row>
    <row r="33" spans="1:5" ht="12.75">
      <c r="A33" s="35" t="s">
        <v>56</v>
      </c>
      <c r="E33" s="40" t="s">
        <v>176</v>
      </c>
    </row>
    <row r="34" spans="1:5" ht="76.5">
      <c r="A34" t="s">
        <v>57</v>
      </c>
      <c r="E34" s="39" t="s">
        <v>197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