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Users\Jilich\Desktop\"/>
    </mc:Choice>
  </mc:AlternateContent>
  <xr:revisionPtr revIDLastSave="0" documentId="13_ncr:1_{75576C26-B50D-45BD-9AC4-585568ED88A9}" xr6:coauthVersionLast="36" xr6:coauthVersionMax="36" xr10:uidLastSave="{00000000-0000-0000-0000-000000000000}"/>
  <bookViews>
    <workbookView xWindow="0" yWindow="0" windowWidth="20115" windowHeight="10905" activeTab="1" xr2:uid="{00000000-000D-0000-FFFF-FFFF00000000}"/>
  </bookViews>
  <sheets>
    <sheet name="Rekapitulace stavby" sheetId="1" r:id="rId1"/>
    <sheet name="3 - SEE - VON" sheetId="2" r:id="rId2"/>
  </sheets>
  <definedNames>
    <definedName name="_xlnm._FilterDatabase" localSheetId="1" hidden="1">'3 - SEE - VON'!$C$120:$K$144</definedName>
    <definedName name="_xlnm.Print_Titles" localSheetId="1">'3 - SEE - VON'!$120:$120</definedName>
    <definedName name="_xlnm.Print_Titles" localSheetId="0">'Rekapitulace stavby'!$92:$92</definedName>
    <definedName name="_xlnm.Print_Area" localSheetId="1">'3 - SEE - VON'!$C$4:$J$76,'3 - SEE - VON'!$C$82:$J$100,'3 - SEE - VON'!$C$106:$K$144</definedName>
    <definedName name="_xlnm.Print_Area" localSheetId="0">'Rekapitulace stavby'!$D$4:$AO$76,'Rekapitulace stavby'!$C$82:$AQ$97</definedName>
  </definedNames>
  <calcPr calcId="191029"/>
</workbook>
</file>

<file path=xl/calcChain.xml><?xml version="1.0" encoding="utf-8"?>
<calcChain xmlns="http://schemas.openxmlformats.org/spreadsheetml/2006/main">
  <c r="J39" i="2" l="1"/>
  <c r="J38" i="2"/>
  <c r="AY96" i="1"/>
  <c r="J37" i="2"/>
  <c r="AX96" i="1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8" i="2"/>
  <c r="F118" i="2"/>
  <c r="J117" i="2"/>
  <c r="F117" i="2"/>
  <c r="F115" i="2"/>
  <c r="E113" i="2"/>
  <c r="J94" i="2"/>
  <c r="F94" i="2"/>
  <c r="J93" i="2"/>
  <c r="F93" i="2"/>
  <c r="F91" i="2"/>
  <c r="E89" i="2"/>
  <c r="J14" i="2"/>
  <c r="J115" i="2" s="1"/>
  <c r="E7" i="2"/>
  <c r="E109" i="2" s="1"/>
  <c r="L90" i="1"/>
  <c r="AM90" i="1"/>
  <c r="AM89" i="1"/>
  <c r="L89" i="1"/>
  <c r="AM87" i="1"/>
  <c r="L87" i="1"/>
  <c r="L85" i="1"/>
  <c r="L84" i="1"/>
  <c r="BK127" i="2"/>
  <c r="J137" i="2"/>
  <c r="BK125" i="2"/>
  <c r="BK133" i="2"/>
  <c r="J126" i="2"/>
  <c r="BK142" i="2"/>
  <c r="J139" i="2"/>
  <c r="J130" i="2"/>
  <c r="BK123" i="2"/>
  <c r="BK132" i="2"/>
  <c r="BK140" i="2"/>
  <c r="J135" i="2"/>
  <c r="J142" i="2"/>
  <c r="J138" i="2"/>
  <c r="J133" i="2"/>
  <c r="J127" i="2"/>
  <c r="J141" i="2"/>
  <c r="AS95" i="1"/>
  <c r="J124" i="2"/>
  <c r="J136" i="2"/>
  <c r="BK128" i="2"/>
  <c r="J128" i="2"/>
  <c r="J143" i="2"/>
  <c r="BK137" i="2"/>
  <c r="J134" i="2"/>
  <c r="J123" i="2"/>
  <c r="J132" i="2"/>
  <c r="BK141" i="2"/>
  <c r="BK135" i="2"/>
  <c r="BK124" i="2"/>
  <c r="BK131" i="2"/>
  <c r="BK136" i="2"/>
  <c r="BK130" i="2"/>
  <c r="BK144" i="2"/>
  <c r="BK139" i="2"/>
  <c r="BK129" i="2"/>
  <c r="BK134" i="2"/>
  <c r="J129" i="2"/>
  <c r="J125" i="2"/>
  <c r="J144" i="2"/>
  <c r="BK143" i="2"/>
  <c r="J140" i="2"/>
  <c r="BK138" i="2"/>
  <c r="J131" i="2"/>
  <c r="BK126" i="2"/>
  <c r="J36" i="2" l="1"/>
  <c r="F38" i="2"/>
  <c r="F39" i="2"/>
  <c r="BD96" i="1" s="1"/>
  <c r="BD95" i="1" s="1"/>
  <c r="BD94" i="1" s="1"/>
  <c r="W33" i="1" s="1"/>
  <c r="F36" i="2"/>
  <c r="BA96" i="1" s="1"/>
  <c r="BA95" i="1" s="1"/>
  <c r="BA94" i="1" s="1"/>
  <c r="W30" i="1" s="1"/>
  <c r="BK122" i="2"/>
  <c r="J122" i="2" s="1"/>
  <c r="J99" i="2" s="1"/>
  <c r="P122" i="2"/>
  <c r="P121" i="2" s="1"/>
  <c r="AU96" i="1" s="1"/>
  <c r="AU95" i="1" s="1"/>
  <c r="R122" i="2"/>
  <c r="R121" i="2" s="1"/>
  <c r="T122" i="2"/>
  <c r="T121" i="2"/>
  <c r="E85" i="2"/>
  <c r="J91" i="2"/>
  <c r="BE144" i="2"/>
  <c r="BE123" i="2"/>
  <c r="BE124" i="2"/>
  <c r="BE127" i="2"/>
  <c r="BE128" i="2"/>
  <c r="BE131" i="2"/>
  <c r="BE132" i="2"/>
  <c r="BE133" i="2"/>
  <c r="BE135" i="2"/>
  <c r="BE136" i="2"/>
  <c r="BE137" i="2"/>
  <c r="BE138" i="2"/>
  <c r="BE139" i="2"/>
  <c r="BE140" i="2"/>
  <c r="BE141" i="2"/>
  <c r="BE142" i="2"/>
  <c r="BE143" i="2"/>
  <c r="BE125" i="2"/>
  <c r="BE126" i="2"/>
  <c r="BE129" i="2"/>
  <c r="BE130" i="2"/>
  <c r="BE134" i="2"/>
  <c r="BC96" i="1"/>
  <c r="BC95" i="1" s="1"/>
  <c r="AY95" i="1" s="1"/>
  <c r="AW96" i="1"/>
  <c r="F37" i="2"/>
  <c r="BB96" i="1" s="1"/>
  <c r="BB95" i="1" s="1"/>
  <c r="AX95" i="1" s="1"/>
  <c r="AS94" i="1"/>
  <c r="BK121" i="2" l="1"/>
  <c r="J121" i="2" s="1"/>
  <c r="J32" i="2" s="1"/>
  <c r="AG96" i="1" s="1"/>
  <c r="AU94" i="1"/>
  <c r="BB94" i="1"/>
  <c r="AX94" i="1" s="1"/>
  <c r="F35" i="2"/>
  <c r="AZ96" i="1" s="1"/>
  <c r="AZ95" i="1" s="1"/>
  <c r="AV95" i="1" s="1"/>
  <c r="AW94" i="1"/>
  <c r="AK30" i="1" s="1"/>
  <c r="BC94" i="1"/>
  <c r="W32" i="1" s="1"/>
  <c r="AW95" i="1"/>
  <c r="J35" i="2"/>
  <c r="AV96" i="1" s="1"/>
  <c r="AT96" i="1" s="1"/>
  <c r="AG95" i="1" l="1"/>
  <c r="AG94" i="1" s="1"/>
  <c r="AK26" i="1" s="1"/>
  <c r="AN96" i="1"/>
  <c r="J98" i="2"/>
  <c r="J41" i="2"/>
  <c r="AT95" i="1"/>
  <c r="AZ94" i="1"/>
  <c r="W29" i="1" s="1"/>
  <c r="AY94" i="1"/>
  <c r="W31" i="1"/>
  <c r="AN95" i="1" l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<sst xmlns="http://schemas.openxmlformats.org/spreadsheetml/2006/main" count="603" uniqueCount="205">
  <si>
    <t>Export Komplet</t>
  </si>
  <si>
    <t/>
  </si>
  <si>
    <t>2.0</t>
  </si>
  <si>
    <t>False</t>
  </si>
  <si>
    <t>{97ce5117-580e-4dd1-8ece-6b6ad0742d69}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</si>
  <si>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</si>
  <si>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</si>
  <si>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</si>
  <si>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</si>
  <si>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</si>
  <si>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</si>
  <si>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</si>
  <si>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</si>
  <si>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</t>
  </si>
  <si>
    <t>Stavba:</t>
  </si>
  <si>
    <t>Opravy a údržba SEE</t>
  </si>
  <si>
    <t>KSO:</t>
  </si>
  <si>
    <t>CC-CZ:</t>
  </si>
  <si>
    <t>Místo:</t>
  </si>
  <si>
    <t xml:space="preserve"> </t>
  </si>
  <si>
    <t>Datum:</t>
  </si>
  <si>
    <t>12. 7. 2023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</si>
  <si>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</si>
  <si>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</si>
  <si>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</si>
  <si>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</si>
  <si>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</si>
  <si>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</si>
  <si>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</si>
  <si>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</si>
  <si>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</si>
  <si>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</si>
  <si>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</si>
  <si>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</si>
  <si>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</si>
  <si>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</si>
  <si>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</si>
  <si>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</si>
  <si>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</si>
  <si>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</si>
  <si>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</si>
  <si>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</si>
  <si>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</si>
  <si>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</si>
  <si>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</si>
  <si>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</si>
  <si>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</si>
  <si>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</si>
  <si>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</si>
  <si>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</si>
  <si>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</si>
  <si>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</si>
  <si>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</si>
  <si>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</si>
  <si>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</si>
  <si>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</si>
  <si>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</si>
  <si>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</si>
  <si>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</si>
  <si>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</si>
  <si>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</si>
  <si>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</si>
  <si>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</si>
  <si>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</si>
  <si>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</si>
  <si>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</si>
  <si>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</si>
  <si>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</si>
  <si>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</si>
  <si>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</si>
  <si>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</si>
  <si>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</si>
  <si>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</si>
  <si>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</si>
  <si>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SEE</t>
  </si>
  <si>
    <t>Údržba, opravy a odstraňování závad u SEE</t>
  </si>
  <si>
    <t>STA</t>
  </si>
  <si>
    <t>1</t>
  </si>
  <si>
    <t>{b26da80a-897a-4a7a-85c5-c250e6e5b3b9}</t>
  </si>
  <si>
    <t>2</t>
  </si>
  <si>
    <t>/</t>
  </si>
  <si>
    <t>3</t>
  </si>
  <si>
    <t>SEE - VON</t>
  </si>
  <si>
    <t>Soupis</t>
  </si>
  <si>
    <t>{0787838a-2efd-44f7-a451-4cc5e4d34e03}</t>
  </si>
  <si>
    <t>KRYCÍ LIST SOUPISU PRACÍ</t>
  </si>
  <si>
    <t>Objekt:</t>
  </si>
  <si>
    <t>SEE - Údržba, opravy a odstraňování závad u SEE</t>
  </si>
  <si>
    <t>Soupis:</t>
  </si>
  <si>
    <t>3 - SEE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</si>
  <si>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</si>
  <si>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</si>
  <si>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</si>
  <si>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</si>
  <si>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</si>
  <si>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</si>
  <si>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</si>
  <si>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</si>
  <si>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</si>
  <si>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</si>
  <si>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</si>
  <si>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</si>
  <si>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</si>
  <si>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</si>
  <si>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</si>
  <si>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</si>
  <si>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</si>
  <si>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</si>
  <si>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</si>
  <si>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</si>
  <si>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</si>
  <si>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</si>
  <si>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</si>
  <si>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</si>
  <si>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022101021</t>
  </si>
  <si>
    <t>Geodetické práce Geodetické práce po ukončení opravy</t>
  </si>
  <si>
    <t>%</t>
  </si>
  <si>
    <t>Sborník UOŽI 01 2023</t>
  </si>
  <si>
    <t>4</t>
  </si>
  <si>
    <t>-1273199342</t>
  </si>
  <si>
    <t>16</t>
  </si>
  <si>
    <t>022102001</t>
  </si>
  <si>
    <t>Geodetické práce Geodetické práce elektrického zařízení</t>
  </si>
  <si>
    <t>639108742</t>
  </si>
  <si>
    <t>19</t>
  </si>
  <si>
    <t>022121001</t>
  </si>
  <si>
    <t>Geodetické práce Diagnostika technické infrastruktury Vytýčení trasy inženýrských sítí</t>
  </si>
  <si>
    <t>433864619</t>
  </si>
  <si>
    <t>22</t>
  </si>
  <si>
    <t>023101001</t>
  </si>
  <si>
    <t>Projektové práce Projektové práce v rozsahu ZRN (vyjma dále jmenované práce) do 1 mil. Kč</t>
  </si>
  <si>
    <t>1914057893</t>
  </si>
  <si>
    <t>23</t>
  </si>
  <si>
    <t>023101011</t>
  </si>
  <si>
    <t>Projektové práce Projektové práce v rozsahu ZRN (vyjma dále jmenované práce) přes 1 do 3 mil. Kč</t>
  </si>
  <si>
    <t>-1125851267</t>
  </si>
  <si>
    <t>24</t>
  </si>
  <si>
    <t>023101021</t>
  </si>
  <si>
    <t>Projektové práce Projektové práce v rozsahu ZRN (vyjma dále jmenované práce) přes 3 do 5 mil. Kč</t>
  </si>
  <si>
    <t>-1917300386</t>
  </si>
  <si>
    <t>25</t>
  </si>
  <si>
    <t>023101031</t>
  </si>
  <si>
    <t>Projektové práce Projektové práce v rozsahu ZRN (vyjma dále jmenované práce) přes 5 do 20 mil. Kč</t>
  </si>
  <si>
    <t>-649217708</t>
  </si>
  <si>
    <t>26</t>
  </si>
  <si>
    <t>023101041</t>
  </si>
  <si>
    <t>Projektové práce Projektové práce v rozsahu ZRN (vyjma dále jmenované práce) přes 20 mil. Kč</t>
  </si>
  <si>
    <t>-168732981</t>
  </si>
  <si>
    <t>34</t>
  </si>
  <si>
    <t>023121011</t>
  </si>
  <si>
    <t>Projektové práce Projektová dokumentace - přípravné práce Zjednodušený projekt opravy zabezpečovacích, sdělovacích, elektrických zařízení</t>
  </si>
  <si>
    <t>-32394268</t>
  </si>
  <si>
    <t>35</t>
  </si>
  <si>
    <t>023122001</t>
  </si>
  <si>
    <t>Projektové práce Projektová dokumentace - přípravné práce Projekt opravy zabezpečovacích, sdělovacích, elektrických zařízení</t>
  </si>
  <si>
    <t>-1709270690</t>
  </si>
  <si>
    <t>37</t>
  </si>
  <si>
    <t>023131011</t>
  </si>
  <si>
    <t>Projektové práce Dokumentace skutečného provedení zabezpečovacích, sdělovacích, elektrických zařízení</t>
  </si>
  <si>
    <t>242965561</t>
  </si>
  <si>
    <t>39</t>
  </si>
  <si>
    <t>024101201</t>
  </si>
  <si>
    <t>Inženýrská činnost koordinátor BOZP na staveništi</t>
  </si>
  <si>
    <t>-1964710576</t>
  </si>
  <si>
    <t>40</t>
  </si>
  <si>
    <t>024101301</t>
  </si>
  <si>
    <t>Inženýrská činnost posudky (např. statické aj.) a dozory</t>
  </si>
  <si>
    <t>-638208677</t>
  </si>
  <si>
    <t>41</t>
  </si>
  <si>
    <t>024101401</t>
  </si>
  <si>
    <t>Inženýrská činnost koordinační a kompletační činnost</t>
  </si>
  <si>
    <t>-675620387</t>
  </si>
  <si>
    <t>43</t>
  </si>
  <si>
    <t>031111051</t>
  </si>
  <si>
    <t>Zařízení a vybavení staveniště pronájem ploch</t>
  </si>
  <si>
    <t>-1591613067</t>
  </si>
  <si>
    <t>53</t>
  </si>
  <si>
    <t>032101001</t>
  </si>
  <si>
    <t>Územní vlivy klimatické vlivy (vyjma mrazu pod -10°C)</t>
  </si>
  <si>
    <t>-1851151378</t>
  </si>
  <si>
    <t>57</t>
  </si>
  <si>
    <t>032105001</t>
  </si>
  <si>
    <t>Územní vlivy mimostaveništní doprava</t>
  </si>
  <si>
    <t>Kč</t>
  </si>
  <si>
    <t>32816979</t>
  </si>
  <si>
    <t>62</t>
  </si>
  <si>
    <t>033121001</t>
  </si>
  <si>
    <t>Provozní vlivy Rušení prací železničním provozem širá trať nebo dopravny s kolejovým rozvětvením s počtem vlaků za směnu 8,5 hod. do 25</t>
  </si>
  <si>
    <t>1643530041</t>
  </si>
  <si>
    <t>63</t>
  </si>
  <si>
    <t>033121011</t>
  </si>
  <si>
    <t>Provozní vlivy Rušení prací železničním provozem širá trať nebo dopravny s kolejovým rozvětvením s počtem vlaků za směnu 8,5 hod. přes 25 do 50</t>
  </si>
  <si>
    <t>8866255</t>
  </si>
  <si>
    <t>66</t>
  </si>
  <si>
    <t>033122001</t>
  </si>
  <si>
    <t>Provozní vlivy Rušení prací železničním provozem tunel nebo most přes 50 m délky s počtem vlaků za směnu 8,5 hod. do 25</t>
  </si>
  <si>
    <t>-1435019751</t>
  </si>
  <si>
    <t>67</t>
  </si>
  <si>
    <t>033122011</t>
  </si>
  <si>
    <t>Provozní vlivy Rušení prací železničním provozem tunel nebo most přes 50 m délky s počtem vlaků za směnu 8,5 hod. přes 25 do 50</t>
  </si>
  <si>
    <t>-1732997915</t>
  </si>
  <si>
    <t>74</t>
  </si>
  <si>
    <t>029101001</t>
  </si>
  <si>
    <t>Náklady na informační cedule, desky, publikační náklady, aj.</t>
  </si>
  <si>
    <t>317112565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</si>
</sst>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center"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right" vertical="center"/>
    </xf>
    <xf numFmtId="0" fontId="16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" fontId="16" fillId="5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8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s="1" customFormat="1" ht="36.950000000000003" customHeight="1">
      <c r="AR2" s="186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s="1" customFormat="1" ht="12" customHeight="1">
      <c r="B5" s="16"/>
      <c r="D5" s="19" t="s">
        <v>12</v>
      </c>
      <c r="K5" s="149" t="s">
        <v>13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6"/>
      <c r="BS5" s="13" t="s">
        <v>6</v>
      </c>
    </row>
    <row r="6" spans="1:74" s="1" customFormat="1" ht="36.950000000000003" customHeight="1">
      <c r="B6" s="16"/>
      <c r="D6" s="21" t="s">
        <v>14</v>
      </c>
      <c r="K6" s="151" t="s">
        <v>15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6"/>
      <c r="BS6" s="13" t="s">
        <v>6</v>
      </c>
    </row>
    <row r="7" spans="1:74" s="1" customFormat="1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s="1" customFormat="1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s="1" customFormat="1" ht="14.45" customHeight="1">
      <c r="B9" s="16"/>
      <c r="AR9" s="16"/>
      <c r="BS9" s="13" t="s">
        <v>6</v>
      </c>
    </row>
    <row r="10" spans="1:74" s="1" customFormat="1" ht="12" customHeight="1">
      <c r="B10" s="16"/>
      <c r="D10" s="22" t="s">
        <v>22</v>
      </c>
      <c r="AK10" s="22" t="s">
        <v>23</v>
      </c>
      <c r="AN10" s="20" t="s">
        <v>1</v>
      </c>
      <c r="AR10" s="16"/>
      <c r="BS10" s="13" t="s">
        <v>6</v>
      </c>
    </row>
    <row r="11" spans="1:74" s="1" customFormat="1" ht="18.399999999999999" customHeight="1">
      <c r="B11" s="16"/>
      <c r="E11" s="20" t="s">
        <v>19</v>
      </c>
      <c r="AK11" s="22" t="s">
        <v>24</v>
      </c>
      <c r="AN11" s="20" t="s">
        <v>1</v>
      </c>
      <c r="AR11" s="16"/>
      <c r="BS11" s="13" t="s">
        <v>6</v>
      </c>
    </row>
    <row r="12" spans="1:74" s="1" customFormat="1" ht="6.95" customHeight="1">
      <c r="B12" s="16"/>
      <c r="AR12" s="16"/>
      <c r="BS12" s="13" t="s">
        <v>6</v>
      </c>
    </row>
    <row r="13" spans="1:74" s="1" customFormat="1" ht="12" customHeight="1">
      <c r="B13" s="16"/>
      <c r="D13" s="22" t="s">
        <v>25</v>
      </c>
      <c r="AK13" s="22" t="s">
        <v>23</v>
      </c>
      <c r="AN13" s="20" t="s">
        <v>1</v>
      </c>
      <c r="AR13" s="16"/>
      <c r="BS13" s="13" t="s">
        <v>6</v>
      </c>
    </row>
    <row r="14" spans="1:74">
      <c r="B14" s="16"/>
      <c r="E14" s="20" t="s">
        <v>19</v>
      </c>
      <c r="AK14" s="22" t="s">
        <v>24</v>
      </c>
      <c r="AN14" s="20" t="s">
        <v>1</v>
      </c>
      <c r="AR14" s="16"/>
      <c r="BS14" s="13" t="s">
        <v>6</v>
      </c>
    </row>
    <row r="15" spans="1:74" s="1" customFormat="1" ht="6.95" customHeight="1">
      <c r="B15" s="16"/>
      <c r="AR15" s="16"/>
      <c r="BS15" s="13" t="s">
        <v>3</v>
      </c>
    </row>
    <row r="16" spans="1:74" s="1" customFormat="1" ht="12" customHeight="1">
      <c r="B16" s="16"/>
      <c r="D16" s="22" t="s">
        <v>26</v>
      </c>
      <c r="AK16" s="22" t="s">
        <v>23</v>
      </c>
      <c r="AN16" s="20" t="s">
        <v>1</v>
      </c>
      <c r="AR16" s="16"/>
      <c r="BS16" s="13" t="s">
        <v>3</v>
      </c>
    </row>
    <row r="17" spans="1:71" s="1" customFormat="1" ht="18.399999999999999" customHeight="1">
      <c r="B17" s="16"/>
      <c r="E17" s="20" t="s">
        <v>19</v>
      </c>
      <c r="AK17" s="22" t="s">
        <v>24</v>
      </c>
      <c r="AN17" s="20" t="s">
        <v>1</v>
      </c>
      <c r="AR17" s="16"/>
      <c r="BS17" s="13" t="s">
        <v>27</v>
      </c>
    </row>
    <row r="18" spans="1:71" s="1" customFormat="1" ht="6.95" customHeight="1">
      <c r="B18" s="16"/>
      <c r="AR18" s="16"/>
      <c r="BS18" s="13" t="s">
        <v>6</v>
      </c>
    </row>
    <row r="19" spans="1:71" s="1" customFormat="1" ht="12" customHeight="1">
      <c r="B19" s="16"/>
      <c r="D19" s="22" t="s">
        <v>28</v>
      </c>
      <c r="AK19" s="22" t="s">
        <v>23</v>
      </c>
      <c r="AN19" s="20" t="s">
        <v>1</v>
      </c>
      <c r="AR19" s="16"/>
      <c r="BS19" s="13" t="s">
        <v>6</v>
      </c>
    </row>
    <row r="20" spans="1:71" s="1" customFormat="1" ht="18.399999999999999" customHeight="1">
      <c r="B20" s="16"/>
      <c r="E20" s="20" t="s">
        <v>19</v>
      </c>
      <c r="AK20" s="22" t="s">
        <v>24</v>
      </c>
      <c r="AN20" s="20" t="s">
        <v>1</v>
      </c>
      <c r="AR20" s="16"/>
      <c r="BS20" s="13" t="s">
        <v>27</v>
      </c>
    </row>
    <row r="21" spans="1:71" s="1" customFormat="1" ht="6.95" customHeight="1">
      <c r="B21" s="16"/>
      <c r="AR21" s="16"/>
    </row>
    <row r="22" spans="1:71" s="1" customFormat="1" ht="12" customHeight="1">
      <c r="B22" s="16"/>
      <c r="D22" s="22" t="s">
        <v>29</v>
      </c>
      <c r="AR22" s="16"/>
    </row>
    <row r="23" spans="1:71" s="1" customFormat="1" ht="16.5" customHeight="1">
      <c r="B23" s="16"/>
      <c r="E23" s="152" t="s">
        <v>1</v>
      </c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R23" s="16"/>
    </row>
    <row r="24" spans="1:71" s="1" customFormat="1" ht="6.95" customHeight="1">
      <c r="B24" s="16"/>
      <c r="AR24" s="16"/>
    </row>
    <row r="25" spans="1:71" s="1" customFormat="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1:71" s="2" customFormat="1" ht="25.9" customHeight="1">
      <c r="A26" s="25"/>
      <c r="B26" s="26"/>
      <c r="C26" s="25"/>
      <c r="D26" s="27" t="s">
        <v>30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53">
        <f>ROUND(AG94,2)</f>
        <v>0</v>
      </c>
      <c r="AL26" s="154"/>
      <c r="AM26" s="154"/>
      <c r="AN26" s="154"/>
      <c r="AO26" s="154"/>
      <c r="AP26" s="25"/>
      <c r="AQ26" s="25"/>
      <c r="AR26" s="26"/>
      <c r="BE26" s="25"/>
    </row>
    <row r="27" spans="1:71" s="2" customFormat="1" ht="6.95" customHeight="1">
      <c r="A27" s="25"/>
      <c r="B27" s="26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6"/>
      <c r="BE27" s="25"/>
    </row>
    <row r="28" spans="1:71" s="2" customFormat="1">
      <c r="A28" s="25"/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155" t="s">
        <v>31</v>
      </c>
      <c r="M28" s="155"/>
      <c r="N28" s="155"/>
      <c r="O28" s="155"/>
      <c r="P28" s="155"/>
      <c r="Q28" s="25"/>
      <c r="R28" s="25"/>
      <c r="S28" s="25"/>
      <c r="T28" s="25"/>
      <c r="U28" s="25"/>
      <c r="V28" s="25"/>
      <c r="W28" s="155" t="s">
        <v>32</v>
      </c>
      <c r="X28" s="155"/>
      <c r="Y28" s="155"/>
      <c r="Z28" s="155"/>
      <c r="AA28" s="155"/>
      <c r="AB28" s="155"/>
      <c r="AC28" s="155"/>
      <c r="AD28" s="155"/>
      <c r="AE28" s="155"/>
      <c r="AF28" s="25"/>
      <c r="AG28" s="25"/>
      <c r="AH28" s="25"/>
      <c r="AI28" s="25"/>
      <c r="AJ28" s="25"/>
      <c r="AK28" s="155" t="s">
        <v>33</v>
      </c>
      <c r="AL28" s="155"/>
      <c r="AM28" s="155"/>
      <c r="AN28" s="155"/>
      <c r="AO28" s="155"/>
      <c r="AP28" s="25"/>
      <c r="AQ28" s="25"/>
      <c r="AR28" s="26"/>
      <c r="BE28" s="25"/>
    </row>
    <row r="29" spans="1:71" s="3" customFormat="1" ht="14.45" customHeight="1">
      <c r="B29" s="30"/>
      <c r="D29" s="22" t="s">
        <v>34</v>
      </c>
      <c r="F29" s="22" t="s">
        <v>35</v>
      </c>
      <c r="L29" s="158">
        <v>0.21</v>
      </c>
      <c r="M29" s="157"/>
      <c r="N29" s="157"/>
      <c r="O29" s="157"/>
      <c r="P29" s="157"/>
      <c r="W29" s="156">
        <f>ROUND(AZ94, 2)</f>
        <v>0</v>
      </c>
      <c r="X29" s="157"/>
      <c r="Y29" s="157"/>
      <c r="Z29" s="157"/>
      <c r="AA29" s="157"/>
      <c r="AB29" s="157"/>
      <c r="AC29" s="157"/>
      <c r="AD29" s="157"/>
      <c r="AE29" s="157"/>
      <c r="AK29" s="156">
        <f>ROUND(AV94, 2)</f>
        <v>0</v>
      </c>
      <c r="AL29" s="157"/>
      <c r="AM29" s="157"/>
      <c r="AN29" s="157"/>
      <c r="AO29" s="157"/>
      <c r="AR29" s="30"/>
    </row>
    <row r="30" spans="1:71" s="3" customFormat="1" ht="14.45" customHeight="1">
      <c r="B30" s="30"/>
      <c r="F30" s="22" t="s">
        <v>36</v>
      </c>
      <c r="L30" s="158">
        <v>0.15</v>
      </c>
      <c r="M30" s="157"/>
      <c r="N30" s="157"/>
      <c r="O30" s="157"/>
      <c r="P30" s="157"/>
      <c r="W30" s="156">
        <f>ROUND(BA94, 2)</f>
        <v>0</v>
      </c>
      <c r="X30" s="157"/>
      <c r="Y30" s="157"/>
      <c r="Z30" s="157"/>
      <c r="AA30" s="157"/>
      <c r="AB30" s="157"/>
      <c r="AC30" s="157"/>
      <c r="AD30" s="157"/>
      <c r="AE30" s="157"/>
      <c r="AK30" s="156">
        <f>ROUND(AW94, 2)</f>
        <v>0</v>
      </c>
      <c r="AL30" s="157"/>
      <c r="AM30" s="157"/>
      <c r="AN30" s="157"/>
      <c r="AO30" s="157"/>
      <c r="AR30" s="30"/>
    </row>
    <row r="31" spans="1:71" s="3" customFormat="1" ht="14.45" hidden="1" customHeight="1">
      <c r="B31" s="30"/>
      <c r="F31" s="22" t="s">
        <v>37</v>
      </c>
      <c r="L31" s="158">
        <v>0.21</v>
      </c>
      <c r="M31" s="157"/>
      <c r="N31" s="157"/>
      <c r="O31" s="157"/>
      <c r="P31" s="157"/>
      <c r="W31" s="156">
        <f>ROUND(BB94, 2)</f>
        <v>0</v>
      </c>
      <c r="X31" s="157"/>
      <c r="Y31" s="157"/>
      <c r="Z31" s="157"/>
      <c r="AA31" s="157"/>
      <c r="AB31" s="157"/>
      <c r="AC31" s="157"/>
      <c r="AD31" s="157"/>
      <c r="AE31" s="157"/>
      <c r="AK31" s="156">
        <v>0</v>
      </c>
      <c r="AL31" s="157"/>
      <c r="AM31" s="157"/>
      <c r="AN31" s="157"/>
      <c r="AO31" s="157"/>
      <c r="AR31" s="30"/>
    </row>
    <row r="32" spans="1:71" s="3" customFormat="1" ht="14.45" hidden="1" customHeight="1">
      <c r="B32" s="30"/>
      <c r="F32" s="22" t="s">
        <v>38</v>
      </c>
      <c r="L32" s="158">
        <v>0.15</v>
      </c>
      <c r="M32" s="157"/>
      <c r="N32" s="157"/>
      <c r="O32" s="157"/>
      <c r="P32" s="157"/>
      <c r="W32" s="156">
        <f>ROUND(BC94,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v>0</v>
      </c>
      <c r="AL32" s="157"/>
      <c r="AM32" s="157"/>
      <c r="AN32" s="157"/>
      <c r="AO32" s="157"/>
      <c r="AR32" s="30"/>
    </row>
    <row r="33" spans="1:57" s="3" customFormat="1" ht="14.45" hidden="1" customHeight="1">
      <c r="B33" s="30"/>
      <c r="F33" s="22" t="s">
        <v>39</v>
      </c>
      <c r="L33" s="158">
        <v>0</v>
      </c>
      <c r="M33" s="157"/>
      <c r="N33" s="157"/>
      <c r="O33" s="157"/>
      <c r="P33" s="157"/>
      <c r="W33" s="156">
        <f>ROUND(BD94,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v>0</v>
      </c>
      <c r="AL33" s="157"/>
      <c r="AM33" s="157"/>
      <c r="AN33" s="157"/>
      <c r="AO33" s="157"/>
      <c r="AR33" s="30"/>
    </row>
    <row r="34" spans="1:57" s="2" customFormat="1" ht="6.95" customHeight="1">
      <c r="A34" s="25"/>
      <c r="B34" s="26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6"/>
      <c r="BE34" s="25"/>
    </row>
    <row r="35" spans="1:57" s="2" customFormat="1" ht="25.9" customHeight="1">
      <c r="A35" s="25"/>
      <c r="B35" s="26"/>
      <c r="C35" s="31"/>
      <c r="D35" s="32" t="s">
        <v>40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41</v>
      </c>
      <c r="U35" s="33"/>
      <c r="V35" s="33"/>
      <c r="W35" s="33"/>
      <c r="X35" s="159" t="s">
        <v>42</v>
      </c>
      <c r="Y35" s="160"/>
      <c r="Z35" s="160"/>
      <c r="AA35" s="160"/>
      <c r="AB35" s="160"/>
      <c r="AC35" s="33"/>
      <c r="AD35" s="33"/>
      <c r="AE35" s="33"/>
      <c r="AF35" s="33"/>
      <c r="AG35" s="33"/>
      <c r="AH35" s="33"/>
      <c r="AI35" s="33"/>
      <c r="AJ35" s="33"/>
      <c r="AK35" s="161">
        <f>SUM(AK26:AK33)</f>
        <v>0</v>
      </c>
      <c r="AL35" s="160"/>
      <c r="AM35" s="160"/>
      <c r="AN35" s="160"/>
      <c r="AO35" s="162"/>
      <c r="AP35" s="31"/>
      <c r="AQ35" s="31"/>
      <c r="AR35" s="26"/>
      <c r="BE35" s="25"/>
    </row>
    <row r="36" spans="1:57" s="2" customFormat="1" ht="6.95" customHeight="1">
      <c r="A36" s="25"/>
      <c r="B36" s="2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6"/>
      <c r="BE36" s="25"/>
    </row>
    <row r="37" spans="1:57" s="2" customFormat="1" ht="14.45" customHeight="1">
      <c r="A37" s="25"/>
      <c r="B37" s="26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6"/>
      <c r="BE37" s="25"/>
    </row>
    <row r="38" spans="1:57" s="1" customFormat="1" ht="14.45" customHeight="1">
      <c r="B38" s="16"/>
      <c r="AR38" s="16"/>
    </row>
    <row r="39" spans="1:57" s="1" customFormat="1" ht="14.45" customHeight="1">
      <c r="B39" s="16"/>
      <c r="AR39" s="16"/>
    </row>
    <row r="40" spans="1:57" s="1" customFormat="1" ht="14.45" customHeight="1">
      <c r="B40" s="16"/>
      <c r="AR40" s="16"/>
    </row>
    <row r="41" spans="1:57" s="1" customFormat="1" ht="14.45" customHeight="1">
      <c r="B41" s="16"/>
      <c r="AR41" s="16"/>
    </row>
    <row r="42" spans="1:57" s="1" customFormat="1" ht="14.45" customHeight="1">
      <c r="B42" s="16"/>
      <c r="AR42" s="16"/>
    </row>
    <row r="43" spans="1:57" s="1" customFormat="1" ht="14.45" customHeight="1">
      <c r="B43" s="16"/>
      <c r="AR43" s="16"/>
    </row>
    <row r="44" spans="1:57" s="1" customFormat="1" ht="14.45" customHeight="1">
      <c r="B44" s="16"/>
      <c r="AR44" s="16"/>
    </row>
    <row r="45" spans="1:57" s="1" customFormat="1" ht="14.45" customHeight="1">
      <c r="B45" s="16"/>
      <c r="AR45" s="16"/>
    </row>
    <row r="46" spans="1:57" s="1" customFormat="1" ht="14.45" customHeight="1">
      <c r="B46" s="16"/>
      <c r="AR46" s="16"/>
    </row>
    <row r="47" spans="1:57" s="1" customFormat="1" ht="14.45" customHeight="1">
      <c r="B47" s="16"/>
      <c r="AR47" s="16"/>
    </row>
    <row r="48" spans="1:57" s="1" customFormat="1" ht="14.45" customHeight="1">
      <c r="B48" s="16"/>
      <c r="AR48" s="16"/>
    </row>
    <row r="49" spans="1:57" s="2" customFormat="1" ht="14.45" customHeight="1">
      <c r="B49" s="35"/>
      <c r="D49" s="36" t="s">
        <v>43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44</v>
      </c>
      <c r="AI49" s="37"/>
      <c r="AJ49" s="37"/>
      <c r="AK49" s="37"/>
      <c r="AL49" s="37"/>
      <c r="AM49" s="37"/>
      <c r="AN49" s="37"/>
      <c r="AO49" s="37"/>
      <c r="AR49" s="35"/>
    </row>
    <row r="50" spans="1:57" ht="11.25">
      <c r="B50" s="16"/>
      <c r="AR50" s="16"/>
    </row>
    <row r="51" spans="1:57" ht="11.25">
      <c r="B51" s="16"/>
      <c r="AR51" s="16"/>
    </row>
    <row r="52" spans="1:57" ht="11.25">
      <c r="B52" s="16"/>
      <c r="AR52" s="16"/>
    </row>
    <row r="53" spans="1:57" ht="11.25">
      <c r="B53" s="16"/>
      <c r="AR53" s="16"/>
    </row>
    <row r="54" spans="1:57" ht="11.25">
      <c r="B54" s="16"/>
      <c r="AR54" s="16"/>
    </row>
    <row r="55" spans="1:57" ht="11.25">
      <c r="B55" s="16"/>
      <c r="AR55" s="16"/>
    </row>
    <row r="56" spans="1:57" ht="11.25">
      <c r="B56" s="16"/>
      <c r="AR56" s="16"/>
    </row>
    <row r="57" spans="1:57" ht="11.25">
      <c r="B57" s="16"/>
      <c r="AR57" s="16"/>
    </row>
    <row r="58" spans="1:57" ht="11.25">
      <c r="B58" s="16"/>
      <c r="AR58" s="16"/>
    </row>
    <row r="59" spans="1:57" ht="11.25">
      <c r="B59" s="16"/>
      <c r="AR59" s="16"/>
    </row>
    <row r="60" spans="1:57" s="2" customFormat="1">
      <c r="A60" s="25"/>
      <c r="B60" s="26"/>
      <c r="C60" s="25"/>
      <c r="D60" s="38" t="s">
        <v>45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8" t="s">
        <v>46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8" t="s">
        <v>45</v>
      </c>
      <c r="AI60" s="28"/>
      <c r="AJ60" s="28"/>
      <c r="AK60" s="28"/>
      <c r="AL60" s="28"/>
      <c r="AM60" s="38" t="s">
        <v>46</v>
      </c>
      <c r="AN60" s="28"/>
      <c r="AO60" s="28"/>
      <c r="AP60" s="25"/>
      <c r="AQ60" s="25"/>
      <c r="AR60" s="26"/>
      <c r="BE60" s="25"/>
    </row>
    <row r="61" spans="1:57" ht="11.25">
      <c r="B61" s="16"/>
      <c r="AR61" s="16"/>
    </row>
    <row r="62" spans="1:57" ht="11.25">
      <c r="B62" s="16"/>
      <c r="AR62" s="16"/>
    </row>
    <row r="63" spans="1:57" ht="11.25">
      <c r="B63" s="16"/>
      <c r="AR63" s="16"/>
    </row>
    <row r="64" spans="1:57" s="2" customFormat="1">
      <c r="A64" s="25"/>
      <c r="B64" s="26"/>
      <c r="C64" s="25"/>
      <c r="D64" s="36" t="s">
        <v>47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48</v>
      </c>
      <c r="AI64" s="39"/>
      <c r="AJ64" s="39"/>
      <c r="AK64" s="39"/>
      <c r="AL64" s="39"/>
      <c r="AM64" s="39"/>
      <c r="AN64" s="39"/>
      <c r="AO64" s="39"/>
      <c r="AP64" s="25"/>
      <c r="AQ64" s="25"/>
      <c r="AR64" s="26"/>
      <c r="BE64" s="25"/>
    </row>
    <row r="65" spans="1:57" ht="11.25">
      <c r="B65" s="16"/>
      <c r="AR65" s="16"/>
    </row>
    <row r="66" spans="1:57" ht="11.25">
      <c r="B66" s="16"/>
      <c r="AR66" s="16"/>
    </row>
    <row r="67" spans="1:57" ht="11.25">
      <c r="B67" s="16"/>
      <c r="AR67" s="16"/>
    </row>
    <row r="68" spans="1:57" ht="11.25">
      <c r="B68" s="16"/>
      <c r="AR68" s="16"/>
    </row>
    <row r="69" spans="1:57" ht="11.25">
      <c r="B69" s="16"/>
      <c r="AR69" s="16"/>
    </row>
    <row r="70" spans="1:57" ht="11.25">
      <c r="B70" s="16"/>
      <c r="AR70" s="16"/>
    </row>
    <row r="71" spans="1:57" ht="11.25">
      <c r="B71" s="16"/>
      <c r="AR71" s="16"/>
    </row>
    <row r="72" spans="1:57" ht="11.25">
      <c r="B72" s="16"/>
      <c r="AR72" s="16"/>
    </row>
    <row r="73" spans="1:57" ht="11.25">
      <c r="B73" s="16"/>
      <c r="AR73" s="16"/>
    </row>
    <row r="74" spans="1:57" ht="11.25">
      <c r="B74" s="16"/>
      <c r="AR74" s="16"/>
    </row>
    <row r="75" spans="1:57" s="2" customFormat="1">
      <c r="A75" s="25"/>
      <c r="B75" s="26"/>
      <c r="C75" s="25"/>
      <c r="D75" s="38" t="s">
        <v>45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8" t="s">
        <v>46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8" t="s">
        <v>45</v>
      </c>
      <c r="AI75" s="28"/>
      <c r="AJ75" s="28"/>
      <c r="AK75" s="28"/>
      <c r="AL75" s="28"/>
      <c r="AM75" s="38" t="s">
        <v>46</v>
      </c>
      <c r="AN75" s="28"/>
      <c r="AO75" s="28"/>
      <c r="AP75" s="25"/>
      <c r="AQ75" s="25"/>
      <c r="AR75" s="26"/>
      <c r="BE75" s="25"/>
    </row>
    <row r="76" spans="1:57" s="2" customFormat="1" ht="11.25">
      <c r="A76" s="25"/>
      <c r="B76" s="26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6"/>
      <c r="BE76" s="25"/>
    </row>
    <row r="77" spans="1:57" s="2" customFormat="1" ht="6.95" customHeight="1">
      <c r="A77" s="25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6"/>
      <c r="BE77" s="25"/>
    </row>
    <row r="81" spans="1:91" s="2" customFormat="1" ht="6.95" customHeight="1">
      <c r="A81" s="25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6"/>
      <c r="BE81" s="25"/>
    </row>
    <row r="82" spans="1:91" s="2" customFormat="1" ht="24.95" customHeight="1">
      <c r="A82" s="25"/>
      <c r="B82" s="26"/>
      <c r="C82" s="17" t="s">
        <v>49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6"/>
      <c r="BE82" s="25"/>
    </row>
    <row r="83" spans="1:91" s="2" customFormat="1" ht="6.95" customHeight="1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6"/>
      <c r="BE83" s="25"/>
    </row>
    <row r="84" spans="1:91" s="4" customFormat="1" ht="12" customHeight="1">
      <c r="B84" s="44"/>
      <c r="C84" s="22" t="s">
        <v>12</v>
      </c>
      <c r="L84" s="4" t="str">
        <f>K5</f>
        <v>2023</v>
      </c>
      <c r="AR84" s="44"/>
    </row>
    <row r="85" spans="1:91" s="5" customFormat="1" ht="36.950000000000003" customHeight="1">
      <c r="B85" s="45"/>
      <c r="C85" s="46" t="s">
        <v>14</v>
      </c>
      <c r="L85" s="163" t="str">
        <f>K6</f>
        <v>Opravy a údržba SEE</v>
      </c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R85" s="45"/>
    </row>
    <row r="86" spans="1:91" s="2" customFormat="1" ht="6.95" customHeight="1">
      <c r="A86" s="25"/>
      <c r="B86" s="2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6"/>
      <c r="BE86" s="25"/>
    </row>
    <row r="87" spans="1:91" s="2" customFormat="1" ht="12" customHeight="1">
      <c r="A87" s="25"/>
      <c r="B87" s="26"/>
      <c r="C87" s="22" t="s">
        <v>18</v>
      </c>
      <c r="D87" s="25"/>
      <c r="E87" s="25"/>
      <c r="F87" s="25"/>
      <c r="G87" s="25"/>
      <c r="H87" s="25"/>
      <c r="I87" s="25"/>
      <c r="J87" s="25"/>
      <c r="K87" s="25"/>
      <c r="L87" s="47" t="str">
        <f>IF(K8="","",K8)</f>
        <v xml:space="preserve"> </v>
      </c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2" t="s">
        <v>20</v>
      </c>
      <c r="AJ87" s="25"/>
      <c r="AK87" s="25"/>
      <c r="AL87" s="25"/>
      <c r="AM87" s="165" t="str">
        <f>IF(AN8= "","",AN8)</f>
        <v>12. 7. 2023</v>
      </c>
      <c r="AN87" s="165"/>
      <c r="AO87" s="25"/>
      <c r="AP87" s="25"/>
      <c r="AQ87" s="25"/>
      <c r="AR87" s="26"/>
      <c r="BE87" s="25"/>
    </row>
    <row r="88" spans="1:91" s="2" customFormat="1" ht="6.95" customHeight="1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6"/>
      <c r="BE88" s="25"/>
    </row>
    <row r="89" spans="1:91" s="2" customFormat="1" ht="15.2" customHeight="1">
      <c r="A89" s="25"/>
      <c r="B89" s="26"/>
      <c r="C89" s="22" t="s">
        <v>22</v>
      </c>
      <c r="D89" s="25"/>
      <c r="E89" s="25"/>
      <c r="F89" s="25"/>
      <c r="G89" s="25"/>
      <c r="H89" s="25"/>
      <c r="I89" s="25"/>
      <c r="J89" s="25"/>
      <c r="K89" s="25"/>
      <c r="L89" s="4" t="str">
        <f>IF(E11= "","",E11)</f>
        <v xml:space="preserve"> 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2" t="s">
        <v>26</v>
      </c>
      <c r="AJ89" s="25"/>
      <c r="AK89" s="25"/>
      <c r="AL89" s="25"/>
      <c r="AM89" s="166" t="str">
        <f>IF(E17="","",E17)</f>
        <v xml:space="preserve"> </v>
      </c>
      <c r="AN89" s="167"/>
      <c r="AO89" s="167"/>
      <c r="AP89" s="167"/>
      <c r="AQ89" s="25"/>
      <c r="AR89" s="26"/>
      <c r="AS89" s="168" t="s">
        <v>50</v>
      </c>
      <c r="AT89" s="169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5"/>
    </row>
    <row r="90" spans="1:91" s="2" customFormat="1" ht="15.2" customHeight="1">
      <c r="A90" s="25"/>
      <c r="B90" s="26"/>
      <c r="C90" s="22" t="s">
        <v>25</v>
      </c>
      <c r="D90" s="25"/>
      <c r="E90" s="25"/>
      <c r="F90" s="25"/>
      <c r="G90" s="25"/>
      <c r="H90" s="25"/>
      <c r="I90" s="25"/>
      <c r="J90" s="25"/>
      <c r="K90" s="25"/>
      <c r="L90" s="4" t="str">
        <f>IF(E14="","",E14)</f>
        <v xml:space="preserve"> </v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2" t="s">
        <v>28</v>
      </c>
      <c r="AJ90" s="25"/>
      <c r="AK90" s="25"/>
      <c r="AL90" s="25"/>
      <c r="AM90" s="166" t="str">
        <f>IF(E20="","",E20)</f>
        <v xml:space="preserve"> </v>
      </c>
      <c r="AN90" s="167"/>
      <c r="AO90" s="167"/>
      <c r="AP90" s="167"/>
      <c r="AQ90" s="25"/>
      <c r="AR90" s="26"/>
      <c r="AS90" s="170"/>
      <c r="AT90" s="171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5"/>
    </row>
    <row r="91" spans="1:91" s="2" customFormat="1" ht="10.9" customHeight="1">
      <c r="A91" s="25"/>
      <c r="B91" s="26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6"/>
      <c r="AS91" s="170"/>
      <c r="AT91" s="171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5"/>
    </row>
    <row r="92" spans="1:91" s="2" customFormat="1" ht="29.25" customHeight="1">
      <c r="A92" s="25"/>
      <c r="B92" s="26"/>
      <c r="C92" s="172" t="s">
        <v>51</v>
      </c>
      <c r="D92" s="173"/>
      <c r="E92" s="173"/>
      <c r="F92" s="173"/>
      <c r="G92" s="173"/>
      <c r="H92" s="53"/>
      <c r="I92" s="174" t="s">
        <v>52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53</v>
      </c>
      <c r="AH92" s="173"/>
      <c r="AI92" s="173"/>
      <c r="AJ92" s="173"/>
      <c r="AK92" s="173"/>
      <c r="AL92" s="173"/>
      <c r="AM92" s="173"/>
      <c r="AN92" s="174" t="s">
        <v>54</v>
      </c>
      <c r="AO92" s="173"/>
      <c r="AP92" s="176"/>
      <c r="AQ92" s="54" t="s">
        <v>55</v>
      </c>
      <c r="AR92" s="26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  <c r="BE92" s="25"/>
    </row>
    <row r="93" spans="1:91" s="2" customFormat="1" ht="10.9" customHeight="1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6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5"/>
    </row>
    <row r="94" spans="1:91" s="6" customFormat="1" ht="32.450000000000003" customHeight="1">
      <c r="B94" s="61"/>
      <c r="C94" s="62" t="s">
        <v>68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 t="shared" ref="AZ94:BD95" si="0">ROUND(AZ95,2)</f>
        <v>0</v>
      </c>
      <c r="BA94" s="67">
        <f t="shared" si="0"/>
        <v>0</v>
      </c>
      <c r="BB94" s="67">
        <f t="shared" si="0"/>
        <v>0</v>
      </c>
      <c r="BC94" s="67">
        <f t="shared" si="0"/>
        <v>0</v>
      </c>
      <c r="BD94" s="69">
        <f t="shared" si="0"/>
        <v>0</v>
      </c>
      <c r="BS94" s="70" t="s">
        <v>69</v>
      </c>
      <c r="BT94" s="70" t="s">
        <v>70</v>
      </c>
      <c r="BU94" s="71" t="s">
        <v>71</v>
      </c>
      <c r="BV94" s="70" t="s">
        <v>72</v>
      </c>
      <c r="BW94" s="70" t="s">
        <v>4</v>
      </c>
      <c r="BX94" s="70" t="s">
        <v>73</v>
      </c>
      <c r="CL94" s="70" t="s">
        <v>1</v>
      </c>
    </row>
    <row r="95" spans="1:91" s="7" customFormat="1" ht="24.75" customHeight="1">
      <c r="B95" s="72"/>
      <c r="C95" s="73"/>
      <c r="D95" s="180" t="s">
        <v>74</v>
      </c>
      <c r="E95" s="180"/>
      <c r="F95" s="180"/>
      <c r="G95" s="180"/>
      <c r="H95" s="180"/>
      <c r="I95" s="74"/>
      <c r="J95" s="180" t="s">
        <v>75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79">
        <f>ROUND(AG96,2)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5" t="s">
        <v>76</v>
      </c>
      <c r="AR95" s="72"/>
      <c r="AS95" s="76">
        <f>ROUND(AS96,2)</f>
        <v>0</v>
      </c>
      <c r="AT95" s="77">
        <f>ROUND(SUM(AV95:AW95),2)</f>
        <v>0</v>
      </c>
      <c r="AU95" s="78">
        <f>ROUND(AU96,5)</f>
        <v>0</v>
      </c>
      <c r="AV95" s="77">
        <f>ROUND(AZ95*L29,2)</f>
        <v>0</v>
      </c>
      <c r="AW95" s="77">
        <f>ROUND(BA95*L30,2)</f>
        <v>0</v>
      </c>
      <c r="AX95" s="77">
        <f>ROUND(BB95*L29,2)</f>
        <v>0</v>
      </c>
      <c r="AY95" s="77">
        <f>ROUND(BC95*L30,2)</f>
        <v>0</v>
      </c>
      <c r="AZ95" s="77">
        <f t="shared" si="0"/>
        <v>0</v>
      </c>
      <c r="BA95" s="77">
        <f t="shared" si="0"/>
        <v>0</v>
      </c>
      <c r="BB95" s="77">
        <f t="shared" si="0"/>
        <v>0</v>
      </c>
      <c r="BC95" s="77">
        <f t="shared" si="0"/>
        <v>0</v>
      </c>
      <c r="BD95" s="79">
        <f t="shared" si="0"/>
        <v>0</v>
      </c>
      <c r="BS95" s="80" t="s">
        <v>69</v>
      </c>
      <c r="BT95" s="80" t="s">
        <v>77</v>
      </c>
      <c r="BU95" s="80" t="s">
        <v>71</v>
      </c>
      <c r="BV95" s="80" t="s">
        <v>72</v>
      </c>
      <c r="BW95" s="80" t="s">
        <v>78</v>
      </c>
      <c r="BX95" s="80" t="s">
        <v>4</v>
      </c>
      <c r="CL95" s="80" t="s">
        <v>1</v>
      </c>
      <c r="CM95" s="80" t="s">
        <v>79</v>
      </c>
    </row>
    <row r="96" spans="1:91" s="4" customFormat="1" ht="16.5" customHeight="1">
      <c r="A96" s="81" t="s">
        <v>80</v>
      </c>
      <c r="B96" s="44"/>
      <c r="C96" s="82"/>
      <c r="D96" s="82"/>
      <c r="E96" s="183" t="s">
        <v>81</v>
      </c>
      <c r="F96" s="183"/>
      <c r="G96" s="183"/>
      <c r="H96" s="183"/>
      <c r="I96" s="183"/>
      <c r="J96" s="82"/>
      <c r="K96" s="183" t="s">
        <v>82</v>
      </c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1">
        <f>'3 - SEE - VON'!J32</f>
        <v>0</v>
      </c>
      <c r="AH96" s="182"/>
      <c r="AI96" s="182"/>
      <c r="AJ96" s="182"/>
      <c r="AK96" s="182"/>
      <c r="AL96" s="182"/>
      <c r="AM96" s="182"/>
      <c r="AN96" s="181">
        <f>SUM(AG96,AT96)</f>
        <v>0</v>
      </c>
      <c r="AO96" s="182"/>
      <c r="AP96" s="182"/>
      <c r="AQ96" s="83" t="s">
        <v>83</v>
      </c>
      <c r="AR96" s="44"/>
      <c r="AS96" s="84">
        <v>0</v>
      </c>
      <c r="AT96" s="85">
        <f>ROUND(SUM(AV96:AW96),2)</f>
        <v>0</v>
      </c>
      <c r="AU96" s="86">
        <f>'3 - SEE - VON'!P121</f>
        <v>0</v>
      </c>
      <c r="AV96" s="85">
        <f>'3 - SEE - VON'!J35</f>
        <v>0</v>
      </c>
      <c r="AW96" s="85">
        <f>'3 - SEE - VON'!J36</f>
        <v>0</v>
      </c>
      <c r="AX96" s="85">
        <f>'3 - SEE - VON'!J37</f>
        <v>0</v>
      </c>
      <c r="AY96" s="85">
        <f>'3 - SEE - VON'!J38</f>
        <v>0</v>
      </c>
      <c r="AZ96" s="85">
        <f>'3 - SEE - VON'!F35</f>
        <v>0</v>
      </c>
      <c r="BA96" s="85">
        <f>'3 - SEE - VON'!F36</f>
        <v>0</v>
      </c>
      <c r="BB96" s="85">
        <f>'3 - SEE - VON'!F37</f>
        <v>0</v>
      </c>
      <c r="BC96" s="85">
        <f>'3 - SEE - VON'!F38</f>
        <v>0</v>
      </c>
      <c r="BD96" s="87">
        <f>'3 - SEE - VON'!F39</f>
        <v>0</v>
      </c>
      <c r="BT96" s="20" t="s">
        <v>79</v>
      </c>
      <c r="BV96" s="20" t="s">
        <v>72</v>
      </c>
      <c r="BW96" s="20" t="s">
        <v>84</v>
      </c>
      <c r="BX96" s="20" t="s">
        <v>78</v>
      </c>
      <c r="CL96" s="20" t="s">
        <v>1</v>
      </c>
    </row>
    <row r="97" spans="1:57" s="2" customFormat="1" ht="30" customHeight="1">
      <c r="A97" s="25"/>
      <c r="B97" s="26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6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</row>
    <row r="98" spans="1:57" s="2" customFormat="1" ht="6.95" customHeight="1">
      <c r="A98" s="25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6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</row>
  </sheetData>
  <mergeCells count="44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6" location="'3 - SEE - VON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5"/>
  <sheetViews>
    <sheetView showGridLines="0" tabSelected="1" workbookViewId="0">
      <selection activeCell="J153" sqref="J153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8"/>
    </row>
    <row r="2" spans="1:46" s="1" customFormat="1" ht="36.950000000000003" customHeight="1">
      <c r="L2" s="186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3" t="s">
        <v>84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79</v>
      </c>
    </row>
    <row r="4" spans="1:46" s="1" customFormat="1" ht="24.95" customHeight="1">
      <c r="B4" s="16"/>
      <c r="D4" s="17" t="s">
        <v>85</v>
      </c>
      <c r="L4" s="16"/>
      <c r="M4" s="89" t="s">
        <v>10</v>
      </c>
      <c r="AT4" s="13" t="s">
        <v>3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22" t="s">
        <v>14</v>
      </c>
      <c r="L6" s="16"/>
    </row>
    <row r="7" spans="1:46" s="1" customFormat="1" ht="16.5" customHeight="1">
      <c r="B7" s="16"/>
      <c r="E7" s="187" t="str">
        <f>'Rekapitulace stavby'!K6</f>
        <v>Opravy a údržba SEE</v>
      </c>
      <c r="F7" s="188"/>
      <c r="G7" s="188"/>
      <c r="H7" s="188"/>
      <c r="L7" s="16"/>
    </row>
    <row r="8" spans="1:46" s="1" customFormat="1" ht="12" customHeight="1">
      <c r="B8" s="16"/>
      <c r="D8" s="22" t="s">
        <v>86</v>
      </c>
      <c r="L8" s="16"/>
    </row>
    <row r="9" spans="1:46" s="2" customFormat="1" ht="16.5" customHeight="1">
      <c r="A9" s="25"/>
      <c r="B9" s="26"/>
      <c r="C9" s="25"/>
      <c r="D9" s="25"/>
      <c r="E9" s="187" t="s">
        <v>87</v>
      </c>
      <c r="F9" s="189"/>
      <c r="G9" s="189"/>
      <c r="H9" s="189"/>
      <c r="I9" s="25"/>
      <c r="J9" s="25"/>
      <c r="K9" s="25"/>
      <c r="L9" s="3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</row>
    <row r="10" spans="1:46" s="2" customFormat="1" ht="12" customHeight="1">
      <c r="A10" s="25"/>
      <c r="B10" s="26"/>
      <c r="C10" s="25"/>
      <c r="D10" s="22" t="s">
        <v>88</v>
      </c>
      <c r="E10" s="25"/>
      <c r="F10" s="25"/>
      <c r="G10" s="25"/>
      <c r="H10" s="25"/>
      <c r="I10" s="25"/>
      <c r="J10" s="25"/>
      <c r="K10" s="25"/>
      <c r="L10" s="3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</row>
    <row r="11" spans="1:46" s="2" customFormat="1" ht="16.5" customHeight="1">
      <c r="A11" s="25"/>
      <c r="B11" s="26"/>
      <c r="C11" s="25"/>
      <c r="D11" s="25"/>
      <c r="E11" s="163" t="s">
        <v>89</v>
      </c>
      <c r="F11" s="189"/>
      <c r="G11" s="189"/>
      <c r="H11" s="189"/>
      <c r="I11" s="25"/>
      <c r="J11" s="25"/>
      <c r="K11" s="25"/>
      <c r="L11" s="3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</row>
    <row r="12" spans="1:46" s="2" customFormat="1" ht="11.25">
      <c r="A12" s="25"/>
      <c r="B12" s="26"/>
      <c r="C12" s="25"/>
      <c r="D12" s="25"/>
      <c r="E12" s="25"/>
      <c r="F12" s="25"/>
      <c r="G12" s="25"/>
      <c r="H12" s="25"/>
      <c r="I12" s="25"/>
      <c r="J12" s="25"/>
      <c r="K12" s="25"/>
      <c r="L12" s="3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</row>
    <row r="13" spans="1:46" s="2" customFormat="1" ht="12" customHeight="1">
      <c r="A13" s="25"/>
      <c r="B13" s="26"/>
      <c r="C13" s="25"/>
      <c r="D13" s="22" t="s">
        <v>16</v>
      </c>
      <c r="E13" s="25"/>
      <c r="F13" s="20" t="s">
        <v>1</v>
      </c>
      <c r="G13" s="25"/>
      <c r="H13" s="25"/>
      <c r="I13" s="22" t="s">
        <v>17</v>
      </c>
      <c r="J13" s="20" t="s">
        <v>1</v>
      </c>
      <c r="K13" s="25"/>
      <c r="L13" s="3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</row>
    <row r="14" spans="1:46" s="2" customFormat="1" ht="12" customHeight="1">
      <c r="A14" s="25"/>
      <c r="B14" s="26"/>
      <c r="C14" s="25"/>
      <c r="D14" s="22" t="s">
        <v>18</v>
      </c>
      <c r="E14" s="25"/>
      <c r="F14" s="20" t="s">
        <v>19</v>
      </c>
      <c r="G14" s="25"/>
      <c r="H14" s="25"/>
      <c r="I14" s="22" t="s">
        <v>20</v>
      </c>
      <c r="J14" s="48" t="str">
        <f>'Rekapitulace stavby'!AN8</f>
        <v>12. 7. 2023</v>
      </c>
      <c r="K14" s="25"/>
      <c r="L14" s="3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46" s="2" customFormat="1" ht="10.9" customHeight="1">
      <c r="A15" s="25"/>
      <c r="B15" s="26"/>
      <c r="C15" s="25"/>
      <c r="D15" s="25"/>
      <c r="E15" s="25"/>
      <c r="F15" s="25"/>
      <c r="G15" s="25"/>
      <c r="H15" s="25"/>
      <c r="I15" s="25"/>
      <c r="J15" s="25"/>
      <c r="K15" s="25"/>
      <c r="L15" s="3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pans="1:46" s="2" customFormat="1" ht="12" customHeight="1">
      <c r="A16" s="25"/>
      <c r="B16" s="26"/>
      <c r="C16" s="25"/>
      <c r="D16" s="22" t="s">
        <v>22</v>
      </c>
      <c r="E16" s="25"/>
      <c r="F16" s="25"/>
      <c r="G16" s="25"/>
      <c r="H16" s="25"/>
      <c r="I16" s="22" t="s">
        <v>23</v>
      </c>
      <c r="J16" s="20" t="s">
        <v>1</v>
      </c>
      <c r="K16" s="25"/>
      <c r="L16" s="3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</row>
    <row r="17" spans="1:31" s="2" customFormat="1" ht="18" customHeight="1">
      <c r="A17" s="25"/>
      <c r="B17" s="26"/>
      <c r="C17" s="25"/>
      <c r="D17" s="25"/>
      <c r="E17" s="20" t="s">
        <v>19</v>
      </c>
      <c r="F17" s="25"/>
      <c r="G17" s="25"/>
      <c r="H17" s="25"/>
      <c r="I17" s="22" t="s">
        <v>24</v>
      </c>
      <c r="J17" s="20" t="s">
        <v>1</v>
      </c>
      <c r="K17" s="25"/>
      <c r="L17" s="3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</row>
    <row r="18" spans="1:31" s="2" customFormat="1" ht="6.95" customHeight="1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3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</row>
    <row r="19" spans="1:31" s="2" customFormat="1" ht="12" customHeight="1">
      <c r="A19" s="25"/>
      <c r="B19" s="26"/>
      <c r="C19" s="25"/>
      <c r="D19" s="22" t="s">
        <v>25</v>
      </c>
      <c r="E19" s="25"/>
      <c r="F19" s="25"/>
      <c r="G19" s="25"/>
      <c r="H19" s="25"/>
      <c r="I19" s="22" t="s">
        <v>23</v>
      </c>
      <c r="J19" s="20" t="s">
        <v>1</v>
      </c>
      <c r="K19" s="25"/>
      <c r="L19" s="3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</row>
    <row r="20" spans="1:31" s="2" customFormat="1" ht="18" customHeight="1">
      <c r="A20" s="25"/>
      <c r="B20" s="26"/>
      <c r="C20" s="25"/>
      <c r="D20" s="25"/>
      <c r="E20" s="20" t="s">
        <v>19</v>
      </c>
      <c r="F20" s="25"/>
      <c r="G20" s="25"/>
      <c r="H20" s="25"/>
      <c r="I20" s="22" t="s">
        <v>24</v>
      </c>
      <c r="J20" s="20" t="s">
        <v>1</v>
      </c>
      <c r="K20" s="25"/>
      <c r="L20" s="3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</row>
    <row r="21" spans="1:31" s="2" customFormat="1" ht="6.95" customHeight="1">
      <c r="A21" s="25"/>
      <c r="B21" s="26"/>
      <c r="C21" s="25"/>
      <c r="D21" s="25"/>
      <c r="E21" s="25"/>
      <c r="F21" s="25"/>
      <c r="G21" s="25"/>
      <c r="H21" s="25"/>
      <c r="I21" s="25"/>
      <c r="J21" s="25"/>
      <c r="K21" s="25"/>
      <c r="L21" s="3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</row>
    <row r="22" spans="1:31" s="2" customFormat="1" ht="12" customHeight="1">
      <c r="A22" s="25"/>
      <c r="B22" s="26"/>
      <c r="C22" s="25"/>
      <c r="D22" s="22" t="s">
        <v>26</v>
      </c>
      <c r="E22" s="25"/>
      <c r="F22" s="25"/>
      <c r="G22" s="25"/>
      <c r="H22" s="25"/>
      <c r="I22" s="22" t="s">
        <v>23</v>
      </c>
      <c r="J22" s="20" t="s">
        <v>1</v>
      </c>
      <c r="K22" s="25"/>
      <c r="L22" s="3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</row>
    <row r="23" spans="1:31" s="2" customFormat="1" ht="18" customHeight="1">
      <c r="A23" s="25"/>
      <c r="B23" s="26"/>
      <c r="C23" s="25"/>
      <c r="D23" s="25"/>
      <c r="E23" s="20" t="s">
        <v>19</v>
      </c>
      <c r="F23" s="25"/>
      <c r="G23" s="25"/>
      <c r="H23" s="25"/>
      <c r="I23" s="22" t="s">
        <v>24</v>
      </c>
      <c r="J23" s="20" t="s">
        <v>1</v>
      </c>
      <c r="K23" s="25"/>
      <c r="L23" s="3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</row>
    <row r="24" spans="1:31" s="2" customFormat="1" ht="6.95" customHeight="1">
      <c r="A24" s="25"/>
      <c r="B24" s="26"/>
      <c r="C24" s="25"/>
      <c r="D24" s="25"/>
      <c r="E24" s="25"/>
      <c r="F24" s="25"/>
      <c r="G24" s="25"/>
      <c r="H24" s="25"/>
      <c r="I24" s="25"/>
      <c r="J24" s="25"/>
      <c r="K24" s="25"/>
      <c r="L24" s="3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pans="1:31" s="2" customFormat="1" ht="12" customHeight="1">
      <c r="A25" s="25"/>
      <c r="B25" s="26"/>
      <c r="C25" s="25"/>
      <c r="D25" s="22" t="s">
        <v>28</v>
      </c>
      <c r="E25" s="25"/>
      <c r="F25" s="25"/>
      <c r="G25" s="25"/>
      <c r="H25" s="25"/>
      <c r="I25" s="22" t="s">
        <v>23</v>
      </c>
      <c r="J25" s="20" t="s">
        <v>1</v>
      </c>
      <c r="K25" s="25"/>
      <c r="L25" s="3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1" s="2" customFormat="1" ht="18" customHeight="1">
      <c r="A26" s="25"/>
      <c r="B26" s="26"/>
      <c r="C26" s="25"/>
      <c r="D26" s="25"/>
      <c r="E26" s="20" t="s">
        <v>19</v>
      </c>
      <c r="F26" s="25"/>
      <c r="G26" s="25"/>
      <c r="H26" s="25"/>
      <c r="I26" s="22" t="s">
        <v>24</v>
      </c>
      <c r="J26" s="20" t="s">
        <v>1</v>
      </c>
      <c r="K26" s="25"/>
      <c r="L26" s="3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pans="1:31" s="2" customFormat="1" ht="6.95" customHeight="1">
      <c r="A27" s="25"/>
      <c r="B27" s="26"/>
      <c r="C27" s="25"/>
      <c r="D27" s="25"/>
      <c r="E27" s="25"/>
      <c r="F27" s="25"/>
      <c r="G27" s="25"/>
      <c r="H27" s="25"/>
      <c r="I27" s="25"/>
      <c r="J27" s="25"/>
      <c r="K27" s="25"/>
      <c r="L27" s="3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</row>
    <row r="28" spans="1:31" s="2" customFormat="1" ht="12" customHeight="1">
      <c r="A28" s="25"/>
      <c r="B28" s="26"/>
      <c r="C28" s="25"/>
      <c r="D28" s="22" t="s">
        <v>29</v>
      </c>
      <c r="E28" s="25"/>
      <c r="F28" s="25"/>
      <c r="G28" s="25"/>
      <c r="H28" s="25"/>
      <c r="I28" s="25"/>
      <c r="J28" s="25"/>
      <c r="K28" s="25"/>
      <c r="L28" s="3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</row>
    <row r="29" spans="1:31" s="8" customFormat="1" ht="16.5" customHeight="1">
      <c r="A29" s="90"/>
      <c r="B29" s="91"/>
      <c r="C29" s="90"/>
      <c r="D29" s="90"/>
      <c r="E29" s="152" t="s">
        <v>1</v>
      </c>
      <c r="F29" s="152"/>
      <c r="G29" s="152"/>
      <c r="H29" s="152"/>
      <c r="I29" s="90"/>
      <c r="J29" s="90"/>
      <c r="K29" s="90"/>
      <c r="L29" s="92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</row>
    <row r="30" spans="1:31" s="2" customFormat="1" ht="6.95" customHeight="1">
      <c r="A30" s="25"/>
      <c r="B30" s="26"/>
      <c r="C30" s="25"/>
      <c r="D30" s="25"/>
      <c r="E30" s="25"/>
      <c r="F30" s="25"/>
      <c r="G30" s="25"/>
      <c r="H30" s="25"/>
      <c r="I30" s="25"/>
      <c r="J30" s="25"/>
      <c r="K30" s="25"/>
      <c r="L30" s="3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</row>
    <row r="31" spans="1:31" s="2" customFormat="1" ht="6.95" customHeight="1">
      <c r="A31" s="25"/>
      <c r="B31" s="26"/>
      <c r="C31" s="25"/>
      <c r="D31" s="59"/>
      <c r="E31" s="59"/>
      <c r="F31" s="59"/>
      <c r="G31" s="59"/>
      <c r="H31" s="59"/>
      <c r="I31" s="59"/>
      <c r="J31" s="59"/>
      <c r="K31" s="59"/>
      <c r="L31" s="3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</row>
    <row r="32" spans="1:31" s="2" customFormat="1" ht="25.35" customHeight="1">
      <c r="A32" s="25"/>
      <c r="B32" s="26"/>
      <c r="C32" s="25"/>
      <c r="D32" s="93" t="s">
        <v>30</v>
      </c>
      <c r="E32" s="25"/>
      <c r="F32" s="25"/>
      <c r="G32" s="25"/>
      <c r="H32" s="25"/>
      <c r="I32" s="25"/>
      <c r="J32" s="64">
        <f>ROUND(J121, 2)</f>
        <v>0</v>
      </c>
      <c r="K32" s="25"/>
      <c r="L32" s="3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</row>
    <row r="33" spans="1:31" s="2" customFormat="1" ht="6.95" customHeight="1">
      <c r="A33" s="25"/>
      <c r="B33" s="26"/>
      <c r="C33" s="25"/>
      <c r="D33" s="59"/>
      <c r="E33" s="59"/>
      <c r="F33" s="59"/>
      <c r="G33" s="59"/>
      <c r="H33" s="59"/>
      <c r="I33" s="59"/>
      <c r="J33" s="59"/>
      <c r="K33" s="59"/>
      <c r="L33" s="3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</row>
    <row r="34" spans="1:31" s="2" customFormat="1" ht="14.45" customHeight="1">
      <c r="A34" s="25"/>
      <c r="B34" s="26"/>
      <c r="C34" s="25"/>
      <c r="D34" s="25"/>
      <c r="E34" s="25"/>
      <c r="F34" s="29" t="s">
        <v>32</v>
      </c>
      <c r="G34" s="25"/>
      <c r="H34" s="25"/>
      <c r="I34" s="29" t="s">
        <v>31</v>
      </c>
      <c r="J34" s="29" t="s">
        <v>33</v>
      </c>
      <c r="K34" s="25"/>
      <c r="L34" s="3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</row>
    <row r="35" spans="1:31" s="2" customFormat="1" ht="14.45" customHeight="1">
      <c r="A35" s="25"/>
      <c r="B35" s="26"/>
      <c r="C35" s="25"/>
      <c r="D35" s="94" t="s">
        <v>34</v>
      </c>
      <c r="E35" s="22" t="s">
        <v>35</v>
      </c>
      <c r="F35" s="95">
        <f>ROUND((SUM(BE121:BE144)),  2)</f>
        <v>0</v>
      </c>
      <c r="G35" s="25"/>
      <c r="H35" s="25"/>
      <c r="I35" s="96">
        <v>0.21</v>
      </c>
      <c r="J35" s="95">
        <f>ROUND(((SUM(BE121:BE144))*I35),  2)</f>
        <v>0</v>
      </c>
      <c r="K35" s="25"/>
      <c r="L35" s="3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</row>
    <row r="36" spans="1:31" s="2" customFormat="1" ht="14.45" customHeight="1">
      <c r="A36" s="25"/>
      <c r="B36" s="26"/>
      <c r="C36" s="25"/>
      <c r="D36" s="25"/>
      <c r="E36" s="22" t="s">
        <v>36</v>
      </c>
      <c r="F36" s="95">
        <f>ROUND((SUM(BF121:BF144)),  2)</f>
        <v>0</v>
      </c>
      <c r="G36" s="25"/>
      <c r="H36" s="25"/>
      <c r="I36" s="96">
        <v>0.15</v>
      </c>
      <c r="J36" s="95">
        <f>ROUND(((SUM(BF121:BF144))*I36),  2)</f>
        <v>0</v>
      </c>
      <c r="K36" s="25"/>
      <c r="L36" s="3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</row>
    <row r="37" spans="1:31" s="2" customFormat="1" ht="14.45" hidden="1" customHeight="1">
      <c r="A37" s="25"/>
      <c r="B37" s="26"/>
      <c r="C37" s="25"/>
      <c r="D37" s="25"/>
      <c r="E37" s="22" t="s">
        <v>37</v>
      </c>
      <c r="F37" s="95">
        <f>ROUND((SUM(BG121:BG144)),  2)</f>
        <v>0</v>
      </c>
      <c r="G37" s="25"/>
      <c r="H37" s="25"/>
      <c r="I37" s="96">
        <v>0.21</v>
      </c>
      <c r="J37" s="95">
        <f>0</f>
        <v>0</v>
      </c>
      <c r="K37" s="25"/>
      <c r="L37" s="3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</row>
    <row r="38" spans="1:31" s="2" customFormat="1" ht="14.45" hidden="1" customHeight="1">
      <c r="A38" s="25"/>
      <c r="B38" s="26"/>
      <c r="C38" s="25"/>
      <c r="D38" s="25"/>
      <c r="E38" s="22" t="s">
        <v>38</v>
      </c>
      <c r="F38" s="95">
        <f>ROUND((SUM(BH121:BH144)),  2)</f>
        <v>0</v>
      </c>
      <c r="G38" s="25"/>
      <c r="H38" s="25"/>
      <c r="I38" s="96">
        <v>0.15</v>
      </c>
      <c r="J38" s="95">
        <f>0</f>
        <v>0</v>
      </c>
      <c r="K38" s="25"/>
      <c r="L38" s="3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</row>
    <row r="39" spans="1:31" s="2" customFormat="1" ht="14.45" hidden="1" customHeight="1">
      <c r="A39" s="25"/>
      <c r="B39" s="26"/>
      <c r="C39" s="25"/>
      <c r="D39" s="25"/>
      <c r="E39" s="22" t="s">
        <v>39</v>
      </c>
      <c r="F39" s="95">
        <f>ROUND((SUM(BI121:BI144)),  2)</f>
        <v>0</v>
      </c>
      <c r="G39" s="25"/>
      <c r="H39" s="25"/>
      <c r="I39" s="96">
        <v>0</v>
      </c>
      <c r="J39" s="95">
        <f>0</f>
        <v>0</v>
      </c>
      <c r="K39" s="25"/>
      <c r="L39" s="3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</row>
    <row r="40" spans="1:31" s="2" customFormat="1" ht="6.95" customHeight="1">
      <c r="A40" s="25"/>
      <c r="B40" s="26"/>
      <c r="C40" s="25"/>
      <c r="D40" s="25"/>
      <c r="E40" s="25"/>
      <c r="F40" s="25"/>
      <c r="G40" s="25"/>
      <c r="H40" s="25"/>
      <c r="I40" s="25"/>
      <c r="J40" s="25"/>
      <c r="K40" s="25"/>
      <c r="L40" s="3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</row>
    <row r="41" spans="1:31" s="2" customFormat="1" ht="25.35" customHeight="1">
      <c r="A41" s="25"/>
      <c r="B41" s="26"/>
      <c r="C41" s="97"/>
      <c r="D41" s="98" t="s">
        <v>40</v>
      </c>
      <c r="E41" s="53"/>
      <c r="F41" s="53"/>
      <c r="G41" s="99" t="s">
        <v>41</v>
      </c>
      <c r="H41" s="100" t="s">
        <v>42</v>
      </c>
      <c r="I41" s="53"/>
      <c r="J41" s="101">
        <f>SUM(J32:J39)</f>
        <v>0</v>
      </c>
      <c r="K41" s="102"/>
      <c r="L41" s="3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</row>
    <row r="42" spans="1:31" s="2" customFormat="1" ht="14.45" customHeight="1">
      <c r="A42" s="25"/>
      <c r="B42" s="26"/>
      <c r="C42" s="25"/>
      <c r="D42" s="25"/>
      <c r="E42" s="25"/>
      <c r="F42" s="25"/>
      <c r="G42" s="25"/>
      <c r="H42" s="25"/>
      <c r="I42" s="25"/>
      <c r="J42" s="25"/>
      <c r="K42" s="25"/>
      <c r="L42" s="3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35"/>
      <c r="D50" s="36" t="s">
        <v>43</v>
      </c>
      <c r="E50" s="37"/>
      <c r="F50" s="37"/>
      <c r="G50" s="36" t="s">
        <v>44</v>
      </c>
      <c r="H50" s="37"/>
      <c r="I50" s="37"/>
      <c r="J50" s="37"/>
      <c r="K50" s="37"/>
      <c r="L50" s="35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25"/>
      <c r="B61" s="26"/>
      <c r="C61" s="25"/>
      <c r="D61" s="38" t="s">
        <v>45</v>
      </c>
      <c r="E61" s="28"/>
      <c r="F61" s="103" t="s">
        <v>46</v>
      </c>
      <c r="G61" s="38" t="s">
        <v>45</v>
      </c>
      <c r="H61" s="28"/>
      <c r="I61" s="28"/>
      <c r="J61" s="104" t="s">
        <v>46</v>
      </c>
      <c r="K61" s="28"/>
      <c r="L61" s="3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25"/>
      <c r="B65" s="26"/>
      <c r="C65" s="25"/>
      <c r="D65" s="36" t="s">
        <v>47</v>
      </c>
      <c r="E65" s="39"/>
      <c r="F65" s="39"/>
      <c r="G65" s="36" t="s">
        <v>48</v>
      </c>
      <c r="H65" s="39"/>
      <c r="I65" s="39"/>
      <c r="J65" s="39"/>
      <c r="K65" s="39"/>
      <c r="L65" s="3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25"/>
      <c r="B76" s="26"/>
      <c r="C76" s="25"/>
      <c r="D76" s="38" t="s">
        <v>45</v>
      </c>
      <c r="E76" s="28"/>
      <c r="F76" s="103" t="s">
        <v>46</v>
      </c>
      <c r="G76" s="38" t="s">
        <v>45</v>
      </c>
      <c r="H76" s="28"/>
      <c r="I76" s="28"/>
      <c r="J76" s="104" t="s">
        <v>46</v>
      </c>
      <c r="K76" s="28"/>
      <c r="L76" s="3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</row>
    <row r="77" spans="1:31" s="2" customFormat="1" ht="14.45" customHeight="1">
      <c r="A77" s="25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</row>
    <row r="81" spans="1:31" s="2" customFormat="1" ht="6.95" customHeight="1">
      <c r="A81" s="25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</row>
    <row r="82" spans="1:31" s="2" customFormat="1" ht="24.95" customHeight="1">
      <c r="A82" s="25"/>
      <c r="B82" s="26"/>
      <c r="C82" s="17" t="s">
        <v>90</v>
      </c>
      <c r="D82" s="25"/>
      <c r="E82" s="25"/>
      <c r="F82" s="25"/>
      <c r="G82" s="25"/>
      <c r="H82" s="25"/>
      <c r="I82" s="25"/>
      <c r="J82" s="25"/>
      <c r="K82" s="25"/>
      <c r="L82" s="3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</row>
    <row r="83" spans="1:31" s="2" customFormat="1" ht="6.95" customHeight="1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3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</row>
    <row r="84" spans="1:31" s="2" customFormat="1" ht="12" customHeight="1">
      <c r="A84" s="25"/>
      <c r="B84" s="26"/>
      <c r="C84" s="22" t="s">
        <v>14</v>
      </c>
      <c r="D84" s="25"/>
      <c r="E84" s="25"/>
      <c r="F84" s="25"/>
      <c r="G84" s="25"/>
      <c r="H84" s="25"/>
      <c r="I84" s="25"/>
      <c r="J84" s="25"/>
      <c r="K84" s="25"/>
      <c r="L84" s="3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</row>
    <row r="85" spans="1:31" s="2" customFormat="1" ht="16.5" customHeight="1">
      <c r="A85" s="25"/>
      <c r="B85" s="26"/>
      <c r="C85" s="25"/>
      <c r="D85" s="25"/>
      <c r="E85" s="187" t="str">
        <f>E7</f>
        <v>Opravy a údržba SEE</v>
      </c>
      <c r="F85" s="188"/>
      <c r="G85" s="188"/>
      <c r="H85" s="188"/>
      <c r="I85" s="25"/>
      <c r="J85" s="25"/>
      <c r="K85" s="25"/>
      <c r="L85" s="3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</row>
    <row r="86" spans="1:31" s="1" customFormat="1" ht="12" customHeight="1">
      <c r="B86" s="16"/>
      <c r="C86" s="22" t="s">
        <v>86</v>
      </c>
      <c r="L86" s="16"/>
    </row>
    <row r="87" spans="1:31" s="2" customFormat="1" ht="16.5" customHeight="1">
      <c r="A87" s="25"/>
      <c r="B87" s="26"/>
      <c r="C87" s="25"/>
      <c r="D87" s="25"/>
      <c r="E87" s="187" t="s">
        <v>87</v>
      </c>
      <c r="F87" s="189"/>
      <c r="G87" s="189"/>
      <c r="H87" s="189"/>
      <c r="I87" s="25"/>
      <c r="J87" s="25"/>
      <c r="K87" s="25"/>
      <c r="L87" s="3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</row>
    <row r="88" spans="1:31" s="2" customFormat="1" ht="12" customHeight="1">
      <c r="A88" s="25"/>
      <c r="B88" s="26"/>
      <c r="C88" s="22" t="s">
        <v>88</v>
      </c>
      <c r="D88" s="25"/>
      <c r="E88" s="25"/>
      <c r="F88" s="25"/>
      <c r="G88" s="25"/>
      <c r="H88" s="25"/>
      <c r="I88" s="25"/>
      <c r="J88" s="25"/>
      <c r="K88" s="25"/>
      <c r="L88" s="3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</row>
    <row r="89" spans="1:31" s="2" customFormat="1" ht="16.5" customHeight="1">
      <c r="A89" s="25"/>
      <c r="B89" s="26"/>
      <c r="C89" s="25"/>
      <c r="D89" s="25"/>
      <c r="E89" s="163" t="str">
        <f>E11</f>
        <v>3 - SEE - VON</v>
      </c>
      <c r="F89" s="189"/>
      <c r="G89" s="189"/>
      <c r="H89" s="189"/>
      <c r="I89" s="25"/>
      <c r="J89" s="25"/>
      <c r="K89" s="25"/>
      <c r="L89" s="3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</row>
    <row r="90" spans="1:31" s="2" customFormat="1" ht="6.95" customHeight="1">
      <c r="A90" s="25"/>
      <c r="B90" s="26"/>
      <c r="C90" s="25"/>
      <c r="D90" s="25"/>
      <c r="E90" s="25"/>
      <c r="F90" s="25"/>
      <c r="G90" s="25"/>
      <c r="H90" s="25"/>
      <c r="I90" s="25"/>
      <c r="J90" s="25"/>
      <c r="K90" s="25"/>
      <c r="L90" s="3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</row>
    <row r="91" spans="1:31" s="2" customFormat="1" ht="12" customHeight="1">
      <c r="A91" s="25"/>
      <c r="B91" s="26"/>
      <c r="C91" s="22" t="s">
        <v>18</v>
      </c>
      <c r="D91" s="25"/>
      <c r="E91" s="25"/>
      <c r="F91" s="20" t="str">
        <f>F14</f>
        <v xml:space="preserve"> </v>
      </c>
      <c r="G91" s="25"/>
      <c r="H91" s="25"/>
      <c r="I91" s="22" t="s">
        <v>20</v>
      </c>
      <c r="J91" s="48" t="str">
        <f>IF(J14="","",J14)</f>
        <v>12. 7. 2023</v>
      </c>
      <c r="K91" s="25"/>
      <c r="L91" s="3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</row>
    <row r="92" spans="1:31" s="2" customFormat="1" ht="6.95" customHeight="1">
      <c r="A92" s="25"/>
      <c r="B92" s="26"/>
      <c r="C92" s="25"/>
      <c r="D92" s="25"/>
      <c r="E92" s="25"/>
      <c r="F92" s="25"/>
      <c r="G92" s="25"/>
      <c r="H92" s="25"/>
      <c r="I92" s="25"/>
      <c r="J92" s="25"/>
      <c r="K92" s="25"/>
      <c r="L92" s="3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</row>
    <row r="93" spans="1:31" s="2" customFormat="1" ht="15.2" customHeight="1">
      <c r="A93" s="25"/>
      <c r="B93" s="26"/>
      <c r="C93" s="22" t="s">
        <v>22</v>
      </c>
      <c r="D93" s="25"/>
      <c r="E93" s="25"/>
      <c r="F93" s="20" t="str">
        <f>E17</f>
        <v xml:space="preserve"> </v>
      </c>
      <c r="G93" s="25"/>
      <c r="H93" s="25"/>
      <c r="I93" s="22" t="s">
        <v>26</v>
      </c>
      <c r="J93" s="23" t="str">
        <f>E23</f>
        <v xml:space="preserve"> </v>
      </c>
      <c r="K93" s="25"/>
      <c r="L93" s="3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</row>
    <row r="94" spans="1:31" s="2" customFormat="1" ht="15.2" customHeight="1">
      <c r="A94" s="25"/>
      <c r="B94" s="26"/>
      <c r="C94" s="22" t="s">
        <v>25</v>
      </c>
      <c r="D94" s="25"/>
      <c r="E94" s="25"/>
      <c r="F94" s="20" t="str">
        <f>IF(E20="","",E20)</f>
        <v xml:space="preserve"> </v>
      </c>
      <c r="G94" s="25"/>
      <c r="H94" s="25"/>
      <c r="I94" s="22" t="s">
        <v>28</v>
      </c>
      <c r="J94" s="23" t="str">
        <f>E26</f>
        <v xml:space="preserve"> </v>
      </c>
      <c r="K94" s="25"/>
      <c r="L94" s="3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</row>
    <row r="95" spans="1:31" s="2" customFormat="1" ht="10.35" customHeight="1">
      <c r="A95" s="25"/>
      <c r="B95" s="26"/>
      <c r="C95" s="25"/>
      <c r="D95" s="25"/>
      <c r="E95" s="25"/>
      <c r="F95" s="25"/>
      <c r="G95" s="25"/>
      <c r="H95" s="25"/>
      <c r="I95" s="25"/>
      <c r="J95" s="25"/>
      <c r="K95" s="25"/>
      <c r="L95" s="3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</row>
    <row r="96" spans="1:31" s="2" customFormat="1" ht="29.25" customHeight="1">
      <c r="A96" s="25"/>
      <c r="B96" s="26"/>
      <c r="C96" s="105" t="s">
        <v>91</v>
      </c>
      <c r="D96" s="97"/>
      <c r="E96" s="97"/>
      <c r="F96" s="97"/>
      <c r="G96" s="97"/>
      <c r="H96" s="97"/>
      <c r="I96" s="97"/>
      <c r="J96" s="106" t="s">
        <v>92</v>
      </c>
      <c r="K96" s="97"/>
      <c r="L96" s="3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</row>
    <row r="97" spans="1:47" s="2" customFormat="1" ht="10.35" customHeight="1">
      <c r="A97" s="25"/>
      <c r="B97" s="26"/>
      <c r="C97" s="25"/>
      <c r="D97" s="25"/>
      <c r="E97" s="25"/>
      <c r="F97" s="25"/>
      <c r="G97" s="25"/>
      <c r="H97" s="25"/>
      <c r="I97" s="25"/>
      <c r="J97" s="25"/>
      <c r="K97" s="25"/>
      <c r="L97" s="3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</row>
    <row r="98" spans="1:47" s="2" customFormat="1" ht="22.9" customHeight="1">
      <c r="A98" s="25"/>
      <c r="B98" s="26"/>
      <c r="C98" s="107" t="s">
        <v>93</v>
      </c>
      <c r="D98" s="25"/>
      <c r="E98" s="25"/>
      <c r="F98" s="25"/>
      <c r="G98" s="25"/>
      <c r="H98" s="25"/>
      <c r="I98" s="25"/>
      <c r="J98" s="64">
        <f>J121</f>
        <v>0</v>
      </c>
      <c r="K98" s="25"/>
      <c r="L98" s="3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U98" s="13" t="s">
        <v>94</v>
      </c>
    </row>
    <row r="99" spans="1:47" s="9" customFormat="1" ht="24.95" customHeight="1">
      <c r="B99" s="108"/>
      <c r="D99" s="109" t="s">
        <v>95</v>
      </c>
      <c r="E99" s="110"/>
      <c r="F99" s="110"/>
      <c r="G99" s="110"/>
      <c r="H99" s="110"/>
      <c r="I99" s="110"/>
      <c r="J99" s="111">
        <f>J122</f>
        <v>0</v>
      </c>
      <c r="L99" s="108"/>
    </row>
    <row r="100" spans="1:47" s="2" customFormat="1" ht="21.75" customHeight="1">
      <c r="A100" s="25"/>
      <c r="B100" s="26"/>
      <c r="C100" s="25"/>
      <c r="D100" s="25"/>
      <c r="E100" s="25"/>
      <c r="F100" s="25"/>
      <c r="G100" s="25"/>
      <c r="H100" s="25"/>
      <c r="I100" s="25"/>
      <c r="J100" s="25"/>
      <c r="K100" s="25"/>
      <c r="L100" s="3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</row>
    <row r="101" spans="1:47" s="2" customFormat="1" ht="6.95" customHeight="1">
      <c r="A101" s="25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3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</row>
    <row r="105" spans="1:47" s="2" customFormat="1" ht="6.95" customHeight="1">
      <c r="A105" s="25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</row>
    <row r="106" spans="1:47" s="2" customFormat="1" ht="24.95" customHeight="1">
      <c r="A106" s="25"/>
      <c r="B106" s="26"/>
      <c r="C106" s="17" t="s">
        <v>96</v>
      </c>
      <c r="D106" s="25"/>
      <c r="E106" s="25"/>
      <c r="F106" s="25"/>
      <c r="G106" s="25"/>
      <c r="H106" s="25"/>
      <c r="I106" s="25"/>
      <c r="J106" s="25"/>
      <c r="K106" s="25"/>
      <c r="L106" s="3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</row>
    <row r="107" spans="1:47" s="2" customFormat="1" ht="6.95" customHeight="1">
      <c r="A107" s="25"/>
      <c r="B107" s="26"/>
      <c r="C107" s="25"/>
      <c r="D107" s="25"/>
      <c r="E107" s="25"/>
      <c r="F107" s="25"/>
      <c r="G107" s="25"/>
      <c r="H107" s="25"/>
      <c r="I107" s="25"/>
      <c r="J107" s="25"/>
      <c r="K107" s="25"/>
      <c r="L107" s="3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</row>
    <row r="108" spans="1:47" s="2" customFormat="1" ht="12" customHeight="1">
      <c r="A108" s="25"/>
      <c r="B108" s="26"/>
      <c r="C108" s="22" t="s">
        <v>14</v>
      </c>
      <c r="D108" s="25"/>
      <c r="E108" s="25"/>
      <c r="F108" s="25"/>
      <c r="G108" s="25"/>
      <c r="H108" s="25"/>
      <c r="I108" s="25"/>
      <c r="J108" s="25"/>
      <c r="K108" s="25"/>
      <c r="L108" s="3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</row>
    <row r="109" spans="1:47" s="2" customFormat="1" ht="16.5" customHeight="1">
      <c r="A109" s="25"/>
      <c r="B109" s="26"/>
      <c r="C109" s="25"/>
      <c r="D109" s="25"/>
      <c r="E109" s="187" t="str">
        <f>E7</f>
        <v>Opravy a údržba SEE</v>
      </c>
      <c r="F109" s="188"/>
      <c r="G109" s="188"/>
      <c r="H109" s="188"/>
      <c r="I109" s="25"/>
      <c r="J109" s="25"/>
      <c r="K109" s="25"/>
      <c r="L109" s="3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</row>
    <row r="110" spans="1:47" s="1" customFormat="1" ht="12" customHeight="1">
      <c r="B110" s="16"/>
      <c r="C110" s="22" t="s">
        <v>86</v>
      </c>
      <c r="L110" s="16"/>
    </row>
    <row r="111" spans="1:47" s="2" customFormat="1" ht="16.5" customHeight="1">
      <c r="A111" s="25"/>
      <c r="B111" s="26"/>
      <c r="C111" s="25"/>
      <c r="D111" s="25"/>
      <c r="E111" s="187" t="s">
        <v>87</v>
      </c>
      <c r="F111" s="189"/>
      <c r="G111" s="189"/>
      <c r="H111" s="189"/>
      <c r="I111" s="25"/>
      <c r="J111" s="25"/>
      <c r="K111" s="25"/>
      <c r="L111" s="3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</row>
    <row r="112" spans="1:47" s="2" customFormat="1" ht="12" customHeight="1">
      <c r="A112" s="25"/>
      <c r="B112" s="26"/>
      <c r="C112" s="22" t="s">
        <v>88</v>
      </c>
      <c r="D112" s="25"/>
      <c r="E112" s="25"/>
      <c r="F112" s="25"/>
      <c r="G112" s="25"/>
      <c r="H112" s="25"/>
      <c r="I112" s="25"/>
      <c r="J112" s="25"/>
      <c r="K112" s="25"/>
      <c r="L112" s="3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</row>
    <row r="113" spans="1:65" s="2" customFormat="1" ht="16.5" customHeight="1">
      <c r="A113" s="25"/>
      <c r="B113" s="26"/>
      <c r="C113" s="25"/>
      <c r="D113" s="25"/>
      <c r="E113" s="163" t="str">
        <f>E11</f>
        <v>3 - SEE - VON</v>
      </c>
      <c r="F113" s="189"/>
      <c r="G113" s="189"/>
      <c r="H113" s="189"/>
      <c r="I113" s="25"/>
      <c r="J113" s="25"/>
      <c r="K113" s="25"/>
      <c r="L113" s="3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</row>
    <row r="114" spans="1:65" s="2" customFormat="1" ht="6.95" customHeight="1">
      <c r="A114" s="25"/>
      <c r="B114" s="26"/>
      <c r="C114" s="25"/>
      <c r="D114" s="25"/>
      <c r="E114" s="25"/>
      <c r="F114" s="25"/>
      <c r="G114" s="25"/>
      <c r="H114" s="25"/>
      <c r="I114" s="25"/>
      <c r="J114" s="25"/>
      <c r="K114" s="25"/>
      <c r="L114" s="3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</row>
    <row r="115" spans="1:65" s="2" customFormat="1" ht="12" customHeight="1">
      <c r="A115" s="25"/>
      <c r="B115" s="26"/>
      <c r="C115" s="22" t="s">
        <v>18</v>
      </c>
      <c r="D115" s="25"/>
      <c r="E115" s="25"/>
      <c r="F115" s="20" t="str">
        <f>F14</f>
        <v xml:space="preserve"> </v>
      </c>
      <c r="G115" s="25"/>
      <c r="H115" s="25"/>
      <c r="I115" s="22" t="s">
        <v>20</v>
      </c>
      <c r="J115" s="48" t="str">
        <f>IF(J14="","",J14)</f>
        <v>12. 7. 2023</v>
      </c>
      <c r="K115" s="25"/>
      <c r="L115" s="3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</row>
    <row r="116" spans="1:65" s="2" customFormat="1" ht="6.95" customHeight="1">
      <c r="A116" s="25"/>
      <c r="B116" s="26"/>
      <c r="C116" s="25"/>
      <c r="D116" s="25"/>
      <c r="E116" s="25"/>
      <c r="F116" s="25"/>
      <c r="G116" s="25"/>
      <c r="H116" s="25"/>
      <c r="I116" s="25"/>
      <c r="J116" s="25"/>
      <c r="K116" s="25"/>
      <c r="L116" s="3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</row>
    <row r="117" spans="1:65" s="2" customFormat="1" ht="15.2" customHeight="1">
      <c r="A117" s="25"/>
      <c r="B117" s="26"/>
      <c r="C117" s="22" t="s">
        <v>22</v>
      </c>
      <c r="D117" s="25"/>
      <c r="E117" s="25"/>
      <c r="F117" s="20" t="str">
        <f>E17</f>
        <v xml:space="preserve"> </v>
      </c>
      <c r="G117" s="25"/>
      <c r="H117" s="25"/>
      <c r="I117" s="22" t="s">
        <v>26</v>
      </c>
      <c r="J117" s="23" t="str">
        <f>E23</f>
        <v xml:space="preserve"> </v>
      </c>
      <c r="K117" s="25"/>
      <c r="L117" s="3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</row>
    <row r="118" spans="1:65" s="2" customFormat="1" ht="15.2" customHeight="1">
      <c r="A118" s="25"/>
      <c r="B118" s="26"/>
      <c r="C118" s="22" t="s">
        <v>25</v>
      </c>
      <c r="D118" s="25"/>
      <c r="E118" s="25"/>
      <c r="F118" s="20" t="str">
        <f>IF(E20="","",E20)</f>
        <v xml:space="preserve"> </v>
      </c>
      <c r="G118" s="25"/>
      <c r="H118" s="25"/>
      <c r="I118" s="22" t="s">
        <v>28</v>
      </c>
      <c r="J118" s="23" t="str">
        <f>E26</f>
        <v xml:space="preserve"> </v>
      </c>
      <c r="K118" s="25"/>
      <c r="L118" s="3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</row>
    <row r="119" spans="1:65" s="2" customFormat="1" ht="10.35" customHeight="1">
      <c r="A119" s="25"/>
      <c r="B119" s="26"/>
      <c r="C119" s="25"/>
      <c r="D119" s="25"/>
      <c r="E119" s="25"/>
      <c r="F119" s="25"/>
      <c r="G119" s="25"/>
      <c r="H119" s="25"/>
      <c r="I119" s="25"/>
      <c r="J119" s="25"/>
      <c r="K119" s="25"/>
      <c r="L119" s="3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</row>
    <row r="120" spans="1:65" s="10" customFormat="1" ht="29.25" customHeight="1">
      <c r="A120" s="112"/>
      <c r="B120" s="113"/>
      <c r="C120" s="114" t="s">
        <v>97</v>
      </c>
      <c r="D120" s="115" t="s">
        <v>55</v>
      </c>
      <c r="E120" s="115" t="s">
        <v>51</v>
      </c>
      <c r="F120" s="115" t="s">
        <v>52</v>
      </c>
      <c r="G120" s="115" t="s">
        <v>98</v>
      </c>
      <c r="H120" s="115" t="s">
        <v>99</v>
      </c>
      <c r="I120" s="115" t="s">
        <v>100</v>
      </c>
      <c r="J120" s="115" t="s">
        <v>92</v>
      </c>
      <c r="K120" s="116" t="s">
        <v>101</v>
      </c>
      <c r="L120" s="117"/>
      <c r="M120" s="55" t="s">
        <v>1</v>
      </c>
      <c r="N120" s="56" t="s">
        <v>34</v>
      </c>
      <c r="O120" s="56" t="s">
        <v>102</v>
      </c>
      <c r="P120" s="56" t="s">
        <v>103</v>
      </c>
      <c r="Q120" s="56" t="s">
        <v>104</v>
      </c>
      <c r="R120" s="56" t="s">
        <v>105</v>
      </c>
      <c r="S120" s="56" t="s">
        <v>106</v>
      </c>
      <c r="T120" s="57" t="s">
        <v>107</v>
      </c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</row>
    <row r="121" spans="1:65" s="2" customFormat="1" ht="22.9" customHeight="1">
      <c r="A121" s="25"/>
      <c r="B121" s="26"/>
      <c r="C121" s="62" t="s">
        <v>108</v>
      </c>
      <c r="D121" s="25"/>
      <c r="E121" s="25"/>
      <c r="F121" s="25"/>
      <c r="G121" s="25"/>
      <c r="H121" s="25"/>
      <c r="I121" s="25"/>
      <c r="J121" s="118">
        <f>BK121</f>
        <v>0</v>
      </c>
      <c r="K121" s="25"/>
      <c r="L121" s="26"/>
      <c r="M121" s="58"/>
      <c r="N121" s="49"/>
      <c r="O121" s="59"/>
      <c r="P121" s="119">
        <f>P122</f>
        <v>0</v>
      </c>
      <c r="Q121" s="59"/>
      <c r="R121" s="119">
        <f>R122</f>
        <v>0</v>
      </c>
      <c r="S121" s="59"/>
      <c r="T121" s="120">
        <f>T122</f>
        <v>0</v>
      </c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T121" s="13" t="s">
        <v>69</v>
      </c>
      <c r="AU121" s="13" t="s">
        <v>94</v>
      </c>
      <c r="BK121" s="121">
        <f>BK122</f>
        <v>0</v>
      </c>
    </row>
    <row r="122" spans="1:65" s="11" customFormat="1" ht="25.9" customHeight="1">
      <c r="B122" s="122"/>
      <c r="D122" s="123" t="s">
        <v>69</v>
      </c>
      <c r="E122" s="124" t="s">
        <v>109</v>
      </c>
      <c r="F122" s="124" t="s">
        <v>110</v>
      </c>
      <c r="J122" s="125">
        <f>BK122</f>
        <v>0</v>
      </c>
      <c r="L122" s="122"/>
      <c r="M122" s="126"/>
      <c r="N122" s="127"/>
      <c r="O122" s="127"/>
      <c r="P122" s="128">
        <f>SUM(P123:P144)</f>
        <v>0</v>
      </c>
      <c r="Q122" s="127"/>
      <c r="R122" s="128">
        <f>SUM(R123:R144)</f>
        <v>0</v>
      </c>
      <c r="S122" s="127"/>
      <c r="T122" s="129">
        <f>SUM(T123:T144)</f>
        <v>0</v>
      </c>
      <c r="AR122" s="123" t="s">
        <v>111</v>
      </c>
      <c r="AT122" s="130" t="s">
        <v>69</v>
      </c>
      <c r="AU122" s="130" t="s">
        <v>70</v>
      </c>
      <c r="AY122" s="123" t="s">
        <v>112</v>
      </c>
      <c r="BK122" s="131">
        <f>SUM(BK123:BK144)</f>
        <v>0</v>
      </c>
    </row>
    <row r="123" spans="1:65" s="2" customFormat="1" ht="24.2" customHeight="1">
      <c r="A123" s="25"/>
      <c r="B123" s="132"/>
      <c r="C123" s="133" t="s">
        <v>8</v>
      </c>
      <c r="D123" s="133" t="s">
        <v>113</v>
      </c>
      <c r="E123" s="134" t="s">
        <v>114</v>
      </c>
      <c r="F123" s="135" t="s">
        <v>115</v>
      </c>
      <c r="G123" s="136" t="s">
        <v>116</v>
      </c>
      <c r="H123" s="137">
        <v>0</v>
      </c>
      <c r="I123" s="190">
        <v>0</v>
      </c>
      <c r="J123" s="138">
        <f t="shared" ref="J123:J144" si="0">ROUND(I123*H123,2)</f>
        <v>0</v>
      </c>
      <c r="K123" s="135" t="s">
        <v>117</v>
      </c>
      <c r="L123" s="26"/>
      <c r="M123" s="139" t="s">
        <v>1</v>
      </c>
      <c r="N123" s="140" t="s">
        <v>35</v>
      </c>
      <c r="O123" s="141">
        <v>0</v>
      </c>
      <c r="P123" s="141">
        <f t="shared" ref="P123:P144" si="1">O123*H123</f>
        <v>0</v>
      </c>
      <c r="Q123" s="141">
        <v>0</v>
      </c>
      <c r="R123" s="141">
        <f t="shared" ref="R123:R144" si="2">Q123*H123</f>
        <v>0</v>
      </c>
      <c r="S123" s="141">
        <v>0</v>
      </c>
      <c r="T123" s="142">
        <f t="shared" ref="T123:T144" si="3">S123*H123</f>
        <v>0</v>
      </c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R123" s="143" t="s">
        <v>118</v>
      </c>
      <c r="AT123" s="143" t="s">
        <v>113</v>
      </c>
      <c r="AU123" s="143" t="s">
        <v>77</v>
      </c>
      <c r="AY123" s="13" t="s">
        <v>112</v>
      </c>
      <c r="BE123" s="144">
        <f t="shared" ref="BE123:BE144" si="4">IF(N123="základní",J123,0)</f>
        <v>0</v>
      </c>
      <c r="BF123" s="144">
        <f t="shared" ref="BF123:BF144" si="5">IF(N123="snížená",J123,0)</f>
        <v>0</v>
      </c>
      <c r="BG123" s="144">
        <f t="shared" ref="BG123:BG144" si="6">IF(N123="zákl. přenesená",J123,0)</f>
        <v>0</v>
      </c>
      <c r="BH123" s="144">
        <f t="shared" ref="BH123:BH144" si="7">IF(N123="sníž. přenesená",J123,0)</f>
        <v>0</v>
      </c>
      <c r="BI123" s="144">
        <f t="shared" ref="BI123:BI144" si="8">IF(N123="nulová",J123,0)</f>
        <v>0</v>
      </c>
      <c r="BJ123" s="13" t="s">
        <v>77</v>
      </c>
      <c r="BK123" s="144">
        <f t="shared" ref="BK123:BK144" si="9">ROUND(I123*H123,2)</f>
        <v>0</v>
      </c>
      <c r="BL123" s="13" t="s">
        <v>118</v>
      </c>
      <c r="BM123" s="143" t="s">
        <v>119</v>
      </c>
    </row>
    <row r="124" spans="1:65" s="2" customFormat="1" ht="24.2" customHeight="1">
      <c r="A124" s="25"/>
      <c r="B124" s="132"/>
      <c r="C124" s="133" t="s">
        <v>120</v>
      </c>
      <c r="D124" s="133" t="s">
        <v>113</v>
      </c>
      <c r="E124" s="134" t="s">
        <v>121</v>
      </c>
      <c r="F124" s="135" t="s">
        <v>122</v>
      </c>
      <c r="G124" s="136" t="s">
        <v>116</v>
      </c>
      <c r="H124" s="137">
        <v>0</v>
      </c>
      <c r="I124" s="138">
        <v>1</v>
      </c>
      <c r="J124" s="138">
        <f t="shared" si="0"/>
        <v>0</v>
      </c>
      <c r="K124" s="135" t="s">
        <v>117</v>
      </c>
      <c r="L124" s="26"/>
      <c r="M124" s="139" t="s">
        <v>1</v>
      </c>
      <c r="N124" s="140" t="s">
        <v>35</v>
      </c>
      <c r="O124" s="141">
        <v>0</v>
      </c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R124" s="143" t="s">
        <v>118</v>
      </c>
      <c r="AT124" s="143" t="s">
        <v>113</v>
      </c>
      <c r="AU124" s="143" t="s">
        <v>77</v>
      </c>
      <c r="AY124" s="13" t="s">
        <v>112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3" t="s">
        <v>77</v>
      </c>
      <c r="BK124" s="144">
        <f t="shared" si="9"/>
        <v>0</v>
      </c>
      <c r="BL124" s="13" t="s">
        <v>118</v>
      </c>
      <c r="BM124" s="143" t="s">
        <v>123</v>
      </c>
    </row>
    <row r="125" spans="1:65" s="2" customFormat="1" ht="24.2" customHeight="1">
      <c r="A125" s="25"/>
      <c r="B125" s="132"/>
      <c r="C125" s="133" t="s">
        <v>124</v>
      </c>
      <c r="D125" s="133" t="s">
        <v>113</v>
      </c>
      <c r="E125" s="134" t="s">
        <v>125</v>
      </c>
      <c r="F125" s="135" t="s">
        <v>126</v>
      </c>
      <c r="G125" s="136" t="s">
        <v>116</v>
      </c>
      <c r="H125" s="137">
        <v>0</v>
      </c>
      <c r="I125" s="138">
        <v>1</v>
      </c>
      <c r="J125" s="138">
        <f t="shared" si="0"/>
        <v>0</v>
      </c>
      <c r="K125" s="135" t="s">
        <v>117</v>
      </c>
      <c r="L125" s="26"/>
      <c r="M125" s="139" t="s">
        <v>1</v>
      </c>
      <c r="N125" s="140" t="s">
        <v>35</v>
      </c>
      <c r="O125" s="141">
        <v>0</v>
      </c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R125" s="143" t="s">
        <v>118</v>
      </c>
      <c r="AT125" s="143" t="s">
        <v>113</v>
      </c>
      <c r="AU125" s="143" t="s">
        <v>77</v>
      </c>
      <c r="AY125" s="13" t="s">
        <v>112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3" t="s">
        <v>77</v>
      </c>
      <c r="BK125" s="144">
        <f t="shared" si="9"/>
        <v>0</v>
      </c>
      <c r="BL125" s="13" t="s">
        <v>118</v>
      </c>
      <c r="BM125" s="143" t="s">
        <v>127</v>
      </c>
    </row>
    <row r="126" spans="1:65" s="2" customFormat="1" ht="33" customHeight="1">
      <c r="A126" s="25"/>
      <c r="B126" s="132"/>
      <c r="C126" s="133" t="s">
        <v>128</v>
      </c>
      <c r="D126" s="133" t="s">
        <v>113</v>
      </c>
      <c r="E126" s="134" t="s">
        <v>129</v>
      </c>
      <c r="F126" s="135" t="s">
        <v>130</v>
      </c>
      <c r="G126" s="136" t="s">
        <v>116</v>
      </c>
      <c r="H126" s="137">
        <v>0</v>
      </c>
      <c r="I126" s="138">
        <v>8.6</v>
      </c>
      <c r="J126" s="138">
        <f t="shared" si="0"/>
        <v>0</v>
      </c>
      <c r="K126" s="135" t="s">
        <v>117</v>
      </c>
      <c r="L126" s="26"/>
      <c r="M126" s="139" t="s">
        <v>1</v>
      </c>
      <c r="N126" s="140" t="s">
        <v>35</v>
      </c>
      <c r="O126" s="141">
        <v>0</v>
      </c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R126" s="143" t="s">
        <v>118</v>
      </c>
      <c r="AT126" s="143" t="s">
        <v>113</v>
      </c>
      <c r="AU126" s="143" t="s">
        <v>77</v>
      </c>
      <c r="AY126" s="13" t="s">
        <v>112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3" t="s">
        <v>77</v>
      </c>
      <c r="BK126" s="144">
        <f t="shared" si="9"/>
        <v>0</v>
      </c>
      <c r="BL126" s="13" t="s">
        <v>118</v>
      </c>
      <c r="BM126" s="143" t="s">
        <v>131</v>
      </c>
    </row>
    <row r="127" spans="1:65" s="2" customFormat="1" ht="33" customHeight="1">
      <c r="A127" s="25"/>
      <c r="B127" s="132"/>
      <c r="C127" s="133" t="s">
        <v>132</v>
      </c>
      <c r="D127" s="133" t="s">
        <v>113</v>
      </c>
      <c r="E127" s="134" t="s">
        <v>133</v>
      </c>
      <c r="F127" s="135" t="s">
        <v>134</v>
      </c>
      <c r="G127" s="136" t="s">
        <v>116</v>
      </c>
      <c r="H127" s="137">
        <v>0</v>
      </c>
      <c r="I127" s="138">
        <v>7.5</v>
      </c>
      <c r="J127" s="138">
        <f t="shared" si="0"/>
        <v>0</v>
      </c>
      <c r="K127" s="135" t="s">
        <v>117</v>
      </c>
      <c r="L127" s="26"/>
      <c r="M127" s="139" t="s">
        <v>1</v>
      </c>
      <c r="N127" s="140" t="s">
        <v>35</v>
      </c>
      <c r="O127" s="141">
        <v>0</v>
      </c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R127" s="143" t="s">
        <v>118</v>
      </c>
      <c r="AT127" s="143" t="s">
        <v>113</v>
      </c>
      <c r="AU127" s="143" t="s">
        <v>77</v>
      </c>
      <c r="AY127" s="13" t="s">
        <v>112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77</v>
      </c>
      <c r="BK127" s="144">
        <f t="shared" si="9"/>
        <v>0</v>
      </c>
      <c r="BL127" s="13" t="s">
        <v>118</v>
      </c>
      <c r="BM127" s="143" t="s">
        <v>135</v>
      </c>
    </row>
    <row r="128" spans="1:65" s="2" customFormat="1" ht="33" customHeight="1">
      <c r="A128" s="25"/>
      <c r="B128" s="132"/>
      <c r="C128" s="133" t="s">
        <v>136</v>
      </c>
      <c r="D128" s="133" t="s">
        <v>113</v>
      </c>
      <c r="E128" s="134" t="s">
        <v>137</v>
      </c>
      <c r="F128" s="135" t="s">
        <v>138</v>
      </c>
      <c r="G128" s="136" t="s">
        <v>116</v>
      </c>
      <c r="H128" s="137">
        <v>0</v>
      </c>
      <c r="I128" s="138">
        <v>6.4</v>
      </c>
      <c r="J128" s="138">
        <f t="shared" si="0"/>
        <v>0</v>
      </c>
      <c r="K128" s="135" t="s">
        <v>117</v>
      </c>
      <c r="L128" s="26"/>
      <c r="M128" s="139" t="s">
        <v>1</v>
      </c>
      <c r="N128" s="140" t="s">
        <v>35</v>
      </c>
      <c r="O128" s="141">
        <v>0</v>
      </c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R128" s="143" t="s">
        <v>118</v>
      </c>
      <c r="AT128" s="143" t="s">
        <v>113</v>
      </c>
      <c r="AU128" s="143" t="s">
        <v>77</v>
      </c>
      <c r="AY128" s="13" t="s">
        <v>112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77</v>
      </c>
      <c r="BK128" s="144">
        <f t="shared" si="9"/>
        <v>0</v>
      </c>
      <c r="BL128" s="13" t="s">
        <v>118</v>
      </c>
      <c r="BM128" s="143" t="s">
        <v>139</v>
      </c>
    </row>
    <row r="129" spans="1:65" s="2" customFormat="1" ht="33" customHeight="1">
      <c r="A129" s="25"/>
      <c r="B129" s="132"/>
      <c r="C129" s="133" t="s">
        <v>140</v>
      </c>
      <c r="D129" s="133" t="s">
        <v>113</v>
      </c>
      <c r="E129" s="134" t="s">
        <v>141</v>
      </c>
      <c r="F129" s="135" t="s">
        <v>142</v>
      </c>
      <c r="G129" s="136" t="s">
        <v>116</v>
      </c>
      <c r="H129" s="137">
        <v>0</v>
      </c>
      <c r="I129" s="138">
        <v>5.5</v>
      </c>
      <c r="J129" s="138">
        <f t="shared" si="0"/>
        <v>0</v>
      </c>
      <c r="K129" s="135" t="s">
        <v>117</v>
      </c>
      <c r="L129" s="26"/>
      <c r="M129" s="139" t="s">
        <v>1</v>
      </c>
      <c r="N129" s="140" t="s">
        <v>35</v>
      </c>
      <c r="O129" s="141">
        <v>0</v>
      </c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R129" s="143" t="s">
        <v>118</v>
      </c>
      <c r="AT129" s="143" t="s">
        <v>113</v>
      </c>
      <c r="AU129" s="143" t="s">
        <v>77</v>
      </c>
      <c r="AY129" s="13" t="s">
        <v>112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77</v>
      </c>
      <c r="BK129" s="144">
        <f t="shared" si="9"/>
        <v>0</v>
      </c>
      <c r="BL129" s="13" t="s">
        <v>118</v>
      </c>
      <c r="BM129" s="143" t="s">
        <v>143</v>
      </c>
    </row>
    <row r="130" spans="1:65" s="2" customFormat="1" ht="33" customHeight="1">
      <c r="A130" s="25"/>
      <c r="B130" s="132"/>
      <c r="C130" s="133" t="s">
        <v>144</v>
      </c>
      <c r="D130" s="133" t="s">
        <v>113</v>
      </c>
      <c r="E130" s="134" t="s">
        <v>145</v>
      </c>
      <c r="F130" s="135" t="s">
        <v>146</v>
      </c>
      <c r="G130" s="136" t="s">
        <v>116</v>
      </c>
      <c r="H130" s="137">
        <v>0</v>
      </c>
      <c r="I130" s="138">
        <v>4.9000000000000004</v>
      </c>
      <c r="J130" s="138">
        <f t="shared" si="0"/>
        <v>0</v>
      </c>
      <c r="K130" s="135" t="s">
        <v>117</v>
      </c>
      <c r="L130" s="26"/>
      <c r="M130" s="139" t="s">
        <v>1</v>
      </c>
      <c r="N130" s="140" t="s">
        <v>35</v>
      </c>
      <c r="O130" s="141">
        <v>0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R130" s="143" t="s">
        <v>118</v>
      </c>
      <c r="AT130" s="143" t="s">
        <v>113</v>
      </c>
      <c r="AU130" s="143" t="s">
        <v>77</v>
      </c>
      <c r="AY130" s="13" t="s">
        <v>112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77</v>
      </c>
      <c r="BK130" s="144">
        <f t="shared" si="9"/>
        <v>0</v>
      </c>
      <c r="BL130" s="13" t="s">
        <v>118</v>
      </c>
      <c r="BM130" s="143" t="s">
        <v>147</v>
      </c>
    </row>
    <row r="131" spans="1:65" s="2" customFormat="1" ht="37.9" customHeight="1">
      <c r="A131" s="25"/>
      <c r="B131" s="132"/>
      <c r="C131" s="133" t="s">
        <v>148</v>
      </c>
      <c r="D131" s="133" t="s">
        <v>113</v>
      </c>
      <c r="E131" s="134" t="s">
        <v>149</v>
      </c>
      <c r="F131" s="135" t="s">
        <v>150</v>
      </c>
      <c r="G131" s="136" t="s">
        <v>116</v>
      </c>
      <c r="H131" s="137">
        <v>0</v>
      </c>
      <c r="I131" s="138">
        <v>3</v>
      </c>
      <c r="J131" s="138">
        <f t="shared" si="0"/>
        <v>0</v>
      </c>
      <c r="K131" s="135" t="s">
        <v>117</v>
      </c>
      <c r="L131" s="26"/>
      <c r="M131" s="139" t="s">
        <v>1</v>
      </c>
      <c r="N131" s="140" t="s">
        <v>35</v>
      </c>
      <c r="O131" s="141">
        <v>0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R131" s="143" t="s">
        <v>118</v>
      </c>
      <c r="AT131" s="143" t="s">
        <v>113</v>
      </c>
      <c r="AU131" s="143" t="s">
        <v>77</v>
      </c>
      <c r="AY131" s="13" t="s">
        <v>112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77</v>
      </c>
      <c r="BK131" s="144">
        <f t="shared" si="9"/>
        <v>0</v>
      </c>
      <c r="BL131" s="13" t="s">
        <v>118</v>
      </c>
      <c r="BM131" s="143" t="s">
        <v>151</v>
      </c>
    </row>
    <row r="132" spans="1:65" s="2" customFormat="1" ht="37.9" customHeight="1">
      <c r="A132" s="25"/>
      <c r="B132" s="132"/>
      <c r="C132" s="133" t="s">
        <v>152</v>
      </c>
      <c r="D132" s="133" t="s">
        <v>113</v>
      </c>
      <c r="E132" s="134" t="s">
        <v>153</v>
      </c>
      <c r="F132" s="135" t="s">
        <v>154</v>
      </c>
      <c r="G132" s="136" t="s">
        <v>116</v>
      </c>
      <c r="H132" s="137">
        <v>0</v>
      </c>
      <c r="I132" s="138">
        <v>3</v>
      </c>
      <c r="J132" s="138">
        <f t="shared" si="0"/>
        <v>0</v>
      </c>
      <c r="K132" s="135" t="s">
        <v>117</v>
      </c>
      <c r="L132" s="26"/>
      <c r="M132" s="139" t="s">
        <v>1</v>
      </c>
      <c r="N132" s="140" t="s">
        <v>35</v>
      </c>
      <c r="O132" s="141">
        <v>0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R132" s="143" t="s">
        <v>118</v>
      </c>
      <c r="AT132" s="143" t="s">
        <v>113</v>
      </c>
      <c r="AU132" s="143" t="s">
        <v>77</v>
      </c>
      <c r="AY132" s="13" t="s">
        <v>112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77</v>
      </c>
      <c r="BK132" s="144">
        <f t="shared" si="9"/>
        <v>0</v>
      </c>
      <c r="BL132" s="13" t="s">
        <v>118</v>
      </c>
      <c r="BM132" s="143" t="s">
        <v>155</v>
      </c>
    </row>
    <row r="133" spans="1:65" s="2" customFormat="1" ht="33" customHeight="1">
      <c r="A133" s="25"/>
      <c r="B133" s="132"/>
      <c r="C133" s="133" t="s">
        <v>156</v>
      </c>
      <c r="D133" s="133" t="s">
        <v>113</v>
      </c>
      <c r="E133" s="134" t="s">
        <v>157</v>
      </c>
      <c r="F133" s="135" t="s">
        <v>158</v>
      </c>
      <c r="G133" s="136" t="s">
        <v>116</v>
      </c>
      <c r="H133" s="137">
        <v>0</v>
      </c>
      <c r="I133" s="138">
        <v>1</v>
      </c>
      <c r="J133" s="138">
        <f t="shared" si="0"/>
        <v>0</v>
      </c>
      <c r="K133" s="135" t="s">
        <v>117</v>
      </c>
      <c r="L133" s="26"/>
      <c r="M133" s="139" t="s">
        <v>1</v>
      </c>
      <c r="N133" s="140" t="s">
        <v>35</v>
      </c>
      <c r="O133" s="141">
        <v>0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R133" s="143" t="s">
        <v>118</v>
      </c>
      <c r="AT133" s="143" t="s">
        <v>113</v>
      </c>
      <c r="AU133" s="143" t="s">
        <v>77</v>
      </c>
      <c r="AY133" s="13" t="s">
        <v>112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77</v>
      </c>
      <c r="BK133" s="144">
        <f t="shared" si="9"/>
        <v>0</v>
      </c>
      <c r="BL133" s="13" t="s">
        <v>118</v>
      </c>
      <c r="BM133" s="143" t="s">
        <v>159</v>
      </c>
    </row>
    <row r="134" spans="1:65" s="2" customFormat="1" ht="16.5" customHeight="1">
      <c r="A134" s="25"/>
      <c r="B134" s="132"/>
      <c r="C134" s="133" t="s">
        <v>160</v>
      </c>
      <c r="D134" s="133" t="s">
        <v>113</v>
      </c>
      <c r="E134" s="134" t="s">
        <v>161</v>
      </c>
      <c r="F134" s="135" t="s">
        <v>162</v>
      </c>
      <c r="G134" s="136" t="s">
        <v>116</v>
      </c>
      <c r="H134" s="137">
        <v>0</v>
      </c>
      <c r="I134" s="138">
        <v>0.4</v>
      </c>
      <c r="J134" s="138">
        <f t="shared" si="0"/>
        <v>0</v>
      </c>
      <c r="K134" s="135" t="s">
        <v>117</v>
      </c>
      <c r="L134" s="26"/>
      <c r="M134" s="139" t="s">
        <v>1</v>
      </c>
      <c r="N134" s="140" t="s">
        <v>35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R134" s="143" t="s">
        <v>118</v>
      </c>
      <c r="AT134" s="143" t="s">
        <v>113</v>
      </c>
      <c r="AU134" s="143" t="s">
        <v>77</v>
      </c>
      <c r="AY134" s="13" t="s">
        <v>112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77</v>
      </c>
      <c r="BK134" s="144">
        <f t="shared" si="9"/>
        <v>0</v>
      </c>
      <c r="BL134" s="13" t="s">
        <v>118</v>
      </c>
      <c r="BM134" s="143" t="s">
        <v>163</v>
      </c>
    </row>
    <row r="135" spans="1:65" s="2" customFormat="1" ht="21.75" customHeight="1">
      <c r="A135" s="25"/>
      <c r="B135" s="132"/>
      <c r="C135" s="133" t="s">
        <v>164</v>
      </c>
      <c r="D135" s="133" t="s">
        <v>113</v>
      </c>
      <c r="E135" s="134" t="s">
        <v>165</v>
      </c>
      <c r="F135" s="135" t="s">
        <v>166</v>
      </c>
      <c r="G135" s="136" t="s">
        <v>116</v>
      </c>
      <c r="H135" s="137">
        <v>0</v>
      </c>
      <c r="I135" s="138">
        <v>1</v>
      </c>
      <c r="J135" s="138">
        <f t="shared" si="0"/>
        <v>0</v>
      </c>
      <c r="K135" s="135" t="s">
        <v>117</v>
      </c>
      <c r="L135" s="26"/>
      <c r="M135" s="139" t="s">
        <v>1</v>
      </c>
      <c r="N135" s="140" t="s">
        <v>35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R135" s="143" t="s">
        <v>118</v>
      </c>
      <c r="AT135" s="143" t="s">
        <v>113</v>
      </c>
      <c r="AU135" s="143" t="s">
        <v>77</v>
      </c>
      <c r="AY135" s="13" t="s">
        <v>112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77</v>
      </c>
      <c r="BK135" s="144">
        <f t="shared" si="9"/>
        <v>0</v>
      </c>
      <c r="BL135" s="13" t="s">
        <v>118</v>
      </c>
      <c r="BM135" s="143" t="s">
        <v>167</v>
      </c>
    </row>
    <row r="136" spans="1:65" s="2" customFormat="1" ht="21.75" customHeight="1">
      <c r="A136" s="25"/>
      <c r="B136" s="132"/>
      <c r="C136" s="133" t="s">
        <v>168</v>
      </c>
      <c r="D136" s="133" t="s">
        <v>113</v>
      </c>
      <c r="E136" s="134" t="s">
        <v>169</v>
      </c>
      <c r="F136" s="135" t="s">
        <v>170</v>
      </c>
      <c r="G136" s="136" t="s">
        <v>116</v>
      </c>
      <c r="H136" s="137">
        <v>0</v>
      </c>
      <c r="I136" s="138">
        <v>2.2000000000000002</v>
      </c>
      <c r="J136" s="138">
        <f t="shared" si="0"/>
        <v>0</v>
      </c>
      <c r="K136" s="135" t="s">
        <v>117</v>
      </c>
      <c r="L136" s="26"/>
      <c r="M136" s="139" t="s">
        <v>1</v>
      </c>
      <c r="N136" s="140" t="s">
        <v>35</v>
      </c>
      <c r="O136" s="141">
        <v>0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R136" s="143" t="s">
        <v>118</v>
      </c>
      <c r="AT136" s="143" t="s">
        <v>113</v>
      </c>
      <c r="AU136" s="143" t="s">
        <v>77</v>
      </c>
      <c r="AY136" s="13" t="s">
        <v>112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77</v>
      </c>
      <c r="BK136" s="144">
        <f t="shared" si="9"/>
        <v>0</v>
      </c>
      <c r="BL136" s="13" t="s">
        <v>118</v>
      </c>
      <c r="BM136" s="143" t="s">
        <v>171</v>
      </c>
    </row>
    <row r="137" spans="1:65" s="2" customFormat="1" ht="16.5" customHeight="1">
      <c r="A137" s="25"/>
      <c r="B137" s="132"/>
      <c r="C137" s="133" t="s">
        <v>172</v>
      </c>
      <c r="D137" s="133" t="s">
        <v>113</v>
      </c>
      <c r="E137" s="134" t="s">
        <v>173</v>
      </c>
      <c r="F137" s="135" t="s">
        <v>174</v>
      </c>
      <c r="G137" s="136" t="s">
        <v>116</v>
      </c>
      <c r="H137" s="137">
        <v>0</v>
      </c>
      <c r="I137" s="138">
        <v>1.5</v>
      </c>
      <c r="J137" s="138">
        <f t="shared" si="0"/>
        <v>0</v>
      </c>
      <c r="K137" s="135" t="s">
        <v>117</v>
      </c>
      <c r="L137" s="26"/>
      <c r="M137" s="139" t="s">
        <v>1</v>
      </c>
      <c r="N137" s="140" t="s">
        <v>35</v>
      </c>
      <c r="O137" s="141">
        <v>0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R137" s="143" t="s">
        <v>118</v>
      </c>
      <c r="AT137" s="143" t="s">
        <v>113</v>
      </c>
      <c r="AU137" s="143" t="s">
        <v>77</v>
      </c>
      <c r="AY137" s="13" t="s">
        <v>112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77</v>
      </c>
      <c r="BK137" s="144">
        <f t="shared" si="9"/>
        <v>0</v>
      </c>
      <c r="BL137" s="13" t="s">
        <v>118</v>
      </c>
      <c r="BM137" s="143" t="s">
        <v>175</v>
      </c>
    </row>
    <row r="138" spans="1:65" s="2" customFormat="1" ht="21.75" customHeight="1">
      <c r="A138" s="25"/>
      <c r="B138" s="132"/>
      <c r="C138" s="133" t="s">
        <v>176</v>
      </c>
      <c r="D138" s="133" t="s">
        <v>113</v>
      </c>
      <c r="E138" s="134" t="s">
        <v>177</v>
      </c>
      <c r="F138" s="135" t="s">
        <v>178</v>
      </c>
      <c r="G138" s="136" t="s">
        <v>116</v>
      </c>
      <c r="H138" s="137">
        <v>0</v>
      </c>
      <c r="I138" s="138">
        <v>1</v>
      </c>
      <c r="J138" s="138">
        <f t="shared" si="0"/>
        <v>0</v>
      </c>
      <c r="K138" s="135" t="s">
        <v>117</v>
      </c>
      <c r="L138" s="26"/>
      <c r="M138" s="139" t="s">
        <v>1</v>
      </c>
      <c r="N138" s="140" t="s">
        <v>35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R138" s="143" t="s">
        <v>118</v>
      </c>
      <c r="AT138" s="143" t="s">
        <v>113</v>
      </c>
      <c r="AU138" s="143" t="s">
        <v>77</v>
      </c>
      <c r="AY138" s="13" t="s">
        <v>112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77</v>
      </c>
      <c r="BK138" s="144">
        <f t="shared" si="9"/>
        <v>0</v>
      </c>
      <c r="BL138" s="13" t="s">
        <v>118</v>
      </c>
      <c r="BM138" s="143" t="s">
        <v>179</v>
      </c>
    </row>
    <row r="139" spans="1:65" s="2" customFormat="1" ht="16.5" customHeight="1">
      <c r="A139" s="25"/>
      <c r="B139" s="132"/>
      <c r="C139" s="133" t="s">
        <v>180</v>
      </c>
      <c r="D139" s="133" t="s">
        <v>113</v>
      </c>
      <c r="E139" s="134" t="s">
        <v>181</v>
      </c>
      <c r="F139" s="135" t="s">
        <v>182</v>
      </c>
      <c r="G139" s="136" t="s">
        <v>183</v>
      </c>
      <c r="H139" s="137">
        <v>0</v>
      </c>
      <c r="I139" s="190">
        <v>0</v>
      </c>
      <c r="J139" s="138">
        <f t="shared" si="0"/>
        <v>0</v>
      </c>
      <c r="K139" s="135" t="s">
        <v>117</v>
      </c>
      <c r="L139" s="26"/>
      <c r="M139" s="139" t="s">
        <v>1</v>
      </c>
      <c r="N139" s="140" t="s">
        <v>35</v>
      </c>
      <c r="O139" s="141">
        <v>0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R139" s="143" t="s">
        <v>118</v>
      </c>
      <c r="AT139" s="143" t="s">
        <v>113</v>
      </c>
      <c r="AU139" s="143" t="s">
        <v>77</v>
      </c>
      <c r="AY139" s="13" t="s">
        <v>112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77</v>
      </c>
      <c r="BK139" s="144">
        <f t="shared" si="9"/>
        <v>0</v>
      </c>
      <c r="BL139" s="13" t="s">
        <v>118</v>
      </c>
      <c r="BM139" s="143" t="s">
        <v>184</v>
      </c>
    </row>
    <row r="140" spans="1:65" s="2" customFormat="1" ht="37.9" customHeight="1">
      <c r="A140" s="25"/>
      <c r="B140" s="132"/>
      <c r="C140" s="133" t="s">
        <v>185</v>
      </c>
      <c r="D140" s="133" t="s">
        <v>113</v>
      </c>
      <c r="E140" s="134" t="s">
        <v>186</v>
      </c>
      <c r="F140" s="135" t="s">
        <v>187</v>
      </c>
      <c r="G140" s="136" t="s">
        <v>116</v>
      </c>
      <c r="H140" s="137">
        <v>0</v>
      </c>
      <c r="I140" s="138">
        <v>5</v>
      </c>
      <c r="J140" s="138">
        <f t="shared" si="0"/>
        <v>0</v>
      </c>
      <c r="K140" s="135" t="s">
        <v>117</v>
      </c>
      <c r="L140" s="26"/>
      <c r="M140" s="139" t="s">
        <v>1</v>
      </c>
      <c r="N140" s="140" t="s">
        <v>35</v>
      </c>
      <c r="O140" s="141">
        <v>0</v>
      </c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R140" s="143" t="s">
        <v>118</v>
      </c>
      <c r="AT140" s="143" t="s">
        <v>113</v>
      </c>
      <c r="AU140" s="143" t="s">
        <v>77</v>
      </c>
      <c r="AY140" s="13" t="s">
        <v>112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77</v>
      </c>
      <c r="BK140" s="144">
        <f t="shared" si="9"/>
        <v>0</v>
      </c>
      <c r="BL140" s="13" t="s">
        <v>118</v>
      </c>
      <c r="BM140" s="143" t="s">
        <v>188</v>
      </c>
    </row>
    <row r="141" spans="1:65" s="2" customFormat="1" ht="44.25" customHeight="1">
      <c r="A141" s="25"/>
      <c r="B141" s="132"/>
      <c r="C141" s="133" t="s">
        <v>189</v>
      </c>
      <c r="D141" s="133" t="s">
        <v>113</v>
      </c>
      <c r="E141" s="134" t="s">
        <v>190</v>
      </c>
      <c r="F141" s="135" t="s">
        <v>191</v>
      </c>
      <c r="G141" s="136" t="s">
        <v>116</v>
      </c>
      <c r="H141" s="137">
        <v>0</v>
      </c>
      <c r="I141" s="138">
        <v>15</v>
      </c>
      <c r="J141" s="138">
        <f t="shared" si="0"/>
        <v>0</v>
      </c>
      <c r="K141" s="135" t="s">
        <v>117</v>
      </c>
      <c r="L141" s="26"/>
      <c r="M141" s="139" t="s">
        <v>1</v>
      </c>
      <c r="N141" s="140" t="s">
        <v>35</v>
      </c>
      <c r="O141" s="141">
        <v>0</v>
      </c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R141" s="143" t="s">
        <v>118</v>
      </c>
      <c r="AT141" s="143" t="s">
        <v>113</v>
      </c>
      <c r="AU141" s="143" t="s">
        <v>77</v>
      </c>
      <c r="AY141" s="13" t="s">
        <v>112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77</v>
      </c>
      <c r="BK141" s="144">
        <f t="shared" si="9"/>
        <v>0</v>
      </c>
      <c r="BL141" s="13" t="s">
        <v>118</v>
      </c>
      <c r="BM141" s="143" t="s">
        <v>192</v>
      </c>
    </row>
    <row r="142" spans="1:65" s="2" customFormat="1" ht="37.9" customHeight="1">
      <c r="A142" s="25"/>
      <c r="B142" s="132"/>
      <c r="C142" s="133" t="s">
        <v>193</v>
      </c>
      <c r="D142" s="133" t="s">
        <v>113</v>
      </c>
      <c r="E142" s="134" t="s">
        <v>194</v>
      </c>
      <c r="F142" s="135" t="s">
        <v>195</v>
      </c>
      <c r="G142" s="136" t="s">
        <v>116</v>
      </c>
      <c r="H142" s="137">
        <v>0</v>
      </c>
      <c r="I142" s="138">
        <v>5.3</v>
      </c>
      <c r="J142" s="138">
        <f t="shared" si="0"/>
        <v>0</v>
      </c>
      <c r="K142" s="135" t="s">
        <v>117</v>
      </c>
      <c r="L142" s="26"/>
      <c r="M142" s="139" t="s">
        <v>1</v>
      </c>
      <c r="N142" s="140" t="s">
        <v>35</v>
      </c>
      <c r="O142" s="141">
        <v>0</v>
      </c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R142" s="143" t="s">
        <v>118</v>
      </c>
      <c r="AT142" s="143" t="s">
        <v>113</v>
      </c>
      <c r="AU142" s="143" t="s">
        <v>77</v>
      </c>
      <c r="AY142" s="13" t="s">
        <v>112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77</v>
      </c>
      <c r="BK142" s="144">
        <f t="shared" si="9"/>
        <v>0</v>
      </c>
      <c r="BL142" s="13" t="s">
        <v>118</v>
      </c>
      <c r="BM142" s="143" t="s">
        <v>196</v>
      </c>
    </row>
    <row r="143" spans="1:65" s="2" customFormat="1" ht="37.9" customHeight="1">
      <c r="A143" s="25"/>
      <c r="B143" s="132"/>
      <c r="C143" s="133" t="s">
        <v>197</v>
      </c>
      <c r="D143" s="133" t="s">
        <v>113</v>
      </c>
      <c r="E143" s="134" t="s">
        <v>198</v>
      </c>
      <c r="F143" s="135" t="s">
        <v>199</v>
      </c>
      <c r="G143" s="136" t="s">
        <v>116</v>
      </c>
      <c r="H143" s="137">
        <v>0</v>
      </c>
      <c r="I143" s="138">
        <v>15.9</v>
      </c>
      <c r="J143" s="138">
        <f t="shared" si="0"/>
        <v>0</v>
      </c>
      <c r="K143" s="135" t="s">
        <v>117</v>
      </c>
      <c r="L143" s="26"/>
      <c r="M143" s="139" t="s">
        <v>1</v>
      </c>
      <c r="N143" s="140" t="s">
        <v>35</v>
      </c>
      <c r="O143" s="141">
        <v>0</v>
      </c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R143" s="143" t="s">
        <v>118</v>
      </c>
      <c r="AT143" s="143" t="s">
        <v>113</v>
      </c>
      <c r="AU143" s="143" t="s">
        <v>77</v>
      </c>
      <c r="AY143" s="13" t="s">
        <v>112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77</v>
      </c>
      <c r="BK143" s="144">
        <f t="shared" si="9"/>
        <v>0</v>
      </c>
      <c r="BL143" s="13" t="s">
        <v>118</v>
      </c>
      <c r="BM143" s="143" t="s">
        <v>200</v>
      </c>
    </row>
    <row r="144" spans="1:65" s="2" customFormat="1" ht="24.2" customHeight="1">
      <c r="A144" s="25"/>
      <c r="B144" s="132"/>
      <c r="C144" s="133" t="s">
        <v>201</v>
      </c>
      <c r="D144" s="133" t="s">
        <v>113</v>
      </c>
      <c r="E144" s="134" t="s">
        <v>202</v>
      </c>
      <c r="F144" s="135" t="s">
        <v>203</v>
      </c>
      <c r="G144" s="136" t="s">
        <v>116</v>
      </c>
      <c r="H144" s="137">
        <v>0</v>
      </c>
      <c r="I144" s="138">
        <v>2</v>
      </c>
      <c r="J144" s="138">
        <f t="shared" si="0"/>
        <v>0</v>
      </c>
      <c r="K144" s="135" t="s">
        <v>1</v>
      </c>
      <c r="L144" s="26"/>
      <c r="M144" s="145" t="s">
        <v>1</v>
      </c>
      <c r="N144" s="146" t="s">
        <v>35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R144" s="143" t="s">
        <v>118</v>
      </c>
      <c r="AT144" s="143" t="s">
        <v>113</v>
      </c>
      <c r="AU144" s="143" t="s">
        <v>77</v>
      </c>
      <c r="AY144" s="13" t="s">
        <v>112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77</v>
      </c>
      <c r="BK144" s="144">
        <f t="shared" si="9"/>
        <v>0</v>
      </c>
      <c r="BL144" s="13" t="s">
        <v>118</v>
      </c>
      <c r="BM144" s="143" t="s">
        <v>204</v>
      </c>
    </row>
    <row r="145" spans="1:31" s="2" customFormat="1" ht="6.95" customHeight="1">
      <c r="A145" s="25"/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6"/>
      <c r="M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</row>
  </sheetData>
  <autoFilter ref="C120:K144" xr:uid="{00000000-0009-0000-0000-000001000000}"/>
  <mergeCells count="11">
    <mergeCell ref="L2:V2"/>
    <mergeCell ref="E87:H87"/>
    <mergeCell ref="E89:H89"/>
    <mergeCell ref="E109:H109"/>
    <mergeCell ref="E111:H111"/>
    <mergeCell ref="E113:H113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3 - SEE - VON</vt:lpstr>
      <vt:lpstr>'3 - SEE - VON'!Názvy_tisku</vt:lpstr>
      <vt:lpstr>'Rekapitulace stavby'!Názvy_tisku</vt:lpstr>
      <vt:lpstr>'3 - SEE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Jilich Radek</dc:creator>
  <cp:lastModifiedBy>Jilich Radek</cp:lastModifiedBy>
  <dcterms:created xsi:type="dcterms:W3CDTF">2023-07-12T10:18:21Z</dcterms:created>
  <dcterms:modified xsi:type="dcterms:W3CDTF">2023-07-12T11:17:58Z</dcterms:modified>
</cp:coreProperties>
</file>