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2 - Soupis položek ST 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2 - Soupis položek ST ...'!$C$78:$K$159</definedName>
    <definedName name="_xlnm.Print_Area" localSheetId="1">'SO 2 - Soupis položek ST ...'!$C$66:$J$159</definedName>
    <definedName name="_xlnm.Print_Titles" localSheetId="1">'SO 2 - Soupis položek ST ...'!$78:$78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55"/>
  <c r="J17"/>
  <c r="J12"/>
  <c r="J73"/>
  <c r="E7"/>
  <c r="E48"/>
  <c i="1" r="L50"/>
  <c r="AM50"/>
  <c r="AM49"/>
  <c r="L49"/>
  <c r="AM47"/>
  <c r="L47"/>
  <c r="L45"/>
  <c r="L44"/>
  <c i="2" r="BK148"/>
  <c r="BK80"/>
  <c r="J116"/>
  <c r="BK136"/>
  <c r="J128"/>
  <c r="BK84"/>
  <c r="BK116"/>
  <c r="BK96"/>
  <c r="J80"/>
  <c r="J86"/>
  <c r="J118"/>
  <c r="BK98"/>
  <c r="BK146"/>
  <c r="BK124"/>
  <c r="J84"/>
  <c r="BK150"/>
  <c r="BK126"/>
  <c r="J100"/>
  <c r="J150"/>
  <c r="BK144"/>
  <c r="BK100"/>
  <c i="1" r="AS54"/>
  <c i="2" r="J148"/>
  <c r="J122"/>
  <c r="J140"/>
  <c r="J132"/>
  <c r="BK118"/>
  <c r="J34"/>
  <c r="BK154"/>
  <c r="BK132"/>
  <c r="BK94"/>
  <c r="BK158"/>
  <c r="J144"/>
  <c r="BK112"/>
  <c r="J146"/>
  <c r="BK134"/>
  <c r="J130"/>
  <c r="J98"/>
  <c r="BK82"/>
  <c r="BK88"/>
  <c r="J134"/>
  <c r="BK92"/>
  <c r="BK156"/>
  <c r="J138"/>
  <c r="BK90"/>
  <c r="BK152"/>
  <c r="BK128"/>
  <c r="J104"/>
  <c r="J96"/>
  <c r="BK120"/>
  <c r="J158"/>
  <c r="BK140"/>
  <c r="BK104"/>
  <c r="J156"/>
  <c r="J142"/>
  <c r="J110"/>
  <c r="J114"/>
  <c r="J112"/>
  <c r="J152"/>
  <c r="BK142"/>
  <c r="BK108"/>
  <c r="J154"/>
  <c r="J124"/>
  <c r="J102"/>
  <c r="BK138"/>
  <c r="BK130"/>
  <c r="BK110"/>
  <c r="J126"/>
  <c r="BK102"/>
  <c r="BK86"/>
  <c r="J90"/>
  <c r="J136"/>
  <c r="BK114"/>
  <c r="J94"/>
  <c r="J120"/>
  <c r="J106"/>
  <c r="BK122"/>
  <c r="J92"/>
  <c r="J108"/>
  <c r="J82"/>
  <c r="BK106"/>
  <c r="J88"/>
  <c l="1" r="BK79"/>
  <c r="J79"/>
  <c r="T79"/>
  <c r="P79"/>
  <c i="1" r="AU55"/>
  <c i="2" r="R79"/>
  <c r="BE86"/>
  <c r="BE102"/>
  <c r="BE110"/>
  <c r="BE116"/>
  <c r="J52"/>
  <c r="F76"/>
  <c r="BE80"/>
  <c r="BE100"/>
  <c r="J54"/>
  <c r="E69"/>
  <c r="BE84"/>
  <c r="BE90"/>
  <c r="BE94"/>
  <c r="BE104"/>
  <c r="BE112"/>
  <c r="BE118"/>
  <c r="BE124"/>
  <c r="BE128"/>
  <c r="BE130"/>
  <c r="BE92"/>
  <c r="BE126"/>
  <c r="BE142"/>
  <c r="BE88"/>
  <c r="BE96"/>
  <c r="BE98"/>
  <c r="BE106"/>
  <c r="BE108"/>
  <c r="BE114"/>
  <c r="BE132"/>
  <c r="BE134"/>
  <c r="BE138"/>
  <c r="BE144"/>
  <c r="BE150"/>
  <c r="BE156"/>
  <c r="BE82"/>
  <c r="BE120"/>
  <c r="BE122"/>
  <c r="BE136"/>
  <c r="BE140"/>
  <c r="BE146"/>
  <c r="BE148"/>
  <c r="BE152"/>
  <c r="BE154"/>
  <c r="BE158"/>
  <c i="1" r="AW55"/>
  <c i="2" r="J30"/>
  <c r="F35"/>
  <c i="1" r="BB55"/>
  <c r="BB54"/>
  <c r="W31"/>
  <c i="2" r="F34"/>
  <c i="1" r="BA55"/>
  <c r="BA54"/>
  <c r="W30"/>
  <c r="AU54"/>
  <c i="2" r="F37"/>
  <c i="1" r="BD55"/>
  <c r="BD54"/>
  <c r="W33"/>
  <c i="2" r="F36"/>
  <c i="1" r="BC55"/>
  <c r="BC54"/>
  <c r="AY54"/>
  <c l="1" r="AG55"/>
  <c i="2" r="J59"/>
  <c i="1" r="AG54"/>
  <c r="AK26"/>
  <c r="AX54"/>
  <c i="2" r="J33"/>
  <c i="1" r="AV55"/>
  <c r="AT55"/>
  <c r="AN55"/>
  <c r="AW54"/>
  <c r="AK30"/>
  <c i="2" r="F33"/>
  <c i="1" r="AZ55"/>
  <c r="AZ54"/>
  <c r="AV54"/>
  <c r="AK29"/>
  <c r="W32"/>
  <c l="1" r="AK35"/>
  <c i="2" r="J39"/>
  <c i="1"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<sst xmlns="http://schemas.openxmlformats.org/spreadsheetml/2006/main">
  <si>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</si>
  <si>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</si>
  <si>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</si>
  <si>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</si>
  <si>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</si>
  <si>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{69add07a-3394-470d-9c0d-ab72e21b454b}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</si>
  <si>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</si>
  <si>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</si>
  <si>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</si>
  <si>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</si>
  <si>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</si>
  <si>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</si>
  <si>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</si>
  <si>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</si>
  <si>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65423068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</si>
  <si>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</si>
  <si>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</si>
  <si>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vyšší a nižší zeleně v obvodu OŘ Plzeň 2024 -2026</t>
  </si>
  <si>
    <t>KSO:</t>
  </si>
  <si>
    <t>824 1</t>
  </si>
  <si>
    <t>CC-CZ:</t>
  </si>
  <si>
    <t>212</t>
  </si>
  <si>
    <t>Místo:</t>
  </si>
  <si>
    <t>OŘ Plzeň, ST České Budějovice</t>
  </si>
  <si>
    <t>Datum:</t>
  </si>
  <si>
    <t>11. 9. 2023</t>
  </si>
  <si>
    <t>CZ-CPV:</t>
  </si>
  <si>
    <t>50225000-8</t>
  </si>
  <si>
    <t>CZ-CPA:</t>
  </si>
  <si>
    <t>42.12.10</t>
  </si>
  <si>
    <t>Zadavatel:</t>
  </si>
  <si>
    <t>IČ:</t>
  </si>
  <si>
    <t>70994234</t>
  </si>
  <si>
    <t>Správa železnic, státní organizace, OŘ Plzeň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</si>
  <si>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</si>
  <si>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</si>
  <si>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</si>
  <si>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</si>
  <si>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</si>
  <si>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</si>
  <si>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</si>
  <si>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</si>
  <si>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</si>
  <si>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</si>
  <si>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</si>
  <si>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</si>
  <si>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</si>
  <si>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</si>
  <si>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</si>
  <si>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</si>
  <si>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</si>
  <si>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</si>
  <si>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</si>
  <si>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</si>
  <si>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</si>
  <si>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</si>
  <si>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</si>
  <si>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</si>
  <si>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</si>
  <si>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</si>
  <si>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</si>
  <si>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</si>
  <si>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</si>
  <si>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</si>
  <si>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</si>
  <si>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</si>
  <si>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</si>
  <si>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</si>
  <si>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</si>
  <si>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</si>
  <si>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</si>
  <si>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</si>
  <si>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</si>
  <si>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</si>
  <si>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</si>
  <si>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</si>
  <si>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</si>
  <si>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</si>
  <si>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</si>
  <si>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</si>
  <si>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</si>
  <si>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</si>
  <si>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</si>
  <si>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</si>
  <si>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</si>
  <si>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2</t>
  </si>
  <si>
    <t>Soupis položek ST České Budějovice - předpokládané množství</t>
  </si>
  <si>
    <t>STA</t>
  </si>
  <si>
    <t>1</t>
  </si>
  <si>
    <t>{49f41890-c988-407a-a01f-344257496c9e}</t>
  </si>
  <si>
    <t>2</t>
  </si>
  <si>
    <t>KRYCÍ LIST SOUPISU PRACÍ</t>
  </si>
  <si>
    <t>Objekt:</t>
  </si>
  <si>
    <t>SO 2 - Soupis položek ST České Budějovice - předpokládané množství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</si>
  <si>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</si>
  <si>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</si>
  <si>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</si>
  <si>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</si>
  <si>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</si>
  <si>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</si>
  <si>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</si>
  <si>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</si>
  <si>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</si>
  <si>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</si>
  <si>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</si>
  <si>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</si>
  <si>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</si>
  <si>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</si>
  <si>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</si>
  <si>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</si>
  <si>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</si>
  <si>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</si>
  <si>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</si>
  <si>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</si>
  <si>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</si>
  <si>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4</t>
  </si>
  <si>
    <t>ROZPOCET</t>
  </si>
  <si>
    <t>467871427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</si>
  <si>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</si>
  <si>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</si>
  <si>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</si>
  <si>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</si>
  <si>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-205741030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</si>
  <si>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</si>
  <si>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3</t>
  </si>
  <si>
    <t>5904010010</t>
  </si>
  <si>
    <t>Odklizení travního porostu ručně</t>
  </si>
  <si>
    <t>-821085167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</si>
  <si>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</si>
  <si>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</si>
  <si>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</si>
  <si>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-1033571447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</si>
  <si>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</si>
  <si>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</t>
  </si>
  <si>
    <t>5904020020</t>
  </si>
  <si>
    <t>Vyřezání křovin porost řídký 1 až 5 kusů stonků na m2 plochy sklon terénu přes 1:2</t>
  </si>
  <si>
    <t>-739682798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</si>
  <si>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</si>
  <si>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6</t>
  </si>
  <si>
    <t>5904020110</t>
  </si>
  <si>
    <t>Vyřezání křovin porost hustý 6 a více kusů stonků na m2 plochy sklon terénu do 1:2</t>
  </si>
  <si>
    <t>-138108085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</si>
  <si>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</si>
  <si>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7</t>
  </si>
  <si>
    <t>5904020120</t>
  </si>
  <si>
    <t>Vyřezání křovin porost hustý 6 a více kusů stonků na m2 plochy sklon terénu přes 1:2</t>
  </si>
  <si>
    <t>1794386100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</si>
  <si>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</si>
  <si>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8</t>
  </si>
  <si>
    <t>5904035010</t>
  </si>
  <si>
    <t>Kácení stromů se sklonem terénu do 1:2 obvodem kmene od 31 do 63 cm</t>
  </si>
  <si>
    <t>kus</t>
  </si>
  <si>
    <t>1285302037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</si>
  <si>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</si>
  <si>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9</t>
  </si>
  <si>
    <t>5904035020</t>
  </si>
  <si>
    <t>Kácení stromů se sklonem terénu do 1:2 obvodem kmene přes 63 do 80 cm</t>
  </si>
  <si>
    <t>-966347130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</si>
  <si>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</si>
  <si>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10</t>
  </si>
  <si>
    <t>5904035030</t>
  </si>
  <si>
    <t>Kácení stromů se sklonem terénu do 1:2 obvodem kmene přes 80 do 157 cm</t>
  </si>
  <si>
    <t>-2066959808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</si>
  <si>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</si>
  <si>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11</t>
  </si>
  <si>
    <t>5904035040</t>
  </si>
  <si>
    <t>Kácení stromů se sklonem terénu do 1:2 obvodem kmene přes 157 do 220 cm</t>
  </si>
  <si>
    <t>-613190114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</si>
  <si>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</si>
  <si>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12</t>
  </si>
  <si>
    <t>5904035050</t>
  </si>
  <si>
    <t>Kácení stromů se sklonem terénu do 1:2 obvodem kmene přes 220 do 283 cm</t>
  </si>
  <si>
    <t>146923736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</si>
  <si>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</si>
  <si>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13</t>
  </si>
  <si>
    <t>5904035060</t>
  </si>
  <si>
    <t>Kácení stromů se sklonem terénu do 1:2 obvodem kmene přes 283 cm</t>
  </si>
  <si>
    <t>718605893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</si>
  <si>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</si>
  <si>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14</t>
  </si>
  <si>
    <t>5904035110</t>
  </si>
  <si>
    <t>Kácení stromů se sklonem terénu přes 1:2 obvodem kmene od 31 do 63 cm</t>
  </si>
  <si>
    <t>1899612699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</si>
  <si>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</si>
  <si>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</si>
  <si>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</si>
  <si>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-1342014386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</si>
  <si>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</si>
  <si>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16</t>
  </si>
  <si>
    <t>5904035130</t>
  </si>
  <si>
    <t>Kácení stromů se sklonem terénu přes 1:2 obvodem kmene přes 80 do 157 cm</t>
  </si>
  <si>
    <t>2092001641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</si>
  <si>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</si>
  <si>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17</t>
  </si>
  <si>
    <t>5904035140</t>
  </si>
  <si>
    <t>Kácení stromů se sklonem terénu přes 1:2 obvodem kmene přes 157 do 220 cm</t>
  </si>
  <si>
    <t>-1051906430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</si>
  <si>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</si>
  <si>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18</t>
  </si>
  <si>
    <t>5904035150</t>
  </si>
  <si>
    <t>Kácení stromů se sklonem terénu přes 1:2 obvodem kmene přes 220 do 283 cm</t>
  </si>
  <si>
    <t>1538138449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</si>
  <si>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</si>
  <si>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</t>
  </si>
  <si>
    <t>5904035160</t>
  </si>
  <si>
    <t>Kácení stromů se sklonem terénu přes 1:2 obvodem kmene přes 283 cm</t>
  </si>
  <si>
    <t>1315393115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</si>
  <si>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</si>
  <si>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20</t>
  </si>
  <si>
    <t>5904040210</t>
  </si>
  <si>
    <t>Rizikové kácení stromů jehličnatých se sklonem terénu do 1:2 obvodem kmene od 31 do 63 cm</t>
  </si>
  <si>
    <t>-473996845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</si>
  <si>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</si>
  <si>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5904040220</t>
  </si>
  <si>
    <t>Rizikové kácení stromů jehličnatých se sklonem terénu do 1:2 obvodem kmene přes 63 do 80 cm</t>
  </si>
  <si>
    <t>-469876646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</si>
  <si>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</si>
  <si>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22</t>
  </si>
  <si>
    <t>5904040230</t>
  </si>
  <si>
    <t>Rizikové kácení stromů jehličnatých se sklonem terénu do 1:2 obvodem kmene přes 80 do 157 cm</t>
  </si>
  <si>
    <t>82105935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</si>
  <si>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</si>
  <si>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23</t>
  </si>
  <si>
    <t>5904040240</t>
  </si>
  <si>
    <t>Rizikové kácení stromů jehličnatých se sklonem terénu do 1:2 obvodem kmene přes 157 do 220 cm</t>
  </si>
  <si>
    <t>1283090662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</si>
  <si>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</si>
  <si>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24</t>
  </si>
  <si>
    <t>5904040250</t>
  </si>
  <si>
    <t>Rizikové kácení stromů jehličnatých se sklonem terénu do 1:2 obvodem kmene přes 220 do 283 cm</t>
  </si>
  <si>
    <t>1757688095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</si>
  <si>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</si>
  <si>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25</t>
  </si>
  <si>
    <t>5904040310</t>
  </si>
  <si>
    <t>Rizikové kácení stromů jehličnatých se sklonem terénu přes 1:2 obvodem kmene od 31 do 63 cm</t>
  </si>
  <si>
    <t>-892804893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</si>
  <si>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</si>
  <si>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26</t>
  </si>
  <si>
    <t>5904040320</t>
  </si>
  <si>
    <t>Rizikové kácení stromů jehličnatých se sklonem terénu přes 1:2 obvodem kmene přes 63 do 80 cm</t>
  </si>
  <si>
    <t>11108446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</si>
  <si>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</si>
  <si>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27</t>
  </si>
  <si>
    <t>5904040330</t>
  </si>
  <si>
    <t>Rizikové kácení stromů jehličnatých se sklonem terénu přes 1:2 obvodem kmene přes 80 do 157 cm</t>
  </si>
  <si>
    <t>263180714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</si>
  <si>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</si>
  <si>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28</t>
  </si>
  <si>
    <t>5904040340</t>
  </si>
  <si>
    <t>Rizikové kácení stromů jehličnatých se sklonem terénu přes 1:2 obvodem kmene přes 157 do 220 cm</t>
  </si>
  <si>
    <t>883221428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</si>
  <si>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</si>
  <si>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29</t>
  </si>
  <si>
    <t>5904040350</t>
  </si>
  <si>
    <t>Rizikové kácení stromů jehličnatých se sklonem terénu přes 1:2 obvodem kmene přes 220 do 283 cm</t>
  </si>
  <si>
    <t>-628055417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</si>
  <si>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</si>
  <si>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30</t>
  </si>
  <si>
    <t>5904025010</t>
  </si>
  <si>
    <t>Ořez větví místně ručně do výšky nad terénem do 2 m</t>
  </si>
  <si>
    <t>hod</t>
  </si>
  <si>
    <t>274900980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</si>
  <si>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</si>
  <si>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31</t>
  </si>
  <si>
    <t>5904025020</t>
  </si>
  <si>
    <t>Ořez větví místně ručně do výšky nad terénem přes 2 m</t>
  </si>
  <si>
    <t>-209447937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</si>
  <si>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</si>
  <si>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32</t>
  </si>
  <si>
    <t>5914095010</t>
  </si>
  <si>
    <t>Čištění skalních svahů v ochranném pásmu dráhy od vegetace a porostů</t>
  </si>
  <si>
    <t>-1072106650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</si>
  <si>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</si>
  <si>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33</t>
  </si>
  <si>
    <t>9903200100</t>
  </si>
  <si>
    <t>Přeprava mechanizace na místo prováděných prací o hmotnosti přes 12 t přes 50 do 100 km</t>
  </si>
  <si>
    <t>512</t>
  </si>
  <si>
    <t>847741230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</si>
  <si>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</si>
  <si>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34</t>
  </si>
  <si>
    <t>9903200200</t>
  </si>
  <si>
    <t>Přeprava mechanizace na místo prováděných prací o hmotnosti přes 12 t do 200 km</t>
  </si>
  <si>
    <t>883354414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</si>
  <si>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</si>
  <si>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35</t>
  </si>
  <si>
    <t>9909000100</t>
  </si>
  <si>
    <t>Poplatek za uložení suti nebo hmot na oficiální skládku</t>
  </si>
  <si>
    <t>t</t>
  </si>
  <si>
    <t>-1466344600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</si>
  <si>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</si>
  <si>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36</t>
  </si>
  <si>
    <t>9902100100</t>
  </si>
  <si>
    <t>Doprava obousměrná mechanizací o nosnosti přes 3,5 t sypanin (kameniva, písku, suti, dlažebních kostek, atd.) do 10 km</t>
  </si>
  <si>
    <t>-952317851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</si>
  <si>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</si>
  <si>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37</t>
  </si>
  <si>
    <t>9902100200</t>
  </si>
  <si>
    <t>Doprava obousměrná mechanizací o nosnosti přes 3,5 t sypanin (kameniva, písku, suti, dlažebních kostek, atd.) do 20 km</t>
  </si>
  <si>
    <t>1801239737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</si>
  <si>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</si>
  <si>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38</t>
  </si>
  <si>
    <t>9902100300</t>
  </si>
  <si>
    <t>Doprava obousměrná mechanizací o nosnosti přes 3,5 t sypanin (kameniva, písku, suti, dlažebních kostek, atd.) do 30 km</t>
  </si>
  <si>
    <t>-1416413909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</si>
  <si>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</si>
  <si>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39</t>
  </si>
  <si>
    <t>9902100400</t>
  </si>
  <si>
    <t>Doprava obousměrná mechanizací o nosnosti přes 3,5 t sypanin (kameniva, písku, suti, dlažebních kostek, atd.) do 40 km</t>
  </si>
  <si>
    <t>-828712905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</si>
  <si>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</si>
  <si>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40</t>
  </si>
  <si>
    <t>9902100500</t>
  </si>
  <si>
    <t>Doprava obousměrná mechanizací o nosnosti přes 3,5 t sypanin (kameniva, písku, suti, dlažebních kostek, atd.) do 60 km</t>
  </si>
  <si>
    <t>625039436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</si>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</sst>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5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19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20</v>
      </c>
      <c r="AL7" s="16"/>
      <c r="AM7" s="16"/>
      <c r="AN7" s="21" t="s">
        <v>21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22</v>
      </c>
      <c r="E8" s="16"/>
      <c r="F8" s="16"/>
      <c r="G8" s="16"/>
      <c r="H8" s="16"/>
      <c r="I8" s="16"/>
      <c r="J8" s="16"/>
      <c r="K8" s="21" t="s">
        <v>23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24</v>
      </c>
      <c r="AL8" s="16"/>
      <c r="AM8" s="16"/>
      <c r="AN8" s="27" t="s">
        <v>25</v>
      </c>
      <c r="AO8" s="16"/>
      <c r="AP8" s="16"/>
      <c r="AQ8" s="16"/>
      <c r="AR8" s="14"/>
      <c r="BE8" s="25"/>
      <c r="BS8" s="11" t="s">
        <v>6</v>
      </c>
    </row>
    <row r="9" s="1" customFormat="1" ht="29.28" customHeight="1">
      <c r="B9" s="15"/>
      <c r="C9" s="16"/>
      <c r="D9" s="20" t="s">
        <v>26</v>
      </c>
      <c r="E9" s="16"/>
      <c r="F9" s="16"/>
      <c r="G9" s="16"/>
      <c r="H9" s="16"/>
      <c r="I9" s="16"/>
      <c r="J9" s="16"/>
      <c r="K9" s="28" t="s">
        <v>27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20" t="s">
        <v>28</v>
      </c>
      <c r="AL9" s="16"/>
      <c r="AM9" s="16"/>
      <c r="AN9" s="28" t="s">
        <v>29</v>
      </c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30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31</v>
      </c>
      <c r="AL10" s="16"/>
      <c r="AM10" s="16"/>
      <c r="AN10" s="21" t="s">
        <v>32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33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34</v>
      </c>
      <c r="AL11" s="16"/>
      <c r="AM11" s="16"/>
      <c r="AN11" s="21" t="s">
        <v>35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36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31</v>
      </c>
      <c r="AL13" s="16"/>
      <c r="AM13" s="16"/>
      <c r="AN13" s="29" t="s">
        <v>37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9" t="s">
        <v>37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6" t="s">
        <v>34</v>
      </c>
      <c r="AL14" s="16"/>
      <c r="AM14" s="16"/>
      <c r="AN14" s="29" t="s">
        <v>37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38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31</v>
      </c>
      <c r="AL16" s="16"/>
      <c r="AM16" s="16"/>
      <c r="AN16" s="21" t="s">
        <v>39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40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34</v>
      </c>
      <c r="AL17" s="16"/>
      <c r="AM17" s="16"/>
      <c r="AN17" s="21" t="s">
        <v>39</v>
      </c>
      <c r="AO17" s="16"/>
      <c r="AP17" s="16"/>
      <c r="AQ17" s="16"/>
      <c r="AR17" s="14"/>
      <c r="BE17" s="25"/>
      <c r="BS17" s="11" t="s">
        <v>41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42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31</v>
      </c>
      <c r="AL19" s="16"/>
      <c r="AM19" s="16"/>
      <c r="AN19" s="21" t="s">
        <v>39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43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34</v>
      </c>
      <c r="AL20" s="16"/>
      <c r="AM20" s="16"/>
      <c r="AN20" s="21" t="s">
        <v>39</v>
      </c>
      <c r="AO20" s="16"/>
      <c r="AP20" s="16"/>
      <c r="AQ20" s="16"/>
      <c r="AR20" s="14"/>
      <c r="BE20" s="25"/>
      <c r="BS20" s="11" t="s">
        <v>41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44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59.25" customHeight="1">
      <c r="B23" s="15"/>
      <c r="C23" s="16"/>
      <c r="D23" s="16"/>
      <c r="E23" s="31" t="s">
        <v>45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6"/>
      <c r="AQ25" s="16"/>
      <c r="AR25" s="14"/>
      <c r="BE25" s="25"/>
    </row>
    <row r="26" s="2" customFormat="1" ht="25.92" customHeight="1">
      <c r="A26" s="33"/>
      <c r="B26" s="34"/>
      <c r="C26" s="35"/>
      <c r="D26" s="36" t="s">
        <v>46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5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5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49</v>
      </c>
      <c r="AL28" s="40"/>
      <c r="AM28" s="40"/>
      <c r="AN28" s="40"/>
      <c r="AO28" s="40"/>
      <c r="AP28" s="35"/>
      <c r="AQ28" s="35"/>
      <c r="AR28" s="39"/>
      <c r="BE28" s="25"/>
    </row>
    <row r="29" s="3" customFormat="1" ht="14.4" customHeight="1">
      <c r="A29" s="3"/>
      <c r="B29" s="41"/>
      <c r="C29" s="42"/>
      <c r="D29" s="26" t="s">
        <v>50</v>
      </c>
      <c r="E29" s="42"/>
      <c r="F29" s="26" t="s">
        <v>51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3" customFormat="1" ht="14.4" customHeight="1">
      <c r="A30" s="3"/>
      <c r="B30" s="41"/>
      <c r="C30" s="42"/>
      <c r="D30" s="42"/>
      <c r="E30" s="42"/>
      <c r="F30" s="26" t="s">
        <v>52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3" customFormat="1" ht="14.4" customHeight="1">
      <c r="A31" s="3"/>
      <c r="B31" s="41"/>
      <c r="C31" s="42"/>
      <c r="D31" s="42"/>
      <c r="E31" s="42"/>
      <c r="F31" s="26" t="s">
        <v>53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3" customFormat="1" ht="14.4" customHeight="1">
      <c r="A32" s="3"/>
      <c r="B32" s="41"/>
      <c r="C32" s="42"/>
      <c r="D32" s="42"/>
      <c r="E32" s="42"/>
      <c r="F32" s="26" t="s">
        <v>54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3" customFormat="1" ht="14.4" customHeight="1">
      <c r="A33" s="3"/>
      <c r="B33" s="41"/>
      <c r="C33" s="42"/>
      <c r="D33" s="42"/>
      <c r="E33" s="42"/>
      <c r="F33" s="26" t="s">
        <v>55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7"/>
      <c r="D35" s="48" t="s">
        <v>56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57</v>
      </c>
      <c r="U35" s="49"/>
      <c r="V35" s="49"/>
      <c r="W35" s="49"/>
      <c r="X35" s="51" t="s">
        <v>58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9"/>
      <c r="BE37" s="33"/>
    </row>
    <row r="41" s="2" customFormat="1" ht="6.96" customHeight="1">
      <c r="A41" s="33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9"/>
      <c r="BE41" s="33"/>
    </row>
    <row r="42" s="2" customFormat="1" ht="24.96" customHeight="1">
      <c r="A42" s="33"/>
      <c r="B42" s="34"/>
      <c r="C42" s="17" t="s">
        <v>59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8"/>
      <c r="C44" s="26" t="s">
        <v>13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65423068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Údržba vyšší a nižší zeleně v obvodu OŘ Plzeň 2024 -2026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26" t="s">
        <v>22</v>
      </c>
      <c r="D47" s="35"/>
      <c r="E47" s="35"/>
      <c r="F47" s="35"/>
      <c r="G47" s="35"/>
      <c r="H47" s="35"/>
      <c r="I47" s="35"/>
      <c r="J47" s="35"/>
      <c r="K47" s="35"/>
      <c r="L47" s="66" t="str">
        <f>IF(K8="","",K8)</f>
        <v>OŘ Plzeň, ST České Budějovice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6" t="s">
        <v>24</v>
      </c>
      <c r="AJ47" s="35"/>
      <c r="AK47" s="35"/>
      <c r="AL47" s="35"/>
      <c r="AM47" s="67" t="str">
        <f>IF(AN8= "","",AN8)</f>
        <v>11. 9. 2023</v>
      </c>
      <c r="AN47" s="67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26" t="s">
        <v>30</v>
      </c>
      <c r="D49" s="35"/>
      <c r="E49" s="35"/>
      <c r="F49" s="35"/>
      <c r="G49" s="35"/>
      <c r="H49" s="35"/>
      <c r="I49" s="35"/>
      <c r="J49" s="35"/>
      <c r="K49" s="35"/>
      <c r="L49" s="59" t="str">
        <f>IF(E11= "","",E11)</f>
        <v>Správa železnic, státní organizace, OŘ Plzeň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6" t="s">
        <v>38</v>
      </c>
      <c r="AJ49" s="35"/>
      <c r="AK49" s="35"/>
      <c r="AL49" s="35"/>
      <c r="AM49" s="68" t="str">
        <f>IF(E17="","",E17)</f>
        <v xml:space="preserve"> </v>
      </c>
      <c r="AN49" s="59"/>
      <c r="AO49" s="59"/>
      <c r="AP49" s="59"/>
      <c r="AQ49" s="35"/>
      <c r="AR49" s="39"/>
      <c r="AS49" s="69" t="s">
        <v>60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3"/>
    </row>
    <row r="50" s="2" customFormat="1" ht="15.15" customHeight="1">
      <c r="A50" s="33"/>
      <c r="B50" s="34"/>
      <c r="C50" s="26" t="s">
        <v>36</v>
      </c>
      <c r="D50" s="35"/>
      <c r="E50" s="35"/>
      <c r="F50" s="35"/>
      <c r="G50" s="35"/>
      <c r="H50" s="35"/>
      <c r="I50" s="35"/>
      <c r="J50" s="35"/>
      <c r="K50" s="35"/>
      <c r="L50" s="59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6" t="s">
        <v>42</v>
      </c>
      <c r="AJ50" s="35"/>
      <c r="AK50" s="35"/>
      <c r="AL50" s="35"/>
      <c r="AM50" s="68" t="str">
        <f>IF(E20="","",E20)</f>
        <v>Libor Brabenec</v>
      </c>
      <c r="AN50" s="59"/>
      <c r="AO50" s="59"/>
      <c r="AP50" s="59"/>
      <c r="AQ50" s="35"/>
      <c r="AR50" s="39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3"/>
    </row>
    <row r="52" s="2" customFormat="1" ht="29.28" customHeight="1">
      <c r="A52" s="33"/>
      <c r="B52" s="34"/>
      <c r="C52" s="81" t="s">
        <v>61</v>
      </c>
      <c r="D52" s="82"/>
      <c r="E52" s="82"/>
      <c r="F52" s="82"/>
      <c r="G52" s="82"/>
      <c r="H52" s="83"/>
      <c r="I52" s="84" t="s">
        <v>62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63</v>
      </c>
      <c r="AH52" s="82"/>
      <c r="AI52" s="82"/>
      <c r="AJ52" s="82"/>
      <c r="AK52" s="82"/>
      <c r="AL52" s="82"/>
      <c r="AM52" s="82"/>
      <c r="AN52" s="84" t="s">
        <v>64</v>
      </c>
      <c r="AO52" s="82"/>
      <c r="AP52" s="82"/>
      <c r="AQ52" s="86" t="s">
        <v>65</v>
      </c>
      <c r="AR52" s="39"/>
      <c r="AS52" s="87" t="s">
        <v>66</v>
      </c>
      <c r="AT52" s="88" t="s">
        <v>67</v>
      </c>
      <c r="AU52" s="88" t="s">
        <v>68</v>
      </c>
      <c r="AV52" s="88" t="s">
        <v>69</v>
      </c>
      <c r="AW52" s="88" t="s">
        <v>70</v>
      </c>
      <c r="AX52" s="88" t="s">
        <v>71</v>
      </c>
      <c r="AY52" s="88" t="s">
        <v>72</v>
      </c>
      <c r="AZ52" s="88" t="s">
        <v>73</v>
      </c>
      <c r="BA52" s="88" t="s">
        <v>74</v>
      </c>
      <c r="BB52" s="88" t="s">
        <v>75</v>
      </c>
      <c r="BC52" s="88" t="s">
        <v>76</v>
      </c>
      <c r="BD52" s="89" t="s">
        <v>77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3"/>
    </row>
    <row r="54" s="6" customFormat="1" ht="32.4" customHeight="1">
      <c r="A54" s="6"/>
      <c r="B54" s="93"/>
      <c r="C54" s="94" t="s">
        <v>78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39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E54" s="6"/>
      <c r="BS54" s="104" t="s">
        <v>79</v>
      </c>
      <c r="BT54" s="104" t="s">
        <v>80</v>
      </c>
      <c r="BU54" s="105" t="s">
        <v>81</v>
      </c>
      <c r="BV54" s="104" t="s">
        <v>82</v>
      </c>
      <c r="BW54" s="104" t="s">
        <v>5</v>
      </c>
      <c r="BX54" s="104" t="s">
        <v>83</v>
      </c>
      <c r="CL54" s="104" t="s">
        <v>19</v>
      </c>
    </row>
    <row r="55" s="7" customFormat="1" ht="24.75" customHeight="1">
      <c r="A55" s="106" t="s">
        <v>84</v>
      </c>
      <c r="B55" s="107"/>
      <c r="C55" s="108"/>
      <c r="D55" s="109" t="s">
        <v>85</v>
      </c>
      <c r="E55" s="109"/>
      <c r="F55" s="109"/>
      <c r="G55" s="109"/>
      <c r="H55" s="109"/>
      <c r="I55" s="110"/>
      <c r="J55" s="109" t="s">
        <v>86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 2 - Soupis položek ST 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87</v>
      </c>
      <c r="AR55" s="113"/>
      <c r="AS55" s="114">
        <v>0</v>
      </c>
      <c r="AT55" s="115">
        <f>ROUND(SUM(AV55:AW55),2)</f>
        <v>0</v>
      </c>
      <c r="AU55" s="116">
        <f>'SO 2 - Soupis položek ST ...'!P79</f>
        <v>0</v>
      </c>
      <c r="AV55" s="115">
        <f>'SO 2 - Soupis položek ST ...'!J33</f>
        <v>0</v>
      </c>
      <c r="AW55" s="115">
        <f>'SO 2 - Soupis položek ST ...'!J34</f>
        <v>0</v>
      </c>
      <c r="AX55" s="115">
        <f>'SO 2 - Soupis položek ST ...'!J35</f>
        <v>0</v>
      </c>
      <c r="AY55" s="115">
        <f>'SO 2 - Soupis položek ST ...'!J36</f>
        <v>0</v>
      </c>
      <c r="AZ55" s="115">
        <f>'SO 2 - Soupis položek ST ...'!F33</f>
        <v>0</v>
      </c>
      <c r="BA55" s="115">
        <f>'SO 2 - Soupis položek ST ...'!F34</f>
        <v>0</v>
      </c>
      <c r="BB55" s="115">
        <f>'SO 2 - Soupis položek ST ...'!F35</f>
        <v>0</v>
      </c>
      <c r="BC55" s="115">
        <f>'SO 2 - Soupis položek ST ...'!F36</f>
        <v>0</v>
      </c>
      <c r="BD55" s="117">
        <f>'SO 2 - Soupis položek ST ...'!F37</f>
        <v>0</v>
      </c>
      <c r="BE55" s="7"/>
      <c r="BT55" s="118" t="s">
        <v>88</v>
      </c>
      <c r="BV55" s="118" t="s">
        <v>82</v>
      </c>
      <c r="BW55" s="118" t="s">
        <v>89</v>
      </c>
      <c r="BX55" s="118" t="s">
        <v>5</v>
      </c>
      <c r="CL55" s="118" t="s">
        <v>19</v>
      </c>
      <c r="CM55" s="118" t="s">
        <v>90</v>
      </c>
    </row>
    <row r="56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="2" customFormat="1" ht="6.96" customHeight="1">
      <c r="A57" s="33"/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39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sheet="1" formatColumns="0" formatRows="0" objects="1" scenarios="1" spinCount="100000" saltValue="9Hh6gp3EpG/VPvNAMA41ebMy4WyCigRY/dokqxC76+k44+lJRcs6GXeZZOI56886k3dCxlThBupSaJPsTym6jQ==" hashValue="6jZ/qHRozhtHtNNyR+YndgTqMca7WAA/x8ThTfq1wxugCNqr4qGhJ9Q8ETvOkfbIOq4E3oQPdTHXsqLGInCNBg==" algorithmName="SHA-512" password="C722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2 - Soupis položek ST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89</v>
      </c>
    </row>
    <row r="3" hidden="1" s="1" customFormat="1" ht="6.96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4"/>
      <c r="AT3" s="11" t="s">
        <v>90</v>
      </c>
    </row>
    <row r="4" hidden="1" s="1" customFormat="1" ht="24.96" customHeight="1">
      <c r="B4" s="14"/>
      <c r="D4" s="121" t="s">
        <v>91</v>
      </c>
      <c r="L4" s="14"/>
      <c r="M4" s="122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23" t="s">
        <v>16</v>
      </c>
      <c r="L6" s="14"/>
    </row>
    <row r="7" hidden="1" s="1" customFormat="1" ht="16.5" customHeight="1">
      <c r="B7" s="14"/>
      <c r="E7" s="124" t="str">
        <f>'Rekapitulace stavby'!K6</f>
        <v>Údržba vyšší a nižší zeleně v obvodu OŘ Plzeň 2024 -2026</v>
      </c>
      <c r="F7" s="123"/>
      <c r="G7" s="123"/>
      <c r="H7" s="123"/>
      <c r="L7" s="14"/>
    </row>
    <row r="8" hidden="1" s="2" customFormat="1" ht="12" customHeight="1">
      <c r="A8" s="33"/>
      <c r="B8" s="39"/>
      <c r="C8" s="33"/>
      <c r="D8" s="123" t="s">
        <v>92</v>
      </c>
      <c r="E8" s="33"/>
      <c r="F8" s="33"/>
      <c r="G8" s="33"/>
      <c r="H8" s="33"/>
      <c r="I8" s="33"/>
      <c r="J8" s="33"/>
      <c r="K8" s="33"/>
      <c r="L8" s="12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16.5" customHeight="1">
      <c r="A9" s="33"/>
      <c r="B9" s="39"/>
      <c r="C9" s="33"/>
      <c r="D9" s="33"/>
      <c r="E9" s="126" t="s">
        <v>93</v>
      </c>
      <c r="F9" s="33"/>
      <c r="G9" s="33"/>
      <c r="H9" s="33"/>
      <c r="I9" s="33"/>
      <c r="J9" s="33"/>
      <c r="K9" s="33"/>
      <c r="L9" s="12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23" t="s">
        <v>18</v>
      </c>
      <c r="E11" s="33"/>
      <c r="F11" s="127" t="s">
        <v>19</v>
      </c>
      <c r="G11" s="33"/>
      <c r="H11" s="33"/>
      <c r="I11" s="123" t="s">
        <v>20</v>
      </c>
      <c r="J11" s="127" t="s">
        <v>39</v>
      </c>
      <c r="K11" s="33"/>
      <c r="L11" s="12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23" t="s">
        <v>22</v>
      </c>
      <c r="E12" s="33"/>
      <c r="F12" s="127" t="s">
        <v>23</v>
      </c>
      <c r="G12" s="33"/>
      <c r="H12" s="33"/>
      <c r="I12" s="123" t="s">
        <v>24</v>
      </c>
      <c r="J12" s="128" t="str">
        <f>'Rekapitulace stavby'!AN8</f>
        <v>11. 9. 2023</v>
      </c>
      <c r="K12" s="33"/>
      <c r="L12" s="12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23" t="s">
        <v>30</v>
      </c>
      <c r="E14" s="33"/>
      <c r="F14" s="33"/>
      <c r="G14" s="33"/>
      <c r="H14" s="33"/>
      <c r="I14" s="123" t="s">
        <v>31</v>
      </c>
      <c r="J14" s="127" t="s">
        <v>32</v>
      </c>
      <c r="K14" s="33"/>
      <c r="L14" s="12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27" t="s">
        <v>33</v>
      </c>
      <c r="F15" s="33"/>
      <c r="G15" s="33"/>
      <c r="H15" s="33"/>
      <c r="I15" s="123" t="s">
        <v>34</v>
      </c>
      <c r="J15" s="127" t="s">
        <v>35</v>
      </c>
      <c r="K15" s="33"/>
      <c r="L15" s="12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23" t="s">
        <v>36</v>
      </c>
      <c r="E17" s="33"/>
      <c r="F17" s="33"/>
      <c r="G17" s="33"/>
      <c r="H17" s="33"/>
      <c r="I17" s="123" t="s">
        <v>31</v>
      </c>
      <c r="J17" s="27" t="str">
        <f>'Rekapitulace stavby'!AN13</f>
        <v>Vyplň údaj</v>
      </c>
      <c r="K17" s="33"/>
      <c r="L17" s="12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27" t="str">
        <f>'Rekapitulace stavby'!E14</f>
        <v>Vyplň údaj</v>
      </c>
      <c r="F18" s="127"/>
      <c r="G18" s="127"/>
      <c r="H18" s="127"/>
      <c r="I18" s="123" t="s">
        <v>34</v>
      </c>
      <c r="J18" s="27" t="str">
        <f>'Rekapitulace stavby'!AN14</f>
        <v>Vyplň údaj</v>
      </c>
      <c r="K18" s="33"/>
      <c r="L18" s="12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23" t="s">
        <v>38</v>
      </c>
      <c r="E20" s="33"/>
      <c r="F20" s="33"/>
      <c r="G20" s="33"/>
      <c r="H20" s="33"/>
      <c r="I20" s="123" t="s">
        <v>31</v>
      </c>
      <c r="J20" s="127" t="str">
        <f>IF('Rekapitulace stavby'!AN16="","",'Rekapitulace stavby'!AN16)</f>
        <v/>
      </c>
      <c r="K20" s="33"/>
      <c r="L20" s="12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27" t="str">
        <f>IF('Rekapitulace stavby'!E17="","",'Rekapitulace stavby'!E17)</f>
        <v xml:space="preserve"> </v>
      </c>
      <c r="F21" s="33"/>
      <c r="G21" s="33"/>
      <c r="H21" s="33"/>
      <c r="I21" s="123" t="s">
        <v>34</v>
      </c>
      <c r="J21" s="127" t="str">
        <f>IF('Rekapitulace stavby'!AN17="","",'Rekapitulace stavby'!AN17)</f>
        <v/>
      </c>
      <c r="K21" s="33"/>
      <c r="L21" s="12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23" t="s">
        <v>42</v>
      </c>
      <c r="E23" s="33"/>
      <c r="F23" s="33"/>
      <c r="G23" s="33"/>
      <c r="H23" s="33"/>
      <c r="I23" s="123" t="s">
        <v>31</v>
      </c>
      <c r="J23" s="127" t="s">
        <v>39</v>
      </c>
      <c r="K23" s="33"/>
      <c r="L23" s="12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27" t="s">
        <v>43</v>
      </c>
      <c r="F24" s="33"/>
      <c r="G24" s="33"/>
      <c r="H24" s="33"/>
      <c r="I24" s="123" t="s">
        <v>34</v>
      </c>
      <c r="J24" s="127" t="s">
        <v>39</v>
      </c>
      <c r="K24" s="33"/>
      <c r="L24" s="12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23" t="s">
        <v>44</v>
      </c>
      <c r="E26" s="33"/>
      <c r="F26" s="33"/>
      <c r="G26" s="33"/>
      <c r="H26" s="33"/>
      <c r="I26" s="33"/>
      <c r="J26" s="33"/>
      <c r="K26" s="33"/>
      <c r="L26" s="12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59.25" customHeight="1">
      <c r="A27" s="129"/>
      <c r="B27" s="130"/>
      <c r="C27" s="129"/>
      <c r="D27" s="129"/>
      <c r="E27" s="131" t="s">
        <v>45</v>
      </c>
      <c r="F27" s="131"/>
      <c r="G27" s="131"/>
      <c r="H27" s="131"/>
      <c r="I27" s="129"/>
      <c r="J27" s="129"/>
      <c r="K27" s="129"/>
      <c r="L27" s="132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33"/>
      <c r="E29" s="133"/>
      <c r="F29" s="133"/>
      <c r="G29" s="133"/>
      <c r="H29" s="133"/>
      <c r="I29" s="133"/>
      <c r="J29" s="133"/>
      <c r="K29" s="133"/>
      <c r="L29" s="12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34" t="s">
        <v>46</v>
      </c>
      <c r="E30" s="33"/>
      <c r="F30" s="33"/>
      <c r="G30" s="33"/>
      <c r="H30" s="33"/>
      <c r="I30" s="33"/>
      <c r="J30" s="135">
        <f>ROUND(J79, 2)</f>
        <v>0</v>
      </c>
      <c r="K30" s="33"/>
      <c r="L30" s="12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33"/>
      <c r="E31" s="133"/>
      <c r="F31" s="133"/>
      <c r="G31" s="133"/>
      <c r="H31" s="133"/>
      <c r="I31" s="133"/>
      <c r="J31" s="133"/>
      <c r="K31" s="133"/>
      <c r="L31" s="12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36" t="s">
        <v>48</v>
      </c>
      <c r="G32" s="33"/>
      <c r="H32" s="33"/>
      <c r="I32" s="136" t="s">
        <v>47</v>
      </c>
      <c r="J32" s="136" t="s">
        <v>49</v>
      </c>
      <c r="K32" s="33"/>
      <c r="L32" s="12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37" t="s">
        <v>50</v>
      </c>
      <c r="E33" s="123" t="s">
        <v>51</v>
      </c>
      <c r="F33" s="138">
        <f>ROUND((SUM(BE79:BE159)),  2)</f>
        <v>0</v>
      </c>
      <c r="G33" s="33"/>
      <c r="H33" s="33"/>
      <c r="I33" s="139">
        <v>0.20999999999999999</v>
      </c>
      <c r="J33" s="138">
        <f>ROUND(((SUM(BE79:BE159))*I33),  2)</f>
        <v>0</v>
      </c>
      <c r="K33" s="33"/>
      <c r="L33" s="12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23" t="s">
        <v>52</v>
      </c>
      <c r="F34" s="138">
        <f>ROUND((SUM(BF79:BF159)),  2)</f>
        <v>0</v>
      </c>
      <c r="G34" s="33"/>
      <c r="H34" s="33"/>
      <c r="I34" s="139">
        <v>0.14999999999999999</v>
      </c>
      <c r="J34" s="138">
        <f>ROUND(((SUM(BF79:BF159))*I34),  2)</f>
        <v>0</v>
      </c>
      <c r="K34" s="33"/>
      <c r="L34" s="12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3" t="s">
        <v>53</v>
      </c>
      <c r="F35" s="138">
        <f>ROUND((SUM(BG79:BG159)),  2)</f>
        <v>0</v>
      </c>
      <c r="G35" s="33"/>
      <c r="H35" s="33"/>
      <c r="I35" s="139">
        <v>0.20999999999999999</v>
      </c>
      <c r="J35" s="138">
        <f>0</f>
        <v>0</v>
      </c>
      <c r="K35" s="33"/>
      <c r="L35" s="12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3" t="s">
        <v>54</v>
      </c>
      <c r="F36" s="138">
        <f>ROUND((SUM(BH79:BH159)),  2)</f>
        <v>0</v>
      </c>
      <c r="G36" s="33"/>
      <c r="H36" s="33"/>
      <c r="I36" s="139">
        <v>0.14999999999999999</v>
      </c>
      <c r="J36" s="138">
        <f>0</f>
        <v>0</v>
      </c>
      <c r="K36" s="33"/>
      <c r="L36" s="12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3" t="s">
        <v>55</v>
      </c>
      <c r="F37" s="138">
        <f>ROUND((SUM(BI79:BI159)),  2)</f>
        <v>0</v>
      </c>
      <c r="G37" s="33"/>
      <c r="H37" s="33"/>
      <c r="I37" s="139">
        <v>0</v>
      </c>
      <c r="J37" s="138">
        <f>0</f>
        <v>0</v>
      </c>
      <c r="K37" s="33"/>
      <c r="L37" s="12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40"/>
      <c r="D39" s="141" t="s">
        <v>56</v>
      </c>
      <c r="E39" s="142"/>
      <c r="F39" s="142"/>
      <c r="G39" s="143" t="s">
        <v>57</v>
      </c>
      <c r="H39" s="144" t="s">
        <v>58</v>
      </c>
      <c r="I39" s="142"/>
      <c r="J39" s="145">
        <f>SUM(J30:J37)</f>
        <v>0</v>
      </c>
      <c r="K39" s="146"/>
      <c r="L39" s="12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147"/>
      <c r="C40" s="148"/>
      <c r="D40" s="148"/>
      <c r="E40" s="148"/>
      <c r="F40" s="148"/>
      <c r="G40" s="148"/>
      <c r="H40" s="148"/>
      <c r="I40" s="148"/>
      <c r="J40" s="148"/>
      <c r="K40" s="148"/>
      <c r="L40" s="12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/>
    <row r="42" hidden="1"/>
    <row r="43" hidden="1"/>
    <row r="44" hidden="1" s="2" customFormat="1" ht="6.96" customHeight="1">
      <c r="A44" s="33"/>
      <c r="B44" s="149"/>
      <c r="C44" s="150"/>
      <c r="D44" s="150"/>
      <c r="E44" s="150"/>
      <c r="F44" s="150"/>
      <c r="G44" s="150"/>
      <c r="H44" s="150"/>
      <c r="I44" s="150"/>
      <c r="J44" s="150"/>
      <c r="K44" s="150"/>
      <c r="L44" s="12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hidden="1" s="2" customFormat="1" ht="24.96" customHeight="1">
      <c r="A45" s="33"/>
      <c r="B45" s="34"/>
      <c r="C45" s="17" t="s">
        <v>94</v>
      </c>
      <c r="D45" s="35"/>
      <c r="E45" s="35"/>
      <c r="F45" s="35"/>
      <c r="G45" s="35"/>
      <c r="H45" s="35"/>
      <c r="I45" s="35"/>
      <c r="J45" s="35"/>
      <c r="K45" s="35"/>
      <c r="L45" s="12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hidden="1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hidden="1" s="2" customFormat="1" ht="12" customHeight="1">
      <c r="A47" s="33"/>
      <c r="B47" s="34"/>
      <c r="C47" s="26" t="s">
        <v>16</v>
      </c>
      <c r="D47" s="35"/>
      <c r="E47" s="35"/>
      <c r="F47" s="35"/>
      <c r="G47" s="35"/>
      <c r="H47" s="35"/>
      <c r="I47" s="35"/>
      <c r="J47" s="35"/>
      <c r="K47" s="35"/>
      <c r="L47" s="12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hidden="1" s="2" customFormat="1" ht="16.5" customHeight="1">
      <c r="A48" s="33"/>
      <c r="B48" s="34"/>
      <c r="C48" s="35"/>
      <c r="D48" s="35"/>
      <c r="E48" s="151" t="str">
        <f>E7</f>
        <v>Údržba vyšší a nižší zeleně v obvodu OŘ Plzeň 2024 -2026</v>
      </c>
      <c r="F48" s="26"/>
      <c r="G48" s="26"/>
      <c r="H48" s="26"/>
      <c r="I48" s="35"/>
      <c r="J48" s="35"/>
      <c r="K48" s="35"/>
      <c r="L48" s="12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hidden="1" s="2" customFormat="1" ht="12" customHeight="1">
      <c r="A49" s="33"/>
      <c r="B49" s="34"/>
      <c r="C49" s="26" t="s">
        <v>92</v>
      </c>
      <c r="D49" s="35"/>
      <c r="E49" s="35"/>
      <c r="F49" s="35"/>
      <c r="G49" s="35"/>
      <c r="H49" s="35"/>
      <c r="I49" s="35"/>
      <c r="J49" s="35"/>
      <c r="K49" s="35"/>
      <c r="L49" s="12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hidden="1" s="2" customFormat="1" ht="16.5" customHeight="1">
      <c r="A50" s="33"/>
      <c r="B50" s="34"/>
      <c r="C50" s="35"/>
      <c r="D50" s="35"/>
      <c r="E50" s="64" t="str">
        <f>E9</f>
        <v>SO 2 - Soupis položek ST České Budějovice - předpokládané množství</v>
      </c>
      <c r="F50" s="35"/>
      <c r="G50" s="35"/>
      <c r="H50" s="35"/>
      <c r="I50" s="35"/>
      <c r="J50" s="35"/>
      <c r="K50" s="35"/>
      <c r="L50" s="12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hidden="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hidden="1" s="2" customFormat="1" ht="12" customHeight="1">
      <c r="A52" s="33"/>
      <c r="B52" s="34"/>
      <c r="C52" s="26" t="s">
        <v>22</v>
      </c>
      <c r="D52" s="35"/>
      <c r="E52" s="35"/>
      <c r="F52" s="21" t="str">
        <f>F12</f>
        <v>OŘ Plzeň, ST České Budějovice</v>
      </c>
      <c r="G52" s="35"/>
      <c r="H52" s="35"/>
      <c r="I52" s="26" t="s">
        <v>24</v>
      </c>
      <c r="J52" s="67" t="str">
        <f>IF(J12="","",J12)</f>
        <v>11. 9. 2023</v>
      </c>
      <c r="K52" s="35"/>
      <c r="L52" s="12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hidden="1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hidden="1" s="2" customFormat="1" ht="15.15" customHeight="1">
      <c r="A54" s="33"/>
      <c r="B54" s="34"/>
      <c r="C54" s="26" t="s">
        <v>30</v>
      </c>
      <c r="D54" s="35"/>
      <c r="E54" s="35"/>
      <c r="F54" s="21" t="str">
        <f>E15</f>
        <v>Správa železnic, státní organizace, OŘ Plzeň</v>
      </c>
      <c r="G54" s="35"/>
      <c r="H54" s="35"/>
      <c r="I54" s="26" t="s">
        <v>38</v>
      </c>
      <c r="J54" s="31" t="str">
        <f>E21</f>
        <v xml:space="preserve"> </v>
      </c>
      <c r="K54" s="35"/>
      <c r="L54" s="12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hidden="1" s="2" customFormat="1" ht="15.15" customHeight="1">
      <c r="A55" s="33"/>
      <c r="B55" s="34"/>
      <c r="C55" s="26" t="s">
        <v>36</v>
      </c>
      <c r="D55" s="35"/>
      <c r="E55" s="35"/>
      <c r="F55" s="21" t="str">
        <f>IF(E18="","",E18)</f>
        <v>Vyplň údaj</v>
      </c>
      <c r="G55" s="35"/>
      <c r="H55" s="35"/>
      <c r="I55" s="26" t="s">
        <v>42</v>
      </c>
      <c r="J55" s="31" t="str">
        <f>E24</f>
        <v>Libor Brabenec</v>
      </c>
      <c r="K55" s="35"/>
      <c r="L55" s="12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hidden="1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hidden="1" s="2" customFormat="1" ht="29.28" customHeight="1">
      <c r="A57" s="33"/>
      <c r="B57" s="34"/>
      <c r="C57" s="152" t="s">
        <v>95</v>
      </c>
      <c r="D57" s="153"/>
      <c r="E57" s="153"/>
      <c r="F57" s="153"/>
      <c r="G57" s="153"/>
      <c r="H57" s="153"/>
      <c r="I57" s="153"/>
      <c r="J57" s="154" t="s">
        <v>96</v>
      </c>
      <c r="K57" s="153"/>
      <c r="L57" s="12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hidden="1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hidden="1" s="2" customFormat="1" ht="22.8" customHeight="1">
      <c r="A59" s="33"/>
      <c r="B59" s="34"/>
      <c r="C59" s="155" t="s">
        <v>78</v>
      </c>
      <c r="D59" s="35"/>
      <c r="E59" s="35"/>
      <c r="F59" s="35"/>
      <c r="G59" s="35"/>
      <c r="H59" s="35"/>
      <c r="I59" s="35"/>
      <c r="J59" s="97">
        <f>J79</f>
        <v>0</v>
      </c>
      <c r="K59" s="35"/>
      <c r="L59" s="12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1" t="s">
        <v>97</v>
      </c>
    </row>
    <row r="60" hidden="1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hidden="1" s="2" customFormat="1" ht="6.96" customHeight="1">
      <c r="A61" s="33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12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/>
    <row r="63" hidden="1"/>
    <row r="64" hidden="1"/>
    <row r="65" s="2" customFormat="1" ht="6.96" customHeight="1">
      <c r="A65" s="33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17" t="s">
        <v>98</v>
      </c>
      <c r="D66" s="35"/>
      <c r="E66" s="35"/>
      <c r="F66" s="35"/>
      <c r="G66" s="35"/>
      <c r="H66" s="35"/>
      <c r="I66" s="35"/>
      <c r="J66" s="35"/>
      <c r="K66" s="35"/>
      <c r="L66" s="12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26" t="s">
        <v>16</v>
      </c>
      <c r="D68" s="35"/>
      <c r="E68" s="35"/>
      <c r="F68" s="35"/>
      <c r="G68" s="35"/>
      <c r="H68" s="35"/>
      <c r="I68" s="35"/>
      <c r="J68" s="35"/>
      <c r="K68" s="35"/>
      <c r="L68" s="12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1" t="str">
        <f>E7</f>
        <v>Údržba vyšší a nižší zeleně v obvodu OŘ Plzeň 2024 -2026</v>
      </c>
      <c r="F69" s="26"/>
      <c r="G69" s="26"/>
      <c r="H69" s="26"/>
      <c r="I69" s="35"/>
      <c r="J69" s="35"/>
      <c r="K69" s="35"/>
      <c r="L69" s="12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26" t="s">
        <v>92</v>
      </c>
      <c r="D70" s="35"/>
      <c r="E70" s="35"/>
      <c r="F70" s="35"/>
      <c r="G70" s="35"/>
      <c r="H70" s="35"/>
      <c r="I70" s="35"/>
      <c r="J70" s="35"/>
      <c r="K70" s="35"/>
      <c r="L70" s="12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4" t="str">
        <f>E9</f>
        <v>SO 2 - Soupis položek ST České Budějovice - předpokládané množství</v>
      </c>
      <c r="F71" s="35"/>
      <c r="G71" s="35"/>
      <c r="H71" s="35"/>
      <c r="I71" s="35"/>
      <c r="J71" s="35"/>
      <c r="K71" s="35"/>
      <c r="L71" s="12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26" t="s">
        <v>22</v>
      </c>
      <c r="D73" s="35"/>
      <c r="E73" s="35"/>
      <c r="F73" s="21" t="str">
        <f>F12</f>
        <v>OŘ Plzeň, ST České Budějovice</v>
      </c>
      <c r="G73" s="35"/>
      <c r="H73" s="35"/>
      <c r="I73" s="26" t="s">
        <v>24</v>
      </c>
      <c r="J73" s="67" t="str">
        <f>IF(J12="","",J12)</f>
        <v>11. 9. 2023</v>
      </c>
      <c r="K73" s="35"/>
      <c r="L73" s="12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26" t="s">
        <v>30</v>
      </c>
      <c r="D75" s="35"/>
      <c r="E75" s="35"/>
      <c r="F75" s="21" t="str">
        <f>E15</f>
        <v>Správa železnic, státní organizace, OŘ Plzeň</v>
      </c>
      <c r="G75" s="35"/>
      <c r="H75" s="35"/>
      <c r="I75" s="26" t="s">
        <v>38</v>
      </c>
      <c r="J75" s="31" t="str">
        <f>E21</f>
        <v xml:space="preserve"> </v>
      </c>
      <c r="K75" s="35"/>
      <c r="L75" s="12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26" t="s">
        <v>36</v>
      </c>
      <c r="D76" s="35"/>
      <c r="E76" s="35"/>
      <c r="F76" s="21" t="str">
        <f>IF(E18="","",E18)</f>
        <v>Vyplň údaj</v>
      </c>
      <c r="G76" s="35"/>
      <c r="H76" s="35"/>
      <c r="I76" s="26" t="s">
        <v>42</v>
      </c>
      <c r="J76" s="31" t="str">
        <f>E24</f>
        <v>Libor Brabenec</v>
      </c>
      <c r="K76" s="35"/>
      <c r="L76" s="12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9" customFormat="1" ht="29.28" customHeight="1">
      <c r="A78" s="156"/>
      <c r="B78" s="157"/>
      <c r="C78" s="158" t="s">
        <v>99</v>
      </c>
      <c r="D78" s="159" t="s">
        <v>65</v>
      </c>
      <c r="E78" s="159" t="s">
        <v>61</v>
      </c>
      <c r="F78" s="159" t="s">
        <v>62</v>
      </c>
      <c r="G78" s="159" t="s">
        <v>100</v>
      </c>
      <c r="H78" s="159" t="s">
        <v>101</v>
      </c>
      <c r="I78" s="159" t="s">
        <v>102</v>
      </c>
      <c r="J78" s="160" t="s">
        <v>96</v>
      </c>
      <c r="K78" s="161" t="s">
        <v>103</v>
      </c>
      <c r="L78" s="162"/>
      <c r="M78" s="87" t="s">
        <v>39</v>
      </c>
      <c r="N78" s="88" t="s">
        <v>50</v>
      </c>
      <c r="O78" s="88" t="s">
        <v>104</v>
      </c>
      <c r="P78" s="88" t="s">
        <v>105</v>
      </c>
      <c r="Q78" s="88" t="s">
        <v>106</v>
      </c>
      <c r="R78" s="88" t="s">
        <v>107</v>
      </c>
      <c r="S78" s="88" t="s">
        <v>108</v>
      </c>
      <c r="T78" s="89" t="s">
        <v>109</v>
      </c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156"/>
    </row>
    <row r="79" s="2" customFormat="1" ht="22.8" customHeight="1">
      <c r="A79" s="33"/>
      <c r="B79" s="34"/>
      <c r="C79" s="94" t="s">
        <v>110</v>
      </c>
      <c r="D79" s="35"/>
      <c r="E79" s="35"/>
      <c r="F79" s="35"/>
      <c r="G79" s="35"/>
      <c r="H79" s="35"/>
      <c r="I79" s="35"/>
      <c r="J79" s="163">
        <f>BK79</f>
        <v>0</v>
      </c>
      <c r="K79" s="35"/>
      <c r="L79" s="39"/>
      <c r="M79" s="90"/>
      <c r="N79" s="164"/>
      <c r="O79" s="91"/>
      <c r="P79" s="165">
        <f>SUM(P80:P159)</f>
        <v>0</v>
      </c>
      <c r="Q79" s="91"/>
      <c r="R79" s="165">
        <f>SUM(R80:R159)</f>
        <v>0</v>
      </c>
      <c r="S79" s="91"/>
      <c r="T79" s="166">
        <f>SUM(T80:T159)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1" t="s">
        <v>79</v>
      </c>
      <c r="AU79" s="11" t="s">
        <v>97</v>
      </c>
      <c r="BK79" s="167">
        <f>SUM(BK80:BK159)</f>
        <v>0</v>
      </c>
    </row>
    <row r="80" s="2" customFormat="1" ht="16.5" customHeight="1">
      <c r="A80" s="33"/>
      <c r="B80" s="34"/>
      <c r="C80" s="168" t="s">
        <v>88</v>
      </c>
      <c r="D80" s="168" t="s">
        <v>111</v>
      </c>
      <c r="E80" s="169" t="s">
        <v>112</v>
      </c>
      <c r="F80" s="170" t="s">
        <v>113</v>
      </c>
      <c r="G80" s="171" t="s">
        <v>114</v>
      </c>
      <c r="H80" s="172">
        <v>1000</v>
      </c>
      <c r="I80" s="173"/>
      <c r="J80" s="174">
        <f>ROUND(I80*H80,2)</f>
        <v>0</v>
      </c>
      <c r="K80" s="175"/>
      <c r="L80" s="39"/>
      <c r="M80" s="176" t="s">
        <v>39</v>
      </c>
      <c r="N80" s="177" t="s">
        <v>51</v>
      </c>
      <c r="O80" s="79"/>
      <c r="P80" s="178">
        <f>O80*H80</f>
        <v>0</v>
      </c>
      <c r="Q80" s="178">
        <v>0</v>
      </c>
      <c r="R80" s="178">
        <f>Q80*H80</f>
        <v>0</v>
      </c>
      <c r="S80" s="178">
        <v>0</v>
      </c>
      <c r="T80" s="179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80" t="s">
        <v>115</v>
      </c>
      <c r="AT80" s="180" t="s">
        <v>111</v>
      </c>
      <c r="AU80" s="180" t="s">
        <v>80</v>
      </c>
      <c r="AY80" s="11" t="s">
        <v>116</v>
      </c>
      <c r="BE80" s="181">
        <f>IF(N80="základní",J80,0)</f>
        <v>0</v>
      </c>
      <c r="BF80" s="181">
        <f>IF(N80="snížená",J80,0)</f>
        <v>0</v>
      </c>
      <c r="BG80" s="181">
        <f>IF(N80="zákl. přenesená",J80,0)</f>
        <v>0</v>
      </c>
      <c r="BH80" s="181">
        <f>IF(N80="sníž. přenesená",J80,0)</f>
        <v>0</v>
      </c>
      <c r="BI80" s="181">
        <f>IF(N80="nulová",J80,0)</f>
        <v>0</v>
      </c>
      <c r="BJ80" s="11" t="s">
        <v>88</v>
      </c>
      <c r="BK80" s="181">
        <f>ROUND(I80*H80,2)</f>
        <v>0</v>
      </c>
      <c r="BL80" s="11" t="s">
        <v>115</v>
      </c>
      <c r="BM80" s="180" t="s">
        <v>117</v>
      </c>
    </row>
    <row r="81" s="2" customFormat="1">
      <c r="A81" s="33"/>
      <c r="B81" s="34"/>
      <c r="C81" s="35"/>
      <c r="D81" s="182" t="s">
        <v>118</v>
      </c>
      <c r="E81" s="35"/>
      <c r="F81" s="183" t="s">
        <v>119</v>
      </c>
      <c r="G81" s="35"/>
      <c r="H81" s="35"/>
      <c r="I81" s="184"/>
      <c r="J81" s="35"/>
      <c r="K81" s="35"/>
      <c r="L81" s="39"/>
      <c r="M81" s="185"/>
      <c r="N81" s="186"/>
      <c r="O81" s="79"/>
      <c r="P81" s="79"/>
      <c r="Q81" s="79"/>
      <c r="R81" s="79"/>
      <c r="S81" s="79"/>
      <c r="T81" s="80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1" t="s">
        <v>118</v>
      </c>
      <c r="AU81" s="11" t="s">
        <v>80</v>
      </c>
    </row>
    <row r="82" s="2" customFormat="1" ht="16.5" customHeight="1">
      <c r="A82" s="33"/>
      <c r="B82" s="34"/>
      <c r="C82" s="168" t="s">
        <v>90</v>
      </c>
      <c r="D82" s="168" t="s">
        <v>111</v>
      </c>
      <c r="E82" s="169" t="s">
        <v>120</v>
      </c>
      <c r="F82" s="170" t="s">
        <v>121</v>
      </c>
      <c r="G82" s="171" t="s">
        <v>114</v>
      </c>
      <c r="H82" s="172">
        <v>988</v>
      </c>
      <c r="I82" s="173"/>
      <c r="J82" s="174">
        <f>ROUND(I82*H82,2)</f>
        <v>0</v>
      </c>
      <c r="K82" s="175"/>
      <c r="L82" s="39"/>
      <c r="M82" s="176" t="s">
        <v>39</v>
      </c>
      <c r="N82" s="177" t="s">
        <v>51</v>
      </c>
      <c r="O82" s="79"/>
      <c r="P82" s="178">
        <f>O82*H82</f>
        <v>0</v>
      </c>
      <c r="Q82" s="178">
        <v>0</v>
      </c>
      <c r="R82" s="178">
        <f>Q82*H82</f>
        <v>0</v>
      </c>
      <c r="S82" s="178">
        <v>0</v>
      </c>
      <c r="T82" s="179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0" t="s">
        <v>115</v>
      </c>
      <c r="AT82" s="180" t="s">
        <v>111</v>
      </c>
      <c r="AU82" s="180" t="s">
        <v>80</v>
      </c>
      <c r="AY82" s="11" t="s">
        <v>116</v>
      </c>
      <c r="BE82" s="181">
        <f>IF(N82="základní",J82,0)</f>
        <v>0</v>
      </c>
      <c r="BF82" s="181">
        <f>IF(N82="snížená",J82,0)</f>
        <v>0</v>
      </c>
      <c r="BG82" s="181">
        <f>IF(N82="zákl. přenesená",J82,0)</f>
        <v>0</v>
      </c>
      <c r="BH82" s="181">
        <f>IF(N82="sníž. přenesená",J82,0)</f>
        <v>0</v>
      </c>
      <c r="BI82" s="181">
        <f>IF(N82="nulová",J82,0)</f>
        <v>0</v>
      </c>
      <c r="BJ82" s="11" t="s">
        <v>88</v>
      </c>
      <c r="BK82" s="181">
        <f>ROUND(I82*H82,2)</f>
        <v>0</v>
      </c>
      <c r="BL82" s="11" t="s">
        <v>115</v>
      </c>
      <c r="BM82" s="180" t="s">
        <v>122</v>
      </c>
    </row>
    <row r="83" s="2" customFormat="1">
      <c r="A83" s="33"/>
      <c r="B83" s="34"/>
      <c r="C83" s="35"/>
      <c r="D83" s="182" t="s">
        <v>118</v>
      </c>
      <c r="E83" s="35"/>
      <c r="F83" s="183" t="s">
        <v>123</v>
      </c>
      <c r="G83" s="35"/>
      <c r="H83" s="35"/>
      <c r="I83" s="184"/>
      <c r="J83" s="35"/>
      <c r="K83" s="35"/>
      <c r="L83" s="39"/>
      <c r="M83" s="185"/>
      <c r="N83" s="186"/>
      <c r="O83" s="79"/>
      <c r="P83" s="79"/>
      <c r="Q83" s="79"/>
      <c r="R83" s="79"/>
      <c r="S83" s="79"/>
      <c r="T83" s="80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1" t="s">
        <v>118</v>
      </c>
      <c r="AU83" s="11" t="s">
        <v>80</v>
      </c>
    </row>
    <row r="84" s="2" customFormat="1" ht="16.5" customHeight="1">
      <c r="A84" s="33"/>
      <c r="B84" s="34"/>
      <c r="C84" s="168" t="s">
        <v>124</v>
      </c>
      <c r="D84" s="168" t="s">
        <v>111</v>
      </c>
      <c r="E84" s="169" t="s">
        <v>125</v>
      </c>
      <c r="F84" s="170" t="s">
        <v>126</v>
      </c>
      <c r="G84" s="171" t="s">
        <v>114</v>
      </c>
      <c r="H84" s="172">
        <v>1999.7000000000001</v>
      </c>
      <c r="I84" s="173"/>
      <c r="J84" s="174">
        <f>ROUND(I84*H84,2)</f>
        <v>0</v>
      </c>
      <c r="K84" s="175"/>
      <c r="L84" s="39"/>
      <c r="M84" s="176" t="s">
        <v>39</v>
      </c>
      <c r="N84" s="177" t="s">
        <v>51</v>
      </c>
      <c r="O84" s="79"/>
      <c r="P84" s="178">
        <f>O84*H84</f>
        <v>0</v>
      </c>
      <c r="Q84" s="178">
        <v>0</v>
      </c>
      <c r="R84" s="178">
        <f>Q84*H84</f>
        <v>0</v>
      </c>
      <c r="S84" s="178">
        <v>0</v>
      </c>
      <c r="T84" s="179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0" t="s">
        <v>115</v>
      </c>
      <c r="AT84" s="180" t="s">
        <v>111</v>
      </c>
      <c r="AU84" s="180" t="s">
        <v>80</v>
      </c>
      <c r="AY84" s="11" t="s">
        <v>116</v>
      </c>
      <c r="BE84" s="181">
        <f>IF(N84="základní",J84,0)</f>
        <v>0</v>
      </c>
      <c r="BF84" s="181">
        <f>IF(N84="snížená",J84,0)</f>
        <v>0</v>
      </c>
      <c r="BG84" s="181">
        <f>IF(N84="zákl. přenesená",J84,0)</f>
        <v>0</v>
      </c>
      <c r="BH84" s="181">
        <f>IF(N84="sníž. přenesená",J84,0)</f>
        <v>0</v>
      </c>
      <c r="BI84" s="181">
        <f>IF(N84="nulová",J84,0)</f>
        <v>0</v>
      </c>
      <c r="BJ84" s="11" t="s">
        <v>88</v>
      </c>
      <c r="BK84" s="181">
        <f>ROUND(I84*H84,2)</f>
        <v>0</v>
      </c>
      <c r="BL84" s="11" t="s">
        <v>115</v>
      </c>
      <c r="BM84" s="180" t="s">
        <v>127</v>
      </c>
    </row>
    <row r="85" s="2" customFormat="1">
      <c r="A85" s="33"/>
      <c r="B85" s="34"/>
      <c r="C85" s="35"/>
      <c r="D85" s="182" t="s">
        <v>118</v>
      </c>
      <c r="E85" s="35"/>
      <c r="F85" s="183" t="s">
        <v>128</v>
      </c>
      <c r="G85" s="35"/>
      <c r="H85" s="35"/>
      <c r="I85" s="184"/>
      <c r="J85" s="35"/>
      <c r="K85" s="35"/>
      <c r="L85" s="39"/>
      <c r="M85" s="185"/>
      <c r="N85" s="186"/>
      <c r="O85" s="79"/>
      <c r="P85" s="79"/>
      <c r="Q85" s="79"/>
      <c r="R85" s="79"/>
      <c r="S85" s="79"/>
      <c r="T85" s="80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1" t="s">
        <v>118</v>
      </c>
      <c r="AU85" s="11" t="s">
        <v>80</v>
      </c>
    </row>
    <row r="86" s="2" customFormat="1" ht="16.5" customHeight="1">
      <c r="A86" s="33"/>
      <c r="B86" s="34"/>
      <c r="C86" s="168" t="s">
        <v>115</v>
      </c>
      <c r="D86" s="168" t="s">
        <v>111</v>
      </c>
      <c r="E86" s="169" t="s">
        <v>129</v>
      </c>
      <c r="F86" s="170" t="s">
        <v>130</v>
      </c>
      <c r="G86" s="171" t="s">
        <v>114</v>
      </c>
      <c r="H86" s="172">
        <v>10000</v>
      </c>
      <c r="I86" s="173"/>
      <c r="J86" s="174">
        <f>ROUND(I86*H86,2)</f>
        <v>0</v>
      </c>
      <c r="K86" s="175"/>
      <c r="L86" s="39"/>
      <c r="M86" s="176" t="s">
        <v>39</v>
      </c>
      <c r="N86" s="177" t="s">
        <v>51</v>
      </c>
      <c r="O86" s="79"/>
      <c r="P86" s="178">
        <f>O86*H86</f>
        <v>0</v>
      </c>
      <c r="Q86" s="178">
        <v>0</v>
      </c>
      <c r="R86" s="178">
        <f>Q86*H86</f>
        <v>0</v>
      </c>
      <c r="S86" s="178">
        <v>0</v>
      </c>
      <c r="T86" s="179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0" t="s">
        <v>115</v>
      </c>
      <c r="AT86" s="180" t="s">
        <v>111</v>
      </c>
      <c r="AU86" s="180" t="s">
        <v>80</v>
      </c>
      <c r="AY86" s="11" t="s">
        <v>116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1" t="s">
        <v>88</v>
      </c>
      <c r="BK86" s="181">
        <f>ROUND(I86*H86,2)</f>
        <v>0</v>
      </c>
      <c r="BL86" s="11" t="s">
        <v>115</v>
      </c>
      <c r="BM86" s="180" t="s">
        <v>131</v>
      </c>
    </row>
    <row r="87" s="2" customFormat="1">
      <c r="A87" s="33"/>
      <c r="B87" s="34"/>
      <c r="C87" s="35"/>
      <c r="D87" s="182" t="s">
        <v>118</v>
      </c>
      <c r="E87" s="35"/>
      <c r="F87" s="183" t="s">
        <v>132</v>
      </c>
      <c r="G87" s="35"/>
      <c r="H87" s="35"/>
      <c r="I87" s="184"/>
      <c r="J87" s="35"/>
      <c r="K87" s="35"/>
      <c r="L87" s="39"/>
      <c r="M87" s="185"/>
      <c r="N87" s="186"/>
      <c r="O87" s="79"/>
      <c r="P87" s="79"/>
      <c r="Q87" s="79"/>
      <c r="R87" s="79"/>
      <c r="S87" s="79"/>
      <c r="T87" s="80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1" t="s">
        <v>118</v>
      </c>
      <c r="AU87" s="11" t="s">
        <v>80</v>
      </c>
    </row>
    <row r="88" s="2" customFormat="1" ht="16.5" customHeight="1">
      <c r="A88" s="33"/>
      <c r="B88" s="34"/>
      <c r="C88" s="168" t="s">
        <v>133</v>
      </c>
      <c r="D88" s="168" t="s">
        <v>111</v>
      </c>
      <c r="E88" s="169" t="s">
        <v>134</v>
      </c>
      <c r="F88" s="170" t="s">
        <v>135</v>
      </c>
      <c r="G88" s="171" t="s">
        <v>114</v>
      </c>
      <c r="H88" s="172">
        <v>30000</v>
      </c>
      <c r="I88" s="173"/>
      <c r="J88" s="174">
        <f>ROUND(I88*H88,2)</f>
        <v>0</v>
      </c>
      <c r="K88" s="175"/>
      <c r="L88" s="39"/>
      <c r="M88" s="176" t="s">
        <v>39</v>
      </c>
      <c r="N88" s="177" t="s">
        <v>51</v>
      </c>
      <c r="O88" s="79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0" t="s">
        <v>115</v>
      </c>
      <c r="AT88" s="180" t="s">
        <v>111</v>
      </c>
      <c r="AU88" s="180" t="s">
        <v>80</v>
      </c>
      <c r="AY88" s="11" t="s">
        <v>116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1" t="s">
        <v>88</v>
      </c>
      <c r="BK88" s="181">
        <f>ROUND(I88*H88,2)</f>
        <v>0</v>
      </c>
      <c r="BL88" s="11" t="s">
        <v>115</v>
      </c>
      <c r="BM88" s="180" t="s">
        <v>136</v>
      </c>
    </row>
    <row r="89" s="2" customFormat="1">
      <c r="A89" s="33"/>
      <c r="B89" s="34"/>
      <c r="C89" s="35"/>
      <c r="D89" s="182" t="s">
        <v>118</v>
      </c>
      <c r="E89" s="35"/>
      <c r="F89" s="183" t="s">
        <v>137</v>
      </c>
      <c r="G89" s="35"/>
      <c r="H89" s="35"/>
      <c r="I89" s="184"/>
      <c r="J89" s="35"/>
      <c r="K89" s="35"/>
      <c r="L89" s="39"/>
      <c r="M89" s="185"/>
      <c r="N89" s="186"/>
      <c r="O89" s="79"/>
      <c r="P89" s="79"/>
      <c r="Q89" s="79"/>
      <c r="R89" s="79"/>
      <c r="S89" s="79"/>
      <c r="T89" s="80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1" t="s">
        <v>118</v>
      </c>
      <c r="AU89" s="11" t="s">
        <v>80</v>
      </c>
    </row>
    <row r="90" s="2" customFormat="1" ht="16.5" customHeight="1">
      <c r="A90" s="33"/>
      <c r="B90" s="34"/>
      <c r="C90" s="168" t="s">
        <v>138</v>
      </c>
      <c r="D90" s="168" t="s">
        <v>111</v>
      </c>
      <c r="E90" s="169" t="s">
        <v>139</v>
      </c>
      <c r="F90" s="170" t="s">
        <v>140</v>
      </c>
      <c r="G90" s="171" t="s">
        <v>114</v>
      </c>
      <c r="H90" s="172">
        <v>10000</v>
      </c>
      <c r="I90" s="173"/>
      <c r="J90" s="174">
        <f>ROUND(I90*H90,2)</f>
        <v>0</v>
      </c>
      <c r="K90" s="175"/>
      <c r="L90" s="39"/>
      <c r="M90" s="176" t="s">
        <v>39</v>
      </c>
      <c r="N90" s="177" t="s">
        <v>51</v>
      </c>
      <c r="O90" s="79"/>
      <c r="P90" s="178">
        <f>O90*H90</f>
        <v>0</v>
      </c>
      <c r="Q90" s="178">
        <v>0</v>
      </c>
      <c r="R90" s="178">
        <f>Q90*H90</f>
        <v>0</v>
      </c>
      <c r="S90" s="178">
        <v>0</v>
      </c>
      <c r="T90" s="179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0" t="s">
        <v>115</v>
      </c>
      <c r="AT90" s="180" t="s">
        <v>111</v>
      </c>
      <c r="AU90" s="180" t="s">
        <v>80</v>
      </c>
      <c r="AY90" s="11" t="s">
        <v>116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11" t="s">
        <v>88</v>
      </c>
      <c r="BK90" s="181">
        <f>ROUND(I90*H90,2)</f>
        <v>0</v>
      </c>
      <c r="BL90" s="11" t="s">
        <v>115</v>
      </c>
      <c r="BM90" s="180" t="s">
        <v>141</v>
      </c>
    </row>
    <row r="91" s="2" customFormat="1">
      <c r="A91" s="33"/>
      <c r="B91" s="34"/>
      <c r="C91" s="35"/>
      <c r="D91" s="182" t="s">
        <v>118</v>
      </c>
      <c r="E91" s="35"/>
      <c r="F91" s="183" t="s">
        <v>142</v>
      </c>
      <c r="G91" s="35"/>
      <c r="H91" s="35"/>
      <c r="I91" s="184"/>
      <c r="J91" s="35"/>
      <c r="K91" s="35"/>
      <c r="L91" s="39"/>
      <c r="M91" s="185"/>
      <c r="N91" s="186"/>
      <c r="O91" s="79"/>
      <c r="P91" s="79"/>
      <c r="Q91" s="79"/>
      <c r="R91" s="79"/>
      <c r="S91" s="79"/>
      <c r="T91" s="80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1" t="s">
        <v>118</v>
      </c>
      <c r="AU91" s="11" t="s">
        <v>80</v>
      </c>
    </row>
    <row r="92" s="2" customFormat="1" ht="16.5" customHeight="1">
      <c r="A92" s="33"/>
      <c r="B92" s="34"/>
      <c r="C92" s="168" t="s">
        <v>143</v>
      </c>
      <c r="D92" s="168" t="s">
        <v>111</v>
      </c>
      <c r="E92" s="169" t="s">
        <v>144</v>
      </c>
      <c r="F92" s="170" t="s">
        <v>145</v>
      </c>
      <c r="G92" s="171" t="s">
        <v>114</v>
      </c>
      <c r="H92" s="172">
        <v>25000</v>
      </c>
      <c r="I92" s="173"/>
      <c r="J92" s="174">
        <f>ROUND(I92*H92,2)</f>
        <v>0</v>
      </c>
      <c r="K92" s="175"/>
      <c r="L92" s="39"/>
      <c r="M92" s="176" t="s">
        <v>39</v>
      </c>
      <c r="N92" s="177" t="s">
        <v>51</v>
      </c>
      <c r="O92" s="79"/>
      <c r="P92" s="178">
        <f>O92*H92</f>
        <v>0</v>
      </c>
      <c r="Q92" s="178">
        <v>0</v>
      </c>
      <c r="R92" s="178">
        <f>Q92*H92</f>
        <v>0</v>
      </c>
      <c r="S92" s="178">
        <v>0</v>
      </c>
      <c r="T92" s="179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0" t="s">
        <v>115</v>
      </c>
      <c r="AT92" s="180" t="s">
        <v>111</v>
      </c>
      <c r="AU92" s="180" t="s">
        <v>80</v>
      </c>
      <c r="AY92" s="11" t="s">
        <v>116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1" t="s">
        <v>88</v>
      </c>
      <c r="BK92" s="181">
        <f>ROUND(I92*H92,2)</f>
        <v>0</v>
      </c>
      <c r="BL92" s="11" t="s">
        <v>115</v>
      </c>
      <c r="BM92" s="180" t="s">
        <v>146</v>
      </c>
    </row>
    <row r="93" s="2" customFormat="1">
      <c r="A93" s="33"/>
      <c r="B93" s="34"/>
      <c r="C93" s="35"/>
      <c r="D93" s="182" t="s">
        <v>118</v>
      </c>
      <c r="E93" s="35"/>
      <c r="F93" s="183" t="s">
        <v>147</v>
      </c>
      <c r="G93" s="35"/>
      <c r="H93" s="35"/>
      <c r="I93" s="184"/>
      <c r="J93" s="35"/>
      <c r="K93" s="35"/>
      <c r="L93" s="39"/>
      <c r="M93" s="185"/>
      <c r="N93" s="186"/>
      <c r="O93" s="79"/>
      <c r="P93" s="79"/>
      <c r="Q93" s="79"/>
      <c r="R93" s="79"/>
      <c r="S93" s="79"/>
      <c r="T93" s="80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1" t="s">
        <v>118</v>
      </c>
      <c r="AU93" s="11" t="s">
        <v>80</v>
      </c>
    </row>
    <row r="94" s="2" customFormat="1" ht="16.5" customHeight="1">
      <c r="A94" s="33"/>
      <c r="B94" s="34"/>
      <c r="C94" s="168" t="s">
        <v>148</v>
      </c>
      <c r="D94" s="168" t="s">
        <v>111</v>
      </c>
      <c r="E94" s="169" t="s">
        <v>149</v>
      </c>
      <c r="F94" s="170" t="s">
        <v>150</v>
      </c>
      <c r="G94" s="171" t="s">
        <v>151</v>
      </c>
      <c r="H94" s="172">
        <v>200</v>
      </c>
      <c r="I94" s="173"/>
      <c r="J94" s="174">
        <f>ROUND(I94*H94,2)</f>
        <v>0</v>
      </c>
      <c r="K94" s="175"/>
      <c r="L94" s="39"/>
      <c r="M94" s="176" t="s">
        <v>39</v>
      </c>
      <c r="N94" s="177" t="s">
        <v>51</v>
      </c>
      <c r="O94" s="79"/>
      <c r="P94" s="178">
        <f>O94*H94</f>
        <v>0</v>
      </c>
      <c r="Q94" s="178">
        <v>0</v>
      </c>
      <c r="R94" s="178">
        <f>Q94*H94</f>
        <v>0</v>
      </c>
      <c r="S94" s="178">
        <v>0</v>
      </c>
      <c r="T94" s="179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0" t="s">
        <v>115</v>
      </c>
      <c r="AT94" s="180" t="s">
        <v>111</v>
      </c>
      <c r="AU94" s="180" t="s">
        <v>80</v>
      </c>
      <c r="AY94" s="11" t="s">
        <v>116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1" t="s">
        <v>88</v>
      </c>
      <c r="BK94" s="181">
        <f>ROUND(I94*H94,2)</f>
        <v>0</v>
      </c>
      <c r="BL94" s="11" t="s">
        <v>115</v>
      </c>
      <c r="BM94" s="180" t="s">
        <v>152</v>
      </c>
    </row>
    <row r="95" s="2" customFormat="1">
      <c r="A95" s="33"/>
      <c r="B95" s="34"/>
      <c r="C95" s="35"/>
      <c r="D95" s="182" t="s">
        <v>118</v>
      </c>
      <c r="E95" s="35"/>
      <c r="F95" s="183" t="s">
        <v>153</v>
      </c>
      <c r="G95" s="35"/>
      <c r="H95" s="35"/>
      <c r="I95" s="184"/>
      <c r="J95" s="35"/>
      <c r="K95" s="35"/>
      <c r="L95" s="39"/>
      <c r="M95" s="185"/>
      <c r="N95" s="186"/>
      <c r="O95" s="79"/>
      <c r="P95" s="79"/>
      <c r="Q95" s="79"/>
      <c r="R95" s="79"/>
      <c r="S95" s="79"/>
      <c r="T95" s="80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1" t="s">
        <v>118</v>
      </c>
      <c r="AU95" s="11" t="s">
        <v>80</v>
      </c>
    </row>
    <row r="96" s="2" customFormat="1" ht="16.5" customHeight="1">
      <c r="A96" s="33"/>
      <c r="B96" s="34"/>
      <c r="C96" s="168" t="s">
        <v>154</v>
      </c>
      <c r="D96" s="168" t="s">
        <v>111</v>
      </c>
      <c r="E96" s="169" t="s">
        <v>155</v>
      </c>
      <c r="F96" s="170" t="s">
        <v>156</v>
      </c>
      <c r="G96" s="171" t="s">
        <v>151</v>
      </c>
      <c r="H96" s="172">
        <v>200</v>
      </c>
      <c r="I96" s="173"/>
      <c r="J96" s="174">
        <f>ROUND(I96*H96,2)</f>
        <v>0</v>
      </c>
      <c r="K96" s="175"/>
      <c r="L96" s="39"/>
      <c r="M96" s="176" t="s">
        <v>39</v>
      </c>
      <c r="N96" s="177" t="s">
        <v>51</v>
      </c>
      <c r="O96" s="79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0" t="s">
        <v>115</v>
      </c>
      <c r="AT96" s="180" t="s">
        <v>111</v>
      </c>
      <c r="AU96" s="180" t="s">
        <v>80</v>
      </c>
      <c r="AY96" s="11" t="s">
        <v>116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1" t="s">
        <v>88</v>
      </c>
      <c r="BK96" s="181">
        <f>ROUND(I96*H96,2)</f>
        <v>0</v>
      </c>
      <c r="BL96" s="11" t="s">
        <v>115</v>
      </c>
      <c r="BM96" s="180" t="s">
        <v>157</v>
      </c>
    </row>
    <row r="97" s="2" customFormat="1">
      <c r="A97" s="33"/>
      <c r="B97" s="34"/>
      <c r="C97" s="35"/>
      <c r="D97" s="182" t="s">
        <v>118</v>
      </c>
      <c r="E97" s="35"/>
      <c r="F97" s="183" t="s">
        <v>158</v>
      </c>
      <c r="G97" s="35"/>
      <c r="H97" s="35"/>
      <c r="I97" s="184"/>
      <c r="J97" s="35"/>
      <c r="K97" s="35"/>
      <c r="L97" s="39"/>
      <c r="M97" s="185"/>
      <c r="N97" s="186"/>
      <c r="O97" s="79"/>
      <c r="P97" s="79"/>
      <c r="Q97" s="79"/>
      <c r="R97" s="79"/>
      <c r="S97" s="79"/>
      <c r="T97" s="80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1" t="s">
        <v>118</v>
      </c>
      <c r="AU97" s="11" t="s">
        <v>80</v>
      </c>
    </row>
    <row r="98" s="2" customFormat="1" ht="16.5" customHeight="1">
      <c r="A98" s="33"/>
      <c r="B98" s="34"/>
      <c r="C98" s="168" t="s">
        <v>159</v>
      </c>
      <c r="D98" s="168" t="s">
        <v>111</v>
      </c>
      <c r="E98" s="169" t="s">
        <v>160</v>
      </c>
      <c r="F98" s="170" t="s">
        <v>161</v>
      </c>
      <c r="G98" s="171" t="s">
        <v>151</v>
      </c>
      <c r="H98" s="172">
        <v>200</v>
      </c>
      <c r="I98" s="173"/>
      <c r="J98" s="174">
        <f>ROUND(I98*H98,2)</f>
        <v>0</v>
      </c>
      <c r="K98" s="175"/>
      <c r="L98" s="39"/>
      <c r="M98" s="176" t="s">
        <v>39</v>
      </c>
      <c r="N98" s="177" t="s">
        <v>51</v>
      </c>
      <c r="O98" s="79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0" t="s">
        <v>115</v>
      </c>
      <c r="AT98" s="180" t="s">
        <v>111</v>
      </c>
      <c r="AU98" s="180" t="s">
        <v>80</v>
      </c>
      <c r="AY98" s="11" t="s">
        <v>116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1" t="s">
        <v>88</v>
      </c>
      <c r="BK98" s="181">
        <f>ROUND(I98*H98,2)</f>
        <v>0</v>
      </c>
      <c r="BL98" s="11" t="s">
        <v>115</v>
      </c>
      <c r="BM98" s="180" t="s">
        <v>162</v>
      </c>
    </row>
    <row r="99" s="2" customFormat="1">
      <c r="A99" s="33"/>
      <c r="B99" s="34"/>
      <c r="C99" s="35"/>
      <c r="D99" s="182" t="s">
        <v>118</v>
      </c>
      <c r="E99" s="35"/>
      <c r="F99" s="183" t="s">
        <v>163</v>
      </c>
      <c r="G99" s="35"/>
      <c r="H99" s="35"/>
      <c r="I99" s="184"/>
      <c r="J99" s="35"/>
      <c r="K99" s="35"/>
      <c r="L99" s="39"/>
      <c r="M99" s="185"/>
      <c r="N99" s="186"/>
      <c r="O99" s="79"/>
      <c r="P99" s="79"/>
      <c r="Q99" s="79"/>
      <c r="R99" s="79"/>
      <c r="S99" s="79"/>
      <c r="T99" s="80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1" t="s">
        <v>118</v>
      </c>
      <c r="AU99" s="11" t="s">
        <v>80</v>
      </c>
    </row>
    <row r="100" s="2" customFormat="1" ht="16.5" customHeight="1">
      <c r="A100" s="33"/>
      <c r="B100" s="34"/>
      <c r="C100" s="168" t="s">
        <v>164</v>
      </c>
      <c r="D100" s="168" t="s">
        <v>111</v>
      </c>
      <c r="E100" s="169" t="s">
        <v>165</v>
      </c>
      <c r="F100" s="170" t="s">
        <v>166</v>
      </c>
      <c r="G100" s="171" t="s">
        <v>151</v>
      </c>
      <c r="H100" s="172">
        <v>100</v>
      </c>
      <c r="I100" s="173"/>
      <c r="J100" s="174">
        <f>ROUND(I100*H100,2)</f>
        <v>0</v>
      </c>
      <c r="K100" s="175"/>
      <c r="L100" s="39"/>
      <c r="M100" s="176" t="s">
        <v>39</v>
      </c>
      <c r="N100" s="177" t="s">
        <v>51</v>
      </c>
      <c r="O100" s="79"/>
      <c r="P100" s="178">
        <f>O100*H100</f>
        <v>0</v>
      </c>
      <c r="Q100" s="178">
        <v>0</v>
      </c>
      <c r="R100" s="178">
        <f>Q100*H100</f>
        <v>0</v>
      </c>
      <c r="S100" s="178">
        <v>0</v>
      </c>
      <c r="T100" s="179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0" t="s">
        <v>115</v>
      </c>
      <c r="AT100" s="180" t="s">
        <v>111</v>
      </c>
      <c r="AU100" s="180" t="s">
        <v>80</v>
      </c>
      <c r="AY100" s="11" t="s">
        <v>116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1" t="s">
        <v>88</v>
      </c>
      <c r="BK100" s="181">
        <f>ROUND(I100*H100,2)</f>
        <v>0</v>
      </c>
      <c r="BL100" s="11" t="s">
        <v>115</v>
      </c>
      <c r="BM100" s="180" t="s">
        <v>167</v>
      </c>
    </row>
    <row r="101" s="2" customFormat="1">
      <c r="A101" s="33"/>
      <c r="B101" s="34"/>
      <c r="C101" s="35"/>
      <c r="D101" s="182" t="s">
        <v>118</v>
      </c>
      <c r="E101" s="35"/>
      <c r="F101" s="183" t="s">
        <v>168</v>
      </c>
      <c r="G101" s="35"/>
      <c r="H101" s="35"/>
      <c r="I101" s="184"/>
      <c r="J101" s="35"/>
      <c r="K101" s="35"/>
      <c r="L101" s="39"/>
      <c r="M101" s="185"/>
      <c r="N101" s="186"/>
      <c r="O101" s="79"/>
      <c r="P101" s="79"/>
      <c r="Q101" s="79"/>
      <c r="R101" s="79"/>
      <c r="S101" s="79"/>
      <c r="T101" s="80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1" t="s">
        <v>118</v>
      </c>
      <c r="AU101" s="11" t="s">
        <v>80</v>
      </c>
    </row>
    <row r="102" s="2" customFormat="1" ht="16.5" customHeight="1">
      <c r="A102" s="33"/>
      <c r="B102" s="34"/>
      <c r="C102" s="168" t="s">
        <v>169</v>
      </c>
      <c r="D102" s="168" t="s">
        <v>111</v>
      </c>
      <c r="E102" s="169" t="s">
        <v>170</v>
      </c>
      <c r="F102" s="170" t="s">
        <v>171</v>
      </c>
      <c r="G102" s="171" t="s">
        <v>151</v>
      </c>
      <c r="H102" s="172">
        <v>200</v>
      </c>
      <c r="I102" s="173"/>
      <c r="J102" s="174">
        <f>ROUND(I102*H102,2)</f>
        <v>0</v>
      </c>
      <c r="K102" s="175"/>
      <c r="L102" s="39"/>
      <c r="M102" s="176" t="s">
        <v>39</v>
      </c>
      <c r="N102" s="177" t="s">
        <v>51</v>
      </c>
      <c r="O102" s="79"/>
      <c r="P102" s="178">
        <f>O102*H102</f>
        <v>0</v>
      </c>
      <c r="Q102" s="178">
        <v>0</v>
      </c>
      <c r="R102" s="178">
        <f>Q102*H102</f>
        <v>0</v>
      </c>
      <c r="S102" s="178">
        <v>0</v>
      </c>
      <c r="T102" s="179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0" t="s">
        <v>115</v>
      </c>
      <c r="AT102" s="180" t="s">
        <v>111</v>
      </c>
      <c r="AU102" s="180" t="s">
        <v>80</v>
      </c>
      <c r="AY102" s="11" t="s">
        <v>116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1" t="s">
        <v>88</v>
      </c>
      <c r="BK102" s="181">
        <f>ROUND(I102*H102,2)</f>
        <v>0</v>
      </c>
      <c r="BL102" s="11" t="s">
        <v>115</v>
      </c>
      <c r="BM102" s="180" t="s">
        <v>172</v>
      </c>
    </row>
    <row r="103" s="2" customFormat="1">
      <c r="A103" s="33"/>
      <c r="B103" s="34"/>
      <c r="C103" s="35"/>
      <c r="D103" s="182" t="s">
        <v>118</v>
      </c>
      <c r="E103" s="35"/>
      <c r="F103" s="183" t="s">
        <v>173</v>
      </c>
      <c r="G103" s="35"/>
      <c r="H103" s="35"/>
      <c r="I103" s="184"/>
      <c r="J103" s="35"/>
      <c r="K103" s="35"/>
      <c r="L103" s="39"/>
      <c r="M103" s="185"/>
      <c r="N103" s="186"/>
      <c r="O103" s="79"/>
      <c r="P103" s="79"/>
      <c r="Q103" s="79"/>
      <c r="R103" s="79"/>
      <c r="S103" s="79"/>
      <c r="T103" s="80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1" t="s">
        <v>118</v>
      </c>
      <c r="AU103" s="11" t="s">
        <v>80</v>
      </c>
    </row>
    <row r="104" s="2" customFormat="1" ht="16.5" customHeight="1">
      <c r="A104" s="33"/>
      <c r="B104" s="34"/>
      <c r="C104" s="168" t="s">
        <v>174</v>
      </c>
      <c r="D104" s="168" t="s">
        <v>111</v>
      </c>
      <c r="E104" s="169" t="s">
        <v>175</v>
      </c>
      <c r="F104" s="170" t="s">
        <v>176</v>
      </c>
      <c r="G104" s="171" t="s">
        <v>151</v>
      </c>
      <c r="H104" s="172">
        <v>200</v>
      </c>
      <c r="I104" s="173"/>
      <c r="J104" s="174">
        <f>ROUND(I104*H104,2)</f>
        <v>0</v>
      </c>
      <c r="K104" s="175"/>
      <c r="L104" s="39"/>
      <c r="M104" s="176" t="s">
        <v>39</v>
      </c>
      <c r="N104" s="177" t="s">
        <v>51</v>
      </c>
      <c r="O104" s="79"/>
      <c r="P104" s="178">
        <f>O104*H104</f>
        <v>0</v>
      </c>
      <c r="Q104" s="178">
        <v>0</v>
      </c>
      <c r="R104" s="178">
        <f>Q104*H104</f>
        <v>0</v>
      </c>
      <c r="S104" s="178">
        <v>0</v>
      </c>
      <c r="T104" s="179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0" t="s">
        <v>115</v>
      </c>
      <c r="AT104" s="180" t="s">
        <v>111</v>
      </c>
      <c r="AU104" s="180" t="s">
        <v>80</v>
      </c>
      <c r="AY104" s="11" t="s">
        <v>116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1" t="s">
        <v>88</v>
      </c>
      <c r="BK104" s="181">
        <f>ROUND(I104*H104,2)</f>
        <v>0</v>
      </c>
      <c r="BL104" s="11" t="s">
        <v>115</v>
      </c>
      <c r="BM104" s="180" t="s">
        <v>177</v>
      </c>
    </row>
    <row r="105" s="2" customFormat="1">
      <c r="A105" s="33"/>
      <c r="B105" s="34"/>
      <c r="C105" s="35"/>
      <c r="D105" s="182" t="s">
        <v>118</v>
      </c>
      <c r="E105" s="35"/>
      <c r="F105" s="183" t="s">
        <v>178</v>
      </c>
      <c r="G105" s="35"/>
      <c r="H105" s="35"/>
      <c r="I105" s="184"/>
      <c r="J105" s="35"/>
      <c r="K105" s="35"/>
      <c r="L105" s="39"/>
      <c r="M105" s="185"/>
      <c r="N105" s="186"/>
      <c r="O105" s="79"/>
      <c r="P105" s="79"/>
      <c r="Q105" s="79"/>
      <c r="R105" s="79"/>
      <c r="S105" s="79"/>
      <c r="T105" s="80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1" t="s">
        <v>118</v>
      </c>
      <c r="AU105" s="11" t="s">
        <v>80</v>
      </c>
    </row>
    <row r="106" s="2" customFormat="1" ht="16.5" customHeight="1">
      <c r="A106" s="33"/>
      <c r="B106" s="34"/>
      <c r="C106" s="168" t="s">
        <v>179</v>
      </c>
      <c r="D106" s="168" t="s">
        <v>111</v>
      </c>
      <c r="E106" s="169" t="s">
        <v>180</v>
      </c>
      <c r="F106" s="170" t="s">
        <v>181</v>
      </c>
      <c r="G106" s="171" t="s">
        <v>151</v>
      </c>
      <c r="H106" s="172">
        <v>300</v>
      </c>
      <c r="I106" s="173"/>
      <c r="J106" s="174">
        <f>ROUND(I106*H106,2)</f>
        <v>0</v>
      </c>
      <c r="K106" s="175"/>
      <c r="L106" s="39"/>
      <c r="M106" s="176" t="s">
        <v>39</v>
      </c>
      <c r="N106" s="177" t="s">
        <v>51</v>
      </c>
      <c r="O106" s="79"/>
      <c r="P106" s="178">
        <f>O106*H106</f>
        <v>0</v>
      </c>
      <c r="Q106" s="178">
        <v>0</v>
      </c>
      <c r="R106" s="178">
        <f>Q106*H106</f>
        <v>0</v>
      </c>
      <c r="S106" s="178">
        <v>0</v>
      </c>
      <c r="T106" s="179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0" t="s">
        <v>115</v>
      </c>
      <c r="AT106" s="180" t="s">
        <v>111</v>
      </c>
      <c r="AU106" s="180" t="s">
        <v>80</v>
      </c>
      <c r="AY106" s="11" t="s">
        <v>116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1" t="s">
        <v>88</v>
      </c>
      <c r="BK106" s="181">
        <f>ROUND(I106*H106,2)</f>
        <v>0</v>
      </c>
      <c r="BL106" s="11" t="s">
        <v>115</v>
      </c>
      <c r="BM106" s="180" t="s">
        <v>182</v>
      </c>
    </row>
    <row r="107" s="2" customFormat="1">
      <c r="A107" s="33"/>
      <c r="B107" s="34"/>
      <c r="C107" s="35"/>
      <c r="D107" s="182" t="s">
        <v>118</v>
      </c>
      <c r="E107" s="35"/>
      <c r="F107" s="183" t="s">
        <v>183</v>
      </c>
      <c r="G107" s="35"/>
      <c r="H107" s="35"/>
      <c r="I107" s="184"/>
      <c r="J107" s="35"/>
      <c r="K107" s="35"/>
      <c r="L107" s="39"/>
      <c r="M107" s="185"/>
      <c r="N107" s="186"/>
      <c r="O107" s="79"/>
      <c r="P107" s="79"/>
      <c r="Q107" s="79"/>
      <c r="R107" s="79"/>
      <c r="S107" s="79"/>
      <c r="T107" s="80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1" t="s">
        <v>118</v>
      </c>
      <c r="AU107" s="11" t="s">
        <v>80</v>
      </c>
    </row>
    <row r="108" s="2" customFormat="1" ht="16.5" customHeight="1">
      <c r="A108" s="33"/>
      <c r="B108" s="34"/>
      <c r="C108" s="168" t="s">
        <v>8</v>
      </c>
      <c r="D108" s="168" t="s">
        <v>111</v>
      </c>
      <c r="E108" s="169" t="s">
        <v>184</v>
      </c>
      <c r="F108" s="170" t="s">
        <v>185</v>
      </c>
      <c r="G108" s="171" t="s">
        <v>151</v>
      </c>
      <c r="H108" s="172">
        <v>300</v>
      </c>
      <c r="I108" s="173"/>
      <c r="J108" s="174">
        <f>ROUND(I108*H108,2)</f>
        <v>0</v>
      </c>
      <c r="K108" s="175"/>
      <c r="L108" s="39"/>
      <c r="M108" s="176" t="s">
        <v>39</v>
      </c>
      <c r="N108" s="177" t="s">
        <v>51</v>
      </c>
      <c r="O108" s="79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0" t="s">
        <v>115</v>
      </c>
      <c r="AT108" s="180" t="s">
        <v>111</v>
      </c>
      <c r="AU108" s="180" t="s">
        <v>80</v>
      </c>
      <c r="AY108" s="11" t="s">
        <v>116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1" t="s">
        <v>88</v>
      </c>
      <c r="BK108" s="181">
        <f>ROUND(I108*H108,2)</f>
        <v>0</v>
      </c>
      <c r="BL108" s="11" t="s">
        <v>115</v>
      </c>
      <c r="BM108" s="180" t="s">
        <v>186</v>
      </c>
    </row>
    <row r="109" s="2" customFormat="1">
      <c r="A109" s="33"/>
      <c r="B109" s="34"/>
      <c r="C109" s="35"/>
      <c r="D109" s="182" t="s">
        <v>118</v>
      </c>
      <c r="E109" s="35"/>
      <c r="F109" s="183" t="s">
        <v>187</v>
      </c>
      <c r="G109" s="35"/>
      <c r="H109" s="35"/>
      <c r="I109" s="184"/>
      <c r="J109" s="35"/>
      <c r="K109" s="35"/>
      <c r="L109" s="39"/>
      <c r="M109" s="185"/>
      <c r="N109" s="186"/>
      <c r="O109" s="79"/>
      <c r="P109" s="79"/>
      <c r="Q109" s="79"/>
      <c r="R109" s="79"/>
      <c r="S109" s="79"/>
      <c r="T109" s="80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1" t="s">
        <v>118</v>
      </c>
      <c r="AU109" s="11" t="s">
        <v>80</v>
      </c>
    </row>
    <row r="110" s="2" customFormat="1" ht="16.5" customHeight="1">
      <c r="A110" s="33"/>
      <c r="B110" s="34"/>
      <c r="C110" s="168" t="s">
        <v>188</v>
      </c>
      <c r="D110" s="168" t="s">
        <v>111</v>
      </c>
      <c r="E110" s="169" t="s">
        <v>189</v>
      </c>
      <c r="F110" s="170" t="s">
        <v>190</v>
      </c>
      <c r="G110" s="171" t="s">
        <v>151</v>
      </c>
      <c r="H110" s="172">
        <v>400</v>
      </c>
      <c r="I110" s="173"/>
      <c r="J110" s="174">
        <f>ROUND(I110*H110,2)</f>
        <v>0</v>
      </c>
      <c r="K110" s="175"/>
      <c r="L110" s="39"/>
      <c r="M110" s="176" t="s">
        <v>39</v>
      </c>
      <c r="N110" s="177" t="s">
        <v>51</v>
      </c>
      <c r="O110" s="79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0" t="s">
        <v>115</v>
      </c>
      <c r="AT110" s="180" t="s">
        <v>111</v>
      </c>
      <c r="AU110" s="180" t="s">
        <v>80</v>
      </c>
      <c r="AY110" s="11" t="s">
        <v>116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1" t="s">
        <v>88</v>
      </c>
      <c r="BK110" s="181">
        <f>ROUND(I110*H110,2)</f>
        <v>0</v>
      </c>
      <c r="BL110" s="11" t="s">
        <v>115</v>
      </c>
      <c r="BM110" s="180" t="s">
        <v>191</v>
      </c>
    </row>
    <row r="111" s="2" customFormat="1">
      <c r="A111" s="33"/>
      <c r="B111" s="34"/>
      <c r="C111" s="35"/>
      <c r="D111" s="182" t="s">
        <v>118</v>
      </c>
      <c r="E111" s="35"/>
      <c r="F111" s="183" t="s">
        <v>192</v>
      </c>
      <c r="G111" s="35"/>
      <c r="H111" s="35"/>
      <c r="I111" s="184"/>
      <c r="J111" s="35"/>
      <c r="K111" s="35"/>
      <c r="L111" s="39"/>
      <c r="M111" s="185"/>
      <c r="N111" s="186"/>
      <c r="O111" s="79"/>
      <c r="P111" s="79"/>
      <c r="Q111" s="79"/>
      <c r="R111" s="79"/>
      <c r="S111" s="79"/>
      <c r="T111" s="80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1" t="s">
        <v>118</v>
      </c>
      <c r="AU111" s="11" t="s">
        <v>80</v>
      </c>
    </row>
    <row r="112" s="2" customFormat="1" ht="16.5" customHeight="1">
      <c r="A112" s="33"/>
      <c r="B112" s="34"/>
      <c r="C112" s="168" t="s">
        <v>193</v>
      </c>
      <c r="D112" s="168" t="s">
        <v>111</v>
      </c>
      <c r="E112" s="169" t="s">
        <v>194</v>
      </c>
      <c r="F112" s="170" t="s">
        <v>195</v>
      </c>
      <c r="G112" s="171" t="s">
        <v>151</v>
      </c>
      <c r="H112" s="172">
        <v>300</v>
      </c>
      <c r="I112" s="173"/>
      <c r="J112" s="174">
        <f>ROUND(I112*H112,2)</f>
        <v>0</v>
      </c>
      <c r="K112" s="175"/>
      <c r="L112" s="39"/>
      <c r="M112" s="176" t="s">
        <v>39</v>
      </c>
      <c r="N112" s="177" t="s">
        <v>51</v>
      </c>
      <c r="O112" s="79"/>
      <c r="P112" s="178">
        <f>O112*H112</f>
        <v>0</v>
      </c>
      <c r="Q112" s="178">
        <v>0</v>
      </c>
      <c r="R112" s="178">
        <f>Q112*H112</f>
        <v>0</v>
      </c>
      <c r="S112" s="178">
        <v>0</v>
      </c>
      <c r="T112" s="179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0" t="s">
        <v>115</v>
      </c>
      <c r="AT112" s="180" t="s">
        <v>111</v>
      </c>
      <c r="AU112" s="180" t="s">
        <v>80</v>
      </c>
      <c r="AY112" s="11" t="s">
        <v>116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1" t="s">
        <v>88</v>
      </c>
      <c r="BK112" s="181">
        <f>ROUND(I112*H112,2)</f>
        <v>0</v>
      </c>
      <c r="BL112" s="11" t="s">
        <v>115</v>
      </c>
      <c r="BM112" s="180" t="s">
        <v>196</v>
      </c>
    </row>
    <row r="113" s="2" customFormat="1">
      <c r="A113" s="33"/>
      <c r="B113" s="34"/>
      <c r="C113" s="35"/>
      <c r="D113" s="182" t="s">
        <v>118</v>
      </c>
      <c r="E113" s="35"/>
      <c r="F113" s="183" t="s">
        <v>197</v>
      </c>
      <c r="G113" s="35"/>
      <c r="H113" s="35"/>
      <c r="I113" s="184"/>
      <c r="J113" s="35"/>
      <c r="K113" s="35"/>
      <c r="L113" s="39"/>
      <c r="M113" s="185"/>
      <c r="N113" s="186"/>
      <c r="O113" s="79"/>
      <c r="P113" s="79"/>
      <c r="Q113" s="79"/>
      <c r="R113" s="79"/>
      <c r="S113" s="79"/>
      <c r="T113" s="80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1" t="s">
        <v>118</v>
      </c>
      <c r="AU113" s="11" t="s">
        <v>80</v>
      </c>
    </row>
    <row r="114" s="2" customFormat="1" ht="16.5" customHeight="1">
      <c r="A114" s="33"/>
      <c r="B114" s="34"/>
      <c r="C114" s="168" t="s">
        <v>198</v>
      </c>
      <c r="D114" s="168" t="s">
        <v>111</v>
      </c>
      <c r="E114" s="169" t="s">
        <v>199</v>
      </c>
      <c r="F114" s="170" t="s">
        <v>200</v>
      </c>
      <c r="G114" s="171" t="s">
        <v>151</v>
      </c>
      <c r="H114" s="172">
        <v>300</v>
      </c>
      <c r="I114" s="173"/>
      <c r="J114" s="174">
        <f>ROUND(I114*H114,2)</f>
        <v>0</v>
      </c>
      <c r="K114" s="175"/>
      <c r="L114" s="39"/>
      <c r="M114" s="176" t="s">
        <v>39</v>
      </c>
      <c r="N114" s="177" t="s">
        <v>51</v>
      </c>
      <c r="O114" s="79"/>
      <c r="P114" s="178">
        <f>O114*H114</f>
        <v>0</v>
      </c>
      <c r="Q114" s="178">
        <v>0</v>
      </c>
      <c r="R114" s="178">
        <f>Q114*H114</f>
        <v>0</v>
      </c>
      <c r="S114" s="178">
        <v>0</v>
      </c>
      <c r="T114" s="179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0" t="s">
        <v>115</v>
      </c>
      <c r="AT114" s="180" t="s">
        <v>111</v>
      </c>
      <c r="AU114" s="180" t="s">
        <v>80</v>
      </c>
      <c r="AY114" s="11" t="s">
        <v>116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1" t="s">
        <v>88</v>
      </c>
      <c r="BK114" s="181">
        <f>ROUND(I114*H114,2)</f>
        <v>0</v>
      </c>
      <c r="BL114" s="11" t="s">
        <v>115</v>
      </c>
      <c r="BM114" s="180" t="s">
        <v>201</v>
      </c>
    </row>
    <row r="115" s="2" customFormat="1">
      <c r="A115" s="33"/>
      <c r="B115" s="34"/>
      <c r="C115" s="35"/>
      <c r="D115" s="182" t="s">
        <v>118</v>
      </c>
      <c r="E115" s="35"/>
      <c r="F115" s="183" t="s">
        <v>202</v>
      </c>
      <c r="G115" s="35"/>
      <c r="H115" s="35"/>
      <c r="I115" s="184"/>
      <c r="J115" s="35"/>
      <c r="K115" s="35"/>
      <c r="L115" s="39"/>
      <c r="M115" s="185"/>
      <c r="N115" s="186"/>
      <c r="O115" s="79"/>
      <c r="P115" s="79"/>
      <c r="Q115" s="79"/>
      <c r="R115" s="79"/>
      <c r="S115" s="79"/>
      <c r="T115" s="80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1" t="s">
        <v>118</v>
      </c>
      <c r="AU115" s="11" t="s">
        <v>80</v>
      </c>
    </row>
    <row r="116" s="2" customFormat="1" ht="16.5" customHeight="1">
      <c r="A116" s="33"/>
      <c r="B116" s="34"/>
      <c r="C116" s="168" t="s">
        <v>203</v>
      </c>
      <c r="D116" s="168" t="s">
        <v>111</v>
      </c>
      <c r="E116" s="169" t="s">
        <v>204</v>
      </c>
      <c r="F116" s="170" t="s">
        <v>205</v>
      </c>
      <c r="G116" s="171" t="s">
        <v>151</v>
      </c>
      <c r="H116" s="172">
        <v>400</v>
      </c>
      <c r="I116" s="173"/>
      <c r="J116" s="174">
        <f>ROUND(I116*H116,2)</f>
        <v>0</v>
      </c>
      <c r="K116" s="175"/>
      <c r="L116" s="39"/>
      <c r="M116" s="176" t="s">
        <v>39</v>
      </c>
      <c r="N116" s="177" t="s">
        <v>51</v>
      </c>
      <c r="O116" s="79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0" t="s">
        <v>115</v>
      </c>
      <c r="AT116" s="180" t="s">
        <v>111</v>
      </c>
      <c r="AU116" s="180" t="s">
        <v>80</v>
      </c>
      <c r="AY116" s="11" t="s">
        <v>116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1" t="s">
        <v>88</v>
      </c>
      <c r="BK116" s="181">
        <f>ROUND(I116*H116,2)</f>
        <v>0</v>
      </c>
      <c r="BL116" s="11" t="s">
        <v>115</v>
      </c>
      <c r="BM116" s="180" t="s">
        <v>206</v>
      </c>
    </row>
    <row r="117" s="2" customFormat="1">
      <c r="A117" s="33"/>
      <c r="B117" s="34"/>
      <c r="C117" s="35"/>
      <c r="D117" s="182" t="s">
        <v>118</v>
      </c>
      <c r="E117" s="35"/>
      <c r="F117" s="183" t="s">
        <v>207</v>
      </c>
      <c r="G117" s="35"/>
      <c r="H117" s="35"/>
      <c r="I117" s="184"/>
      <c r="J117" s="35"/>
      <c r="K117" s="35"/>
      <c r="L117" s="39"/>
      <c r="M117" s="185"/>
      <c r="N117" s="186"/>
      <c r="O117" s="79"/>
      <c r="P117" s="79"/>
      <c r="Q117" s="79"/>
      <c r="R117" s="79"/>
      <c r="S117" s="79"/>
      <c r="T117" s="80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1" t="s">
        <v>118</v>
      </c>
      <c r="AU117" s="11" t="s">
        <v>80</v>
      </c>
    </row>
    <row r="118" s="2" customFormat="1" ht="21.75" customHeight="1">
      <c r="A118" s="33"/>
      <c r="B118" s="34"/>
      <c r="C118" s="168" t="s">
        <v>208</v>
      </c>
      <c r="D118" s="168" t="s">
        <v>111</v>
      </c>
      <c r="E118" s="169" t="s">
        <v>209</v>
      </c>
      <c r="F118" s="170" t="s">
        <v>210</v>
      </c>
      <c r="G118" s="171" t="s">
        <v>151</v>
      </c>
      <c r="H118" s="172">
        <v>100</v>
      </c>
      <c r="I118" s="173"/>
      <c r="J118" s="174">
        <f>ROUND(I118*H118,2)</f>
        <v>0</v>
      </c>
      <c r="K118" s="175"/>
      <c r="L118" s="39"/>
      <c r="M118" s="176" t="s">
        <v>39</v>
      </c>
      <c r="N118" s="177" t="s">
        <v>51</v>
      </c>
      <c r="O118" s="79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0" t="s">
        <v>115</v>
      </c>
      <c r="AT118" s="180" t="s">
        <v>111</v>
      </c>
      <c r="AU118" s="180" t="s">
        <v>80</v>
      </c>
      <c r="AY118" s="11" t="s">
        <v>116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1" t="s">
        <v>88</v>
      </c>
      <c r="BK118" s="181">
        <f>ROUND(I118*H118,2)</f>
        <v>0</v>
      </c>
      <c r="BL118" s="11" t="s">
        <v>115</v>
      </c>
      <c r="BM118" s="180" t="s">
        <v>211</v>
      </c>
    </row>
    <row r="119" s="2" customFormat="1">
      <c r="A119" s="33"/>
      <c r="B119" s="34"/>
      <c r="C119" s="35"/>
      <c r="D119" s="182" t="s">
        <v>118</v>
      </c>
      <c r="E119" s="35"/>
      <c r="F119" s="183" t="s">
        <v>212</v>
      </c>
      <c r="G119" s="35"/>
      <c r="H119" s="35"/>
      <c r="I119" s="184"/>
      <c r="J119" s="35"/>
      <c r="K119" s="35"/>
      <c r="L119" s="39"/>
      <c r="M119" s="185"/>
      <c r="N119" s="186"/>
      <c r="O119" s="79"/>
      <c r="P119" s="79"/>
      <c r="Q119" s="79"/>
      <c r="R119" s="79"/>
      <c r="S119" s="79"/>
      <c r="T119" s="80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1" t="s">
        <v>118</v>
      </c>
      <c r="AU119" s="11" t="s">
        <v>80</v>
      </c>
    </row>
    <row r="120" s="2" customFormat="1" ht="21.75" customHeight="1">
      <c r="A120" s="33"/>
      <c r="B120" s="34"/>
      <c r="C120" s="168" t="s">
        <v>7</v>
      </c>
      <c r="D120" s="168" t="s">
        <v>111</v>
      </c>
      <c r="E120" s="169" t="s">
        <v>213</v>
      </c>
      <c r="F120" s="170" t="s">
        <v>214</v>
      </c>
      <c r="G120" s="171" t="s">
        <v>151</v>
      </c>
      <c r="H120" s="172">
        <v>300</v>
      </c>
      <c r="I120" s="173"/>
      <c r="J120" s="174">
        <f>ROUND(I120*H120,2)</f>
        <v>0</v>
      </c>
      <c r="K120" s="175"/>
      <c r="L120" s="39"/>
      <c r="M120" s="176" t="s">
        <v>39</v>
      </c>
      <c r="N120" s="177" t="s">
        <v>51</v>
      </c>
      <c r="O120" s="79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0" t="s">
        <v>115</v>
      </c>
      <c r="AT120" s="180" t="s">
        <v>111</v>
      </c>
      <c r="AU120" s="180" t="s">
        <v>80</v>
      </c>
      <c r="AY120" s="11" t="s">
        <v>116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1" t="s">
        <v>88</v>
      </c>
      <c r="BK120" s="181">
        <f>ROUND(I120*H120,2)</f>
        <v>0</v>
      </c>
      <c r="BL120" s="11" t="s">
        <v>115</v>
      </c>
      <c r="BM120" s="180" t="s">
        <v>215</v>
      </c>
    </row>
    <row r="121" s="2" customFormat="1">
      <c r="A121" s="33"/>
      <c r="B121" s="34"/>
      <c r="C121" s="35"/>
      <c r="D121" s="182" t="s">
        <v>118</v>
      </c>
      <c r="E121" s="35"/>
      <c r="F121" s="183" t="s">
        <v>216</v>
      </c>
      <c r="G121" s="35"/>
      <c r="H121" s="35"/>
      <c r="I121" s="184"/>
      <c r="J121" s="35"/>
      <c r="K121" s="35"/>
      <c r="L121" s="39"/>
      <c r="M121" s="185"/>
      <c r="N121" s="186"/>
      <c r="O121" s="79"/>
      <c r="P121" s="79"/>
      <c r="Q121" s="79"/>
      <c r="R121" s="79"/>
      <c r="S121" s="79"/>
      <c r="T121" s="80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1" t="s">
        <v>118</v>
      </c>
      <c r="AU121" s="11" t="s">
        <v>80</v>
      </c>
    </row>
    <row r="122" s="2" customFormat="1" ht="21.75" customHeight="1">
      <c r="A122" s="33"/>
      <c r="B122" s="34"/>
      <c r="C122" s="168" t="s">
        <v>217</v>
      </c>
      <c r="D122" s="168" t="s">
        <v>111</v>
      </c>
      <c r="E122" s="169" t="s">
        <v>218</v>
      </c>
      <c r="F122" s="170" t="s">
        <v>219</v>
      </c>
      <c r="G122" s="171" t="s">
        <v>151</v>
      </c>
      <c r="H122" s="172">
        <v>200</v>
      </c>
      <c r="I122" s="173"/>
      <c r="J122" s="174">
        <f>ROUND(I122*H122,2)</f>
        <v>0</v>
      </c>
      <c r="K122" s="175"/>
      <c r="L122" s="39"/>
      <c r="M122" s="176" t="s">
        <v>39</v>
      </c>
      <c r="N122" s="177" t="s">
        <v>51</v>
      </c>
      <c r="O122" s="79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0" t="s">
        <v>115</v>
      </c>
      <c r="AT122" s="180" t="s">
        <v>111</v>
      </c>
      <c r="AU122" s="180" t="s">
        <v>80</v>
      </c>
      <c r="AY122" s="11" t="s">
        <v>116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1" t="s">
        <v>88</v>
      </c>
      <c r="BK122" s="181">
        <f>ROUND(I122*H122,2)</f>
        <v>0</v>
      </c>
      <c r="BL122" s="11" t="s">
        <v>115</v>
      </c>
      <c r="BM122" s="180" t="s">
        <v>220</v>
      </c>
    </row>
    <row r="123" s="2" customFormat="1">
      <c r="A123" s="33"/>
      <c r="B123" s="34"/>
      <c r="C123" s="35"/>
      <c r="D123" s="182" t="s">
        <v>118</v>
      </c>
      <c r="E123" s="35"/>
      <c r="F123" s="183" t="s">
        <v>221</v>
      </c>
      <c r="G123" s="35"/>
      <c r="H123" s="35"/>
      <c r="I123" s="184"/>
      <c r="J123" s="35"/>
      <c r="K123" s="35"/>
      <c r="L123" s="39"/>
      <c r="M123" s="185"/>
      <c r="N123" s="186"/>
      <c r="O123" s="79"/>
      <c r="P123" s="79"/>
      <c r="Q123" s="79"/>
      <c r="R123" s="79"/>
      <c r="S123" s="79"/>
      <c r="T123" s="80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1" t="s">
        <v>118</v>
      </c>
      <c r="AU123" s="11" t="s">
        <v>80</v>
      </c>
    </row>
    <row r="124" s="2" customFormat="1" ht="21.75" customHeight="1">
      <c r="A124" s="33"/>
      <c r="B124" s="34"/>
      <c r="C124" s="168" t="s">
        <v>222</v>
      </c>
      <c r="D124" s="168" t="s">
        <v>111</v>
      </c>
      <c r="E124" s="169" t="s">
        <v>223</v>
      </c>
      <c r="F124" s="170" t="s">
        <v>224</v>
      </c>
      <c r="G124" s="171" t="s">
        <v>151</v>
      </c>
      <c r="H124" s="172">
        <v>400</v>
      </c>
      <c r="I124" s="173"/>
      <c r="J124" s="174">
        <f>ROUND(I124*H124,2)</f>
        <v>0</v>
      </c>
      <c r="K124" s="175"/>
      <c r="L124" s="39"/>
      <c r="M124" s="176" t="s">
        <v>39</v>
      </c>
      <c r="N124" s="177" t="s">
        <v>51</v>
      </c>
      <c r="O124" s="79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0" t="s">
        <v>115</v>
      </c>
      <c r="AT124" s="180" t="s">
        <v>111</v>
      </c>
      <c r="AU124" s="180" t="s">
        <v>80</v>
      </c>
      <c r="AY124" s="11" t="s">
        <v>116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1" t="s">
        <v>88</v>
      </c>
      <c r="BK124" s="181">
        <f>ROUND(I124*H124,2)</f>
        <v>0</v>
      </c>
      <c r="BL124" s="11" t="s">
        <v>115</v>
      </c>
      <c r="BM124" s="180" t="s">
        <v>225</v>
      </c>
    </row>
    <row r="125" s="2" customFormat="1">
      <c r="A125" s="33"/>
      <c r="B125" s="34"/>
      <c r="C125" s="35"/>
      <c r="D125" s="182" t="s">
        <v>118</v>
      </c>
      <c r="E125" s="35"/>
      <c r="F125" s="183" t="s">
        <v>226</v>
      </c>
      <c r="G125" s="35"/>
      <c r="H125" s="35"/>
      <c r="I125" s="184"/>
      <c r="J125" s="35"/>
      <c r="K125" s="35"/>
      <c r="L125" s="39"/>
      <c r="M125" s="185"/>
      <c r="N125" s="186"/>
      <c r="O125" s="79"/>
      <c r="P125" s="79"/>
      <c r="Q125" s="79"/>
      <c r="R125" s="79"/>
      <c r="S125" s="79"/>
      <c r="T125" s="80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1" t="s">
        <v>118</v>
      </c>
      <c r="AU125" s="11" t="s">
        <v>80</v>
      </c>
    </row>
    <row r="126" s="2" customFormat="1" ht="21.75" customHeight="1">
      <c r="A126" s="33"/>
      <c r="B126" s="34"/>
      <c r="C126" s="168" t="s">
        <v>227</v>
      </c>
      <c r="D126" s="168" t="s">
        <v>111</v>
      </c>
      <c r="E126" s="169" t="s">
        <v>228</v>
      </c>
      <c r="F126" s="170" t="s">
        <v>229</v>
      </c>
      <c r="G126" s="171" t="s">
        <v>151</v>
      </c>
      <c r="H126" s="172">
        <v>700</v>
      </c>
      <c r="I126" s="173"/>
      <c r="J126" s="174">
        <f>ROUND(I126*H126,2)</f>
        <v>0</v>
      </c>
      <c r="K126" s="175"/>
      <c r="L126" s="39"/>
      <c r="M126" s="176" t="s">
        <v>39</v>
      </c>
      <c r="N126" s="177" t="s">
        <v>51</v>
      </c>
      <c r="O126" s="79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0" t="s">
        <v>115</v>
      </c>
      <c r="AT126" s="180" t="s">
        <v>111</v>
      </c>
      <c r="AU126" s="180" t="s">
        <v>80</v>
      </c>
      <c r="AY126" s="11" t="s">
        <v>116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1" t="s">
        <v>88</v>
      </c>
      <c r="BK126" s="181">
        <f>ROUND(I126*H126,2)</f>
        <v>0</v>
      </c>
      <c r="BL126" s="11" t="s">
        <v>115</v>
      </c>
      <c r="BM126" s="180" t="s">
        <v>230</v>
      </c>
    </row>
    <row r="127" s="2" customFormat="1">
      <c r="A127" s="33"/>
      <c r="B127" s="34"/>
      <c r="C127" s="35"/>
      <c r="D127" s="182" t="s">
        <v>118</v>
      </c>
      <c r="E127" s="35"/>
      <c r="F127" s="183" t="s">
        <v>231</v>
      </c>
      <c r="G127" s="35"/>
      <c r="H127" s="35"/>
      <c r="I127" s="184"/>
      <c r="J127" s="35"/>
      <c r="K127" s="35"/>
      <c r="L127" s="39"/>
      <c r="M127" s="185"/>
      <c r="N127" s="186"/>
      <c r="O127" s="79"/>
      <c r="P127" s="79"/>
      <c r="Q127" s="79"/>
      <c r="R127" s="79"/>
      <c r="S127" s="79"/>
      <c r="T127" s="80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1" t="s">
        <v>118</v>
      </c>
      <c r="AU127" s="11" t="s">
        <v>80</v>
      </c>
    </row>
    <row r="128" s="2" customFormat="1" ht="21.75" customHeight="1">
      <c r="A128" s="33"/>
      <c r="B128" s="34"/>
      <c r="C128" s="168" t="s">
        <v>232</v>
      </c>
      <c r="D128" s="168" t="s">
        <v>111</v>
      </c>
      <c r="E128" s="169" t="s">
        <v>233</v>
      </c>
      <c r="F128" s="170" t="s">
        <v>234</v>
      </c>
      <c r="G128" s="171" t="s">
        <v>151</v>
      </c>
      <c r="H128" s="172">
        <v>1000</v>
      </c>
      <c r="I128" s="173"/>
      <c r="J128" s="174">
        <f>ROUND(I128*H128,2)</f>
        <v>0</v>
      </c>
      <c r="K128" s="175"/>
      <c r="L128" s="39"/>
      <c r="M128" s="176" t="s">
        <v>39</v>
      </c>
      <c r="N128" s="177" t="s">
        <v>51</v>
      </c>
      <c r="O128" s="79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0" t="s">
        <v>115</v>
      </c>
      <c r="AT128" s="180" t="s">
        <v>111</v>
      </c>
      <c r="AU128" s="180" t="s">
        <v>80</v>
      </c>
      <c r="AY128" s="11" t="s">
        <v>116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1" t="s">
        <v>88</v>
      </c>
      <c r="BK128" s="181">
        <f>ROUND(I128*H128,2)</f>
        <v>0</v>
      </c>
      <c r="BL128" s="11" t="s">
        <v>115</v>
      </c>
      <c r="BM128" s="180" t="s">
        <v>235</v>
      </c>
    </row>
    <row r="129" s="2" customFormat="1">
      <c r="A129" s="33"/>
      <c r="B129" s="34"/>
      <c r="C129" s="35"/>
      <c r="D129" s="182" t="s">
        <v>118</v>
      </c>
      <c r="E129" s="35"/>
      <c r="F129" s="183" t="s">
        <v>236</v>
      </c>
      <c r="G129" s="35"/>
      <c r="H129" s="35"/>
      <c r="I129" s="184"/>
      <c r="J129" s="35"/>
      <c r="K129" s="35"/>
      <c r="L129" s="39"/>
      <c r="M129" s="185"/>
      <c r="N129" s="186"/>
      <c r="O129" s="79"/>
      <c r="P129" s="79"/>
      <c r="Q129" s="79"/>
      <c r="R129" s="79"/>
      <c r="S129" s="79"/>
      <c r="T129" s="8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1" t="s">
        <v>118</v>
      </c>
      <c r="AU129" s="11" t="s">
        <v>80</v>
      </c>
    </row>
    <row r="130" s="2" customFormat="1" ht="21.75" customHeight="1">
      <c r="A130" s="33"/>
      <c r="B130" s="34"/>
      <c r="C130" s="168" t="s">
        <v>237</v>
      </c>
      <c r="D130" s="168" t="s">
        <v>111</v>
      </c>
      <c r="E130" s="169" t="s">
        <v>238</v>
      </c>
      <c r="F130" s="170" t="s">
        <v>239</v>
      </c>
      <c r="G130" s="171" t="s">
        <v>151</v>
      </c>
      <c r="H130" s="172">
        <v>700</v>
      </c>
      <c r="I130" s="173"/>
      <c r="J130" s="174">
        <f>ROUND(I130*H130,2)</f>
        <v>0</v>
      </c>
      <c r="K130" s="175"/>
      <c r="L130" s="39"/>
      <c r="M130" s="176" t="s">
        <v>39</v>
      </c>
      <c r="N130" s="177" t="s">
        <v>51</v>
      </c>
      <c r="O130" s="79"/>
      <c r="P130" s="178">
        <f>O130*H130</f>
        <v>0</v>
      </c>
      <c r="Q130" s="178">
        <v>0</v>
      </c>
      <c r="R130" s="178">
        <f>Q130*H130</f>
        <v>0</v>
      </c>
      <c r="S130" s="178">
        <v>0</v>
      </c>
      <c r="T130" s="179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0" t="s">
        <v>115</v>
      </c>
      <c r="AT130" s="180" t="s">
        <v>111</v>
      </c>
      <c r="AU130" s="180" t="s">
        <v>80</v>
      </c>
      <c r="AY130" s="11" t="s">
        <v>116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1" t="s">
        <v>88</v>
      </c>
      <c r="BK130" s="181">
        <f>ROUND(I130*H130,2)</f>
        <v>0</v>
      </c>
      <c r="BL130" s="11" t="s">
        <v>115</v>
      </c>
      <c r="BM130" s="180" t="s">
        <v>240</v>
      </c>
    </row>
    <row r="131" s="2" customFormat="1">
      <c r="A131" s="33"/>
      <c r="B131" s="34"/>
      <c r="C131" s="35"/>
      <c r="D131" s="182" t="s">
        <v>118</v>
      </c>
      <c r="E131" s="35"/>
      <c r="F131" s="183" t="s">
        <v>241</v>
      </c>
      <c r="G131" s="35"/>
      <c r="H131" s="35"/>
      <c r="I131" s="184"/>
      <c r="J131" s="35"/>
      <c r="K131" s="35"/>
      <c r="L131" s="39"/>
      <c r="M131" s="185"/>
      <c r="N131" s="186"/>
      <c r="O131" s="79"/>
      <c r="P131" s="79"/>
      <c r="Q131" s="79"/>
      <c r="R131" s="79"/>
      <c r="S131" s="79"/>
      <c r="T131" s="8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1" t="s">
        <v>118</v>
      </c>
      <c r="AU131" s="11" t="s">
        <v>80</v>
      </c>
    </row>
    <row r="132" s="2" customFormat="1" ht="21.75" customHeight="1">
      <c r="A132" s="33"/>
      <c r="B132" s="34"/>
      <c r="C132" s="168" t="s">
        <v>242</v>
      </c>
      <c r="D132" s="168" t="s">
        <v>111</v>
      </c>
      <c r="E132" s="169" t="s">
        <v>243</v>
      </c>
      <c r="F132" s="170" t="s">
        <v>244</v>
      </c>
      <c r="G132" s="171" t="s">
        <v>151</v>
      </c>
      <c r="H132" s="172">
        <v>750</v>
      </c>
      <c r="I132" s="173"/>
      <c r="J132" s="174">
        <f>ROUND(I132*H132,2)</f>
        <v>0</v>
      </c>
      <c r="K132" s="175"/>
      <c r="L132" s="39"/>
      <c r="M132" s="176" t="s">
        <v>39</v>
      </c>
      <c r="N132" s="177" t="s">
        <v>51</v>
      </c>
      <c r="O132" s="79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0" t="s">
        <v>115</v>
      </c>
      <c r="AT132" s="180" t="s">
        <v>111</v>
      </c>
      <c r="AU132" s="180" t="s">
        <v>80</v>
      </c>
      <c r="AY132" s="11" t="s">
        <v>116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1" t="s">
        <v>88</v>
      </c>
      <c r="BK132" s="181">
        <f>ROUND(I132*H132,2)</f>
        <v>0</v>
      </c>
      <c r="BL132" s="11" t="s">
        <v>115</v>
      </c>
      <c r="BM132" s="180" t="s">
        <v>245</v>
      </c>
    </row>
    <row r="133" s="2" customFormat="1">
      <c r="A133" s="33"/>
      <c r="B133" s="34"/>
      <c r="C133" s="35"/>
      <c r="D133" s="182" t="s">
        <v>118</v>
      </c>
      <c r="E133" s="35"/>
      <c r="F133" s="183" t="s">
        <v>246</v>
      </c>
      <c r="G133" s="35"/>
      <c r="H133" s="35"/>
      <c r="I133" s="184"/>
      <c r="J133" s="35"/>
      <c r="K133" s="35"/>
      <c r="L133" s="39"/>
      <c r="M133" s="185"/>
      <c r="N133" s="186"/>
      <c r="O133" s="79"/>
      <c r="P133" s="79"/>
      <c r="Q133" s="79"/>
      <c r="R133" s="79"/>
      <c r="S133" s="79"/>
      <c r="T133" s="8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1" t="s">
        <v>118</v>
      </c>
      <c r="AU133" s="11" t="s">
        <v>80</v>
      </c>
    </row>
    <row r="134" s="2" customFormat="1" ht="21.75" customHeight="1">
      <c r="A134" s="33"/>
      <c r="B134" s="34"/>
      <c r="C134" s="168" t="s">
        <v>247</v>
      </c>
      <c r="D134" s="168" t="s">
        <v>111</v>
      </c>
      <c r="E134" s="169" t="s">
        <v>248</v>
      </c>
      <c r="F134" s="170" t="s">
        <v>249</v>
      </c>
      <c r="G134" s="171" t="s">
        <v>151</v>
      </c>
      <c r="H134" s="172">
        <v>600</v>
      </c>
      <c r="I134" s="173"/>
      <c r="J134" s="174">
        <f>ROUND(I134*H134,2)</f>
        <v>0</v>
      </c>
      <c r="K134" s="175"/>
      <c r="L134" s="39"/>
      <c r="M134" s="176" t="s">
        <v>39</v>
      </c>
      <c r="N134" s="177" t="s">
        <v>51</v>
      </c>
      <c r="O134" s="79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0" t="s">
        <v>115</v>
      </c>
      <c r="AT134" s="180" t="s">
        <v>111</v>
      </c>
      <c r="AU134" s="180" t="s">
        <v>80</v>
      </c>
      <c r="AY134" s="11" t="s">
        <v>116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1" t="s">
        <v>88</v>
      </c>
      <c r="BK134" s="181">
        <f>ROUND(I134*H134,2)</f>
        <v>0</v>
      </c>
      <c r="BL134" s="11" t="s">
        <v>115</v>
      </c>
      <c r="BM134" s="180" t="s">
        <v>250</v>
      </c>
    </row>
    <row r="135" s="2" customFormat="1">
      <c r="A135" s="33"/>
      <c r="B135" s="34"/>
      <c r="C135" s="35"/>
      <c r="D135" s="182" t="s">
        <v>118</v>
      </c>
      <c r="E135" s="35"/>
      <c r="F135" s="183" t="s">
        <v>251</v>
      </c>
      <c r="G135" s="35"/>
      <c r="H135" s="35"/>
      <c r="I135" s="184"/>
      <c r="J135" s="35"/>
      <c r="K135" s="35"/>
      <c r="L135" s="39"/>
      <c r="M135" s="185"/>
      <c r="N135" s="186"/>
      <c r="O135" s="79"/>
      <c r="P135" s="79"/>
      <c r="Q135" s="79"/>
      <c r="R135" s="79"/>
      <c r="S135" s="79"/>
      <c r="T135" s="8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1" t="s">
        <v>118</v>
      </c>
      <c r="AU135" s="11" t="s">
        <v>80</v>
      </c>
    </row>
    <row r="136" s="2" customFormat="1" ht="21.75" customHeight="1">
      <c r="A136" s="33"/>
      <c r="B136" s="34"/>
      <c r="C136" s="168" t="s">
        <v>252</v>
      </c>
      <c r="D136" s="168" t="s">
        <v>111</v>
      </c>
      <c r="E136" s="169" t="s">
        <v>253</v>
      </c>
      <c r="F136" s="170" t="s">
        <v>254</v>
      </c>
      <c r="G136" s="171" t="s">
        <v>151</v>
      </c>
      <c r="H136" s="172">
        <v>700</v>
      </c>
      <c r="I136" s="173"/>
      <c r="J136" s="174">
        <f>ROUND(I136*H136,2)</f>
        <v>0</v>
      </c>
      <c r="K136" s="175"/>
      <c r="L136" s="39"/>
      <c r="M136" s="176" t="s">
        <v>39</v>
      </c>
      <c r="N136" s="177" t="s">
        <v>51</v>
      </c>
      <c r="O136" s="79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0" t="s">
        <v>115</v>
      </c>
      <c r="AT136" s="180" t="s">
        <v>111</v>
      </c>
      <c r="AU136" s="180" t="s">
        <v>80</v>
      </c>
      <c r="AY136" s="11" t="s">
        <v>116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1" t="s">
        <v>88</v>
      </c>
      <c r="BK136" s="181">
        <f>ROUND(I136*H136,2)</f>
        <v>0</v>
      </c>
      <c r="BL136" s="11" t="s">
        <v>115</v>
      </c>
      <c r="BM136" s="180" t="s">
        <v>255</v>
      </c>
    </row>
    <row r="137" s="2" customFormat="1">
      <c r="A137" s="33"/>
      <c r="B137" s="34"/>
      <c r="C137" s="35"/>
      <c r="D137" s="182" t="s">
        <v>118</v>
      </c>
      <c r="E137" s="35"/>
      <c r="F137" s="183" t="s">
        <v>256</v>
      </c>
      <c r="G137" s="35"/>
      <c r="H137" s="35"/>
      <c r="I137" s="184"/>
      <c r="J137" s="35"/>
      <c r="K137" s="35"/>
      <c r="L137" s="39"/>
      <c r="M137" s="185"/>
      <c r="N137" s="186"/>
      <c r="O137" s="79"/>
      <c r="P137" s="79"/>
      <c r="Q137" s="79"/>
      <c r="R137" s="79"/>
      <c r="S137" s="79"/>
      <c r="T137" s="8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1" t="s">
        <v>118</v>
      </c>
      <c r="AU137" s="11" t="s">
        <v>80</v>
      </c>
    </row>
    <row r="138" s="2" customFormat="1" ht="16.5" customHeight="1">
      <c r="A138" s="33"/>
      <c r="B138" s="34"/>
      <c r="C138" s="168" t="s">
        <v>257</v>
      </c>
      <c r="D138" s="168" t="s">
        <v>111</v>
      </c>
      <c r="E138" s="169" t="s">
        <v>258</v>
      </c>
      <c r="F138" s="170" t="s">
        <v>259</v>
      </c>
      <c r="G138" s="171" t="s">
        <v>260</v>
      </c>
      <c r="H138" s="172">
        <v>10</v>
      </c>
      <c r="I138" s="173"/>
      <c r="J138" s="174">
        <f>ROUND(I138*H138,2)</f>
        <v>0</v>
      </c>
      <c r="K138" s="175"/>
      <c r="L138" s="39"/>
      <c r="M138" s="176" t="s">
        <v>39</v>
      </c>
      <c r="N138" s="177" t="s">
        <v>51</v>
      </c>
      <c r="O138" s="79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0" t="s">
        <v>115</v>
      </c>
      <c r="AT138" s="180" t="s">
        <v>111</v>
      </c>
      <c r="AU138" s="180" t="s">
        <v>80</v>
      </c>
      <c r="AY138" s="11" t="s">
        <v>116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1" t="s">
        <v>88</v>
      </c>
      <c r="BK138" s="181">
        <f>ROUND(I138*H138,2)</f>
        <v>0</v>
      </c>
      <c r="BL138" s="11" t="s">
        <v>115</v>
      </c>
      <c r="BM138" s="180" t="s">
        <v>261</v>
      </c>
    </row>
    <row r="139" s="2" customFormat="1">
      <c r="A139" s="33"/>
      <c r="B139" s="34"/>
      <c r="C139" s="35"/>
      <c r="D139" s="182" t="s">
        <v>118</v>
      </c>
      <c r="E139" s="35"/>
      <c r="F139" s="183" t="s">
        <v>262</v>
      </c>
      <c r="G139" s="35"/>
      <c r="H139" s="35"/>
      <c r="I139" s="184"/>
      <c r="J139" s="35"/>
      <c r="K139" s="35"/>
      <c r="L139" s="39"/>
      <c r="M139" s="185"/>
      <c r="N139" s="186"/>
      <c r="O139" s="79"/>
      <c r="P139" s="79"/>
      <c r="Q139" s="79"/>
      <c r="R139" s="79"/>
      <c r="S139" s="79"/>
      <c r="T139" s="8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1" t="s">
        <v>118</v>
      </c>
      <c r="AU139" s="11" t="s">
        <v>80</v>
      </c>
    </row>
    <row r="140" s="2" customFormat="1" ht="16.5" customHeight="1">
      <c r="A140" s="33"/>
      <c r="B140" s="34"/>
      <c r="C140" s="168" t="s">
        <v>263</v>
      </c>
      <c r="D140" s="168" t="s">
        <v>111</v>
      </c>
      <c r="E140" s="169" t="s">
        <v>264</v>
      </c>
      <c r="F140" s="170" t="s">
        <v>265</v>
      </c>
      <c r="G140" s="171" t="s">
        <v>260</v>
      </c>
      <c r="H140" s="172">
        <v>10</v>
      </c>
      <c r="I140" s="173"/>
      <c r="J140" s="174">
        <f>ROUND(I140*H140,2)</f>
        <v>0</v>
      </c>
      <c r="K140" s="175"/>
      <c r="L140" s="39"/>
      <c r="M140" s="176" t="s">
        <v>39</v>
      </c>
      <c r="N140" s="177" t="s">
        <v>51</v>
      </c>
      <c r="O140" s="79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0" t="s">
        <v>115</v>
      </c>
      <c r="AT140" s="180" t="s">
        <v>111</v>
      </c>
      <c r="AU140" s="180" t="s">
        <v>80</v>
      </c>
      <c r="AY140" s="11" t="s">
        <v>116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1" t="s">
        <v>88</v>
      </c>
      <c r="BK140" s="181">
        <f>ROUND(I140*H140,2)</f>
        <v>0</v>
      </c>
      <c r="BL140" s="11" t="s">
        <v>115</v>
      </c>
      <c r="BM140" s="180" t="s">
        <v>266</v>
      </c>
    </row>
    <row r="141" s="2" customFormat="1">
      <c r="A141" s="33"/>
      <c r="B141" s="34"/>
      <c r="C141" s="35"/>
      <c r="D141" s="182" t="s">
        <v>118</v>
      </c>
      <c r="E141" s="35"/>
      <c r="F141" s="183" t="s">
        <v>267</v>
      </c>
      <c r="G141" s="35"/>
      <c r="H141" s="35"/>
      <c r="I141" s="184"/>
      <c r="J141" s="35"/>
      <c r="K141" s="35"/>
      <c r="L141" s="39"/>
      <c r="M141" s="185"/>
      <c r="N141" s="186"/>
      <c r="O141" s="79"/>
      <c r="P141" s="79"/>
      <c r="Q141" s="79"/>
      <c r="R141" s="79"/>
      <c r="S141" s="79"/>
      <c r="T141" s="8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1" t="s">
        <v>118</v>
      </c>
      <c r="AU141" s="11" t="s">
        <v>80</v>
      </c>
    </row>
    <row r="142" s="2" customFormat="1" ht="16.5" customHeight="1">
      <c r="A142" s="33"/>
      <c r="B142" s="34"/>
      <c r="C142" s="168" t="s">
        <v>268</v>
      </c>
      <c r="D142" s="168" t="s">
        <v>111</v>
      </c>
      <c r="E142" s="169" t="s">
        <v>269</v>
      </c>
      <c r="F142" s="170" t="s">
        <v>270</v>
      </c>
      <c r="G142" s="171" t="s">
        <v>114</v>
      </c>
      <c r="H142" s="172">
        <v>19000</v>
      </c>
      <c r="I142" s="173"/>
      <c r="J142" s="174">
        <f>ROUND(I142*H142,2)</f>
        <v>0</v>
      </c>
      <c r="K142" s="175"/>
      <c r="L142" s="39"/>
      <c r="M142" s="176" t="s">
        <v>39</v>
      </c>
      <c r="N142" s="177" t="s">
        <v>51</v>
      </c>
      <c r="O142" s="79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0" t="s">
        <v>115</v>
      </c>
      <c r="AT142" s="180" t="s">
        <v>111</v>
      </c>
      <c r="AU142" s="180" t="s">
        <v>80</v>
      </c>
      <c r="AY142" s="11" t="s">
        <v>116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1" t="s">
        <v>88</v>
      </c>
      <c r="BK142" s="181">
        <f>ROUND(I142*H142,2)</f>
        <v>0</v>
      </c>
      <c r="BL142" s="11" t="s">
        <v>115</v>
      </c>
      <c r="BM142" s="180" t="s">
        <v>271</v>
      </c>
    </row>
    <row r="143" s="2" customFormat="1">
      <c r="A143" s="33"/>
      <c r="B143" s="34"/>
      <c r="C143" s="35"/>
      <c r="D143" s="182" t="s">
        <v>118</v>
      </c>
      <c r="E143" s="35"/>
      <c r="F143" s="183" t="s">
        <v>272</v>
      </c>
      <c r="G143" s="35"/>
      <c r="H143" s="35"/>
      <c r="I143" s="184"/>
      <c r="J143" s="35"/>
      <c r="K143" s="35"/>
      <c r="L143" s="39"/>
      <c r="M143" s="185"/>
      <c r="N143" s="186"/>
      <c r="O143" s="79"/>
      <c r="P143" s="79"/>
      <c r="Q143" s="79"/>
      <c r="R143" s="79"/>
      <c r="S143" s="79"/>
      <c r="T143" s="8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1" t="s">
        <v>118</v>
      </c>
      <c r="AU143" s="11" t="s">
        <v>80</v>
      </c>
    </row>
    <row r="144" s="2" customFormat="1" ht="16.5" customHeight="1">
      <c r="A144" s="33"/>
      <c r="B144" s="34"/>
      <c r="C144" s="168" t="s">
        <v>273</v>
      </c>
      <c r="D144" s="168" t="s">
        <v>111</v>
      </c>
      <c r="E144" s="169" t="s">
        <v>274</v>
      </c>
      <c r="F144" s="170" t="s">
        <v>275</v>
      </c>
      <c r="G144" s="171" t="s">
        <v>151</v>
      </c>
      <c r="H144" s="172">
        <v>4</v>
      </c>
      <c r="I144" s="173"/>
      <c r="J144" s="174">
        <f>ROUND(I144*H144,2)</f>
        <v>0</v>
      </c>
      <c r="K144" s="175"/>
      <c r="L144" s="39"/>
      <c r="M144" s="176" t="s">
        <v>39</v>
      </c>
      <c r="N144" s="177" t="s">
        <v>51</v>
      </c>
      <c r="O144" s="79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0" t="s">
        <v>276</v>
      </c>
      <c r="AT144" s="180" t="s">
        <v>111</v>
      </c>
      <c r="AU144" s="180" t="s">
        <v>80</v>
      </c>
      <c r="AY144" s="11" t="s">
        <v>116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1" t="s">
        <v>88</v>
      </c>
      <c r="BK144" s="181">
        <f>ROUND(I144*H144,2)</f>
        <v>0</v>
      </c>
      <c r="BL144" s="11" t="s">
        <v>276</v>
      </c>
      <c r="BM144" s="180" t="s">
        <v>277</v>
      </c>
    </row>
    <row r="145" s="2" customFormat="1">
      <c r="A145" s="33"/>
      <c r="B145" s="34"/>
      <c r="C145" s="35"/>
      <c r="D145" s="182" t="s">
        <v>118</v>
      </c>
      <c r="E145" s="35"/>
      <c r="F145" s="183" t="s">
        <v>278</v>
      </c>
      <c r="G145" s="35"/>
      <c r="H145" s="35"/>
      <c r="I145" s="184"/>
      <c r="J145" s="35"/>
      <c r="K145" s="35"/>
      <c r="L145" s="39"/>
      <c r="M145" s="185"/>
      <c r="N145" s="186"/>
      <c r="O145" s="79"/>
      <c r="P145" s="79"/>
      <c r="Q145" s="79"/>
      <c r="R145" s="79"/>
      <c r="S145" s="79"/>
      <c r="T145" s="80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1" t="s">
        <v>118</v>
      </c>
      <c r="AU145" s="11" t="s">
        <v>80</v>
      </c>
    </row>
    <row r="146" s="2" customFormat="1" ht="16.5" customHeight="1">
      <c r="A146" s="33"/>
      <c r="B146" s="34"/>
      <c r="C146" s="168" t="s">
        <v>279</v>
      </c>
      <c r="D146" s="168" t="s">
        <v>111</v>
      </c>
      <c r="E146" s="169" t="s">
        <v>280</v>
      </c>
      <c r="F146" s="170" t="s">
        <v>281</v>
      </c>
      <c r="G146" s="171" t="s">
        <v>151</v>
      </c>
      <c r="H146" s="172">
        <v>2</v>
      </c>
      <c r="I146" s="173"/>
      <c r="J146" s="174">
        <f>ROUND(I146*H146,2)</f>
        <v>0</v>
      </c>
      <c r="K146" s="175"/>
      <c r="L146" s="39"/>
      <c r="M146" s="176" t="s">
        <v>39</v>
      </c>
      <c r="N146" s="177" t="s">
        <v>51</v>
      </c>
      <c r="O146" s="79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0" t="s">
        <v>276</v>
      </c>
      <c r="AT146" s="180" t="s">
        <v>111</v>
      </c>
      <c r="AU146" s="180" t="s">
        <v>80</v>
      </c>
      <c r="AY146" s="11" t="s">
        <v>116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1" t="s">
        <v>88</v>
      </c>
      <c r="BK146" s="181">
        <f>ROUND(I146*H146,2)</f>
        <v>0</v>
      </c>
      <c r="BL146" s="11" t="s">
        <v>276</v>
      </c>
      <c r="BM146" s="180" t="s">
        <v>282</v>
      </c>
    </row>
    <row r="147" s="2" customFormat="1">
      <c r="A147" s="33"/>
      <c r="B147" s="34"/>
      <c r="C147" s="35"/>
      <c r="D147" s="182" t="s">
        <v>118</v>
      </c>
      <c r="E147" s="35"/>
      <c r="F147" s="183" t="s">
        <v>283</v>
      </c>
      <c r="G147" s="35"/>
      <c r="H147" s="35"/>
      <c r="I147" s="184"/>
      <c r="J147" s="35"/>
      <c r="K147" s="35"/>
      <c r="L147" s="39"/>
      <c r="M147" s="185"/>
      <c r="N147" s="186"/>
      <c r="O147" s="79"/>
      <c r="P147" s="79"/>
      <c r="Q147" s="79"/>
      <c r="R147" s="79"/>
      <c r="S147" s="79"/>
      <c r="T147" s="8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1" t="s">
        <v>118</v>
      </c>
      <c r="AU147" s="11" t="s">
        <v>80</v>
      </c>
    </row>
    <row r="148" s="2" customFormat="1" ht="16.5" customHeight="1">
      <c r="A148" s="33"/>
      <c r="B148" s="34"/>
      <c r="C148" s="168" t="s">
        <v>284</v>
      </c>
      <c r="D148" s="168" t="s">
        <v>111</v>
      </c>
      <c r="E148" s="169" t="s">
        <v>285</v>
      </c>
      <c r="F148" s="170" t="s">
        <v>286</v>
      </c>
      <c r="G148" s="171" t="s">
        <v>287</v>
      </c>
      <c r="H148" s="172">
        <v>984</v>
      </c>
      <c r="I148" s="173"/>
      <c r="J148" s="174">
        <f>ROUND(I148*H148,2)</f>
        <v>0</v>
      </c>
      <c r="K148" s="175"/>
      <c r="L148" s="39"/>
      <c r="M148" s="176" t="s">
        <v>39</v>
      </c>
      <c r="N148" s="177" t="s">
        <v>51</v>
      </c>
      <c r="O148" s="79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0" t="s">
        <v>276</v>
      </c>
      <c r="AT148" s="180" t="s">
        <v>111</v>
      </c>
      <c r="AU148" s="180" t="s">
        <v>80</v>
      </c>
      <c r="AY148" s="11" t="s">
        <v>116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1" t="s">
        <v>88</v>
      </c>
      <c r="BK148" s="181">
        <f>ROUND(I148*H148,2)</f>
        <v>0</v>
      </c>
      <c r="BL148" s="11" t="s">
        <v>276</v>
      </c>
      <c r="BM148" s="180" t="s">
        <v>288</v>
      </c>
    </row>
    <row r="149" s="2" customFormat="1">
      <c r="A149" s="33"/>
      <c r="B149" s="34"/>
      <c r="C149" s="35"/>
      <c r="D149" s="182" t="s">
        <v>118</v>
      </c>
      <c r="E149" s="35"/>
      <c r="F149" s="183" t="s">
        <v>289</v>
      </c>
      <c r="G149" s="35"/>
      <c r="H149" s="35"/>
      <c r="I149" s="184"/>
      <c r="J149" s="35"/>
      <c r="K149" s="35"/>
      <c r="L149" s="39"/>
      <c r="M149" s="185"/>
      <c r="N149" s="186"/>
      <c r="O149" s="79"/>
      <c r="P149" s="79"/>
      <c r="Q149" s="79"/>
      <c r="R149" s="79"/>
      <c r="S149" s="79"/>
      <c r="T149" s="8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1" t="s">
        <v>118</v>
      </c>
      <c r="AU149" s="11" t="s">
        <v>80</v>
      </c>
    </row>
    <row r="150" s="2" customFormat="1" ht="24.15" customHeight="1">
      <c r="A150" s="33"/>
      <c r="B150" s="34"/>
      <c r="C150" s="168" t="s">
        <v>290</v>
      </c>
      <c r="D150" s="168" t="s">
        <v>111</v>
      </c>
      <c r="E150" s="169" t="s">
        <v>291</v>
      </c>
      <c r="F150" s="170" t="s">
        <v>292</v>
      </c>
      <c r="G150" s="171" t="s">
        <v>287</v>
      </c>
      <c r="H150" s="172">
        <v>102</v>
      </c>
      <c r="I150" s="173"/>
      <c r="J150" s="174">
        <f>ROUND(I150*H150,2)</f>
        <v>0</v>
      </c>
      <c r="K150" s="175"/>
      <c r="L150" s="39"/>
      <c r="M150" s="176" t="s">
        <v>39</v>
      </c>
      <c r="N150" s="177" t="s">
        <v>51</v>
      </c>
      <c r="O150" s="79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0" t="s">
        <v>276</v>
      </c>
      <c r="AT150" s="180" t="s">
        <v>111</v>
      </c>
      <c r="AU150" s="180" t="s">
        <v>80</v>
      </c>
      <c r="AY150" s="11" t="s">
        <v>116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1" t="s">
        <v>88</v>
      </c>
      <c r="BK150" s="181">
        <f>ROUND(I150*H150,2)</f>
        <v>0</v>
      </c>
      <c r="BL150" s="11" t="s">
        <v>276</v>
      </c>
      <c r="BM150" s="180" t="s">
        <v>293</v>
      </c>
    </row>
    <row r="151" s="2" customFormat="1">
      <c r="A151" s="33"/>
      <c r="B151" s="34"/>
      <c r="C151" s="35"/>
      <c r="D151" s="182" t="s">
        <v>118</v>
      </c>
      <c r="E151" s="35"/>
      <c r="F151" s="183" t="s">
        <v>294</v>
      </c>
      <c r="G151" s="35"/>
      <c r="H151" s="35"/>
      <c r="I151" s="184"/>
      <c r="J151" s="35"/>
      <c r="K151" s="35"/>
      <c r="L151" s="39"/>
      <c r="M151" s="185"/>
      <c r="N151" s="186"/>
      <c r="O151" s="79"/>
      <c r="P151" s="79"/>
      <c r="Q151" s="79"/>
      <c r="R151" s="79"/>
      <c r="S151" s="79"/>
      <c r="T151" s="80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1" t="s">
        <v>118</v>
      </c>
      <c r="AU151" s="11" t="s">
        <v>80</v>
      </c>
    </row>
    <row r="152" s="2" customFormat="1" ht="24.15" customHeight="1">
      <c r="A152" s="33"/>
      <c r="B152" s="34"/>
      <c r="C152" s="168" t="s">
        <v>295</v>
      </c>
      <c r="D152" s="168" t="s">
        <v>111</v>
      </c>
      <c r="E152" s="169" t="s">
        <v>296</v>
      </c>
      <c r="F152" s="170" t="s">
        <v>297</v>
      </c>
      <c r="G152" s="171" t="s">
        <v>287</v>
      </c>
      <c r="H152" s="172">
        <v>100</v>
      </c>
      <c r="I152" s="173"/>
      <c r="J152" s="174">
        <f>ROUND(I152*H152,2)</f>
        <v>0</v>
      </c>
      <c r="K152" s="175"/>
      <c r="L152" s="39"/>
      <c r="M152" s="176" t="s">
        <v>39</v>
      </c>
      <c r="N152" s="177" t="s">
        <v>51</v>
      </c>
      <c r="O152" s="79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0" t="s">
        <v>276</v>
      </c>
      <c r="AT152" s="180" t="s">
        <v>111</v>
      </c>
      <c r="AU152" s="180" t="s">
        <v>80</v>
      </c>
      <c r="AY152" s="11" t="s">
        <v>116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1" t="s">
        <v>88</v>
      </c>
      <c r="BK152" s="181">
        <f>ROUND(I152*H152,2)</f>
        <v>0</v>
      </c>
      <c r="BL152" s="11" t="s">
        <v>276</v>
      </c>
      <c r="BM152" s="180" t="s">
        <v>298</v>
      </c>
    </row>
    <row r="153" s="2" customFormat="1">
      <c r="A153" s="33"/>
      <c r="B153" s="34"/>
      <c r="C153" s="35"/>
      <c r="D153" s="182" t="s">
        <v>118</v>
      </c>
      <c r="E153" s="35"/>
      <c r="F153" s="183" t="s">
        <v>299</v>
      </c>
      <c r="G153" s="35"/>
      <c r="H153" s="35"/>
      <c r="I153" s="184"/>
      <c r="J153" s="35"/>
      <c r="K153" s="35"/>
      <c r="L153" s="39"/>
      <c r="M153" s="185"/>
      <c r="N153" s="186"/>
      <c r="O153" s="79"/>
      <c r="P153" s="79"/>
      <c r="Q153" s="79"/>
      <c r="R153" s="79"/>
      <c r="S153" s="79"/>
      <c r="T153" s="8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1" t="s">
        <v>118</v>
      </c>
      <c r="AU153" s="11" t="s">
        <v>80</v>
      </c>
    </row>
    <row r="154" s="2" customFormat="1" ht="24.15" customHeight="1">
      <c r="A154" s="33"/>
      <c r="B154" s="34"/>
      <c r="C154" s="168" t="s">
        <v>300</v>
      </c>
      <c r="D154" s="168" t="s">
        <v>111</v>
      </c>
      <c r="E154" s="169" t="s">
        <v>301</v>
      </c>
      <c r="F154" s="170" t="s">
        <v>302</v>
      </c>
      <c r="G154" s="171" t="s">
        <v>287</v>
      </c>
      <c r="H154" s="172">
        <v>100</v>
      </c>
      <c r="I154" s="173"/>
      <c r="J154" s="174">
        <f>ROUND(I154*H154,2)</f>
        <v>0</v>
      </c>
      <c r="K154" s="175"/>
      <c r="L154" s="39"/>
      <c r="M154" s="176" t="s">
        <v>39</v>
      </c>
      <c r="N154" s="177" t="s">
        <v>51</v>
      </c>
      <c r="O154" s="79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0" t="s">
        <v>276</v>
      </c>
      <c r="AT154" s="180" t="s">
        <v>111</v>
      </c>
      <c r="AU154" s="180" t="s">
        <v>80</v>
      </c>
      <c r="AY154" s="11" t="s">
        <v>116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1" t="s">
        <v>88</v>
      </c>
      <c r="BK154" s="181">
        <f>ROUND(I154*H154,2)</f>
        <v>0</v>
      </c>
      <c r="BL154" s="11" t="s">
        <v>276</v>
      </c>
      <c r="BM154" s="180" t="s">
        <v>303</v>
      </c>
    </row>
    <row r="155" s="2" customFormat="1">
      <c r="A155" s="33"/>
      <c r="B155" s="34"/>
      <c r="C155" s="35"/>
      <c r="D155" s="182" t="s">
        <v>118</v>
      </c>
      <c r="E155" s="35"/>
      <c r="F155" s="183" t="s">
        <v>304</v>
      </c>
      <c r="G155" s="35"/>
      <c r="H155" s="35"/>
      <c r="I155" s="184"/>
      <c r="J155" s="35"/>
      <c r="K155" s="35"/>
      <c r="L155" s="39"/>
      <c r="M155" s="185"/>
      <c r="N155" s="186"/>
      <c r="O155" s="79"/>
      <c r="P155" s="79"/>
      <c r="Q155" s="79"/>
      <c r="R155" s="79"/>
      <c r="S155" s="79"/>
      <c r="T155" s="8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1" t="s">
        <v>118</v>
      </c>
      <c r="AU155" s="11" t="s">
        <v>80</v>
      </c>
    </row>
    <row r="156" s="2" customFormat="1" ht="24.15" customHeight="1">
      <c r="A156" s="33"/>
      <c r="B156" s="34"/>
      <c r="C156" s="168" t="s">
        <v>305</v>
      </c>
      <c r="D156" s="168" t="s">
        <v>111</v>
      </c>
      <c r="E156" s="169" t="s">
        <v>306</v>
      </c>
      <c r="F156" s="170" t="s">
        <v>307</v>
      </c>
      <c r="G156" s="171" t="s">
        <v>287</v>
      </c>
      <c r="H156" s="172">
        <v>100</v>
      </c>
      <c r="I156" s="173"/>
      <c r="J156" s="174">
        <f>ROUND(I156*H156,2)</f>
        <v>0</v>
      </c>
      <c r="K156" s="175"/>
      <c r="L156" s="39"/>
      <c r="M156" s="176" t="s">
        <v>39</v>
      </c>
      <c r="N156" s="177" t="s">
        <v>51</v>
      </c>
      <c r="O156" s="79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0" t="s">
        <v>276</v>
      </c>
      <c r="AT156" s="180" t="s">
        <v>111</v>
      </c>
      <c r="AU156" s="180" t="s">
        <v>80</v>
      </c>
      <c r="AY156" s="11" t="s">
        <v>116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1" t="s">
        <v>88</v>
      </c>
      <c r="BK156" s="181">
        <f>ROUND(I156*H156,2)</f>
        <v>0</v>
      </c>
      <c r="BL156" s="11" t="s">
        <v>276</v>
      </c>
      <c r="BM156" s="180" t="s">
        <v>308</v>
      </c>
    </row>
    <row r="157" s="2" customFormat="1">
      <c r="A157" s="33"/>
      <c r="B157" s="34"/>
      <c r="C157" s="35"/>
      <c r="D157" s="182" t="s">
        <v>118</v>
      </c>
      <c r="E157" s="35"/>
      <c r="F157" s="183" t="s">
        <v>309</v>
      </c>
      <c r="G157" s="35"/>
      <c r="H157" s="35"/>
      <c r="I157" s="184"/>
      <c r="J157" s="35"/>
      <c r="K157" s="35"/>
      <c r="L157" s="39"/>
      <c r="M157" s="185"/>
      <c r="N157" s="186"/>
      <c r="O157" s="79"/>
      <c r="P157" s="79"/>
      <c r="Q157" s="79"/>
      <c r="R157" s="79"/>
      <c r="S157" s="79"/>
      <c r="T157" s="8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1" t="s">
        <v>118</v>
      </c>
      <c r="AU157" s="11" t="s">
        <v>80</v>
      </c>
    </row>
    <row r="158" s="2" customFormat="1" ht="24.15" customHeight="1">
      <c r="A158" s="33"/>
      <c r="B158" s="34"/>
      <c r="C158" s="168" t="s">
        <v>310</v>
      </c>
      <c r="D158" s="168" t="s">
        <v>111</v>
      </c>
      <c r="E158" s="169" t="s">
        <v>311</v>
      </c>
      <c r="F158" s="170" t="s">
        <v>312</v>
      </c>
      <c r="G158" s="171" t="s">
        <v>287</v>
      </c>
      <c r="H158" s="172">
        <v>100</v>
      </c>
      <c r="I158" s="173"/>
      <c r="J158" s="174">
        <f>ROUND(I158*H158,2)</f>
        <v>0</v>
      </c>
      <c r="K158" s="175"/>
      <c r="L158" s="39"/>
      <c r="M158" s="176" t="s">
        <v>39</v>
      </c>
      <c r="N158" s="177" t="s">
        <v>51</v>
      </c>
      <c r="O158" s="79"/>
      <c r="P158" s="178">
        <f>O158*H158</f>
        <v>0</v>
      </c>
      <c r="Q158" s="178">
        <v>0</v>
      </c>
      <c r="R158" s="178">
        <f>Q158*H158</f>
        <v>0</v>
      </c>
      <c r="S158" s="178">
        <v>0</v>
      </c>
      <c r="T158" s="179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0" t="s">
        <v>276</v>
      </c>
      <c r="AT158" s="180" t="s">
        <v>111</v>
      </c>
      <c r="AU158" s="180" t="s">
        <v>80</v>
      </c>
      <c r="AY158" s="11" t="s">
        <v>116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1" t="s">
        <v>88</v>
      </c>
      <c r="BK158" s="181">
        <f>ROUND(I158*H158,2)</f>
        <v>0</v>
      </c>
      <c r="BL158" s="11" t="s">
        <v>276</v>
      </c>
      <c r="BM158" s="180" t="s">
        <v>313</v>
      </c>
    </row>
    <row r="159" s="2" customFormat="1">
      <c r="A159" s="33"/>
      <c r="B159" s="34"/>
      <c r="C159" s="35"/>
      <c r="D159" s="182" t="s">
        <v>118</v>
      </c>
      <c r="E159" s="35"/>
      <c r="F159" s="183" t="s">
        <v>314</v>
      </c>
      <c r="G159" s="35"/>
      <c r="H159" s="35"/>
      <c r="I159" s="184"/>
      <c r="J159" s="35"/>
      <c r="K159" s="35"/>
      <c r="L159" s="39"/>
      <c r="M159" s="187"/>
      <c r="N159" s="188"/>
      <c r="O159" s="189"/>
      <c r="P159" s="189"/>
      <c r="Q159" s="189"/>
      <c r="R159" s="189"/>
      <c r="S159" s="189"/>
      <c r="T159" s="19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1" t="s">
        <v>118</v>
      </c>
      <c r="AU159" s="11" t="s">
        <v>80</v>
      </c>
    </row>
    <row r="160" s="2" customFormat="1" ht="6.96" customHeight="1">
      <c r="A160" s="33"/>
      <c r="B160" s="54"/>
      <c r="C160" s="55"/>
      <c r="D160" s="55"/>
      <c r="E160" s="55"/>
      <c r="F160" s="55"/>
      <c r="G160" s="55"/>
      <c r="H160" s="55"/>
      <c r="I160" s="55"/>
      <c r="J160" s="55"/>
      <c r="K160" s="55"/>
      <c r="L160" s="39"/>
      <c r="M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</row>
  </sheetData>
  <sheetProtection sheet="1" autoFilter="0" formatColumns="0" formatRows="0" objects="1" scenarios="1" spinCount="100000" saltValue="graKttTyy6tRbWDzz9WfPp/usGWXM9AQm2gzL9R6SP1EI0642O7JDfxtgZ4dzfGlWv3vILVpaysFK2wxzuxmiQ==" hashValue="CJtnO/MJsgq5ijsk/9GodJOa/wVatYZIpNgvMA/FiNCsAja5scHKyl/ZGdGNKtp4F8ict9HsAxswZWMqinst7Q==" algorithmName="SHA-512" password="C722"/>
  <autoFilter ref="C78:K15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Brabenec Libor</dc:creator>
  <cp:lastModifiedBy>Brabenec Libor</cp:lastModifiedBy>
  <dcterms:created xsi:type="dcterms:W3CDTF">2023-09-11T08:44:32Z</dcterms:created>
  <dcterms:modified xsi:type="dcterms:W3CDTF">2023-09-11T08:44:34Z</dcterms:modified>
</cp:coreProperties>
</file>