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445" activeTab="1"/>
  </bookViews>
  <sheets>
    <sheet name="Rekapitulace zakázky" sheetId="1" r:id="rId1"/>
    <sheet name="64018xxxx_1 - SO01 - Sprá..." sheetId="2" r:id="rId2"/>
    <sheet name="64018xxxx_2 - PS01 - SSZT" sheetId="3" r:id="rId3"/>
    <sheet name="64018xxxx_3 - VRN" sheetId="4" r:id="rId4"/>
    <sheet name="64018xxxx_4 - SO2 - Vzduc..." sheetId="5" r:id="rId5"/>
    <sheet name="Pokyny pro vyplnění" sheetId="6" r:id="rId6"/>
  </sheets>
  <definedNames>
    <definedName name="_xlnm._FilterDatabase" localSheetId="1" hidden="1">'64018xxxx_1 - SO01 - Sprá...'!$C$79:$K$139</definedName>
    <definedName name="_xlnm._FilterDatabase" localSheetId="2" hidden="1">'64018xxxx_2 - PS01 - SSZT'!$C$76:$K$108</definedName>
    <definedName name="_xlnm._FilterDatabase" localSheetId="3" hidden="1">'64018xxxx_3 - VRN'!$C$79:$K$90</definedName>
    <definedName name="_xlnm._FilterDatabase" localSheetId="4" hidden="1">'64018xxxx_4 - SO2 - Vzduc...'!$C$76:$K$110</definedName>
    <definedName name="_xlnm.Print_Titles" localSheetId="1">'64018xxxx_1 - SO01 - Sprá...'!$79:$79</definedName>
    <definedName name="_xlnm.Print_Titles" localSheetId="2">'64018xxxx_2 - PS01 - SSZT'!$76:$76</definedName>
    <definedName name="_xlnm.Print_Titles" localSheetId="3">'64018xxxx_3 - VRN'!$79:$79</definedName>
    <definedName name="_xlnm.Print_Titles" localSheetId="4">'64018xxxx_4 - SO2 - Vzduc...'!$76:$76</definedName>
    <definedName name="_xlnm.Print_Titles" localSheetId="0">'Rekapitulace zakázky'!$49:$49</definedName>
    <definedName name="_xlnm.Print_Area" localSheetId="1">'64018xxxx_1 - SO01 - Sprá...'!$C$4:$J$36,'64018xxxx_1 - SO01 - Sprá...'!$C$42:$J$61,'64018xxxx_1 - SO01 - Sprá...'!$C$67:$K$139</definedName>
    <definedName name="_xlnm.Print_Area" localSheetId="2">'64018xxxx_2 - PS01 - SSZT'!$C$4:$J$36,'64018xxxx_2 - PS01 - SSZT'!$C$42:$J$58,'64018xxxx_2 - PS01 - SSZT'!$C$64:$K$108</definedName>
    <definedName name="_xlnm.Print_Area" localSheetId="3">'64018xxxx_3 - VRN'!$C$4:$J$36,'64018xxxx_3 - VRN'!$C$42:$J$61,'64018xxxx_3 - VRN'!$C$67:$K$90</definedName>
    <definedName name="_xlnm.Print_Area" localSheetId="4">'64018xxxx_4 - SO2 - Vzduc...'!$C$4:$J$36,'64018xxxx_4 - SO2 - Vzduc...'!$C$42:$J$58,'64018xxxx_4 - SO2 - Vzduc...'!$C$64:$K$110</definedName>
    <definedName name="_xlnm.Print_Area" localSheetId="0">'Rekapitulace zakázky'!$D$4:$AO$33,'Rekapitulace zakázky'!$C$39:$AQ$56</definedName>
  </definedNames>
  <calcPr calcId="145621"/>
</workbook>
</file>

<file path=xl/calcChain.xml><?xml version="1.0" encoding="utf-8"?>
<calcChain xmlns="http://schemas.openxmlformats.org/spreadsheetml/2006/main">
  <c r="AY55" i="1" l="1"/>
  <c r="AX55" i="1"/>
  <c r="BI110" i="5"/>
  <c r="BH110" i="5"/>
  <c r="BG110" i="5"/>
  <c r="BF110" i="5"/>
  <c r="T110" i="5"/>
  <c r="R110" i="5"/>
  <c r="P110" i="5"/>
  <c r="BK110" i="5"/>
  <c r="J110" i="5"/>
  <c r="BE110" i="5"/>
  <c r="BI108" i="5"/>
  <c r="BH108" i="5"/>
  <c r="BG108" i="5"/>
  <c r="BF108" i="5"/>
  <c r="T108" i="5"/>
  <c r="T107" i="5"/>
  <c r="R108" i="5"/>
  <c r="R107" i="5"/>
  <c r="P108" i="5"/>
  <c r="P107" i="5"/>
  <c r="BK108" i="5"/>
  <c r="BK107" i="5"/>
  <c r="J107" i="5" s="1"/>
  <c r="J57" i="5" s="1"/>
  <c r="J108" i="5"/>
  <c r="BE108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99" i="5"/>
  <c r="BH99" i="5"/>
  <c r="BG99" i="5"/>
  <c r="BF99" i="5"/>
  <c r="T99" i="5"/>
  <c r="R99" i="5"/>
  <c r="P99" i="5"/>
  <c r="BK99" i="5"/>
  <c r="J99" i="5"/>
  <c r="BE99" i="5"/>
  <c r="BI97" i="5"/>
  <c r="BH97" i="5"/>
  <c r="BG97" i="5"/>
  <c r="BF97" i="5"/>
  <c r="T97" i="5"/>
  <c r="R97" i="5"/>
  <c r="P97" i="5"/>
  <c r="BK97" i="5"/>
  <c r="J97" i="5"/>
  <c r="BE97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2" i="5"/>
  <c r="BH92" i="5"/>
  <c r="BG92" i="5"/>
  <c r="BF92" i="5"/>
  <c r="T92" i="5"/>
  <c r="R92" i="5"/>
  <c r="P92" i="5"/>
  <c r="BK92" i="5"/>
  <c r="J92" i="5"/>
  <c r="BE92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/>
  <c r="BI86" i="5"/>
  <c r="BH86" i="5"/>
  <c r="BG86" i="5"/>
  <c r="BF86" i="5"/>
  <c r="T86" i="5"/>
  <c r="R86" i="5"/>
  <c r="P86" i="5"/>
  <c r="BK86" i="5"/>
  <c r="J86" i="5"/>
  <c r="BE86" i="5"/>
  <c r="BI84" i="5"/>
  <c r="BH84" i="5"/>
  <c r="BG84" i="5"/>
  <c r="BF84" i="5"/>
  <c r="T84" i="5"/>
  <c r="R84" i="5"/>
  <c r="P84" i="5"/>
  <c r="BK84" i="5"/>
  <c r="J84" i="5"/>
  <c r="BE84" i="5"/>
  <c r="BI82" i="5"/>
  <c r="BH82" i="5"/>
  <c r="BG82" i="5"/>
  <c r="BF82" i="5"/>
  <c r="T82" i="5"/>
  <c r="R82" i="5"/>
  <c r="P82" i="5"/>
  <c r="BK82" i="5"/>
  <c r="J82" i="5"/>
  <c r="BE82" i="5"/>
  <c r="BI80" i="5"/>
  <c r="BH80" i="5"/>
  <c r="BG80" i="5"/>
  <c r="BF80" i="5"/>
  <c r="T80" i="5"/>
  <c r="R80" i="5"/>
  <c r="P80" i="5"/>
  <c r="BK80" i="5"/>
  <c r="J80" i="5"/>
  <c r="BE80" i="5"/>
  <c r="BI78" i="5"/>
  <c r="F34" i="5"/>
  <c r="BD55" i="1" s="1"/>
  <c r="BH78" i="5"/>
  <c r="F33" i="5" s="1"/>
  <c r="BC55" i="1" s="1"/>
  <c r="BG78" i="5"/>
  <c r="F32" i="5"/>
  <c r="BB55" i="1" s="1"/>
  <c r="BF78" i="5"/>
  <c r="J31" i="5" s="1"/>
  <c r="AW55" i="1" s="1"/>
  <c r="T78" i="5"/>
  <c r="T77" i="5"/>
  <c r="R78" i="5"/>
  <c r="R77" i="5"/>
  <c r="P78" i="5"/>
  <c r="P77" i="5"/>
  <c r="AU55" i="1" s="1"/>
  <c r="BK78" i="5"/>
  <c r="BK77" i="5" s="1"/>
  <c r="J77" i="5" s="1"/>
  <c r="J78" i="5"/>
  <c r="BE78" i="5" s="1"/>
  <c r="J73" i="5"/>
  <c r="F73" i="5"/>
  <c r="F71" i="5"/>
  <c r="E69" i="5"/>
  <c r="J51" i="5"/>
  <c r="F51" i="5"/>
  <c r="F49" i="5"/>
  <c r="E47" i="5"/>
  <c r="J18" i="5"/>
  <c r="E18" i="5"/>
  <c r="F74" i="5" s="1"/>
  <c r="F52" i="5"/>
  <c r="J17" i="5"/>
  <c r="J12" i="5"/>
  <c r="J71" i="5" s="1"/>
  <c r="J49" i="5"/>
  <c r="E7" i="5"/>
  <c r="E67" i="5"/>
  <c r="E45" i="5"/>
  <c r="AY54" i="1"/>
  <c r="AX54" i="1"/>
  <c r="BI90" i="4"/>
  <c r="BH90" i="4"/>
  <c r="BG90" i="4"/>
  <c r="BF90" i="4"/>
  <c r="T90" i="4"/>
  <c r="T89" i="4" s="1"/>
  <c r="R90" i="4"/>
  <c r="R89" i="4" s="1"/>
  <c r="P90" i="4"/>
  <c r="P89" i="4" s="1"/>
  <c r="BK90" i="4"/>
  <c r="BK89" i="4" s="1"/>
  <c r="J90" i="4"/>
  <c r="BE90" i="4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J30" i="4" s="1"/>
  <c r="AV54" i="1" s="1"/>
  <c r="AT54" i="1" s="1"/>
  <c r="BI86" i="4"/>
  <c r="BH86" i="4"/>
  <c r="BG86" i="4"/>
  <c r="BF86" i="4"/>
  <c r="T86" i="4"/>
  <c r="R86" i="4"/>
  <c r="P86" i="4"/>
  <c r="P84" i="4" s="1"/>
  <c r="P83" i="4" s="1"/>
  <c r="P80" i="4" s="1"/>
  <c r="AU54" i="1" s="1"/>
  <c r="BK86" i="4"/>
  <c r="J86" i="4"/>
  <c r="BE86" i="4"/>
  <c r="BI85" i="4"/>
  <c r="F34" i="4" s="1"/>
  <c r="BD54" i="1" s="1"/>
  <c r="BH85" i="4"/>
  <c r="BG85" i="4"/>
  <c r="BF85" i="4"/>
  <c r="T85" i="4"/>
  <c r="T84" i="4" s="1"/>
  <c r="T83" i="4" s="1"/>
  <c r="R85" i="4"/>
  <c r="R84" i="4"/>
  <c r="R83" i="4" s="1"/>
  <c r="P85" i="4"/>
  <c r="BK85" i="4"/>
  <c r="BK84" i="4"/>
  <c r="J84" i="4"/>
  <c r="J85" i="4"/>
  <c r="BE85" i="4"/>
  <c r="J59" i="4"/>
  <c r="BI82" i="4"/>
  <c r="BH82" i="4"/>
  <c r="F33" i="4"/>
  <c r="BC54" i="1"/>
  <c r="BG82" i="4"/>
  <c r="F32" i="4" s="1"/>
  <c r="BB54" i="1" s="1"/>
  <c r="BF82" i="4"/>
  <c r="F31" i="4" s="1"/>
  <c r="BA54" i="1" s="1"/>
  <c r="J31" i="4"/>
  <c r="AW54" i="1" s="1"/>
  <c r="T82" i="4"/>
  <c r="T81" i="4" s="1"/>
  <c r="T80" i="4" s="1"/>
  <c r="R82" i="4"/>
  <c r="R81" i="4"/>
  <c r="P82" i="4"/>
  <c r="P81" i="4"/>
  <c r="BK82" i="4"/>
  <c r="BK81" i="4"/>
  <c r="J81" i="4"/>
  <c r="J82" i="4"/>
  <c r="BE82" i="4"/>
  <c r="F30" i="4" s="1"/>
  <c r="AZ54" i="1" s="1"/>
  <c r="J57" i="4"/>
  <c r="J76" i="4"/>
  <c r="F76" i="4"/>
  <c r="F74" i="4"/>
  <c r="E72" i="4"/>
  <c r="J51" i="4"/>
  <c r="F51" i="4"/>
  <c r="F49" i="4"/>
  <c r="E47" i="4"/>
  <c r="J18" i="4"/>
  <c r="E18" i="4"/>
  <c r="F52" i="4" s="1"/>
  <c r="F77" i="4"/>
  <c r="J17" i="4"/>
  <c r="J12" i="4"/>
  <c r="J49" i="4" s="1"/>
  <c r="J74" i="4"/>
  <c r="E7" i="4"/>
  <c r="E70" i="4" s="1"/>
  <c r="E45" i="4"/>
  <c r="AY53" i="1"/>
  <c r="AX53" i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J83" i="3"/>
  <c r="BE83" i="3"/>
  <c r="BI82" i="3"/>
  <c r="BH82" i="3"/>
  <c r="BG82" i="3"/>
  <c r="BF82" i="3"/>
  <c r="T82" i="3"/>
  <c r="R82" i="3"/>
  <c r="P82" i="3"/>
  <c r="BK82" i="3"/>
  <c r="J82" i="3"/>
  <c r="BE82" i="3"/>
  <c r="BI81" i="3"/>
  <c r="BH81" i="3"/>
  <c r="BG81" i="3"/>
  <c r="BF81" i="3"/>
  <c r="T81" i="3"/>
  <c r="R81" i="3"/>
  <c r="P81" i="3"/>
  <c r="BK81" i="3"/>
  <c r="J81" i="3"/>
  <c r="BE81" i="3"/>
  <c r="BI80" i="3"/>
  <c r="BH80" i="3"/>
  <c r="BG80" i="3"/>
  <c r="BF80" i="3"/>
  <c r="T80" i="3"/>
  <c r="R80" i="3"/>
  <c r="P80" i="3"/>
  <c r="BK80" i="3"/>
  <c r="J80" i="3"/>
  <c r="BE80" i="3"/>
  <c r="BI79" i="3"/>
  <c r="F34" i="3"/>
  <c r="BD53" i="1" s="1"/>
  <c r="BH79" i="3"/>
  <c r="F33" i="3" s="1"/>
  <c r="BC53" i="1" s="1"/>
  <c r="BG79" i="3"/>
  <c r="F32" i="3"/>
  <c r="BB53" i="1" s="1"/>
  <c r="BF79" i="3"/>
  <c r="J31" i="3" s="1"/>
  <c r="AW53" i="1" s="1"/>
  <c r="T79" i="3"/>
  <c r="T78" i="3"/>
  <c r="T77" i="3" s="1"/>
  <c r="R79" i="3"/>
  <c r="R78" i="3" s="1"/>
  <c r="R77" i="3" s="1"/>
  <c r="P79" i="3"/>
  <c r="P78" i="3"/>
  <c r="P77" i="3" s="1"/>
  <c r="AU53" i="1" s="1"/>
  <c r="BK79" i="3"/>
  <c r="BK78" i="3"/>
  <c r="J78" i="3" s="1"/>
  <c r="J57" i="3" s="1"/>
  <c r="J79" i="3"/>
  <c r="BE79" i="3"/>
  <c r="J30" i="3" s="1"/>
  <c r="AV53" i="1" s="1"/>
  <c r="AT53" i="1" s="1"/>
  <c r="J73" i="3"/>
  <c r="F73" i="3"/>
  <c r="F71" i="3"/>
  <c r="E69" i="3"/>
  <c r="J51" i="3"/>
  <c r="F51" i="3"/>
  <c r="F49" i="3"/>
  <c r="E47" i="3"/>
  <c r="J18" i="3"/>
  <c r="E18" i="3"/>
  <c r="F52" i="3" s="1"/>
  <c r="F74" i="3"/>
  <c r="J17" i="3"/>
  <c r="J12" i="3"/>
  <c r="J49" i="3" s="1"/>
  <c r="J71" i="3"/>
  <c r="E7" i="3"/>
  <c r="E67" i="3"/>
  <c r="E45" i="3"/>
  <c r="AY52" i="1"/>
  <c r="AX52" i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T131" i="2" s="1"/>
  <c r="R132" i="2"/>
  <c r="R131" i="2"/>
  <c r="P132" i="2"/>
  <c r="P131" i="2" s="1"/>
  <c r="BK132" i="2"/>
  <c r="BK131" i="2"/>
  <c r="J131" i="2" s="1"/>
  <c r="J60" i="2" s="1"/>
  <c r="J132" i="2"/>
  <c r="BE132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R113" i="2" s="1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BK113" i="2" s="1"/>
  <c r="J113" i="2" s="1"/>
  <c r="J59" i="2" s="1"/>
  <c r="J115" i="2"/>
  <c r="BE115" i="2"/>
  <c r="BI114" i="2"/>
  <c r="BH114" i="2"/>
  <c r="BG114" i="2"/>
  <c r="BF114" i="2"/>
  <c r="T114" i="2"/>
  <c r="T113" i="2"/>
  <c r="R114" i="2"/>
  <c r="P114" i="2"/>
  <c r="P113" i="2"/>
  <c r="BK114" i="2"/>
  <c r="J114" i="2"/>
  <c r="BE114" i="2" s="1"/>
  <c r="J30" i="2" s="1"/>
  <c r="AV52" i="1" s="1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R102" i="2" s="1"/>
  <c r="P107" i="2"/>
  <c r="BK107" i="2"/>
  <c r="J107" i="2"/>
  <c r="BE107" i="2"/>
  <c r="BI105" i="2"/>
  <c r="BH105" i="2"/>
  <c r="BG105" i="2"/>
  <c r="BF105" i="2"/>
  <c r="T105" i="2"/>
  <c r="R105" i="2"/>
  <c r="P105" i="2"/>
  <c r="P102" i="2" s="1"/>
  <c r="P101" i="2" s="1"/>
  <c r="BK105" i="2"/>
  <c r="J105" i="2"/>
  <c r="BE105" i="2"/>
  <c r="BI103" i="2"/>
  <c r="BH103" i="2"/>
  <c r="BG103" i="2"/>
  <c r="BF103" i="2"/>
  <c r="T103" i="2"/>
  <c r="T102" i="2"/>
  <c r="T101" i="2" s="1"/>
  <c r="R103" i="2"/>
  <c r="P103" i="2"/>
  <c r="BK103" i="2"/>
  <c r="BK102" i="2" s="1"/>
  <c r="J103" i="2"/>
  <c r="BE103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/>
  <c r="BI83" i="2"/>
  <c r="BH83" i="2"/>
  <c r="F33" i="2" s="1"/>
  <c r="BC52" i="1" s="1"/>
  <c r="BC51" i="1" s="1"/>
  <c r="BG83" i="2"/>
  <c r="BF83" i="2"/>
  <c r="T83" i="2"/>
  <c r="R83" i="2"/>
  <c r="P83" i="2"/>
  <c r="BK83" i="2"/>
  <c r="J83" i="2"/>
  <c r="BE83" i="2"/>
  <c r="BI82" i="2"/>
  <c r="BH82" i="2"/>
  <c r="BG82" i="2"/>
  <c r="F32" i="2" s="1"/>
  <c r="BB52" i="1" s="1"/>
  <c r="BB51" i="1" s="1"/>
  <c r="BF82" i="2"/>
  <c r="T82" i="2"/>
  <c r="R82" i="2"/>
  <c r="P82" i="2"/>
  <c r="BK82" i="2"/>
  <c r="J82" i="2"/>
  <c r="BE82" i="2"/>
  <c r="BI81" i="2"/>
  <c r="F34" i="2"/>
  <c r="BD52" i="1" s="1"/>
  <c r="BD51" i="1" s="1"/>
  <c r="W30" i="1" s="1"/>
  <c r="BH81" i="2"/>
  <c r="BG81" i="2"/>
  <c r="BF81" i="2"/>
  <c r="J31" i="2" s="1"/>
  <c r="AW52" i="1" s="1"/>
  <c r="T81" i="2"/>
  <c r="R81" i="2"/>
  <c r="P81" i="2"/>
  <c r="BK81" i="2"/>
  <c r="J81" i="2"/>
  <c r="BE81" i="2"/>
  <c r="F30" i="2" s="1"/>
  <c r="AZ52" i="1" s="1"/>
  <c r="J76" i="2"/>
  <c r="F76" i="2"/>
  <c r="F74" i="2"/>
  <c r="E72" i="2"/>
  <c r="J51" i="2"/>
  <c r="F51" i="2"/>
  <c r="F49" i="2"/>
  <c r="E47" i="2"/>
  <c r="J18" i="2"/>
  <c r="E18" i="2"/>
  <c r="F77" i="2"/>
  <c r="F52" i="2"/>
  <c r="J17" i="2"/>
  <c r="J12" i="2"/>
  <c r="J74" i="2"/>
  <c r="J49" i="2"/>
  <c r="E7" i="2"/>
  <c r="E70" i="2"/>
  <c r="E45" i="2"/>
  <c r="AS51" i="1"/>
  <c r="L47" i="1"/>
  <c r="AM46" i="1"/>
  <c r="L46" i="1"/>
  <c r="AM44" i="1"/>
  <c r="L44" i="1"/>
  <c r="L42" i="1"/>
  <c r="L41" i="1"/>
  <c r="AY51" i="1" l="1"/>
  <c r="W29" i="1"/>
  <c r="T80" i="2"/>
  <c r="W28" i="1"/>
  <c r="AX51" i="1"/>
  <c r="R101" i="2"/>
  <c r="R80" i="2" s="1"/>
  <c r="P80" i="2"/>
  <c r="AU52" i="1" s="1"/>
  <c r="AU51" i="1" s="1"/>
  <c r="R80" i="4"/>
  <c r="BK80" i="2"/>
  <c r="J80" i="2" s="1"/>
  <c r="J102" i="2"/>
  <c r="J58" i="2" s="1"/>
  <c r="BK101" i="2"/>
  <c r="J101" i="2" s="1"/>
  <c r="J57" i="2" s="1"/>
  <c r="F30" i="5"/>
  <c r="AZ55" i="1" s="1"/>
  <c r="J30" i="5"/>
  <c r="AV55" i="1" s="1"/>
  <c r="AT55" i="1" s="1"/>
  <c r="AT52" i="1"/>
  <c r="J89" i="4"/>
  <c r="J60" i="4" s="1"/>
  <c r="BK83" i="4"/>
  <c r="J83" i="4" s="1"/>
  <c r="J58" i="4" s="1"/>
  <c r="J56" i="5"/>
  <c r="J27" i="5"/>
  <c r="F30" i="3"/>
  <c r="AZ53" i="1" s="1"/>
  <c r="AZ51" i="1" s="1"/>
  <c r="F31" i="3"/>
  <c r="BA53" i="1" s="1"/>
  <c r="F31" i="5"/>
  <c r="BA55" i="1" s="1"/>
  <c r="F31" i="2"/>
  <c r="BA52" i="1" s="1"/>
  <c r="BK77" i="3"/>
  <c r="J77" i="3" s="1"/>
  <c r="W26" i="1" l="1"/>
  <c r="AV51" i="1"/>
  <c r="BA51" i="1"/>
  <c r="AG55" i="1"/>
  <c r="AN55" i="1" s="1"/>
  <c r="J36" i="5"/>
  <c r="BK80" i="4"/>
  <c r="J80" i="4" s="1"/>
  <c r="J27" i="2"/>
  <c r="J56" i="2"/>
  <c r="J27" i="3"/>
  <c r="J56" i="3"/>
  <c r="AG52" i="1" l="1"/>
  <c r="J36" i="2"/>
  <c r="AW51" i="1"/>
  <c r="AK27" i="1" s="1"/>
  <c r="W27" i="1"/>
  <c r="AK26" i="1"/>
  <c r="J56" i="4"/>
  <c r="J27" i="4"/>
  <c r="AG53" i="1"/>
  <c r="AN53" i="1" s="1"/>
  <c r="J36" i="3"/>
  <c r="AG54" i="1" l="1"/>
  <c r="AN54" i="1" s="1"/>
  <c r="J36" i="4"/>
  <c r="AT51" i="1"/>
  <c r="AG51" i="1"/>
  <c r="AN52" i="1"/>
  <c r="AN51" i="1" l="1"/>
  <c r="AK23" i="1"/>
  <c r="AK32" i="1" s="1"/>
</calcChain>
</file>

<file path=xl/sharedStrings.xml><?xml version="1.0" encoding="utf-8"?>
<sst xmlns="http://schemas.openxmlformats.org/spreadsheetml/2006/main" count="2633" uniqueCount="705">
  <si>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</si>
  <si>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</si>
  <si>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</si>
  <si>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</si>
  <si>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</si>
  <si>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</si>
  <si>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</si>
  <si>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{a332e9db-bc39-4293-a019-9d85d9511ff1}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</si>
  <si>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</si>
  <si>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</si>
  <si>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</si>
  <si>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</si>
  <si>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</si>
  <si>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</si>
  <si>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</si>
  <si>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</si>
  <si>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64018xxxx(1)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</si>
  <si>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</si>
  <si>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</si>
  <si>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KB spádoviště Česká Třebová st. 01</t>
  </si>
  <si>
    <t>KSO:</t>
  </si>
  <si>
    <t/>
  </si>
  <si>
    <t>CC-CZ:</t>
  </si>
  <si>
    <t>2121</t>
  </si>
  <si>
    <t>Místo:</t>
  </si>
  <si>
    <t>Česká Třebová Sp 015</t>
  </si>
  <si>
    <t>Datum:</t>
  </si>
  <si>
    <t>14. 6. 2018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</si>
  <si>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</si>
  <si>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</si>
  <si>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</si>
  <si>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</si>
  <si>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</si>
  <si>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</si>
  <si>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</si>
  <si>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</si>
  <si>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</si>
  <si>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</si>
  <si>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</si>
  <si>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</si>
  <si>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</si>
  <si>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</si>
  <si>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</si>
  <si>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</si>
  <si>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</si>
  <si>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</si>
  <si>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</si>
  <si>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</si>
  <si>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</si>
  <si>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</si>
  <si>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</si>
  <si>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</si>
  <si>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</si>
  <si>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</si>
  <si>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</si>
  <si>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</si>
  <si>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</si>
  <si>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</si>
  <si>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</si>
  <si>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</si>
  <si>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</si>
  <si>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</si>
  <si>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</si>
  <si>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</si>
  <si>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</si>
  <si>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</si>
  <si>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</si>
  <si>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</si>
  <si>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</si>
  <si>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</si>
  <si>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</si>
  <si>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</si>
  <si>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</si>
  <si>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</si>
  <si>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</si>
  <si>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</si>
  <si>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64018xxxx_1</t>
  </si>
  <si>
    <t>SO01 - Správa tratí</t>
  </si>
  <si>
    <t>STA</t>
  </si>
  <si>
    <t>1</t>
  </si>
  <si>
    <t>{3ad365f2-67bf-4702-9545-93ac40c2895c}</t>
  </si>
  <si>
    <t>2</t>
  </si>
  <si>
    <t>64018xxxx_2</t>
  </si>
  <si>
    <t>PS01 - SSZT</t>
  </si>
  <si>
    <t>PRO</t>
  </si>
  <si>
    <t>{ece40228-676a-4eb3-b9e6-765444345ff1}</t>
  </si>
  <si>
    <t>64018xxxx_3</t>
  </si>
  <si>
    <t>VRN</t>
  </si>
  <si>
    <t>VON</t>
  </si>
  <si>
    <t>{96b806f1-da42-48a0-b1ad-9ae45d636758}</t>
  </si>
  <si>
    <t>64018xxxx_4</t>
  </si>
  <si>
    <t>SO2 - Vzduchotechnika</t>
  </si>
  <si>
    <t>{7a26d57d-f2aa-4d13-915d-7b2b9c260e47}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</si>
  <si>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</si>
  <si>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</si>
  <si>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</si>
  <si>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</si>
  <si>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</si>
  <si>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</si>
  <si>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</si>
  <si>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64018xxxx_1 - SO01 - Správa tratí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</si>
  <si>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</si>
  <si>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</si>
  <si>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</si>
  <si>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</si>
  <si>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</si>
  <si>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</si>
  <si>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</si>
  <si>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</si>
  <si>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</si>
  <si>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</si>
  <si>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</si>
  <si>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</si>
  <si>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</si>
  <si>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</si>
  <si>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</si>
  <si>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</si>
  <si>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</si>
  <si>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</si>
  <si>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</si>
  <si>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</si>
  <si>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</si>
  <si>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</si>
  <si>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</si>
  <si>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</si>
  <si>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5956101015</t>
  </si>
  <si>
    <t>Pražec dřevěný příčný nevystrojený buk 2600x260x150 mm</t>
  </si>
  <si>
    <t>kus</t>
  </si>
  <si>
    <t>Sborník UOŽI 01 2018</t>
  </si>
  <si>
    <t>8</t>
  </si>
  <si>
    <t>ROZPOCET</t>
  </si>
  <si>
    <t>4</t>
  </si>
  <si>
    <t>-1475547449</t>
  </si>
  <si>
    <t>42</t>
  </si>
  <si>
    <t>5956110000</t>
  </si>
  <si>
    <t>Železniční svršek-kolejnicové podpory Podpory kolejových brzd dub</t>
  </si>
  <si>
    <t>m3</t>
  </si>
  <si>
    <t>Sborník UOŽI 01 2017</t>
  </si>
  <si>
    <t>1841045053</t>
  </si>
  <si>
    <t>6</t>
  </si>
  <si>
    <t>5957110030</t>
  </si>
  <si>
    <t>Železniční svršek-kolejnice Kolejnice tv. 49 E 1, třídy R260</t>
  </si>
  <si>
    <t>m</t>
  </si>
  <si>
    <t>1901437176</t>
  </si>
  <si>
    <t>53</t>
  </si>
  <si>
    <t>5957131010</t>
  </si>
  <si>
    <t>Lepený izolovaný styk tv. S49 délky 3,60 m</t>
  </si>
  <si>
    <t>-684228677</t>
  </si>
  <si>
    <t>23</t>
  </si>
  <si>
    <t>5957131020</t>
  </si>
  <si>
    <t>Lepený izolovaný styk tv. S49 délky 3,80 m</t>
  </si>
  <si>
    <t>-152249997</t>
  </si>
  <si>
    <t>24</t>
  </si>
  <si>
    <t>5957131060</t>
  </si>
  <si>
    <t>Lepený izolovaný styk tv. S49 délky 4,60 m</t>
  </si>
  <si>
    <t>-2063791071</t>
  </si>
  <si>
    <t>25</t>
  </si>
  <si>
    <t>5958158005</t>
  </si>
  <si>
    <t>Železniční svršek-upevňovadla Podložka pryžová pod patu kolejnice S49 183/126/6</t>
  </si>
  <si>
    <t>2142625801</t>
  </si>
  <si>
    <t>26</t>
  </si>
  <si>
    <t>5958128010</t>
  </si>
  <si>
    <t>Komplety ŽS 4 (šroub RS 1, matice M 24, podložka Fe6, svěrka ŽS4)</t>
  </si>
  <si>
    <t>611961644</t>
  </si>
  <si>
    <t>54</t>
  </si>
  <si>
    <t>5958158070</t>
  </si>
  <si>
    <t>Železniční svršek-upevňovadla Podložka polyetylenová pod podkladnici 380/160/2 (S4, R4)</t>
  </si>
  <si>
    <t>-208964037</t>
  </si>
  <si>
    <t>27</t>
  </si>
  <si>
    <t>5958140000</t>
  </si>
  <si>
    <t>Podkladnice žebrová tv. S4</t>
  </si>
  <si>
    <t>-776304220</t>
  </si>
  <si>
    <t>28</t>
  </si>
  <si>
    <t>5958146005</t>
  </si>
  <si>
    <t>Stolička koleje pro přídržnici Kn60</t>
  </si>
  <si>
    <t>-1745975812</t>
  </si>
  <si>
    <t>29</t>
  </si>
  <si>
    <t>5958134075</t>
  </si>
  <si>
    <t>Součásti upevňovací vrtule R1(145)</t>
  </si>
  <si>
    <t>-1914222221</t>
  </si>
  <si>
    <t>30</t>
  </si>
  <si>
    <t>5958134040</t>
  </si>
  <si>
    <t>Železniční svršek-upevňovadla Součásti upevňovací kroužek pružný dvojitý Fe 6</t>
  </si>
  <si>
    <t>-1016935825</t>
  </si>
  <si>
    <t>32</t>
  </si>
  <si>
    <t>5955101000</t>
  </si>
  <si>
    <t>Kamenivo drcené štěrk frakce 31,5/63 třídy BI</t>
  </si>
  <si>
    <t>t</t>
  </si>
  <si>
    <t>-1908170702</t>
  </si>
  <si>
    <t>46</t>
  </si>
  <si>
    <t>5955101025</t>
  </si>
  <si>
    <t>Kamenivo drcené drť frakce 4/8</t>
  </si>
  <si>
    <t>-1115377061</t>
  </si>
  <si>
    <t>31</t>
  </si>
  <si>
    <t>5955101030</t>
  </si>
  <si>
    <t>Železniční svršek-kolejové lože (KL) Kamenivo drcené drť frakce 8/16</t>
  </si>
  <si>
    <t>-2065386518</t>
  </si>
  <si>
    <t>39</t>
  </si>
  <si>
    <t>7591890010R</t>
  </si>
  <si>
    <t>Sada kotevního šroubu 375 mm (kotevní šroub 375mm, matice, pérovka, zajištění šroubu)</t>
  </si>
  <si>
    <t>ks</t>
  </si>
  <si>
    <t>377613041</t>
  </si>
  <si>
    <t>40</t>
  </si>
  <si>
    <t>7591890012R</t>
  </si>
  <si>
    <t>Sada kotevního šroubu 325 mm (kotevní šroub 325mm, matice, pérovka, zajištění šroubu)</t>
  </si>
  <si>
    <t>548450626</t>
  </si>
  <si>
    <t>41</t>
  </si>
  <si>
    <t>7591890020R</t>
  </si>
  <si>
    <t>Spojovací kus U profil 755 mm včetně vrtání</t>
  </si>
  <si>
    <t>699481725</t>
  </si>
  <si>
    <t>55</t>
  </si>
  <si>
    <t>7593500060</t>
  </si>
  <si>
    <t>Trasy kabelového vedení Kabelové žlaby Dlaždice betonová 6x50x50cm (HM0592420410000)</t>
  </si>
  <si>
    <t>-475976464</t>
  </si>
  <si>
    <t>HSV</t>
  </si>
  <si>
    <t>Práce a dodávky HSV</t>
  </si>
  <si>
    <t>Zemní práce</t>
  </si>
  <si>
    <t>47</t>
  </si>
  <si>
    <t>K</t>
  </si>
  <si>
    <t>131301101R</t>
  </si>
  <si>
    <t>Hloubení nezapažených jam a zářezů s urovnáním dna do předepsaného profilu a spádu v hornině tř. 4 do 100 m3</t>
  </si>
  <si>
    <t>1191304875</t>
  </si>
  <si>
    <t>PSC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</si>
  <si>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 2. Ceny lze použít i pro hloubení nezapažených jam a zářezů pro podzemní vedení, jsou-li tyto práce prováděny z povrchu území. 3. Předepisuje-li projekt hloubit jámy popsané v pozn. č. 1 v hornině 5 až 7 bez použití trhavin, oceňuje se toto hloubení a) v suchu nebo v mokru cenami 138 40-1101, 138 50-1101 a 138 60-1101 Dolamování zapažených nebo nezapažených hloubených vykopávek; b) v tekoucí vodě při jakékoliv její rychlosti individuálně. 4. Hloubení nezapažených jam hloubky přes 16 m se oceňuje individuálně. 5. V cenách jsou započteny i náklady na případné nutné přemístění výkopku ve výkopišti a na přehození výkopku na přilehlém terénu na vzdálenost do 3 m od okraje jámy nebo naložení na dopravní prostředek. 6. Náklady na svislé přemístění výkopku nad 1 m hloubky se určí dle ustanovení článku č. 3161 všeobecných podmínek katalogu. </t>
  </si>
  <si>
    <t>48</t>
  </si>
  <si>
    <t>131301109R</t>
  </si>
  <si>
    <t>Hloubení nezapažených jam a zářezů s urovnáním dna do předepsaného profilu a spádu Příplatek k cenám za lepivost horniny tř. 4</t>
  </si>
  <si>
    <t>692221259</t>
  </si>
  <si>
    <t>49</t>
  </si>
  <si>
    <t>132301201R</t>
  </si>
  <si>
    <t>Hloubení zapažených i nezapažených rýh šířky přes 600 do 2 000 mm s urovnáním dna do předepsaného profilu a spádu v hornině tř. 4 do 100 m3</t>
  </si>
  <si>
    <t>-1020748549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</si>
  <si>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 2. Hloubení rýh při lesnicko-technických melioracích se oceňuje: a) ve stržích cenami platnými pro objem výkopu do 100 m3, i když skutečný objem výkopu je větší, 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 3. Náklady na svislé přemístění výkopku nad 1 m hloubky se určí dle ustanovení článku č. 3161 všeobecných podmínek katalogu. 4. Předepisuje-li projekt hloubit rýhy 5 až 7 bez použití trhavin, oceňuje se toto hloubení: a) v suchu nebo mokru cenami 138 40-1201, 138 50-1201 a 138 60-1201 Dolamování hloubených vykopávek, b) v tekoucí vodě při jakékoliv její rychlosti individuálně. 5. Ceny nelze použít pro hloubení rýh a hloubky přes 16 m. Tyto práce se oceňují individuálně. </t>
  </si>
  <si>
    <t>50</t>
  </si>
  <si>
    <t>132301209R</t>
  </si>
  <si>
    <t>Hloubení zapažených i nezapažených rýh šířky přes 600 do 2 000 mm s urovnáním dna do předepsaného profilu a spádu v hornině tř. 4 Příplatek k cenám za lepivost horniny tř. 4</t>
  </si>
  <si>
    <t>-1969216323</t>
  </si>
  <si>
    <t>51</t>
  </si>
  <si>
    <t>174201101R</t>
  </si>
  <si>
    <t>Zásyp sypaninou z jakékoliv horniny s uložením výkopku ve vrstvách bez zhutnění jam, šachet, rýh nebo kolem objektů v těchto vykopávkách</t>
  </si>
  <si>
    <t>2137085711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</si>
  <si>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</si>
  <si>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5</t>
  </si>
  <si>
    <t>Komunikace pozemní</t>
  </si>
  <si>
    <t>9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</si>
  <si>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</si>
  <si>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prostředek.2. Položka se použije v případech, kdy se nové KL nezřizuje.</t>
  </si>
  <si>
    <t>1435804536</t>
  </si>
  <si>
    <t>10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</si>
  <si>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</si>
  <si>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na položení KR, úpravu směrového a výškového uspořádání, doplnění a dodávku kameniva a snížení KL pod patou kolejnice.3. Položka se použije v případech nově zřizované koleje nebo výhybky.</t>
  </si>
  <si>
    <t>869289317</t>
  </si>
  <si>
    <t>11</t>
  </si>
  <si>
    <t>5906060010</t>
  </si>
  <si>
    <t>Vrtání pražce dřevěného do 8 otvorů. Poznámka: 1. V cenách jsou započteny náklady na potřebnou manipulaci označení, vyvrtání otvorů a jejich ošetření impregnací.</t>
  </si>
  <si>
    <t>-1830038764</t>
  </si>
  <si>
    <t>P</t>
  </si>
  <si>
    <t>Poznámka k položce:
Pražec=kus</t>
  </si>
  <si>
    <t>20</t>
  </si>
  <si>
    <t>5906060020</t>
  </si>
  <si>
    <t>Vrtání pražce dřevěného přes 8 otvorů. Poznámka: 1. V cenách jsou započteny náklady na potřebnou manipulaci označení, vyvrtání otvorů a jejich ošetření impregnací.</t>
  </si>
  <si>
    <t>-699631684</t>
  </si>
  <si>
    <t>Poznámka k souboru cen:_x000D_
1. V cenách jsou započteny náklady na potřebnou manipulaci označení, vyvrtání otvorů a jejich ošetření impregnací.</t>
  </si>
  <si>
    <t>12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</si>
  <si>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</si>
  <si>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</si>
  <si>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-563284506</t>
  </si>
  <si>
    <t>Poznámka k položce:
Metr kolejnice=m</t>
  </si>
  <si>
    <t>13</t>
  </si>
  <si>
    <t>5907050020</t>
  </si>
  <si>
    <t>Dělení kolejnic řezáním nebo rozbroušením tv. S49. Poznámka: 1. V cenách jsou započteny náklady na manipulaci podložení, označení a provedení řezu kolejnice.</t>
  </si>
  <si>
    <t>2022245379</t>
  </si>
  <si>
    <t>Poznámka k položce:
Řez=kus</t>
  </si>
  <si>
    <t>14</t>
  </si>
  <si>
    <t>5909025010</t>
  </si>
  <si>
    <t>Odstranění lokálních závad koleje pražce dřevěné nebo ocelové. Poznámka: 1. V cenách jsou započteny náklady na odstranění lokálních závad podbitím ASP.2. V cenách nejsou obsaženy náklady na doplnění a dodávku kameniva, úpravu KL a snížení KL pod patou kolejnice.</t>
  </si>
  <si>
    <t>km</t>
  </si>
  <si>
    <t>1917258991</t>
  </si>
  <si>
    <t>Poznámka k položce:
Kilometr koleje=km</t>
  </si>
  <si>
    <t>34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</si>
  <si>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</si>
  <si>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</si>
  <si>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-694292826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</si>
  <si>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</si>
  <si>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</si>
  <si>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</si>
  <si>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</si>
  <si>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-792609776</t>
  </si>
  <si>
    <t>33</t>
  </si>
  <si>
    <t>5914075010</t>
  </si>
  <si>
    <t>Zřízení konstrukční vrstvy pražcového podloží bez geomateriálu tl. 0,15 m. Poznámka: 1. V cenách jsou započteny náklady na naložení výzisku na dopravní prostředek.2. V cenách nejsou obsaženy náklady na dodávku materiálu a odtěžení zeminy.</t>
  </si>
  <si>
    <t>m2</t>
  </si>
  <si>
    <t>373721343</t>
  </si>
  <si>
    <t>Poznámka k souboru cen:_x000D_
1. V cenách jsou započteny náklady na naložení výzisku na dopravní prostředek. 2. V cenách nejsou obsaženy náklady na dodávku materiálu a odtěžení zeminy.</t>
  </si>
  <si>
    <t>OST</t>
  </si>
  <si>
    <t>Ostatní</t>
  </si>
  <si>
    <t>36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</si>
  <si>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</si>
  <si>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</si>
  <si>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512</t>
  </si>
  <si>
    <t>-2139625301</t>
  </si>
  <si>
    <t>45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</si>
  <si>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</si>
  <si>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</si>
  <si>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-1188501500</t>
  </si>
  <si>
    <t>52</t>
  </si>
  <si>
    <t>9902109100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</si>
  <si>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</si>
  <si>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-485169785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</si>
  <si>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</si>
  <si>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35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</si>
  <si>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</si>
  <si>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</si>
  <si>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-1498094366</t>
  </si>
  <si>
    <t>37</t>
  </si>
  <si>
    <t>9909000100</t>
  </si>
  <si>
    <t>Poplatek za uložení suti nebo hmot na oficiální skládku Poznámka: V cenách jsou započteny náklady na uložení stavebního odpadu na oficiální skládku.</t>
  </si>
  <si>
    <t>-1995178981</t>
  </si>
  <si>
    <t>38</t>
  </si>
  <si>
    <t>9909000300</t>
  </si>
  <si>
    <t>Poplatek za likvidaci dřevěných kolejnicových podpor Poznámka: V cenách jsou započteny náklady na uložení stavebního odpadu na oficiální skládku.</t>
  </si>
  <si>
    <t>-754474286</t>
  </si>
  <si>
    <t>64018xxxx_2 - PS01 - SSZT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</si>
  <si>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</si>
  <si>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</si>
  <si>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-1123028227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</si>
  <si>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</si>
  <si>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</si>
  <si>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527557136</t>
  </si>
  <si>
    <t>7498152532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</si>
  <si>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</si>
  <si>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-434473793</t>
  </si>
  <si>
    <t>7499151030</t>
  </si>
  <si>
    <t>Dokončovací práce zkušební provoz - včetně prokázání technických a kvalitativních parametrů zařízení</t>
  </si>
  <si>
    <t>hod</t>
  </si>
  <si>
    <t>-1322731718</t>
  </si>
  <si>
    <t>7499151040</t>
  </si>
  <si>
    <t>Dokončovací práce zaškolení obsluhy - seznámení obsluhy s funkcemi zařízení včetně odevzdání dokumentace skutečného provedení</t>
  </si>
  <si>
    <t>-726077979</t>
  </si>
  <si>
    <t>7591705040</t>
  </si>
  <si>
    <t>Montáž ovládací soupravy JKB</t>
  </si>
  <si>
    <t>-601149249</t>
  </si>
  <si>
    <t>7591707040</t>
  </si>
  <si>
    <t>Demontáž ovládací soupravy JKB</t>
  </si>
  <si>
    <t>1554777176</t>
  </si>
  <si>
    <t>7591815012</t>
  </si>
  <si>
    <t>Montáž kolejové brzdy JKB 5-článků - určení místa umístění, usazení KB na lože, připojení k rozvodům vzduchu, kontrola ovládání, provozní ošetření mazivy, případný nátěr, seřízení a přezkoušení</t>
  </si>
  <si>
    <t>-62194608</t>
  </si>
  <si>
    <t>7591817012</t>
  </si>
  <si>
    <t>Demontáž kolejové brzdy JKB 5-článků - demontáž KB, odpojení KB od vzduchového rozvodu, vyjmutí z lože</t>
  </si>
  <si>
    <t>-1919810984</t>
  </si>
  <si>
    <t>43</t>
  </si>
  <si>
    <t>7591915065</t>
  </si>
  <si>
    <t>Montáž potrubí vzduchotechniky</t>
  </si>
  <si>
    <t>22113638</t>
  </si>
  <si>
    <t>44</t>
  </si>
  <si>
    <t>7591915110</t>
  </si>
  <si>
    <t>Montáž armatur - zahrnuje umístění a připojení k rozvodům tlakového vzduchu, k NN</t>
  </si>
  <si>
    <t>140126429</t>
  </si>
  <si>
    <t>7591810010</t>
  </si>
  <si>
    <t>Kolejové brzdy JKB mechanická část 5 článkové kolejové brzdy JKB-GO, součástí je koncový nosník L/P, střední nosník, koncová lišta L/P, střední lišta, přídržný šroub nosníku, kámen matice, šrouby k lištám, pojistka přídržného šroubu, ostatní</t>
  </si>
  <si>
    <t>-369623326</t>
  </si>
  <si>
    <t>7591810014</t>
  </si>
  <si>
    <t>Kolejové brzdy JKB podpěrná skupina 5 článkové kolejové brzdy JKB-GO, součástí je kozlík s úkosem, kozlík přídržnice s úkosem, mostnice pro podpěrnou skupiny kozlíků s úkosem, ostatní spojovací materiál</t>
  </si>
  <si>
    <t>405103527</t>
  </si>
  <si>
    <t>7591810030</t>
  </si>
  <si>
    <t>Kolejové brzdy JKB vodicí skupina 5 článkové kolejové brzdy JKB-GO součástí je přídržnice, kolejnice, koncový pražec, podkladnice žebrovaná, podkladnice, svěrka a ostatní spojovací materiál</t>
  </si>
  <si>
    <t>-1843034508</t>
  </si>
  <si>
    <t>7591810038</t>
  </si>
  <si>
    <t>Kolejové brzdy JKB brzdná skupina JKB-GO, součástí je vrchní jednoramenná páka, spodní dvojramenná páka, ložisko L/P, tlumič páky, spojovací třmen, čep páky pístu brzdného válce, seřizovací šroub  a ostatní spojovací materiál</t>
  </si>
  <si>
    <t>128</t>
  </si>
  <si>
    <t>1485273138</t>
  </si>
  <si>
    <t>7591700040</t>
  </si>
  <si>
    <t>Spádoviště - ovládání ovládací souprava OSJKB, součástí je sestava elektromagnetických a DAKO ventilů</t>
  </si>
  <si>
    <t>499345912</t>
  </si>
  <si>
    <t>19</t>
  </si>
  <si>
    <t>7591810044</t>
  </si>
  <si>
    <t>Kolejové brzdy JKB rozvody vzduchu k válcům 5 článkové kolejové brzdy JKB, součástí je trubka rozvodného potrubí, nátrubek, deska základny, podpěra, držák, čep a ostatní spojovací materiál</t>
  </si>
  <si>
    <t>-1829642509</t>
  </si>
  <si>
    <t>17</t>
  </si>
  <si>
    <t>7591810048</t>
  </si>
  <si>
    <t>Kolejové brzdy JKB válec JKB-GO,dvoukomorový pneumatický válec po GO</t>
  </si>
  <si>
    <t>1617168062</t>
  </si>
  <si>
    <t>7591810086</t>
  </si>
  <si>
    <t>Kolejové brzdy JKB spojovací hadice JKB, vysokotlaká hadice s ocelovými koncovkami</t>
  </si>
  <si>
    <t>-1990115668</t>
  </si>
  <si>
    <t>7591810052</t>
  </si>
  <si>
    <t>Kolejové brzdy JKB odfukovací hrdlo JKB-GO, sestava tělesa šroubení a pístu po GO</t>
  </si>
  <si>
    <t>-1281640645</t>
  </si>
  <si>
    <t>7591810088</t>
  </si>
  <si>
    <t>Kolejové brzdy JKB tendrová hadice JKB, vysokotlaká hadice s ocelovými koncovkami</t>
  </si>
  <si>
    <t>-595663202</t>
  </si>
  <si>
    <t>7591910470</t>
  </si>
  <si>
    <t>Spádoviště - kompresorovny Podzemní zásobník vzduchu, bituminované potrubí pr. 220mm</t>
  </si>
  <si>
    <t>449116524</t>
  </si>
  <si>
    <t>7591910480</t>
  </si>
  <si>
    <t>Spádoviště - kompresorovny Šachta, svařenec z plechu tl.5mm</t>
  </si>
  <si>
    <t>-1716521995</t>
  </si>
  <si>
    <t>7591910490</t>
  </si>
  <si>
    <t>Spádoviště - kompresorovny Kulový ventil DN 65 přírubový</t>
  </si>
  <si>
    <t>1104298760</t>
  </si>
  <si>
    <t>7591910500</t>
  </si>
  <si>
    <t>Spádoviště - kompresorovny Pojišťovací ventil  DN 15</t>
  </si>
  <si>
    <t>1709966707</t>
  </si>
  <si>
    <t>7591910520</t>
  </si>
  <si>
    <t>Spádoviště - kompresorovny Redukční ventil</t>
  </si>
  <si>
    <t>1272537203</t>
  </si>
  <si>
    <t>7591910530</t>
  </si>
  <si>
    <t>Spádoviště - kompresorovny Odkalení, trubka 1/2".</t>
  </si>
  <si>
    <t>-1539766052</t>
  </si>
  <si>
    <t>759191051R</t>
  </si>
  <si>
    <t>Přechodový kus mezi vzduchovým potrubím a potrubím šachtice s přírubami</t>
  </si>
  <si>
    <t>-2117629655</t>
  </si>
  <si>
    <t>22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</si>
  <si>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</si>
  <si>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</si>
  <si>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-426330837</t>
  </si>
  <si>
    <t>64018xxxx_3 - VRN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</si>
  <si>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</si>
  <si>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</si>
  <si>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</si>
  <si>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</si>
  <si>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HZS</t>
  </si>
  <si>
    <t>Hodinové zúčtovací sazby</t>
  </si>
  <si>
    <t>HZS4232</t>
  </si>
  <si>
    <t>Hodinové zúčtovací sazby ostatních profesí revizní a kontrolní činnost technik odborný</t>
  </si>
  <si>
    <t>CS ÚRS 2017 01</t>
  </si>
  <si>
    <t>-531972789</t>
  </si>
  <si>
    <t>Vedlejší rozpočtové náklady</t>
  </si>
  <si>
    <t>VRN1</t>
  </si>
  <si>
    <t>Průzkumné, geodetické a projektové práce</t>
  </si>
  <si>
    <t>7</t>
  </si>
  <si>
    <t>012002000</t>
  </si>
  <si>
    <t>Geodetické práce</t>
  </si>
  <si>
    <t>CS ÚRS 2018 01</t>
  </si>
  <si>
    <t>1024</t>
  </si>
  <si>
    <t>1671360503</t>
  </si>
  <si>
    <t>012303000</t>
  </si>
  <si>
    <t>Geodetické práce po výstavbě</t>
  </si>
  <si>
    <t>1001594267</t>
  </si>
  <si>
    <t>013244000</t>
  </si>
  <si>
    <t>Průzkumné, geodetické a projektové práce projektové práce dokumentace stavby (výkresová a textová) pro provádění stavby</t>
  </si>
  <si>
    <t>-93805846</t>
  </si>
  <si>
    <t>013254000</t>
  </si>
  <si>
    <t>Průzkumné, geodetické a projektové práce projektové práce dokumentace stavby (výkresová a textová) skutečného provedení stavby</t>
  </si>
  <si>
    <t>-1224053975</t>
  </si>
  <si>
    <t>VRN3</t>
  </si>
  <si>
    <t>Zařízení staveniště</t>
  </si>
  <si>
    <t>030001000</t>
  </si>
  <si>
    <t>-1362113575</t>
  </si>
  <si>
    <t>64018xxxx_4 - SO2 - Vzduchotechnika</t>
  </si>
  <si>
    <t>7591851415R</t>
  </si>
  <si>
    <t xml:space="preserve">trubka d110/4m </t>
  </si>
  <si>
    <t>895049009</t>
  </si>
  <si>
    <t>Poznámka k položce:
TUBGA 110</t>
  </si>
  <si>
    <t>7591851416R</t>
  </si>
  <si>
    <t>koleno d110/90*</t>
  </si>
  <si>
    <t>1101858694</t>
  </si>
  <si>
    <t>Poznámka k položce:
GA4M110</t>
  </si>
  <si>
    <t>3</t>
  </si>
  <si>
    <t>7591851417R</t>
  </si>
  <si>
    <t>hrdlo jspojka d110</t>
  </si>
  <si>
    <t>468402922</t>
  </si>
  <si>
    <t>Poznámka k položce:
GAMA 110</t>
  </si>
  <si>
    <t>7591851418R</t>
  </si>
  <si>
    <t>lemový nákružek</t>
  </si>
  <si>
    <t>-241922091</t>
  </si>
  <si>
    <t>Poznámka k položce:
GACS 110</t>
  </si>
  <si>
    <t>7591851419R</t>
  </si>
  <si>
    <t>T-kus redukovaný d110/32</t>
  </si>
  <si>
    <t>1960871846</t>
  </si>
  <si>
    <t>Poznámka k položce:
GATR1132</t>
  </si>
  <si>
    <t>7591851420R</t>
  </si>
  <si>
    <t>redukce krátka d40/32</t>
  </si>
  <si>
    <t>balení</t>
  </si>
  <si>
    <t>-733921544</t>
  </si>
  <si>
    <t>Poznámka k položce:
GARS32 balení</t>
  </si>
  <si>
    <t>7591851421R</t>
  </si>
  <si>
    <t>přechod d20/25xR1/2</t>
  </si>
  <si>
    <t>1258747589</t>
  </si>
  <si>
    <t>Poznámka k položce:
GAEAL20 balení</t>
  </si>
  <si>
    <t>7591851422R</t>
  </si>
  <si>
    <t>příruba DN100/d110</t>
  </si>
  <si>
    <t>1907191886</t>
  </si>
  <si>
    <t>Poznámka k položce:
BPA100</t>
  </si>
  <si>
    <t>62831116</t>
  </si>
  <si>
    <t>pás těžký asfaltovaný IPA400/H-PE S40</t>
  </si>
  <si>
    <t>-1704357084</t>
  </si>
  <si>
    <t>7591851424R</t>
  </si>
  <si>
    <t>těsnění d110</t>
  </si>
  <si>
    <t>-1340759967</t>
  </si>
  <si>
    <t>Poznámka k položce:
JPNCS110(EPDM)</t>
  </si>
  <si>
    <t>7591851423R</t>
  </si>
  <si>
    <t>lepidlo 250 ml</t>
  </si>
  <si>
    <t>-313754802</t>
  </si>
  <si>
    <t>Poznámka k položce:
GAFIXP</t>
  </si>
  <si>
    <t>7591851425R</t>
  </si>
  <si>
    <t>čistič</t>
  </si>
  <si>
    <t>l</t>
  </si>
  <si>
    <t>-772144694</t>
  </si>
  <si>
    <t>Poznámka k položce:
D171P-Primera</t>
  </si>
  <si>
    <t>7591917075R</t>
  </si>
  <si>
    <t>demontáž starého potrubí (rozřezání na místě, vyjmutí z kolektoru), vč. demontáže části nepouž. potrubí 200mm, + 2ks odkalovací ventily</t>
  </si>
  <si>
    <t>-1432395988</t>
  </si>
  <si>
    <t>18</t>
  </si>
  <si>
    <t>7591917076R</t>
  </si>
  <si>
    <t>pronájem dýchacího přístroje</t>
  </si>
  <si>
    <t>755520084</t>
  </si>
  <si>
    <t>7591917080R</t>
  </si>
  <si>
    <t>Čištění potrubí profukováním nebo proplachováním</t>
  </si>
  <si>
    <t>-351643002</t>
  </si>
  <si>
    <t>16</t>
  </si>
  <si>
    <t>7591917085R</t>
  </si>
  <si>
    <t>tlaková zkouška</t>
  </si>
  <si>
    <t>-751426645</t>
  </si>
  <si>
    <t>7591917090R</t>
  </si>
  <si>
    <t>montáž nového potrubí, osazení, připojení</t>
  </si>
  <si>
    <t>-946087515</t>
  </si>
  <si>
    <t>7591917095R</t>
  </si>
  <si>
    <t>mechanizace</t>
  </si>
  <si>
    <t>-657953005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</si>
  <si>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</si>
  <si>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</si>
  <si>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1964644239</t>
  </si>
  <si>
    <t>-964581774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</si>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</sst>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</xf>
    <xf numFmtId="49" fontId="31" fillId="0" borderId="28" xfId="0" applyNumberFormat="1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left" vertical="center" wrapText="1"/>
    </xf>
    <xf numFmtId="0" fontId="31" fillId="0" borderId="28" xfId="0" applyFont="1" applyBorder="1" applyAlignment="1" applyProtection="1">
      <alignment horizontal="center" vertical="center" wrapText="1"/>
    </xf>
    <xf numFmtId="167" fontId="31" fillId="0" borderId="28" xfId="0" applyNumberFormat="1" applyFont="1" applyBorder="1" applyAlignment="1" applyProtection="1">
      <alignment vertical="center"/>
    </xf>
    <xf numFmtId="4" fontId="31" fillId="3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</xf>
    <xf numFmtId="0" fontId="31" fillId="0" borderId="5" xfId="0" applyFont="1" applyBorder="1" applyAlignment="1">
      <alignment vertical="center"/>
    </xf>
    <xf numFmtId="0" fontId="31" fillId="3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pane ySplit="1" topLeftCell="A88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9" t="s">
        <v>16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5"/>
      <c r="AQ5" s="27"/>
      <c r="BE5" s="297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301" t="s">
        <v>19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5"/>
      <c r="AQ6" s="27"/>
      <c r="BE6" s="298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23</v>
      </c>
      <c r="AO7" s="25"/>
      <c r="AP7" s="25"/>
      <c r="AQ7" s="27"/>
      <c r="BE7" s="298"/>
      <c r="BS7" s="20" t="s">
        <v>8</v>
      </c>
    </row>
    <row r="8" spans="1:74" ht="14.45" customHeight="1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E8" s="298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8"/>
      <c r="BS9" s="20" t="s">
        <v>8</v>
      </c>
    </row>
    <row r="10" spans="1:74" ht="14.45" customHeight="1">
      <c r="B10" s="24"/>
      <c r="C10" s="25"/>
      <c r="D10" s="33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29</v>
      </c>
      <c r="AL10" s="25"/>
      <c r="AM10" s="25"/>
      <c r="AN10" s="31" t="s">
        <v>21</v>
      </c>
      <c r="AO10" s="25"/>
      <c r="AP10" s="25"/>
      <c r="AQ10" s="27"/>
      <c r="BE10" s="298"/>
      <c r="BS10" s="20" t="s">
        <v>8</v>
      </c>
    </row>
    <row r="11" spans="1:74" ht="18.399999999999999" customHeight="1">
      <c r="B11" s="24"/>
      <c r="C11" s="25"/>
      <c r="D11" s="25"/>
      <c r="E11" s="31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31</v>
      </c>
      <c r="AL11" s="25"/>
      <c r="AM11" s="25"/>
      <c r="AN11" s="31" t="s">
        <v>21</v>
      </c>
      <c r="AO11" s="25"/>
      <c r="AP11" s="25"/>
      <c r="AQ11" s="27"/>
      <c r="BE11" s="298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8"/>
      <c r="BS12" s="20" t="s">
        <v>8</v>
      </c>
    </row>
    <row r="13" spans="1:74" ht="14.45" customHeight="1">
      <c r="B13" s="24"/>
      <c r="C13" s="25"/>
      <c r="D13" s="33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29</v>
      </c>
      <c r="AL13" s="25"/>
      <c r="AM13" s="25"/>
      <c r="AN13" s="35" t="s">
        <v>33</v>
      </c>
      <c r="AO13" s="25"/>
      <c r="AP13" s="25"/>
      <c r="AQ13" s="27"/>
      <c r="BE13" s="298"/>
      <c r="BS13" s="20" t="s">
        <v>8</v>
      </c>
    </row>
    <row r="14" spans="1:74">
      <c r="B14" s="24"/>
      <c r="C14" s="25"/>
      <c r="D14" s="25"/>
      <c r="E14" s="302" t="s">
        <v>33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3" t="s">
        <v>31</v>
      </c>
      <c r="AL14" s="25"/>
      <c r="AM14" s="25"/>
      <c r="AN14" s="35" t="s">
        <v>33</v>
      </c>
      <c r="AO14" s="25"/>
      <c r="AP14" s="25"/>
      <c r="AQ14" s="27"/>
      <c r="BE14" s="298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8"/>
      <c r="BS15" s="20" t="s">
        <v>6</v>
      </c>
    </row>
    <row r="16" spans="1:74" ht="14.45" customHeight="1">
      <c r="B16" s="24"/>
      <c r="C16" s="25"/>
      <c r="D16" s="33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29</v>
      </c>
      <c r="AL16" s="25"/>
      <c r="AM16" s="25"/>
      <c r="AN16" s="31" t="s">
        <v>21</v>
      </c>
      <c r="AO16" s="25"/>
      <c r="AP16" s="25"/>
      <c r="AQ16" s="27"/>
      <c r="BE16" s="298"/>
      <c r="BS16" s="20" t="s">
        <v>6</v>
      </c>
    </row>
    <row r="17" spans="2:71" ht="18.399999999999999" customHeight="1">
      <c r="B17" s="24"/>
      <c r="C17" s="25"/>
      <c r="D17" s="25"/>
      <c r="E17" s="31" t="s">
        <v>30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31</v>
      </c>
      <c r="AL17" s="25"/>
      <c r="AM17" s="25"/>
      <c r="AN17" s="31" t="s">
        <v>21</v>
      </c>
      <c r="AO17" s="25"/>
      <c r="AP17" s="25"/>
      <c r="AQ17" s="27"/>
      <c r="BE17" s="298"/>
      <c r="BS17" s="20" t="s">
        <v>35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8"/>
      <c r="BS18" s="20" t="s">
        <v>8</v>
      </c>
    </row>
    <row r="19" spans="2:71" ht="14.45" customHeight="1">
      <c r="B19" s="24"/>
      <c r="C19" s="25"/>
      <c r="D19" s="33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8"/>
      <c r="BS19" s="20" t="s">
        <v>8</v>
      </c>
    </row>
    <row r="20" spans="2:71" ht="16.5" customHeight="1">
      <c r="B20" s="24"/>
      <c r="C20" s="25"/>
      <c r="D20" s="25"/>
      <c r="E20" s="304" t="s">
        <v>21</v>
      </c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25"/>
      <c r="AP20" s="25"/>
      <c r="AQ20" s="27"/>
      <c r="BE20" s="298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8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8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5">
        <f>ROUND(AG51,2)</f>
        <v>0</v>
      </c>
      <c r="AL23" s="306"/>
      <c r="AM23" s="306"/>
      <c r="AN23" s="306"/>
      <c r="AO23" s="306"/>
      <c r="AP23" s="38"/>
      <c r="AQ23" s="41"/>
      <c r="BE23" s="298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8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7" t="s">
        <v>38</v>
      </c>
      <c r="M25" s="307"/>
      <c r="N25" s="307"/>
      <c r="O25" s="307"/>
      <c r="P25" s="38"/>
      <c r="Q25" s="38"/>
      <c r="R25" s="38"/>
      <c r="S25" s="38"/>
      <c r="T25" s="38"/>
      <c r="U25" s="38"/>
      <c r="V25" s="38"/>
      <c r="W25" s="307" t="s">
        <v>39</v>
      </c>
      <c r="X25" s="307"/>
      <c r="Y25" s="307"/>
      <c r="Z25" s="307"/>
      <c r="AA25" s="307"/>
      <c r="AB25" s="307"/>
      <c r="AC25" s="307"/>
      <c r="AD25" s="307"/>
      <c r="AE25" s="307"/>
      <c r="AF25" s="38"/>
      <c r="AG25" s="38"/>
      <c r="AH25" s="38"/>
      <c r="AI25" s="38"/>
      <c r="AJ25" s="38"/>
      <c r="AK25" s="307" t="s">
        <v>40</v>
      </c>
      <c r="AL25" s="307"/>
      <c r="AM25" s="307"/>
      <c r="AN25" s="307"/>
      <c r="AO25" s="307"/>
      <c r="AP25" s="38"/>
      <c r="AQ25" s="41"/>
      <c r="BE25" s="298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308">
        <v>0.21</v>
      </c>
      <c r="M26" s="309"/>
      <c r="N26" s="309"/>
      <c r="O26" s="309"/>
      <c r="P26" s="44"/>
      <c r="Q26" s="44"/>
      <c r="R26" s="44"/>
      <c r="S26" s="44"/>
      <c r="T26" s="44"/>
      <c r="U26" s="44"/>
      <c r="V26" s="44"/>
      <c r="W26" s="310">
        <f>ROUND(AZ51,2)</f>
        <v>0</v>
      </c>
      <c r="X26" s="309"/>
      <c r="Y26" s="309"/>
      <c r="Z26" s="309"/>
      <c r="AA26" s="309"/>
      <c r="AB26" s="309"/>
      <c r="AC26" s="309"/>
      <c r="AD26" s="309"/>
      <c r="AE26" s="309"/>
      <c r="AF26" s="44"/>
      <c r="AG26" s="44"/>
      <c r="AH26" s="44"/>
      <c r="AI26" s="44"/>
      <c r="AJ26" s="44"/>
      <c r="AK26" s="310">
        <f>ROUND(AV51,2)</f>
        <v>0</v>
      </c>
      <c r="AL26" s="309"/>
      <c r="AM26" s="309"/>
      <c r="AN26" s="309"/>
      <c r="AO26" s="309"/>
      <c r="AP26" s="44"/>
      <c r="AQ26" s="46"/>
      <c r="BE26" s="298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308">
        <v>0.15</v>
      </c>
      <c r="M27" s="309"/>
      <c r="N27" s="309"/>
      <c r="O27" s="309"/>
      <c r="P27" s="44"/>
      <c r="Q27" s="44"/>
      <c r="R27" s="44"/>
      <c r="S27" s="44"/>
      <c r="T27" s="44"/>
      <c r="U27" s="44"/>
      <c r="V27" s="44"/>
      <c r="W27" s="310">
        <f>ROUND(BA51,2)</f>
        <v>0</v>
      </c>
      <c r="X27" s="309"/>
      <c r="Y27" s="309"/>
      <c r="Z27" s="309"/>
      <c r="AA27" s="309"/>
      <c r="AB27" s="309"/>
      <c r="AC27" s="309"/>
      <c r="AD27" s="309"/>
      <c r="AE27" s="309"/>
      <c r="AF27" s="44"/>
      <c r="AG27" s="44"/>
      <c r="AH27" s="44"/>
      <c r="AI27" s="44"/>
      <c r="AJ27" s="44"/>
      <c r="AK27" s="310">
        <f>ROUND(AW51,2)</f>
        <v>0</v>
      </c>
      <c r="AL27" s="309"/>
      <c r="AM27" s="309"/>
      <c r="AN27" s="309"/>
      <c r="AO27" s="309"/>
      <c r="AP27" s="44"/>
      <c r="AQ27" s="46"/>
      <c r="BE27" s="298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308">
        <v>0.21</v>
      </c>
      <c r="M28" s="309"/>
      <c r="N28" s="309"/>
      <c r="O28" s="309"/>
      <c r="P28" s="44"/>
      <c r="Q28" s="44"/>
      <c r="R28" s="44"/>
      <c r="S28" s="44"/>
      <c r="T28" s="44"/>
      <c r="U28" s="44"/>
      <c r="V28" s="44"/>
      <c r="W28" s="310">
        <f>ROUND(BB51,2)</f>
        <v>0</v>
      </c>
      <c r="X28" s="309"/>
      <c r="Y28" s="309"/>
      <c r="Z28" s="309"/>
      <c r="AA28" s="309"/>
      <c r="AB28" s="309"/>
      <c r="AC28" s="309"/>
      <c r="AD28" s="309"/>
      <c r="AE28" s="309"/>
      <c r="AF28" s="44"/>
      <c r="AG28" s="44"/>
      <c r="AH28" s="44"/>
      <c r="AI28" s="44"/>
      <c r="AJ28" s="44"/>
      <c r="AK28" s="310">
        <v>0</v>
      </c>
      <c r="AL28" s="309"/>
      <c r="AM28" s="309"/>
      <c r="AN28" s="309"/>
      <c r="AO28" s="309"/>
      <c r="AP28" s="44"/>
      <c r="AQ28" s="46"/>
      <c r="BE28" s="298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308">
        <v>0.15</v>
      </c>
      <c r="M29" s="309"/>
      <c r="N29" s="309"/>
      <c r="O29" s="309"/>
      <c r="P29" s="44"/>
      <c r="Q29" s="44"/>
      <c r="R29" s="44"/>
      <c r="S29" s="44"/>
      <c r="T29" s="44"/>
      <c r="U29" s="44"/>
      <c r="V29" s="44"/>
      <c r="W29" s="310">
        <f>ROUND(BC51,2)</f>
        <v>0</v>
      </c>
      <c r="X29" s="309"/>
      <c r="Y29" s="309"/>
      <c r="Z29" s="309"/>
      <c r="AA29" s="309"/>
      <c r="AB29" s="309"/>
      <c r="AC29" s="309"/>
      <c r="AD29" s="309"/>
      <c r="AE29" s="309"/>
      <c r="AF29" s="44"/>
      <c r="AG29" s="44"/>
      <c r="AH29" s="44"/>
      <c r="AI29" s="44"/>
      <c r="AJ29" s="44"/>
      <c r="AK29" s="310">
        <v>0</v>
      </c>
      <c r="AL29" s="309"/>
      <c r="AM29" s="309"/>
      <c r="AN29" s="309"/>
      <c r="AO29" s="309"/>
      <c r="AP29" s="44"/>
      <c r="AQ29" s="46"/>
      <c r="BE29" s="298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308">
        <v>0</v>
      </c>
      <c r="M30" s="309"/>
      <c r="N30" s="309"/>
      <c r="O30" s="309"/>
      <c r="P30" s="44"/>
      <c r="Q30" s="44"/>
      <c r="R30" s="44"/>
      <c r="S30" s="44"/>
      <c r="T30" s="44"/>
      <c r="U30" s="44"/>
      <c r="V30" s="44"/>
      <c r="W30" s="310">
        <f>ROUND(BD51,2)</f>
        <v>0</v>
      </c>
      <c r="X30" s="309"/>
      <c r="Y30" s="309"/>
      <c r="Z30" s="309"/>
      <c r="AA30" s="309"/>
      <c r="AB30" s="309"/>
      <c r="AC30" s="309"/>
      <c r="AD30" s="309"/>
      <c r="AE30" s="309"/>
      <c r="AF30" s="44"/>
      <c r="AG30" s="44"/>
      <c r="AH30" s="44"/>
      <c r="AI30" s="44"/>
      <c r="AJ30" s="44"/>
      <c r="AK30" s="310">
        <v>0</v>
      </c>
      <c r="AL30" s="309"/>
      <c r="AM30" s="309"/>
      <c r="AN30" s="309"/>
      <c r="AO30" s="309"/>
      <c r="AP30" s="44"/>
      <c r="AQ30" s="46"/>
      <c r="BE30" s="298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8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311" t="s">
        <v>49</v>
      </c>
      <c r="Y32" s="312"/>
      <c r="Z32" s="312"/>
      <c r="AA32" s="312"/>
      <c r="AB32" s="312"/>
      <c r="AC32" s="49"/>
      <c r="AD32" s="49"/>
      <c r="AE32" s="49"/>
      <c r="AF32" s="49"/>
      <c r="AG32" s="49"/>
      <c r="AH32" s="49"/>
      <c r="AI32" s="49"/>
      <c r="AJ32" s="49"/>
      <c r="AK32" s="313">
        <f>SUM(AK23:AK30)</f>
        <v>0</v>
      </c>
      <c r="AL32" s="312"/>
      <c r="AM32" s="312"/>
      <c r="AN32" s="312"/>
      <c r="AO32" s="314"/>
      <c r="AP32" s="47"/>
      <c r="AQ32" s="51"/>
      <c r="BE32" s="298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50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64018xxxx(1)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15" t="str">
        <f>K6</f>
        <v>Oprava KB spádoviště Česká Třebová st. 01</v>
      </c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24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Česká Třebová Sp 015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26</v>
      </c>
      <c r="AJ44" s="59"/>
      <c r="AK44" s="59"/>
      <c r="AL44" s="59"/>
      <c r="AM44" s="317" t="str">
        <f>IF(AN8= "","",AN8)</f>
        <v>14. 6. 2018</v>
      </c>
      <c r="AN44" s="317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28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34</v>
      </c>
      <c r="AJ46" s="59"/>
      <c r="AK46" s="59"/>
      <c r="AL46" s="59"/>
      <c r="AM46" s="318" t="str">
        <f>IF(E17="","",E17)</f>
        <v xml:space="preserve"> </v>
      </c>
      <c r="AN46" s="318"/>
      <c r="AO46" s="318"/>
      <c r="AP46" s="318"/>
      <c r="AQ46" s="59"/>
      <c r="AR46" s="57"/>
      <c r="AS46" s="319" t="s">
        <v>51</v>
      </c>
      <c r="AT46" s="320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32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21"/>
      <c r="AT47" s="322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3"/>
      <c r="AT48" s="324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5" t="s">
        <v>52</v>
      </c>
      <c r="D49" s="326"/>
      <c r="E49" s="326"/>
      <c r="F49" s="326"/>
      <c r="G49" s="326"/>
      <c r="H49" s="75"/>
      <c r="I49" s="327" t="s">
        <v>53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54</v>
      </c>
      <c r="AH49" s="326"/>
      <c r="AI49" s="326"/>
      <c r="AJ49" s="326"/>
      <c r="AK49" s="326"/>
      <c r="AL49" s="326"/>
      <c r="AM49" s="326"/>
      <c r="AN49" s="327" t="s">
        <v>55</v>
      </c>
      <c r="AO49" s="326"/>
      <c r="AP49" s="326"/>
      <c r="AQ49" s="76" t="s">
        <v>56</v>
      </c>
      <c r="AR49" s="57"/>
      <c r="AS49" s="77" t="s">
        <v>57</v>
      </c>
      <c r="AT49" s="78" t="s">
        <v>58</v>
      </c>
      <c r="AU49" s="78" t="s">
        <v>59</v>
      </c>
      <c r="AV49" s="78" t="s">
        <v>60</v>
      </c>
      <c r="AW49" s="78" t="s">
        <v>61</v>
      </c>
      <c r="AX49" s="78" t="s">
        <v>62</v>
      </c>
      <c r="AY49" s="78" t="s">
        <v>63</v>
      </c>
      <c r="AZ49" s="78" t="s">
        <v>64</v>
      </c>
      <c r="BA49" s="78" t="s">
        <v>65</v>
      </c>
      <c r="BB49" s="78" t="s">
        <v>66</v>
      </c>
      <c r="BC49" s="78" t="s">
        <v>67</v>
      </c>
      <c r="BD49" s="79" t="s">
        <v>68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69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2">
        <f>ROUND(SUM(AG52:AG55),2)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85" t="s">
        <v>21</v>
      </c>
      <c r="AR51" s="67"/>
      <c r="AS51" s="86">
        <f>ROUND(SUM(AS52:AS55),2)</f>
        <v>0</v>
      </c>
      <c r="AT51" s="87">
        <f>ROUND(SUM(AV51:AW51),2)</f>
        <v>0</v>
      </c>
      <c r="AU51" s="88">
        <f>ROUND(SUM(AU52:AU55),5)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ROUND(SUM(AZ52:AZ55),2)</f>
        <v>0</v>
      </c>
      <c r="BA51" s="87">
        <f>ROUND(SUM(BA52:BA55),2)</f>
        <v>0</v>
      </c>
      <c r="BB51" s="87">
        <f>ROUND(SUM(BB52:BB55),2)</f>
        <v>0</v>
      </c>
      <c r="BC51" s="87">
        <f>ROUND(SUM(BC52:BC55),2)</f>
        <v>0</v>
      </c>
      <c r="BD51" s="89">
        <f>ROUND(SUM(BD52:BD55),2)</f>
        <v>0</v>
      </c>
      <c r="BS51" s="90" t="s">
        <v>70</v>
      </c>
      <c r="BT51" s="90" t="s">
        <v>71</v>
      </c>
      <c r="BU51" s="91" t="s">
        <v>72</v>
      </c>
      <c r="BV51" s="90" t="s">
        <v>73</v>
      </c>
      <c r="BW51" s="90" t="s">
        <v>7</v>
      </c>
      <c r="BX51" s="90" t="s">
        <v>74</v>
      </c>
      <c r="CL51" s="90" t="s">
        <v>21</v>
      </c>
    </row>
    <row r="52" spans="1:91" s="5" customFormat="1" ht="31.5" customHeight="1">
      <c r="A52" s="92" t="s">
        <v>75</v>
      </c>
      <c r="B52" s="93"/>
      <c r="C52" s="94"/>
      <c r="D52" s="331" t="s">
        <v>76</v>
      </c>
      <c r="E52" s="331"/>
      <c r="F52" s="331"/>
      <c r="G52" s="331"/>
      <c r="H52" s="331"/>
      <c r="I52" s="95"/>
      <c r="J52" s="331" t="s">
        <v>77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29">
        <f>'64018xxxx_1 - SO01 - Sprá...'!J27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96" t="s">
        <v>78</v>
      </c>
      <c r="AR52" s="97"/>
      <c r="AS52" s="98">
        <v>0</v>
      </c>
      <c r="AT52" s="99">
        <f>ROUND(SUM(AV52:AW52),2)</f>
        <v>0</v>
      </c>
      <c r="AU52" s="100">
        <f>'64018xxxx_1 - SO01 - Sprá...'!P80</f>
        <v>0</v>
      </c>
      <c r="AV52" s="99">
        <f>'64018xxxx_1 - SO01 - Sprá...'!J30</f>
        <v>0</v>
      </c>
      <c r="AW52" s="99">
        <f>'64018xxxx_1 - SO01 - Sprá...'!J31</f>
        <v>0</v>
      </c>
      <c r="AX52" s="99">
        <f>'64018xxxx_1 - SO01 - Sprá...'!J32</f>
        <v>0</v>
      </c>
      <c r="AY52" s="99">
        <f>'64018xxxx_1 - SO01 - Sprá...'!J33</f>
        <v>0</v>
      </c>
      <c r="AZ52" s="99">
        <f>'64018xxxx_1 - SO01 - Sprá...'!F30</f>
        <v>0</v>
      </c>
      <c r="BA52" s="99">
        <f>'64018xxxx_1 - SO01 - Sprá...'!F31</f>
        <v>0</v>
      </c>
      <c r="BB52" s="99">
        <f>'64018xxxx_1 - SO01 - Sprá...'!F32</f>
        <v>0</v>
      </c>
      <c r="BC52" s="99">
        <f>'64018xxxx_1 - SO01 - Sprá...'!F33</f>
        <v>0</v>
      </c>
      <c r="BD52" s="101">
        <f>'64018xxxx_1 - SO01 - Sprá...'!F34</f>
        <v>0</v>
      </c>
      <c r="BT52" s="102" t="s">
        <v>79</v>
      </c>
      <c r="BV52" s="102" t="s">
        <v>73</v>
      </c>
      <c r="BW52" s="102" t="s">
        <v>80</v>
      </c>
      <c r="BX52" s="102" t="s">
        <v>7</v>
      </c>
      <c r="CL52" s="102" t="s">
        <v>21</v>
      </c>
      <c r="CM52" s="102" t="s">
        <v>81</v>
      </c>
    </row>
    <row r="53" spans="1:91" s="5" customFormat="1" ht="31.5" customHeight="1">
      <c r="A53" s="92" t="s">
        <v>75</v>
      </c>
      <c r="B53" s="93"/>
      <c r="C53" s="94"/>
      <c r="D53" s="331" t="s">
        <v>82</v>
      </c>
      <c r="E53" s="331"/>
      <c r="F53" s="331"/>
      <c r="G53" s="331"/>
      <c r="H53" s="331"/>
      <c r="I53" s="95"/>
      <c r="J53" s="331" t="s">
        <v>83</v>
      </c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29">
        <f>'64018xxxx_2 - PS01 - SSZT'!J27</f>
        <v>0</v>
      </c>
      <c r="AH53" s="330"/>
      <c r="AI53" s="330"/>
      <c r="AJ53" s="330"/>
      <c r="AK53" s="330"/>
      <c r="AL53" s="330"/>
      <c r="AM53" s="330"/>
      <c r="AN53" s="329">
        <f>SUM(AG53,AT53)</f>
        <v>0</v>
      </c>
      <c r="AO53" s="330"/>
      <c r="AP53" s="330"/>
      <c r="AQ53" s="96" t="s">
        <v>84</v>
      </c>
      <c r="AR53" s="97"/>
      <c r="AS53" s="98">
        <v>0</v>
      </c>
      <c r="AT53" s="99">
        <f>ROUND(SUM(AV53:AW53),2)</f>
        <v>0</v>
      </c>
      <c r="AU53" s="100">
        <f>'64018xxxx_2 - PS01 - SSZT'!P77</f>
        <v>0</v>
      </c>
      <c r="AV53" s="99">
        <f>'64018xxxx_2 - PS01 - SSZT'!J30</f>
        <v>0</v>
      </c>
      <c r="AW53" s="99">
        <f>'64018xxxx_2 - PS01 - SSZT'!J31</f>
        <v>0</v>
      </c>
      <c r="AX53" s="99">
        <f>'64018xxxx_2 - PS01 - SSZT'!J32</f>
        <v>0</v>
      </c>
      <c r="AY53" s="99">
        <f>'64018xxxx_2 - PS01 - SSZT'!J33</f>
        <v>0</v>
      </c>
      <c r="AZ53" s="99">
        <f>'64018xxxx_2 - PS01 - SSZT'!F30</f>
        <v>0</v>
      </c>
      <c r="BA53" s="99">
        <f>'64018xxxx_2 - PS01 - SSZT'!F31</f>
        <v>0</v>
      </c>
      <c r="BB53" s="99">
        <f>'64018xxxx_2 - PS01 - SSZT'!F32</f>
        <v>0</v>
      </c>
      <c r="BC53" s="99">
        <f>'64018xxxx_2 - PS01 - SSZT'!F33</f>
        <v>0</v>
      </c>
      <c r="BD53" s="101">
        <f>'64018xxxx_2 - PS01 - SSZT'!F34</f>
        <v>0</v>
      </c>
      <c r="BT53" s="102" t="s">
        <v>79</v>
      </c>
      <c r="BV53" s="102" t="s">
        <v>73</v>
      </c>
      <c r="BW53" s="102" t="s">
        <v>85</v>
      </c>
      <c r="BX53" s="102" t="s">
        <v>7</v>
      </c>
      <c r="CL53" s="102" t="s">
        <v>21</v>
      </c>
      <c r="CM53" s="102" t="s">
        <v>81</v>
      </c>
    </row>
    <row r="54" spans="1:91" s="5" customFormat="1" ht="31.5" customHeight="1">
      <c r="A54" s="92" t="s">
        <v>75</v>
      </c>
      <c r="B54" s="93"/>
      <c r="C54" s="94"/>
      <c r="D54" s="331" t="s">
        <v>86</v>
      </c>
      <c r="E54" s="331"/>
      <c r="F54" s="331"/>
      <c r="G54" s="331"/>
      <c r="H54" s="331"/>
      <c r="I54" s="95"/>
      <c r="J54" s="331" t="s">
        <v>87</v>
      </c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  <c r="AG54" s="329">
        <f>'64018xxxx_3 - VRN'!J27</f>
        <v>0</v>
      </c>
      <c r="AH54" s="330"/>
      <c r="AI54" s="330"/>
      <c r="AJ54" s="330"/>
      <c r="AK54" s="330"/>
      <c r="AL54" s="330"/>
      <c r="AM54" s="330"/>
      <c r="AN54" s="329">
        <f>SUM(AG54,AT54)</f>
        <v>0</v>
      </c>
      <c r="AO54" s="330"/>
      <c r="AP54" s="330"/>
      <c r="AQ54" s="96" t="s">
        <v>88</v>
      </c>
      <c r="AR54" s="97"/>
      <c r="AS54" s="98">
        <v>0</v>
      </c>
      <c r="AT54" s="99">
        <f>ROUND(SUM(AV54:AW54),2)</f>
        <v>0</v>
      </c>
      <c r="AU54" s="100">
        <f>'64018xxxx_3 - VRN'!P80</f>
        <v>0</v>
      </c>
      <c r="AV54" s="99">
        <f>'64018xxxx_3 - VRN'!J30</f>
        <v>0</v>
      </c>
      <c r="AW54" s="99">
        <f>'64018xxxx_3 - VRN'!J31</f>
        <v>0</v>
      </c>
      <c r="AX54" s="99">
        <f>'64018xxxx_3 - VRN'!J32</f>
        <v>0</v>
      </c>
      <c r="AY54" s="99">
        <f>'64018xxxx_3 - VRN'!J33</f>
        <v>0</v>
      </c>
      <c r="AZ54" s="99">
        <f>'64018xxxx_3 - VRN'!F30</f>
        <v>0</v>
      </c>
      <c r="BA54" s="99">
        <f>'64018xxxx_3 - VRN'!F31</f>
        <v>0</v>
      </c>
      <c r="BB54" s="99">
        <f>'64018xxxx_3 - VRN'!F32</f>
        <v>0</v>
      </c>
      <c r="BC54" s="99">
        <f>'64018xxxx_3 - VRN'!F33</f>
        <v>0</v>
      </c>
      <c r="BD54" s="101">
        <f>'64018xxxx_3 - VRN'!F34</f>
        <v>0</v>
      </c>
      <c r="BT54" s="102" t="s">
        <v>79</v>
      </c>
      <c r="BV54" s="102" t="s">
        <v>73</v>
      </c>
      <c r="BW54" s="102" t="s">
        <v>89</v>
      </c>
      <c r="BX54" s="102" t="s">
        <v>7</v>
      </c>
      <c r="CL54" s="102" t="s">
        <v>21</v>
      </c>
      <c r="CM54" s="102" t="s">
        <v>81</v>
      </c>
    </row>
    <row r="55" spans="1:91" s="5" customFormat="1" ht="31.5" customHeight="1">
      <c r="A55" s="92" t="s">
        <v>75</v>
      </c>
      <c r="B55" s="93"/>
      <c r="C55" s="94"/>
      <c r="D55" s="331" t="s">
        <v>90</v>
      </c>
      <c r="E55" s="331"/>
      <c r="F55" s="331"/>
      <c r="G55" s="331"/>
      <c r="H55" s="331"/>
      <c r="I55" s="95"/>
      <c r="J55" s="331" t="s">
        <v>91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9">
        <f>'64018xxxx_4 - SO2 - Vzduc...'!J27</f>
        <v>0</v>
      </c>
      <c r="AH55" s="330"/>
      <c r="AI55" s="330"/>
      <c r="AJ55" s="330"/>
      <c r="AK55" s="330"/>
      <c r="AL55" s="330"/>
      <c r="AM55" s="330"/>
      <c r="AN55" s="329">
        <f>SUM(AG55,AT55)</f>
        <v>0</v>
      </c>
      <c r="AO55" s="330"/>
      <c r="AP55" s="330"/>
      <c r="AQ55" s="96" t="s">
        <v>78</v>
      </c>
      <c r="AR55" s="97"/>
      <c r="AS55" s="103">
        <v>0</v>
      </c>
      <c r="AT55" s="104">
        <f>ROUND(SUM(AV55:AW55),2)</f>
        <v>0</v>
      </c>
      <c r="AU55" s="105">
        <f>'64018xxxx_4 - SO2 - Vzduc...'!P77</f>
        <v>0</v>
      </c>
      <c r="AV55" s="104">
        <f>'64018xxxx_4 - SO2 - Vzduc...'!J30</f>
        <v>0</v>
      </c>
      <c r="AW55" s="104">
        <f>'64018xxxx_4 - SO2 - Vzduc...'!J31</f>
        <v>0</v>
      </c>
      <c r="AX55" s="104">
        <f>'64018xxxx_4 - SO2 - Vzduc...'!J32</f>
        <v>0</v>
      </c>
      <c r="AY55" s="104">
        <f>'64018xxxx_4 - SO2 - Vzduc...'!J33</f>
        <v>0</v>
      </c>
      <c r="AZ55" s="104">
        <f>'64018xxxx_4 - SO2 - Vzduc...'!F30</f>
        <v>0</v>
      </c>
      <c r="BA55" s="104">
        <f>'64018xxxx_4 - SO2 - Vzduc...'!F31</f>
        <v>0</v>
      </c>
      <c r="BB55" s="104">
        <f>'64018xxxx_4 - SO2 - Vzduc...'!F32</f>
        <v>0</v>
      </c>
      <c r="BC55" s="104">
        <f>'64018xxxx_4 - SO2 - Vzduc...'!F33</f>
        <v>0</v>
      </c>
      <c r="BD55" s="106">
        <f>'64018xxxx_4 - SO2 - Vzduc...'!F34</f>
        <v>0</v>
      </c>
      <c r="BT55" s="102" t="s">
        <v>79</v>
      </c>
      <c r="BV55" s="102" t="s">
        <v>73</v>
      </c>
      <c r="BW55" s="102" t="s">
        <v>92</v>
      </c>
      <c r="BX55" s="102" t="s">
        <v>7</v>
      </c>
      <c r="CL55" s="102" t="s">
        <v>21</v>
      </c>
      <c r="CM55" s="102" t="s">
        <v>81</v>
      </c>
    </row>
    <row r="56" spans="1:91" s="1" customFormat="1" ht="30" customHeight="1">
      <c r="B56" s="37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7"/>
    </row>
    <row r="57" spans="1:91" s="1" customFormat="1" ht="6.95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7"/>
    </row>
  </sheetData>
  <sheetProtection algorithmName="SHA-512" hashValue="Rnrd1jyLzKVmWMzWgyKXLgt9GBDr6PhUaxidvuwJ+xcJZLE/Jnu1U626mO7QqsZGnoFguxC3vQJUbtlHs5DEoQ==" saltValue="VuFH25CJhiseUmNkP02rXJK4Y4qiTLsnxRoZ9YbRKzaBR/bbJbBREoA2zrwjwccuz5PjOa8nZnV6s6CrD3potQ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64018xxxx_1 - SO01 - Sprá...'!C2" display="/"/>
    <hyperlink ref="A53" location="'64018xxxx_2 - PS01 - SSZT'!C2" display="/"/>
    <hyperlink ref="A54" location="'64018xxxx_3 - VRN'!C2" display="/"/>
    <hyperlink ref="A55" location="'64018xxxx_4 - SO2 - Vzduc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0"/>
  <sheetViews>
    <sheetView showGridLines="0" tabSelected="1" workbookViewId="0">
      <pane ySplit="1" topLeftCell="A71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93</v>
      </c>
      <c r="G1" s="343" t="s">
        <v>94</v>
      </c>
      <c r="H1" s="343"/>
      <c r="I1" s="111"/>
      <c r="J1" s="110" t="s">
        <v>95</v>
      </c>
      <c r="K1" s="109" t="s">
        <v>96</v>
      </c>
      <c r="L1" s="110" t="s">
        <v>97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80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98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zakázky'!K6</f>
        <v>Oprava KB spádoviště Česká Třebová st. 01</v>
      </c>
      <c r="F7" s="336"/>
      <c r="G7" s="336"/>
      <c r="H7" s="336"/>
      <c r="I7" s="113"/>
      <c r="J7" s="25"/>
      <c r="K7" s="27"/>
    </row>
    <row r="8" spans="1:70" s="1" customFormat="1">
      <c r="B8" s="37"/>
      <c r="C8" s="38"/>
      <c r="D8" s="33" t="s">
        <v>99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100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23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15" t="s">
        <v>26</v>
      </c>
      <c r="J12" s="116" t="str">
        <f>'Rekapitulace zakázky'!AN8</f>
        <v>14. 6. 2018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5" t="s">
        <v>29</v>
      </c>
      <c r="J14" s="31" t="s">
        <v>21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29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29</v>
      </c>
      <c r="J20" s="31" t="s">
        <v>21</v>
      </c>
      <c r="K20" s="41"/>
    </row>
    <row r="21" spans="2:11" s="1" customFormat="1" ht="18" customHeight="1">
      <c r="B21" s="37"/>
      <c r="C21" s="38"/>
      <c r="D21" s="38"/>
      <c r="E21" s="31" t="s">
        <v>30</v>
      </c>
      <c r="F21" s="38"/>
      <c r="G21" s="38"/>
      <c r="H21" s="38"/>
      <c r="I21" s="115" t="s">
        <v>31</v>
      </c>
      <c r="J21" s="31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37</v>
      </c>
      <c r="E27" s="38"/>
      <c r="F27" s="38"/>
      <c r="G27" s="38"/>
      <c r="H27" s="38"/>
      <c r="I27" s="114"/>
      <c r="J27" s="124">
        <f>ROUND(J80,2)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25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26">
        <f>ROUND(SUM(BE80:BE139), 2)</f>
        <v>0</v>
      </c>
      <c r="G30" s="38"/>
      <c r="H30" s="38"/>
      <c r="I30" s="127">
        <v>0.21</v>
      </c>
      <c r="J30" s="126">
        <f>ROUND(ROUND((SUM(BE80:BE139)),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26">
        <f>ROUND(SUM(BF80:BF139), 2)</f>
        <v>0</v>
      </c>
      <c r="G31" s="38"/>
      <c r="H31" s="38"/>
      <c r="I31" s="127">
        <v>0.15</v>
      </c>
      <c r="J31" s="126">
        <f>ROUND(ROUND((SUM(BF80:BF139)),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26">
        <f>ROUND(SUM(BG80:BG139),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26">
        <f>ROUND(SUM(BH80:BH139),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26">
        <f>ROUND(SUM(BI80:BI139),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47</v>
      </c>
      <c r="E36" s="75"/>
      <c r="F36" s="75"/>
      <c r="G36" s="130" t="s">
        <v>48</v>
      </c>
      <c r="H36" s="131" t="s">
        <v>49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101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Oprava KB spádoviště Česká Třebová st. 01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99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64018xxxx_1 - SO01 - Správa tratí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>Česká Třebová Sp 015</v>
      </c>
      <c r="G49" s="38"/>
      <c r="H49" s="38"/>
      <c r="I49" s="115" t="s">
        <v>26</v>
      </c>
      <c r="J49" s="116" t="str">
        <f>IF(J12="","",J12)</f>
        <v>14. 6. 2018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28</v>
      </c>
      <c r="D51" s="38"/>
      <c r="E51" s="38"/>
      <c r="F51" s="31" t="str">
        <f>E15</f>
        <v xml:space="preserve"> 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102</v>
      </c>
      <c r="D54" s="128"/>
      <c r="E54" s="128"/>
      <c r="F54" s="128"/>
      <c r="G54" s="128"/>
      <c r="H54" s="128"/>
      <c r="I54" s="141"/>
      <c r="J54" s="142" t="s">
        <v>103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104</v>
      </c>
      <c r="D56" s="38"/>
      <c r="E56" s="38"/>
      <c r="F56" s="38"/>
      <c r="G56" s="38"/>
      <c r="H56" s="38"/>
      <c r="I56" s="114"/>
      <c r="J56" s="124">
        <f>J80</f>
        <v>0</v>
      </c>
      <c r="K56" s="41"/>
      <c r="AU56" s="20" t="s">
        <v>105</v>
      </c>
    </row>
    <row r="57" spans="2:47" s="7" customFormat="1" ht="24.95" customHeight="1">
      <c r="B57" s="145"/>
      <c r="C57" s="146"/>
      <c r="D57" s="147" t="s">
        <v>106</v>
      </c>
      <c r="E57" s="148"/>
      <c r="F57" s="148"/>
      <c r="G57" s="148"/>
      <c r="H57" s="148"/>
      <c r="I57" s="149"/>
      <c r="J57" s="150">
        <f>J101</f>
        <v>0</v>
      </c>
      <c r="K57" s="151"/>
    </row>
    <row r="58" spans="2:47" s="8" customFormat="1" ht="19.899999999999999" customHeight="1">
      <c r="B58" s="152"/>
      <c r="C58" s="153"/>
      <c r="D58" s="154" t="s">
        <v>107</v>
      </c>
      <c r="E58" s="155"/>
      <c r="F58" s="155"/>
      <c r="G58" s="155"/>
      <c r="H58" s="155"/>
      <c r="I58" s="156"/>
      <c r="J58" s="157">
        <f>J102</f>
        <v>0</v>
      </c>
      <c r="K58" s="158"/>
    </row>
    <row r="59" spans="2:47" s="8" customFormat="1" ht="19.899999999999999" customHeight="1">
      <c r="B59" s="152"/>
      <c r="C59" s="153"/>
      <c r="D59" s="154" t="s">
        <v>108</v>
      </c>
      <c r="E59" s="155"/>
      <c r="F59" s="155"/>
      <c r="G59" s="155"/>
      <c r="H59" s="155"/>
      <c r="I59" s="156"/>
      <c r="J59" s="157">
        <f>J113</f>
        <v>0</v>
      </c>
      <c r="K59" s="158"/>
    </row>
    <row r="60" spans="2:47" s="7" customFormat="1" ht="24.95" customHeight="1">
      <c r="B60" s="145"/>
      <c r="C60" s="146"/>
      <c r="D60" s="147" t="s">
        <v>109</v>
      </c>
      <c r="E60" s="148"/>
      <c r="F60" s="148"/>
      <c r="G60" s="148"/>
      <c r="H60" s="148"/>
      <c r="I60" s="149"/>
      <c r="J60" s="150">
        <f>J131</f>
        <v>0</v>
      </c>
      <c r="K60" s="151"/>
    </row>
    <row r="61" spans="2:47" s="1" customFormat="1" ht="21.75" customHeight="1">
      <c r="B61" s="37"/>
      <c r="C61" s="38"/>
      <c r="D61" s="38"/>
      <c r="E61" s="38"/>
      <c r="F61" s="38"/>
      <c r="G61" s="38"/>
      <c r="H61" s="38"/>
      <c r="I61" s="114"/>
      <c r="J61" s="38"/>
      <c r="K61" s="41"/>
    </row>
    <row r="62" spans="2:47" s="1" customFormat="1" ht="6.95" customHeight="1">
      <c r="B62" s="52"/>
      <c r="C62" s="53"/>
      <c r="D62" s="53"/>
      <c r="E62" s="53"/>
      <c r="F62" s="53"/>
      <c r="G62" s="53"/>
      <c r="H62" s="53"/>
      <c r="I62" s="135"/>
      <c r="J62" s="53"/>
      <c r="K62" s="54"/>
    </row>
    <row r="66" spans="2:63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6"/>
      <c r="L66" s="57"/>
    </row>
    <row r="67" spans="2:63" s="1" customFormat="1" ht="36.950000000000003" customHeight="1">
      <c r="B67" s="37"/>
      <c r="C67" s="58" t="s">
        <v>110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3" s="1" customFormat="1" ht="6.95" customHeight="1">
      <c r="B68" s="37"/>
      <c r="C68" s="59"/>
      <c r="D68" s="59"/>
      <c r="E68" s="59"/>
      <c r="F68" s="59"/>
      <c r="G68" s="59"/>
      <c r="H68" s="59"/>
      <c r="I68" s="159"/>
      <c r="J68" s="59"/>
      <c r="K68" s="59"/>
      <c r="L68" s="57"/>
    </row>
    <row r="69" spans="2:63" s="1" customFormat="1" ht="14.45" customHeight="1">
      <c r="B69" s="37"/>
      <c r="C69" s="61" t="s">
        <v>18</v>
      </c>
      <c r="D69" s="59"/>
      <c r="E69" s="59"/>
      <c r="F69" s="59"/>
      <c r="G69" s="59"/>
      <c r="H69" s="59"/>
      <c r="I69" s="159"/>
      <c r="J69" s="59"/>
      <c r="K69" s="59"/>
      <c r="L69" s="57"/>
    </row>
    <row r="70" spans="2:63" s="1" customFormat="1" ht="16.5" customHeight="1">
      <c r="B70" s="37"/>
      <c r="C70" s="59"/>
      <c r="D70" s="59"/>
      <c r="E70" s="340" t="str">
        <f>E7</f>
        <v>Oprava KB spádoviště Česká Třebová st. 01</v>
      </c>
      <c r="F70" s="341"/>
      <c r="G70" s="341"/>
      <c r="H70" s="341"/>
      <c r="I70" s="159"/>
      <c r="J70" s="59"/>
      <c r="K70" s="59"/>
      <c r="L70" s="57"/>
    </row>
    <row r="71" spans="2:63" s="1" customFormat="1" ht="14.45" customHeight="1">
      <c r="B71" s="37"/>
      <c r="C71" s="61" t="s">
        <v>99</v>
      </c>
      <c r="D71" s="59"/>
      <c r="E71" s="59"/>
      <c r="F71" s="59"/>
      <c r="G71" s="59"/>
      <c r="H71" s="59"/>
      <c r="I71" s="159"/>
      <c r="J71" s="59"/>
      <c r="K71" s="59"/>
      <c r="L71" s="57"/>
    </row>
    <row r="72" spans="2:63" s="1" customFormat="1" ht="17.25" customHeight="1">
      <c r="B72" s="37"/>
      <c r="C72" s="59"/>
      <c r="D72" s="59"/>
      <c r="E72" s="315" t="str">
        <f>E9</f>
        <v>64018xxxx_1 - SO01 - Správa tratí</v>
      </c>
      <c r="F72" s="342"/>
      <c r="G72" s="342"/>
      <c r="H72" s="342"/>
      <c r="I72" s="159"/>
      <c r="J72" s="59"/>
      <c r="K72" s="59"/>
      <c r="L72" s="57"/>
    </row>
    <row r="73" spans="2:63" s="1" customFormat="1" ht="6.95" customHeight="1">
      <c r="B73" s="37"/>
      <c r="C73" s="59"/>
      <c r="D73" s="59"/>
      <c r="E73" s="59"/>
      <c r="F73" s="59"/>
      <c r="G73" s="59"/>
      <c r="H73" s="59"/>
      <c r="I73" s="159"/>
      <c r="J73" s="59"/>
      <c r="K73" s="59"/>
      <c r="L73" s="57"/>
    </row>
    <row r="74" spans="2:63" s="1" customFormat="1" ht="18" customHeight="1">
      <c r="B74" s="37"/>
      <c r="C74" s="61" t="s">
        <v>24</v>
      </c>
      <c r="D74" s="59"/>
      <c r="E74" s="59"/>
      <c r="F74" s="160" t="str">
        <f>F12</f>
        <v>Česká Třebová Sp 015</v>
      </c>
      <c r="G74" s="59"/>
      <c r="H74" s="59"/>
      <c r="I74" s="161" t="s">
        <v>26</v>
      </c>
      <c r="J74" s="69" t="str">
        <f>IF(J12="","",J12)</f>
        <v>14. 6. 2018</v>
      </c>
      <c r="K74" s="59"/>
      <c r="L74" s="57"/>
    </row>
    <row r="75" spans="2:63" s="1" customFormat="1" ht="6.95" customHeight="1">
      <c r="B75" s="37"/>
      <c r="C75" s="59"/>
      <c r="D75" s="59"/>
      <c r="E75" s="59"/>
      <c r="F75" s="59"/>
      <c r="G75" s="59"/>
      <c r="H75" s="59"/>
      <c r="I75" s="159"/>
      <c r="J75" s="59"/>
      <c r="K75" s="59"/>
      <c r="L75" s="57"/>
    </row>
    <row r="76" spans="2:63" s="1" customFormat="1">
      <c r="B76" s="37"/>
      <c r="C76" s="61" t="s">
        <v>28</v>
      </c>
      <c r="D76" s="59"/>
      <c r="E76" s="59"/>
      <c r="F76" s="160" t="str">
        <f>E15</f>
        <v xml:space="preserve"> </v>
      </c>
      <c r="G76" s="59"/>
      <c r="H76" s="59"/>
      <c r="I76" s="161" t="s">
        <v>34</v>
      </c>
      <c r="J76" s="160" t="str">
        <f>E21</f>
        <v xml:space="preserve"> </v>
      </c>
      <c r="K76" s="59"/>
      <c r="L76" s="57"/>
    </row>
    <row r="77" spans="2:63" s="1" customFormat="1" ht="14.45" customHeight="1">
      <c r="B77" s="37"/>
      <c r="C77" s="61" t="s">
        <v>32</v>
      </c>
      <c r="D77" s="59"/>
      <c r="E77" s="59"/>
      <c r="F77" s="160" t="str">
        <f>IF(E18="","",E18)</f>
        <v/>
      </c>
      <c r="G77" s="59"/>
      <c r="H77" s="59"/>
      <c r="I77" s="159"/>
      <c r="J77" s="59"/>
      <c r="K77" s="59"/>
      <c r="L77" s="57"/>
    </row>
    <row r="78" spans="2:63" s="1" customFormat="1" ht="10.35" customHeight="1">
      <c r="B78" s="37"/>
      <c r="C78" s="59"/>
      <c r="D78" s="59"/>
      <c r="E78" s="59"/>
      <c r="F78" s="59"/>
      <c r="G78" s="59"/>
      <c r="H78" s="59"/>
      <c r="I78" s="159"/>
      <c r="J78" s="59"/>
      <c r="K78" s="59"/>
      <c r="L78" s="57"/>
    </row>
    <row r="79" spans="2:63" s="9" customFormat="1" ht="29.25" customHeight="1">
      <c r="B79" s="162"/>
      <c r="C79" s="163" t="s">
        <v>111</v>
      </c>
      <c r="D79" s="164" t="s">
        <v>56</v>
      </c>
      <c r="E79" s="164" t="s">
        <v>52</v>
      </c>
      <c r="F79" s="164" t="s">
        <v>112</v>
      </c>
      <c r="G79" s="164" t="s">
        <v>113</v>
      </c>
      <c r="H79" s="164" t="s">
        <v>114</v>
      </c>
      <c r="I79" s="165" t="s">
        <v>115</v>
      </c>
      <c r="J79" s="164" t="s">
        <v>103</v>
      </c>
      <c r="K79" s="166" t="s">
        <v>116</v>
      </c>
      <c r="L79" s="167"/>
      <c r="M79" s="77" t="s">
        <v>117</v>
      </c>
      <c r="N79" s="78" t="s">
        <v>41</v>
      </c>
      <c r="O79" s="78" t="s">
        <v>118</v>
      </c>
      <c r="P79" s="78" t="s">
        <v>119</v>
      </c>
      <c r="Q79" s="78" t="s">
        <v>120</v>
      </c>
      <c r="R79" s="78" t="s">
        <v>121</v>
      </c>
      <c r="S79" s="78" t="s">
        <v>122</v>
      </c>
      <c r="T79" s="79" t="s">
        <v>123</v>
      </c>
    </row>
    <row r="80" spans="2:63" s="1" customFormat="1" ht="29.25" customHeight="1">
      <c r="B80" s="37"/>
      <c r="C80" s="83" t="s">
        <v>104</v>
      </c>
      <c r="D80" s="59"/>
      <c r="E80" s="59"/>
      <c r="F80" s="59"/>
      <c r="G80" s="59"/>
      <c r="H80" s="59"/>
      <c r="I80" s="159"/>
      <c r="J80" s="168">
        <f>BK80</f>
        <v>0</v>
      </c>
      <c r="K80" s="59"/>
      <c r="L80" s="57"/>
      <c r="M80" s="80"/>
      <c r="N80" s="81"/>
      <c r="O80" s="81"/>
      <c r="P80" s="169">
        <f>P81+SUM(P82:P101)+P131</f>
        <v>0</v>
      </c>
      <c r="Q80" s="81"/>
      <c r="R80" s="169">
        <f>R81+SUM(R82:R101)+R131</f>
        <v>99.726720000000014</v>
      </c>
      <c r="S80" s="81"/>
      <c r="T80" s="170">
        <f>T81+SUM(T82:T101)+T131</f>
        <v>0</v>
      </c>
      <c r="AT80" s="20" t="s">
        <v>70</v>
      </c>
      <c r="AU80" s="20" t="s">
        <v>105</v>
      </c>
      <c r="BK80" s="171">
        <f>BK81+SUM(BK82:BK101)+BK131</f>
        <v>0</v>
      </c>
    </row>
    <row r="81" spans="2:65" s="1" customFormat="1" ht="16.5" customHeight="1">
      <c r="B81" s="37"/>
      <c r="C81" s="172" t="s">
        <v>9</v>
      </c>
      <c r="D81" s="172" t="s">
        <v>124</v>
      </c>
      <c r="E81" s="173" t="s">
        <v>125</v>
      </c>
      <c r="F81" s="174" t="s">
        <v>126</v>
      </c>
      <c r="G81" s="175" t="s">
        <v>127</v>
      </c>
      <c r="H81" s="176">
        <v>50</v>
      </c>
      <c r="I81" s="177"/>
      <c r="J81" s="178">
        <f t="shared" ref="J81:J100" si="0">ROUND(I81*H81,2)</f>
        <v>0</v>
      </c>
      <c r="K81" s="174" t="s">
        <v>128</v>
      </c>
      <c r="L81" s="179"/>
      <c r="M81" s="180" t="s">
        <v>21</v>
      </c>
      <c r="N81" s="181" t="s">
        <v>42</v>
      </c>
      <c r="O81" s="38"/>
      <c r="P81" s="182">
        <f t="shared" ref="P81:P100" si="1">O81*H81</f>
        <v>0</v>
      </c>
      <c r="Q81" s="182">
        <v>9.8000000000000004E-2</v>
      </c>
      <c r="R81" s="182">
        <f t="shared" ref="R81:R100" si="2">Q81*H81</f>
        <v>4.9000000000000004</v>
      </c>
      <c r="S81" s="182">
        <v>0</v>
      </c>
      <c r="T81" s="183">
        <f t="shared" ref="T81:T100" si="3">S81*H81</f>
        <v>0</v>
      </c>
      <c r="AR81" s="20" t="s">
        <v>129</v>
      </c>
      <c r="AT81" s="20" t="s">
        <v>124</v>
      </c>
      <c r="AU81" s="20" t="s">
        <v>71</v>
      </c>
      <c r="AY81" s="20" t="s">
        <v>130</v>
      </c>
      <c r="BE81" s="184">
        <f t="shared" ref="BE81:BE100" si="4">IF(N81="základní",J81,0)</f>
        <v>0</v>
      </c>
      <c r="BF81" s="184">
        <f t="shared" ref="BF81:BF100" si="5">IF(N81="snížená",J81,0)</f>
        <v>0</v>
      </c>
      <c r="BG81" s="184">
        <f t="shared" ref="BG81:BG100" si="6">IF(N81="zákl. přenesená",J81,0)</f>
        <v>0</v>
      </c>
      <c r="BH81" s="184">
        <f t="shared" ref="BH81:BH100" si="7">IF(N81="sníž. přenesená",J81,0)</f>
        <v>0</v>
      </c>
      <c r="BI81" s="184">
        <f t="shared" ref="BI81:BI100" si="8">IF(N81="nulová",J81,0)</f>
        <v>0</v>
      </c>
      <c r="BJ81" s="20" t="s">
        <v>79</v>
      </c>
      <c r="BK81" s="184">
        <f t="shared" ref="BK81:BK100" si="9">ROUND(I81*H81,2)</f>
        <v>0</v>
      </c>
      <c r="BL81" s="20" t="s">
        <v>131</v>
      </c>
      <c r="BM81" s="20" t="s">
        <v>132</v>
      </c>
    </row>
    <row r="82" spans="2:65" s="1" customFormat="1" ht="16.5" customHeight="1">
      <c r="B82" s="37"/>
      <c r="C82" s="172" t="s">
        <v>133</v>
      </c>
      <c r="D82" s="172" t="s">
        <v>124</v>
      </c>
      <c r="E82" s="173" t="s">
        <v>134</v>
      </c>
      <c r="F82" s="174" t="s">
        <v>135</v>
      </c>
      <c r="G82" s="175" t="s">
        <v>136</v>
      </c>
      <c r="H82" s="176">
        <v>18.7</v>
      </c>
      <c r="I82" s="177"/>
      <c r="J82" s="178">
        <f t="shared" si="0"/>
        <v>0</v>
      </c>
      <c r="K82" s="174" t="s">
        <v>137</v>
      </c>
      <c r="L82" s="179"/>
      <c r="M82" s="180" t="s">
        <v>21</v>
      </c>
      <c r="N82" s="181" t="s">
        <v>42</v>
      </c>
      <c r="O82" s="38"/>
      <c r="P82" s="182">
        <f t="shared" si="1"/>
        <v>0</v>
      </c>
      <c r="Q82" s="182">
        <v>0</v>
      </c>
      <c r="R82" s="182">
        <f t="shared" si="2"/>
        <v>0</v>
      </c>
      <c r="S82" s="182">
        <v>0</v>
      </c>
      <c r="T82" s="183">
        <f t="shared" si="3"/>
        <v>0</v>
      </c>
      <c r="AR82" s="20" t="s">
        <v>129</v>
      </c>
      <c r="AT82" s="20" t="s">
        <v>124</v>
      </c>
      <c r="AU82" s="20" t="s">
        <v>71</v>
      </c>
      <c r="AY82" s="20" t="s">
        <v>130</v>
      </c>
      <c r="BE82" s="184">
        <f t="shared" si="4"/>
        <v>0</v>
      </c>
      <c r="BF82" s="184">
        <f t="shared" si="5"/>
        <v>0</v>
      </c>
      <c r="BG82" s="184">
        <f t="shared" si="6"/>
        <v>0</v>
      </c>
      <c r="BH82" s="184">
        <f t="shared" si="7"/>
        <v>0</v>
      </c>
      <c r="BI82" s="184">
        <f t="shared" si="8"/>
        <v>0</v>
      </c>
      <c r="BJ82" s="20" t="s">
        <v>79</v>
      </c>
      <c r="BK82" s="184">
        <f t="shared" si="9"/>
        <v>0</v>
      </c>
      <c r="BL82" s="20" t="s">
        <v>131</v>
      </c>
      <c r="BM82" s="20" t="s">
        <v>138</v>
      </c>
    </row>
    <row r="83" spans="2:65" s="1" customFormat="1" ht="16.5" customHeight="1">
      <c r="B83" s="37"/>
      <c r="C83" s="172" t="s">
        <v>139</v>
      </c>
      <c r="D83" s="172" t="s">
        <v>124</v>
      </c>
      <c r="E83" s="173" t="s">
        <v>140</v>
      </c>
      <c r="F83" s="174" t="s">
        <v>141</v>
      </c>
      <c r="G83" s="175" t="s">
        <v>142</v>
      </c>
      <c r="H83" s="176">
        <v>152</v>
      </c>
      <c r="I83" s="177"/>
      <c r="J83" s="178">
        <f t="shared" si="0"/>
        <v>0</v>
      </c>
      <c r="K83" s="174" t="s">
        <v>137</v>
      </c>
      <c r="L83" s="179"/>
      <c r="M83" s="180" t="s">
        <v>21</v>
      </c>
      <c r="N83" s="181" t="s">
        <v>42</v>
      </c>
      <c r="O83" s="38"/>
      <c r="P83" s="182">
        <f t="shared" si="1"/>
        <v>0</v>
      </c>
      <c r="Q83" s="182">
        <v>4.9390000000000003E-2</v>
      </c>
      <c r="R83" s="182">
        <f t="shared" si="2"/>
        <v>7.5072800000000006</v>
      </c>
      <c r="S83" s="182">
        <v>0</v>
      </c>
      <c r="T83" s="183">
        <f t="shared" si="3"/>
        <v>0</v>
      </c>
      <c r="AR83" s="20" t="s">
        <v>129</v>
      </c>
      <c r="AT83" s="20" t="s">
        <v>124</v>
      </c>
      <c r="AU83" s="20" t="s">
        <v>71</v>
      </c>
      <c r="AY83" s="20" t="s">
        <v>130</v>
      </c>
      <c r="BE83" s="184">
        <f t="shared" si="4"/>
        <v>0</v>
      </c>
      <c r="BF83" s="184">
        <f t="shared" si="5"/>
        <v>0</v>
      </c>
      <c r="BG83" s="184">
        <f t="shared" si="6"/>
        <v>0</v>
      </c>
      <c r="BH83" s="184">
        <f t="shared" si="7"/>
        <v>0</v>
      </c>
      <c r="BI83" s="184">
        <f t="shared" si="8"/>
        <v>0</v>
      </c>
      <c r="BJ83" s="20" t="s">
        <v>79</v>
      </c>
      <c r="BK83" s="184">
        <f t="shared" si="9"/>
        <v>0</v>
      </c>
      <c r="BL83" s="20" t="s">
        <v>131</v>
      </c>
      <c r="BM83" s="20" t="s">
        <v>143</v>
      </c>
    </row>
    <row r="84" spans="2:65" s="1" customFormat="1" ht="16.5" customHeight="1">
      <c r="B84" s="37"/>
      <c r="C84" s="172" t="s">
        <v>144</v>
      </c>
      <c r="D84" s="172" t="s">
        <v>124</v>
      </c>
      <c r="E84" s="173" t="s">
        <v>145</v>
      </c>
      <c r="F84" s="174" t="s">
        <v>146</v>
      </c>
      <c r="G84" s="175" t="s">
        <v>127</v>
      </c>
      <c r="H84" s="176">
        <v>4</v>
      </c>
      <c r="I84" s="177"/>
      <c r="J84" s="178">
        <f t="shared" si="0"/>
        <v>0</v>
      </c>
      <c r="K84" s="174" t="s">
        <v>128</v>
      </c>
      <c r="L84" s="179"/>
      <c r="M84" s="180" t="s">
        <v>21</v>
      </c>
      <c r="N84" s="181" t="s">
        <v>42</v>
      </c>
      <c r="O84" s="38"/>
      <c r="P84" s="182">
        <f t="shared" si="1"/>
        <v>0</v>
      </c>
      <c r="Q84" s="182">
        <v>0.22444</v>
      </c>
      <c r="R84" s="182">
        <f t="shared" si="2"/>
        <v>0.89776</v>
      </c>
      <c r="S84" s="182">
        <v>0</v>
      </c>
      <c r="T84" s="183">
        <f t="shared" si="3"/>
        <v>0</v>
      </c>
      <c r="AR84" s="20" t="s">
        <v>129</v>
      </c>
      <c r="AT84" s="20" t="s">
        <v>124</v>
      </c>
      <c r="AU84" s="20" t="s">
        <v>71</v>
      </c>
      <c r="AY84" s="20" t="s">
        <v>130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20" t="s">
        <v>79</v>
      </c>
      <c r="BK84" s="184">
        <f t="shared" si="9"/>
        <v>0</v>
      </c>
      <c r="BL84" s="20" t="s">
        <v>131</v>
      </c>
      <c r="BM84" s="20" t="s">
        <v>147</v>
      </c>
    </row>
    <row r="85" spans="2:65" s="1" customFormat="1" ht="16.5" customHeight="1">
      <c r="B85" s="37"/>
      <c r="C85" s="172" t="s">
        <v>148</v>
      </c>
      <c r="D85" s="172" t="s">
        <v>124</v>
      </c>
      <c r="E85" s="173" t="s">
        <v>149</v>
      </c>
      <c r="F85" s="174" t="s">
        <v>150</v>
      </c>
      <c r="G85" s="175" t="s">
        <v>127</v>
      </c>
      <c r="H85" s="176">
        <v>6</v>
      </c>
      <c r="I85" s="177"/>
      <c r="J85" s="178">
        <f t="shared" si="0"/>
        <v>0</v>
      </c>
      <c r="K85" s="174" t="s">
        <v>128</v>
      </c>
      <c r="L85" s="179"/>
      <c r="M85" s="180" t="s">
        <v>21</v>
      </c>
      <c r="N85" s="181" t="s">
        <v>42</v>
      </c>
      <c r="O85" s="38"/>
      <c r="P85" s="182">
        <f t="shared" si="1"/>
        <v>0</v>
      </c>
      <c r="Q85" s="182">
        <v>0.23430999999999999</v>
      </c>
      <c r="R85" s="182">
        <f t="shared" si="2"/>
        <v>1.4058599999999999</v>
      </c>
      <c r="S85" s="182">
        <v>0</v>
      </c>
      <c r="T85" s="183">
        <f t="shared" si="3"/>
        <v>0</v>
      </c>
      <c r="AR85" s="20" t="s">
        <v>129</v>
      </c>
      <c r="AT85" s="20" t="s">
        <v>124</v>
      </c>
      <c r="AU85" s="20" t="s">
        <v>71</v>
      </c>
      <c r="AY85" s="20" t="s">
        <v>130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20" t="s">
        <v>79</v>
      </c>
      <c r="BK85" s="184">
        <f t="shared" si="9"/>
        <v>0</v>
      </c>
      <c r="BL85" s="20" t="s">
        <v>131</v>
      </c>
      <c r="BM85" s="20" t="s">
        <v>151</v>
      </c>
    </row>
    <row r="86" spans="2:65" s="1" customFormat="1" ht="16.5" customHeight="1">
      <c r="B86" s="37"/>
      <c r="C86" s="172" t="s">
        <v>152</v>
      </c>
      <c r="D86" s="172" t="s">
        <v>124</v>
      </c>
      <c r="E86" s="173" t="s">
        <v>153</v>
      </c>
      <c r="F86" s="174" t="s">
        <v>154</v>
      </c>
      <c r="G86" s="175" t="s">
        <v>127</v>
      </c>
      <c r="H86" s="176">
        <v>6</v>
      </c>
      <c r="I86" s="177"/>
      <c r="J86" s="178">
        <f t="shared" si="0"/>
        <v>0</v>
      </c>
      <c r="K86" s="174" t="s">
        <v>128</v>
      </c>
      <c r="L86" s="179"/>
      <c r="M86" s="180" t="s">
        <v>21</v>
      </c>
      <c r="N86" s="181" t="s">
        <v>42</v>
      </c>
      <c r="O86" s="38"/>
      <c r="P86" s="182">
        <f t="shared" si="1"/>
        <v>0</v>
      </c>
      <c r="Q86" s="182">
        <v>0.27383000000000002</v>
      </c>
      <c r="R86" s="182">
        <f t="shared" si="2"/>
        <v>1.6429800000000001</v>
      </c>
      <c r="S86" s="182">
        <v>0</v>
      </c>
      <c r="T86" s="183">
        <f t="shared" si="3"/>
        <v>0</v>
      </c>
      <c r="AR86" s="20" t="s">
        <v>129</v>
      </c>
      <c r="AT86" s="20" t="s">
        <v>124</v>
      </c>
      <c r="AU86" s="20" t="s">
        <v>71</v>
      </c>
      <c r="AY86" s="20" t="s">
        <v>130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0" t="s">
        <v>79</v>
      </c>
      <c r="BK86" s="184">
        <f t="shared" si="9"/>
        <v>0</v>
      </c>
      <c r="BL86" s="20" t="s">
        <v>131</v>
      </c>
      <c r="BM86" s="20" t="s">
        <v>155</v>
      </c>
    </row>
    <row r="87" spans="2:65" s="1" customFormat="1" ht="25.5" customHeight="1">
      <c r="B87" s="37"/>
      <c r="C87" s="172" t="s">
        <v>156</v>
      </c>
      <c r="D87" s="172" t="s">
        <v>124</v>
      </c>
      <c r="E87" s="173" t="s">
        <v>157</v>
      </c>
      <c r="F87" s="174" t="s">
        <v>158</v>
      </c>
      <c r="G87" s="175" t="s">
        <v>127</v>
      </c>
      <c r="H87" s="176">
        <v>100</v>
      </c>
      <c r="I87" s="177"/>
      <c r="J87" s="178">
        <f t="shared" si="0"/>
        <v>0</v>
      </c>
      <c r="K87" s="174" t="s">
        <v>137</v>
      </c>
      <c r="L87" s="179"/>
      <c r="M87" s="180" t="s">
        <v>21</v>
      </c>
      <c r="N87" s="181" t="s">
        <v>42</v>
      </c>
      <c r="O87" s="38"/>
      <c r="P87" s="182">
        <f t="shared" si="1"/>
        <v>0</v>
      </c>
      <c r="Q87" s="182">
        <v>1.8000000000000001E-4</v>
      </c>
      <c r="R87" s="182">
        <f t="shared" si="2"/>
        <v>1.8000000000000002E-2</v>
      </c>
      <c r="S87" s="182">
        <v>0</v>
      </c>
      <c r="T87" s="183">
        <f t="shared" si="3"/>
        <v>0</v>
      </c>
      <c r="AR87" s="20" t="s">
        <v>129</v>
      </c>
      <c r="AT87" s="20" t="s">
        <v>124</v>
      </c>
      <c r="AU87" s="20" t="s">
        <v>71</v>
      </c>
      <c r="AY87" s="20" t="s">
        <v>130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0" t="s">
        <v>79</v>
      </c>
      <c r="BK87" s="184">
        <f t="shared" si="9"/>
        <v>0</v>
      </c>
      <c r="BL87" s="20" t="s">
        <v>131</v>
      </c>
      <c r="BM87" s="20" t="s">
        <v>159</v>
      </c>
    </row>
    <row r="88" spans="2:65" s="1" customFormat="1" ht="16.5" customHeight="1">
      <c r="B88" s="37"/>
      <c r="C88" s="172" t="s">
        <v>160</v>
      </c>
      <c r="D88" s="172" t="s">
        <v>124</v>
      </c>
      <c r="E88" s="173" t="s">
        <v>161</v>
      </c>
      <c r="F88" s="174" t="s">
        <v>162</v>
      </c>
      <c r="G88" s="175" t="s">
        <v>127</v>
      </c>
      <c r="H88" s="176">
        <v>200</v>
      </c>
      <c r="I88" s="177"/>
      <c r="J88" s="178">
        <f t="shared" si="0"/>
        <v>0</v>
      </c>
      <c r="K88" s="174" t="s">
        <v>128</v>
      </c>
      <c r="L88" s="179"/>
      <c r="M88" s="180" t="s">
        <v>21</v>
      </c>
      <c r="N88" s="181" t="s">
        <v>42</v>
      </c>
      <c r="O88" s="38"/>
      <c r="P88" s="182">
        <f t="shared" si="1"/>
        <v>0</v>
      </c>
      <c r="Q88" s="182">
        <v>1.23E-3</v>
      </c>
      <c r="R88" s="182">
        <f t="shared" si="2"/>
        <v>0.246</v>
      </c>
      <c r="S88" s="182">
        <v>0</v>
      </c>
      <c r="T88" s="183">
        <f t="shared" si="3"/>
        <v>0</v>
      </c>
      <c r="AR88" s="20" t="s">
        <v>129</v>
      </c>
      <c r="AT88" s="20" t="s">
        <v>124</v>
      </c>
      <c r="AU88" s="20" t="s">
        <v>71</v>
      </c>
      <c r="AY88" s="20" t="s">
        <v>130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0" t="s">
        <v>79</v>
      </c>
      <c r="BK88" s="184">
        <f t="shared" si="9"/>
        <v>0</v>
      </c>
      <c r="BL88" s="20" t="s">
        <v>131</v>
      </c>
      <c r="BM88" s="20" t="s">
        <v>163</v>
      </c>
    </row>
    <row r="89" spans="2:65" s="1" customFormat="1" ht="25.5" customHeight="1">
      <c r="B89" s="37"/>
      <c r="C89" s="172" t="s">
        <v>164</v>
      </c>
      <c r="D89" s="172" t="s">
        <v>124</v>
      </c>
      <c r="E89" s="173" t="s">
        <v>165</v>
      </c>
      <c r="F89" s="174" t="s">
        <v>166</v>
      </c>
      <c r="G89" s="175" t="s">
        <v>127</v>
      </c>
      <c r="H89" s="176">
        <v>100</v>
      </c>
      <c r="I89" s="177"/>
      <c r="J89" s="178">
        <f t="shared" si="0"/>
        <v>0</v>
      </c>
      <c r="K89" s="174" t="s">
        <v>137</v>
      </c>
      <c r="L89" s="179"/>
      <c r="M89" s="180" t="s">
        <v>21</v>
      </c>
      <c r="N89" s="181" t="s">
        <v>42</v>
      </c>
      <c r="O89" s="38"/>
      <c r="P89" s="182">
        <f t="shared" si="1"/>
        <v>0</v>
      </c>
      <c r="Q89" s="182">
        <v>9.0000000000000006E-5</v>
      </c>
      <c r="R89" s="182">
        <f t="shared" si="2"/>
        <v>9.0000000000000011E-3</v>
      </c>
      <c r="S89" s="182">
        <v>0</v>
      </c>
      <c r="T89" s="183">
        <f t="shared" si="3"/>
        <v>0</v>
      </c>
      <c r="AR89" s="20" t="s">
        <v>129</v>
      </c>
      <c r="AT89" s="20" t="s">
        <v>124</v>
      </c>
      <c r="AU89" s="20" t="s">
        <v>71</v>
      </c>
      <c r="AY89" s="20" t="s">
        <v>130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0" t="s">
        <v>79</v>
      </c>
      <c r="BK89" s="184">
        <f t="shared" si="9"/>
        <v>0</v>
      </c>
      <c r="BL89" s="20" t="s">
        <v>131</v>
      </c>
      <c r="BM89" s="20" t="s">
        <v>167</v>
      </c>
    </row>
    <row r="90" spans="2:65" s="1" customFormat="1" ht="16.5" customHeight="1">
      <c r="B90" s="37"/>
      <c r="C90" s="172" t="s">
        <v>168</v>
      </c>
      <c r="D90" s="172" t="s">
        <v>124</v>
      </c>
      <c r="E90" s="173" t="s">
        <v>169</v>
      </c>
      <c r="F90" s="174" t="s">
        <v>170</v>
      </c>
      <c r="G90" s="175" t="s">
        <v>127</v>
      </c>
      <c r="H90" s="176">
        <v>84</v>
      </c>
      <c r="I90" s="177"/>
      <c r="J90" s="178">
        <f t="shared" si="0"/>
        <v>0</v>
      </c>
      <c r="K90" s="174" t="s">
        <v>128</v>
      </c>
      <c r="L90" s="179"/>
      <c r="M90" s="180" t="s">
        <v>21</v>
      </c>
      <c r="N90" s="181" t="s">
        <v>42</v>
      </c>
      <c r="O90" s="38"/>
      <c r="P90" s="182">
        <f t="shared" si="1"/>
        <v>0</v>
      </c>
      <c r="Q90" s="182">
        <v>8.5199999999999998E-3</v>
      </c>
      <c r="R90" s="182">
        <f t="shared" si="2"/>
        <v>0.71567999999999998</v>
      </c>
      <c r="S90" s="182">
        <v>0</v>
      </c>
      <c r="T90" s="183">
        <f t="shared" si="3"/>
        <v>0</v>
      </c>
      <c r="AR90" s="20" t="s">
        <v>129</v>
      </c>
      <c r="AT90" s="20" t="s">
        <v>124</v>
      </c>
      <c r="AU90" s="20" t="s">
        <v>71</v>
      </c>
      <c r="AY90" s="20" t="s">
        <v>130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0" t="s">
        <v>79</v>
      </c>
      <c r="BK90" s="184">
        <f t="shared" si="9"/>
        <v>0</v>
      </c>
      <c r="BL90" s="20" t="s">
        <v>131</v>
      </c>
      <c r="BM90" s="20" t="s">
        <v>171</v>
      </c>
    </row>
    <row r="91" spans="2:65" s="1" customFormat="1" ht="16.5" customHeight="1">
      <c r="B91" s="37"/>
      <c r="C91" s="172" t="s">
        <v>172</v>
      </c>
      <c r="D91" s="172" t="s">
        <v>124</v>
      </c>
      <c r="E91" s="173" t="s">
        <v>173</v>
      </c>
      <c r="F91" s="174" t="s">
        <v>174</v>
      </c>
      <c r="G91" s="175" t="s">
        <v>127</v>
      </c>
      <c r="H91" s="176">
        <v>16</v>
      </c>
      <c r="I91" s="177"/>
      <c r="J91" s="178">
        <f t="shared" si="0"/>
        <v>0</v>
      </c>
      <c r="K91" s="174" t="s">
        <v>128</v>
      </c>
      <c r="L91" s="179"/>
      <c r="M91" s="180" t="s">
        <v>21</v>
      </c>
      <c r="N91" s="181" t="s">
        <v>42</v>
      </c>
      <c r="O91" s="38"/>
      <c r="P91" s="182">
        <f t="shared" si="1"/>
        <v>0</v>
      </c>
      <c r="Q91" s="182">
        <v>7.5399999999999998E-3</v>
      </c>
      <c r="R91" s="182">
        <f t="shared" si="2"/>
        <v>0.12064</v>
      </c>
      <c r="S91" s="182">
        <v>0</v>
      </c>
      <c r="T91" s="183">
        <f t="shared" si="3"/>
        <v>0</v>
      </c>
      <c r="AR91" s="20" t="s">
        <v>129</v>
      </c>
      <c r="AT91" s="20" t="s">
        <v>124</v>
      </c>
      <c r="AU91" s="20" t="s">
        <v>71</v>
      </c>
      <c r="AY91" s="20" t="s">
        <v>130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0" t="s">
        <v>79</v>
      </c>
      <c r="BK91" s="184">
        <f t="shared" si="9"/>
        <v>0</v>
      </c>
      <c r="BL91" s="20" t="s">
        <v>131</v>
      </c>
      <c r="BM91" s="20" t="s">
        <v>175</v>
      </c>
    </row>
    <row r="92" spans="2:65" s="1" customFormat="1" ht="16.5" customHeight="1">
      <c r="B92" s="37"/>
      <c r="C92" s="172" t="s">
        <v>176</v>
      </c>
      <c r="D92" s="172" t="s">
        <v>124</v>
      </c>
      <c r="E92" s="173" t="s">
        <v>177</v>
      </c>
      <c r="F92" s="174" t="s">
        <v>178</v>
      </c>
      <c r="G92" s="175" t="s">
        <v>127</v>
      </c>
      <c r="H92" s="176">
        <v>432</v>
      </c>
      <c r="I92" s="177"/>
      <c r="J92" s="178">
        <f t="shared" si="0"/>
        <v>0</v>
      </c>
      <c r="K92" s="174" t="s">
        <v>128</v>
      </c>
      <c r="L92" s="179"/>
      <c r="M92" s="180" t="s">
        <v>21</v>
      </c>
      <c r="N92" s="181" t="s">
        <v>42</v>
      </c>
      <c r="O92" s="38"/>
      <c r="P92" s="182">
        <f t="shared" si="1"/>
        <v>0</v>
      </c>
      <c r="Q92" s="182">
        <v>5.1999999999999995E-4</v>
      </c>
      <c r="R92" s="182">
        <f t="shared" si="2"/>
        <v>0.22463999999999998</v>
      </c>
      <c r="S92" s="182">
        <v>0</v>
      </c>
      <c r="T92" s="183">
        <f t="shared" si="3"/>
        <v>0</v>
      </c>
      <c r="AR92" s="20" t="s">
        <v>129</v>
      </c>
      <c r="AT92" s="20" t="s">
        <v>124</v>
      </c>
      <c r="AU92" s="20" t="s">
        <v>71</v>
      </c>
      <c r="AY92" s="20" t="s">
        <v>130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0" t="s">
        <v>79</v>
      </c>
      <c r="BK92" s="184">
        <f t="shared" si="9"/>
        <v>0</v>
      </c>
      <c r="BL92" s="20" t="s">
        <v>131</v>
      </c>
      <c r="BM92" s="20" t="s">
        <v>179</v>
      </c>
    </row>
    <row r="93" spans="2:65" s="1" customFormat="1" ht="25.5" customHeight="1">
      <c r="B93" s="37"/>
      <c r="C93" s="172" t="s">
        <v>180</v>
      </c>
      <c r="D93" s="172" t="s">
        <v>124</v>
      </c>
      <c r="E93" s="173" t="s">
        <v>181</v>
      </c>
      <c r="F93" s="174" t="s">
        <v>182</v>
      </c>
      <c r="G93" s="175" t="s">
        <v>127</v>
      </c>
      <c r="H93" s="176">
        <v>432</v>
      </c>
      <c r="I93" s="177"/>
      <c r="J93" s="178">
        <f t="shared" si="0"/>
        <v>0</v>
      </c>
      <c r="K93" s="174" t="s">
        <v>137</v>
      </c>
      <c r="L93" s="179"/>
      <c r="M93" s="180" t="s">
        <v>21</v>
      </c>
      <c r="N93" s="181" t="s">
        <v>42</v>
      </c>
      <c r="O93" s="38"/>
      <c r="P93" s="182">
        <f t="shared" si="1"/>
        <v>0</v>
      </c>
      <c r="Q93" s="182">
        <v>9.0000000000000006E-5</v>
      </c>
      <c r="R93" s="182">
        <f t="shared" si="2"/>
        <v>3.8880000000000005E-2</v>
      </c>
      <c r="S93" s="182">
        <v>0</v>
      </c>
      <c r="T93" s="183">
        <f t="shared" si="3"/>
        <v>0</v>
      </c>
      <c r="AR93" s="20" t="s">
        <v>129</v>
      </c>
      <c r="AT93" s="20" t="s">
        <v>124</v>
      </c>
      <c r="AU93" s="20" t="s">
        <v>71</v>
      </c>
      <c r="AY93" s="20" t="s">
        <v>130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0" t="s">
        <v>79</v>
      </c>
      <c r="BK93" s="184">
        <f t="shared" si="9"/>
        <v>0</v>
      </c>
      <c r="BL93" s="20" t="s">
        <v>131</v>
      </c>
      <c r="BM93" s="20" t="s">
        <v>183</v>
      </c>
    </row>
    <row r="94" spans="2:65" s="1" customFormat="1" ht="16.5" customHeight="1">
      <c r="B94" s="37"/>
      <c r="C94" s="172" t="s">
        <v>184</v>
      </c>
      <c r="D94" s="172" t="s">
        <v>124</v>
      </c>
      <c r="E94" s="173" t="s">
        <v>185</v>
      </c>
      <c r="F94" s="174" t="s">
        <v>186</v>
      </c>
      <c r="G94" s="175" t="s">
        <v>187</v>
      </c>
      <c r="H94" s="176">
        <v>26</v>
      </c>
      <c r="I94" s="177"/>
      <c r="J94" s="178">
        <f t="shared" si="0"/>
        <v>0</v>
      </c>
      <c r="K94" s="174" t="s">
        <v>128</v>
      </c>
      <c r="L94" s="179"/>
      <c r="M94" s="180" t="s">
        <v>21</v>
      </c>
      <c r="N94" s="181" t="s">
        <v>42</v>
      </c>
      <c r="O94" s="38"/>
      <c r="P94" s="182">
        <f t="shared" si="1"/>
        <v>0</v>
      </c>
      <c r="Q94" s="182">
        <v>1</v>
      </c>
      <c r="R94" s="182">
        <f t="shared" si="2"/>
        <v>26</v>
      </c>
      <c r="S94" s="182">
        <v>0</v>
      </c>
      <c r="T94" s="183">
        <f t="shared" si="3"/>
        <v>0</v>
      </c>
      <c r="AR94" s="20" t="s">
        <v>129</v>
      </c>
      <c r="AT94" s="20" t="s">
        <v>124</v>
      </c>
      <c r="AU94" s="20" t="s">
        <v>71</v>
      </c>
      <c r="AY94" s="20" t="s">
        <v>130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0" t="s">
        <v>79</v>
      </c>
      <c r="BK94" s="184">
        <f t="shared" si="9"/>
        <v>0</v>
      </c>
      <c r="BL94" s="20" t="s">
        <v>131</v>
      </c>
      <c r="BM94" s="20" t="s">
        <v>188</v>
      </c>
    </row>
    <row r="95" spans="2:65" s="1" customFormat="1" ht="16.5" customHeight="1">
      <c r="B95" s="37"/>
      <c r="C95" s="172" t="s">
        <v>189</v>
      </c>
      <c r="D95" s="172" t="s">
        <v>124</v>
      </c>
      <c r="E95" s="173" t="s">
        <v>190</v>
      </c>
      <c r="F95" s="174" t="s">
        <v>191</v>
      </c>
      <c r="G95" s="175" t="s">
        <v>187</v>
      </c>
      <c r="H95" s="176">
        <v>14</v>
      </c>
      <c r="I95" s="177"/>
      <c r="J95" s="178">
        <f t="shared" si="0"/>
        <v>0</v>
      </c>
      <c r="K95" s="174" t="s">
        <v>128</v>
      </c>
      <c r="L95" s="179"/>
      <c r="M95" s="180" t="s">
        <v>21</v>
      </c>
      <c r="N95" s="181" t="s">
        <v>42</v>
      </c>
      <c r="O95" s="38"/>
      <c r="P95" s="182">
        <f t="shared" si="1"/>
        <v>0</v>
      </c>
      <c r="Q95" s="182">
        <v>1</v>
      </c>
      <c r="R95" s="182">
        <f t="shared" si="2"/>
        <v>14</v>
      </c>
      <c r="S95" s="182">
        <v>0</v>
      </c>
      <c r="T95" s="183">
        <f t="shared" si="3"/>
        <v>0</v>
      </c>
      <c r="AR95" s="20" t="s">
        <v>129</v>
      </c>
      <c r="AT95" s="20" t="s">
        <v>124</v>
      </c>
      <c r="AU95" s="20" t="s">
        <v>71</v>
      </c>
      <c r="AY95" s="20" t="s">
        <v>130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0" t="s">
        <v>79</v>
      </c>
      <c r="BK95" s="184">
        <f t="shared" si="9"/>
        <v>0</v>
      </c>
      <c r="BL95" s="20" t="s">
        <v>131</v>
      </c>
      <c r="BM95" s="20" t="s">
        <v>192</v>
      </c>
    </row>
    <row r="96" spans="2:65" s="1" customFormat="1" ht="16.5" customHeight="1">
      <c r="B96" s="37"/>
      <c r="C96" s="172" t="s">
        <v>193</v>
      </c>
      <c r="D96" s="172" t="s">
        <v>124</v>
      </c>
      <c r="E96" s="173" t="s">
        <v>194</v>
      </c>
      <c r="F96" s="174" t="s">
        <v>195</v>
      </c>
      <c r="G96" s="175" t="s">
        <v>187</v>
      </c>
      <c r="H96" s="176">
        <v>42</v>
      </c>
      <c r="I96" s="177"/>
      <c r="J96" s="178">
        <f t="shared" si="0"/>
        <v>0</v>
      </c>
      <c r="K96" s="174" t="s">
        <v>137</v>
      </c>
      <c r="L96" s="179"/>
      <c r="M96" s="180" t="s">
        <v>21</v>
      </c>
      <c r="N96" s="181" t="s">
        <v>42</v>
      </c>
      <c r="O96" s="38"/>
      <c r="P96" s="182">
        <f t="shared" si="1"/>
        <v>0</v>
      </c>
      <c r="Q96" s="182">
        <v>1</v>
      </c>
      <c r="R96" s="182">
        <f t="shared" si="2"/>
        <v>42</v>
      </c>
      <c r="S96" s="182">
        <v>0</v>
      </c>
      <c r="T96" s="183">
        <f t="shared" si="3"/>
        <v>0</v>
      </c>
      <c r="AR96" s="20" t="s">
        <v>129</v>
      </c>
      <c r="AT96" s="20" t="s">
        <v>124</v>
      </c>
      <c r="AU96" s="20" t="s">
        <v>71</v>
      </c>
      <c r="AY96" s="20" t="s">
        <v>130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0" t="s">
        <v>79</v>
      </c>
      <c r="BK96" s="184">
        <f t="shared" si="9"/>
        <v>0</v>
      </c>
      <c r="BL96" s="20" t="s">
        <v>131</v>
      </c>
      <c r="BM96" s="20" t="s">
        <v>196</v>
      </c>
    </row>
    <row r="97" spans="2:65" s="1" customFormat="1" ht="25.5" customHeight="1">
      <c r="B97" s="37"/>
      <c r="C97" s="172" t="s">
        <v>197</v>
      </c>
      <c r="D97" s="172" t="s">
        <v>124</v>
      </c>
      <c r="E97" s="173" t="s">
        <v>198</v>
      </c>
      <c r="F97" s="174" t="s">
        <v>199</v>
      </c>
      <c r="G97" s="175" t="s">
        <v>200</v>
      </c>
      <c r="H97" s="176">
        <v>60</v>
      </c>
      <c r="I97" s="177"/>
      <c r="J97" s="178">
        <f t="shared" si="0"/>
        <v>0</v>
      </c>
      <c r="K97" s="174" t="s">
        <v>21</v>
      </c>
      <c r="L97" s="179"/>
      <c r="M97" s="180" t="s">
        <v>21</v>
      </c>
      <c r="N97" s="181" t="s">
        <v>42</v>
      </c>
      <c r="O97" s="38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20" t="s">
        <v>129</v>
      </c>
      <c r="AT97" s="20" t="s">
        <v>124</v>
      </c>
      <c r="AU97" s="20" t="s">
        <v>71</v>
      </c>
      <c r="AY97" s="20" t="s">
        <v>130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0" t="s">
        <v>79</v>
      </c>
      <c r="BK97" s="184">
        <f t="shared" si="9"/>
        <v>0</v>
      </c>
      <c r="BL97" s="20" t="s">
        <v>131</v>
      </c>
      <c r="BM97" s="20" t="s">
        <v>201</v>
      </c>
    </row>
    <row r="98" spans="2:65" s="1" customFormat="1" ht="25.5" customHeight="1">
      <c r="B98" s="37"/>
      <c r="C98" s="172" t="s">
        <v>202</v>
      </c>
      <c r="D98" s="172" t="s">
        <v>124</v>
      </c>
      <c r="E98" s="173" t="s">
        <v>203</v>
      </c>
      <c r="F98" s="174" t="s">
        <v>204</v>
      </c>
      <c r="G98" s="175" t="s">
        <v>200</v>
      </c>
      <c r="H98" s="176">
        <v>420</v>
      </c>
      <c r="I98" s="177"/>
      <c r="J98" s="178">
        <f t="shared" si="0"/>
        <v>0</v>
      </c>
      <c r="K98" s="174" t="s">
        <v>21</v>
      </c>
      <c r="L98" s="179"/>
      <c r="M98" s="180" t="s">
        <v>21</v>
      </c>
      <c r="N98" s="181" t="s">
        <v>42</v>
      </c>
      <c r="O98" s="38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20" t="s">
        <v>129</v>
      </c>
      <c r="AT98" s="20" t="s">
        <v>124</v>
      </c>
      <c r="AU98" s="20" t="s">
        <v>71</v>
      </c>
      <c r="AY98" s="20" t="s">
        <v>130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0" t="s">
        <v>79</v>
      </c>
      <c r="BK98" s="184">
        <f t="shared" si="9"/>
        <v>0</v>
      </c>
      <c r="BL98" s="20" t="s">
        <v>131</v>
      </c>
      <c r="BM98" s="20" t="s">
        <v>205</v>
      </c>
    </row>
    <row r="99" spans="2:65" s="1" customFormat="1" ht="16.5" customHeight="1">
      <c r="B99" s="37"/>
      <c r="C99" s="172" t="s">
        <v>206</v>
      </c>
      <c r="D99" s="172" t="s">
        <v>124</v>
      </c>
      <c r="E99" s="173" t="s">
        <v>207</v>
      </c>
      <c r="F99" s="174" t="s">
        <v>208</v>
      </c>
      <c r="G99" s="175" t="s">
        <v>200</v>
      </c>
      <c r="H99" s="176">
        <v>120</v>
      </c>
      <c r="I99" s="177"/>
      <c r="J99" s="178">
        <f t="shared" si="0"/>
        <v>0</v>
      </c>
      <c r="K99" s="174" t="s">
        <v>21</v>
      </c>
      <c r="L99" s="179"/>
      <c r="M99" s="180" t="s">
        <v>21</v>
      </c>
      <c r="N99" s="181" t="s">
        <v>42</v>
      </c>
      <c r="O99" s="38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20" t="s">
        <v>129</v>
      </c>
      <c r="AT99" s="20" t="s">
        <v>124</v>
      </c>
      <c r="AU99" s="20" t="s">
        <v>71</v>
      </c>
      <c r="AY99" s="20" t="s">
        <v>130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20" t="s">
        <v>79</v>
      </c>
      <c r="BK99" s="184">
        <f t="shared" si="9"/>
        <v>0</v>
      </c>
      <c r="BL99" s="20" t="s">
        <v>131</v>
      </c>
      <c r="BM99" s="20" t="s">
        <v>209</v>
      </c>
    </row>
    <row r="100" spans="2:65" s="1" customFormat="1" ht="25.5" customHeight="1">
      <c r="B100" s="37"/>
      <c r="C100" s="172" t="s">
        <v>210</v>
      </c>
      <c r="D100" s="172" t="s">
        <v>124</v>
      </c>
      <c r="E100" s="173" t="s">
        <v>211</v>
      </c>
      <c r="F100" s="174" t="s">
        <v>212</v>
      </c>
      <c r="G100" s="175" t="s">
        <v>127</v>
      </c>
      <c r="H100" s="176">
        <v>16</v>
      </c>
      <c r="I100" s="177"/>
      <c r="J100" s="178">
        <f t="shared" si="0"/>
        <v>0</v>
      </c>
      <c r="K100" s="174" t="s">
        <v>128</v>
      </c>
      <c r="L100" s="179"/>
      <c r="M100" s="180" t="s">
        <v>21</v>
      </c>
      <c r="N100" s="181" t="s">
        <v>42</v>
      </c>
      <c r="O100" s="38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AR100" s="20" t="s">
        <v>129</v>
      </c>
      <c r="AT100" s="20" t="s">
        <v>124</v>
      </c>
      <c r="AU100" s="20" t="s">
        <v>71</v>
      </c>
      <c r="AY100" s="20" t="s">
        <v>130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20" t="s">
        <v>79</v>
      </c>
      <c r="BK100" s="184">
        <f t="shared" si="9"/>
        <v>0</v>
      </c>
      <c r="BL100" s="20" t="s">
        <v>131</v>
      </c>
      <c r="BM100" s="20" t="s">
        <v>213</v>
      </c>
    </row>
    <row r="101" spans="2:65" s="10" customFormat="1" ht="37.35" customHeight="1">
      <c r="B101" s="185"/>
      <c r="C101" s="186"/>
      <c r="D101" s="187" t="s">
        <v>70</v>
      </c>
      <c r="E101" s="188" t="s">
        <v>214</v>
      </c>
      <c r="F101" s="188" t="s">
        <v>215</v>
      </c>
      <c r="G101" s="186"/>
      <c r="H101" s="186"/>
      <c r="I101" s="189"/>
      <c r="J101" s="190">
        <f>BK101</f>
        <v>0</v>
      </c>
      <c r="K101" s="186"/>
      <c r="L101" s="191"/>
      <c r="M101" s="192"/>
      <c r="N101" s="193"/>
      <c r="O101" s="193"/>
      <c r="P101" s="194">
        <f>P102+P113</f>
        <v>0</v>
      </c>
      <c r="Q101" s="193"/>
      <c r="R101" s="194">
        <f>R102+R113</f>
        <v>0</v>
      </c>
      <c r="S101" s="193"/>
      <c r="T101" s="195">
        <f>T102+T113</f>
        <v>0</v>
      </c>
      <c r="AR101" s="196" t="s">
        <v>79</v>
      </c>
      <c r="AT101" s="197" t="s">
        <v>70</v>
      </c>
      <c r="AU101" s="197" t="s">
        <v>71</v>
      </c>
      <c r="AY101" s="196" t="s">
        <v>130</v>
      </c>
      <c r="BK101" s="198">
        <f>BK102+BK113</f>
        <v>0</v>
      </c>
    </row>
    <row r="102" spans="2:65" s="10" customFormat="1" ht="19.899999999999999" customHeight="1">
      <c r="B102" s="185"/>
      <c r="C102" s="186"/>
      <c r="D102" s="187" t="s">
        <v>70</v>
      </c>
      <c r="E102" s="199" t="s">
        <v>79</v>
      </c>
      <c r="F102" s="199" t="s">
        <v>216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SUM(P103:P112)</f>
        <v>0</v>
      </c>
      <c r="Q102" s="193"/>
      <c r="R102" s="194">
        <f>SUM(R103:R112)</f>
        <v>0</v>
      </c>
      <c r="S102" s="193"/>
      <c r="T102" s="195">
        <f>SUM(T103:T112)</f>
        <v>0</v>
      </c>
      <c r="AR102" s="196" t="s">
        <v>79</v>
      </c>
      <c r="AT102" s="197" t="s">
        <v>70</v>
      </c>
      <c r="AU102" s="197" t="s">
        <v>79</v>
      </c>
      <c r="AY102" s="196" t="s">
        <v>130</v>
      </c>
      <c r="BK102" s="198">
        <f>SUM(BK103:BK112)</f>
        <v>0</v>
      </c>
    </row>
    <row r="103" spans="2:65" s="1" customFormat="1" ht="25.5" customHeight="1">
      <c r="B103" s="37"/>
      <c r="C103" s="201" t="s">
        <v>217</v>
      </c>
      <c r="D103" s="201" t="s">
        <v>218</v>
      </c>
      <c r="E103" s="202" t="s">
        <v>219</v>
      </c>
      <c r="F103" s="203" t="s">
        <v>220</v>
      </c>
      <c r="G103" s="204" t="s">
        <v>136</v>
      </c>
      <c r="H103" s="205">
        <v>4</v>
      </c>
      <c r="I103" s="206"/>
      <c r="J103" s="207">
        <f>ROUND(I103*H103,2)</f>
        <v>0</v>
      </c>
      <c r="K103" s="203" t="s">
        <v>21</v>
      </c>
      <c r="L103" s="57"/>
      <c r="M103" s="208" t="s">
        <v>21</v>
      </c>
      <c r="N103" s="209" t="s">
        <v>42</v>
      </c>
      <c r="O103" s="3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20" t="s">
        <v>131</v>
      </c>
      <c r="AT103" s="20" t="s">
        <v>218</v>
      </c>
      <c r="AU103" s="20" t="s">
        <v>81</v>
      </c>
      <c r="AY103" s="20" t="s">
        <v>130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0" t="s">
        <v>79</v>
      </c>
      <c r="BK103" s="184">
        <f>ROUND(I103*H103,2)</f>
        <v>0</v>
      </c>
      <c r="BL103" s="20" t="s">
        <v>131</v>
      </c>
      <c r="BM103" s="20" t="s">
        <v>221</v>
      </c>
    </row>
    <row r="104" spans="2:65" s="1" customFormat="1" ht="202.5">
      <c r="B104" s="37"/>
      <c r="C104" s="59"/>
      <c r="D104" s="210" t="s">
        <v>222</v>
      </c>
      <c r="E104" s="59"/>
      <c r="F104" s="211" t="s">
        <v>223</v>
      </c>
      <c r="G104" s="59"/>
      <c r="H104" s="59"/>
      <c r="I104" s="159"/>
      <c r="J104" s="59"/>
      <c r="K104" s="59"/>
      <c r="L104" s="57"/>
      <c r="M104" s="212"/>
      <c r="N104" s="38"/>
      <c r="O104" s="38"/>
      <c r="P104" s="38"/>
      <c r="Q104" s="38"/>
      <c r="R104" s="38"/>
      <c r="S104" s="38"/>
      <c r="T104" s="74"/>
      <c r="AT104" s="20" t="s">
        <v>222</v>
      </c>
      <c r="AU104" s="20" t="s">
        <v>81</v>
      </c>
    </row>
    <row r="105" spans="2:65" s="1" customFormat="1" ht="25.5" customHeight="1">
      <c r="B105" s="37"/>
      <c r="C105" s="201" t="s">
        <v>224</v>
      </c>
      <c r="D105" s="201" t="s">
        <v>218</v>
      </c>
      <c r="E105" s="202" t="s">
        <v>225</v>
      </c>
      <c r="F105" s="203" t="s">
        <v>226</v>
      </c>
      <c r="G105" s="204" t="s">
        <v>136</v>
      </c>
      <c r="H105" s="205">
        <v>4</v>
      </c>
      <c r="I105" s="206"/>
      <c r="J105" s="207">
        <f>ROUND(I105*H105,2)</f>
        <v>0</v>
      </c>
      <c r="K105" s="203" t="s">
        <v>21</v>
      </c>
      <c r="L105" s="57"/>
      <c r="M105" s="208" t="s">
        <v>21</v>
      </c>
      <c r="N105" s="209" t="s">
        <v>42</v>
      </c>
      <c r="O105" s="38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20" t="s">
        <v>131</v>
      </c>
      <c r="AT105" s="20" t="s">
        <v>218</v>
      </c>
      <c r="AU105" s="20" t="s">
        <v>81</v>
      </c>
      <c r="AY105" s="20" t="s">
        <v>130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0" t="s">
        <v>79</v>
      </c>
      <c r="BK105" s="184">
        <f>ROUND(I105*H105,2)</f>
        <v>0</v>
      </c>
      <c r="BL105" s="20" t="s">
        <v>131</v>
      </c>
      <c r="BM105" s="20" t="s">
        <v>227</v>
      </c>
    </row>
    <row r="106" spans="2:65" s="1" customFormat="1" ht="202.5">
      <c r="B106" s="37"/>
      <c r="C106" s="59"/>
      <c r="D106" s="210" t="s">
        <v>222</v>
      </c>
      <c r="E106" s="59"/>
      <c r="F106" s="211" t="s">
        <v>223</v>
      </c>
      <c r="G106" s="59"/>
      <c r="H106" s="59"/>
      <c r="I106" s="159"/>
      <c r="J106" s="59"/>
      <c r="K106" s="59"/>
      <c r="L106" s="57"/>
      <c r="M106" s="212"/>
      <c r="N106" s="38"/>
      <c r="O106" s="38"/>
      <c r="P106" s="38"/>
      <c r="Q106" s="38"/>
      <c r="R106" s="38"/>
      <c r="S106" s="38"/>
      <c r="T106" s="74"/>
      <c r="AT106" s="20" t="s">
        <v>222</v>
      </c>
      <c r="AU106" s="20" t="s">
        <v>81</v>
      </c>
    </row>
    <row r="107" spans="2:65" s="1" customFormat="1" ht="25.5" customHeight="1">
      <c r="B107" s="37"/>
      <c r="C107" s="201" t="s">
        <v>228</v>
      </c>
      <c r="D107" s="201" t="s">
        <v>218</v>
      </c>
      <c r="E107" s="202" t="s">
        <v>229</v>
      </c>
      <c r="F107" s="203" t="s">
        <v>230</v>
      </c>
      <c r="G107" s="204" t="s">
        <v>136</v>
      </c>
      <c r="H107" s="205">
        <v>20</v>
      </c>
      <c r="I107" s="206"/>
      <c r="J107" s="207">
        <f>ROUND(I107*H107,2)</f>
        <v>0</v>
      </c>
      <c r="K107" s="203" t="s">
        <v>21</v>
      </c>
      <c r="L107" s="57"/>
      <c r="M107" s="208" t="s">
        <v>21</v>
      </c>
      <c r="N107" s="209" t="s">
        <v>42</v>
      </c>
      <c r="O107" s="3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0" t="s">
        <v>131</v>
      </c>
      <c r="AT107" s="20" t="s">
        <v>218</v>
      </c>
      <c r="AU107" s="20" t="s">
        <v>81</v>
      </c>
      <c r="AY107" s="20" t="s">
        <v>130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0" t="s">
        <v>79</v>
      </c>
      <c r="BK107" s="184">
        <f>ROUND(I107*H107,2)</f>
        <v>0</v>
      </c>
      <c r="BL107" s="20" t="s">
        <v>131</v>
      </c>
      <c r="BM107" s="20" t="s">
        <v>231</v>
      </c>
    </row>
    <row r="108" spans="2:65" s="1" customFormat="1" ht="202.5">
      <c r="B108" s="37"/>
      <c r="C108" s="59"/>
      <c r="D108" s="210" t="s">
        <v>222</v>
      </c>
      <c r="E108" s="59"/>
      <c r="F108" s="211" t="s">
        <v>232</v>
      </c>
      <c r="G108" s="59"/>
      <c r="H108" s="59"/>
      <c r="I108" s="159"/>
      <c r="J108" s="59"/>
      <c r="K108" s="59"/>
      <c r="L108" s="57"/>
      <c r="M108" s="212"/>
      <c r="N108" s="38"/>
      <c r="O108" s="38"/>
      <c r="P108" s="38"/>
      <c r="Q108" s="38"/>
      <c r="R108" s="38"/>
      <c r="S108" s="38"/>
      <c r="T108" s="74"/>
      <c r="AT108" s="20" t="s">
        <v>222</v>
      </c>
      <c r="AU108" s="20" t="s">
        <v>81</v>
      </c>
    </row>
    <row r="109" spans="2:65" s="1" customFormat="1" ht="38.25" customHeight="1">
      <c r="B109" s="37"/>
      <c r="C109" s="201" t="s">
        <v>233</v>
      </c>
      <c r="D109" s="201" t="s">
        <v>218</v>
      </c>
      <c r="E109" s="202" t="s">
        <v>234</v>
      </c>
      <c r="F109" s="203" t="s">
        <v>235</v>
      </c>
      <c r="G109" s="204" t="s">
        <v>136</v>
      </c>
      <c r="H109" s="205">
        <v>20</v>
      </c>
      <c r="I109" s="206"/>
      <c r="J109" s="207">
        <f>ROUND(I109*H109,2)</f>
        <v>0</v>
      </c>
      <c r="K109" s="203" t="s">
        <v>21</v>
      </c>
      <c r="L109" s="57"/>
      <c r="M109" s="208" t="s">
        <v>21</v>
      </c>
      <c r="N109" s="209" t="s">
        <v>42</v>
      </c>
      <c r="O109" s="3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20" t="s">
        <v>131</v>
      </c>
      <c r="AT109" s="20" t="s">
        <v>218</v>
      </c>
      <c r="AU109" s="20" t="s">
        <v>81</v>
      </c>
      <c r="AY109" s="20" t="s">
        <v>130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0" t="s">
        <v>79</v>
      </c>
      <c r="BK109" s="184">
        <f>ROUND(I109*H109,2)</f>
        <v>0</v>
      </c>
      <c r="BL109" s="20" t="s">
        <v>131</v>
      </c>
      <c r="BM109" s="20" t="s">
        <v>236</v>
      </c>
    </row>
    <row r="110" spans="2:65" s="1" customFormat="1" ht="202.5">
      <c r="B110" s="37"/>
      <c r="C110" s="59"/>
      <c r="D110" s="210" t="s">
        <v>222</v>
      </c>
      <c r="E110" s="59"/>
      <c r="F110" s="211" t="s">
        <v>232</v>
      </c>
      <c r="G110" s="59"/>
      <c r="H110" s="59"/>
      <c r="I110" s="159"/>
      <c r="J110" s="59"/>
      <c r="K110" s="59"/>
      <c r="L110" s="57"/>
      <c r="M110" s="212"/>
      <c r="N110" s="38"/>
      <c r="O110" s="38"/>
      <c r="P110" s="38"/>
      <c r="Q110" s="38"/>
      <c r="R110" s="38"/>
      <c r="S110" s="38"/>
      <c r="T110" s="74"/>
      <c r="AT110" s="20" t="s">
        <v>222</v>
      </c>
      <c r="AU110" s="20" t="s">
        <v>81</v>
      </c>
    </row>
    <row r="111" spans="2:65" s="1" customFormat="1" ht="25.5" customHeight="1">
      <c r="B111" s="37"/>
      <c r="C111" s="201" t="s">
        <v>237</v>
      </c>
      <c r="D111" s="201" t="s">
        <v>218</v>
      </c>
      <c r="E111" s="202" t="s">
        <v>238</v>
      </c>
      <c r="F111" s="203" t="s">
        <v>239</v>
      </c>
      <c r="G111" s="204" t="s">
        <v>136</v>
      </c>
      <c r="H111" s="205">
        <v>24</v>
      </c>
      <c r="I111" s="206"/>
      <c r="J111" s="207">
        <f>ROUND(I111*H111,2)</f>
        <v>0</v>
      </c>
      <c r="K111" s="203" t="s">
        <v>21</v>
      </c>
      <c r="L111" s="57"/>
      <c r="M111" s="208" t="s">
        <v>21</v>
      </c>
      <c r="N111" s="209" t="s">
        <v>42</v>
      </c>
      <c r="O111" s="3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20" t="s">
        <v>131</v>
      </c>
      <c r="AT111" s="20" t="s">
        <v>218</v>
      </c>
      <c r="AU111" s="20" t="s">
        <v>81</v>
      </c>
      <c r="AY111" s="20" t="s">
        <v>130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20" t="s">
        <v>79</v>
      </c>
      <c r="BK111" s="184">
        <f>ROUND(I111*H111,2)</f>
        <v>0</v>
      </c>
      <c r="BL111" s="20" t="s">
        <v>131</v>
      </c>
      <c r="BM111" s="20" t="s">
        <v>240</v>
      </c>
    </row>
    <row r="112" spans="2:65" s="1" customFormat="1" ht="409.5">
      <c r="B112" s="37"/>
      <c r="C112" s="59"/>
      <c r="D112" s="210" t="s">
        <v>222</v>
      </c>
      <c r="E112" s="59"/>
      <c r="F112" s="211" t="s">
        <v>241</v>
      </c>
      <c r="G112" s="59"/>
      <c r="H112" s="59"/>
      <c r="I112" s="159"/>
      <c r="J112" s="59"/>
      <c r="K112" s="59"/>
      <c r="L112" s="57"/>
      <c r="M112" s="212"/>
      <c r="N112" s="38"/>
      <c r="O112" s="38"/>
      <c r="P112" s="38"/>
      <c r="Q112" s="38"/>
      <c r="R112" s="38"/>
      <c r="S112" s="38"/>
      <c r="T112" s="74"/>
      <c r="AT112" s="20" t="s">
        <v>222</v>
      </c>
      <c r="AU112" s="20" t="s">
        <v>81</v>
      </c>
    </row>
    <row r="113" spans="2:65" s="10" customFormat="1" ht="29.85" customHeight="1">
      <c r="B113" s="185"/>
      <c r="C113" s="186"/>
      <c r="D113" s="187" t="s">
        <v>70</v>
      </c>
      <c r="E113" s="199" t="s">
        <v>242</v>
      </c>
      <c r="F113" s="199" t="s">
        <v>243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SUM(P114:P130)</f>
        <v>0</v>
      </c>
      <c r="Q113" s="193"/>
      <c r="R113" s="194">
        <f>SUM(R114:R130)</f>
        <v>0</v>
      </c>
      <c r="S113" s="193"/>
      <c r="T113" s="195">
        <f>SUM(T114:T130)</f>
        <v>0</v>
      </c>
      <c r="AR113" s="196" t="s">
        <v>79</v>
      </c>
      <c r="AT113" s="197" t="s">
        <v>70</v>
      </c>
      <c r="AU113" s="197" t="s">
        <v>79</v>
      </c>
      <c r="AY113" s="196" t="s">
        <v>130</v>
      </c>
      <c r="BK113" s="198">
        <f>SUM(BK114:BK130)</f>
        <v>0</v>
      </c>
    </row>
    <row r="114" spans="2:65" s="1" customFormat="1" ht="51" customHeight="1">
      <c r="B114" s="37"/>
      <c r="C114" s="201" t="s">
        <v>244</v>
      </c>
      <c r="D114" s="201" t="s">
        <v>218</v>
      </c>
      <c r="E114" s="202" t="s">
        <v>245</v>
      </c>
      <c r="F114" s="203" t="s">
        <v>246</v>
      </c>
      <c r="G114" s="204" t="s">
        <v>136</v>
      </c>
      <c r="H114" s="205">
        <v>35</v>
      </c>
      <c r="I114" s="206"/>
      <c r="J114" s="207">
        <f>ROUND(I114*H114,2)</f>
        <v>0</v>
      </c>
      <c r="K114" s="203" t="s">
        <v>137</v>
      </c>
      <c r="L114" s="57"/>
      <c r="M114" s="208" t="s">
        <v>21</v>
      </c>
      <c r="N114" s="209" t="s">
        <v>42</v>
      </c>
      <c r="O114" s="38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20" t="s">
        <v>131</v>
      </c>
      <c r="AT114" s="20" t="s">
        <v>218</v>
      </c>
      <c r="AU114" s="20" t="s">
        <v>81</v>
      </c>
      <c r="AY114" s="20" t="s">
        <v>130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0" t="s">
        <v>79</v>
      </c>
      <c r="BK114" s="184">
        <f>ROUND(I114*H114,2)</f>
        <v>0</v>
      </c>
      <c r="BL114" s="20" t="s">
        <v>131</v>
      </c>
      <c r="BM114" s="20" t="s">
        <v>247</v>
      </c>
    </row>
    <row r="115" spans="2:65" s="1" customFormat="1" ht="89.25" customHeight="1">
      <c r="B115" s="37"/>
      <c r="C115" s="201" t="s">
        <v>248</v>
      </c>
      <c r="D115" s="201" t="s">
        <v>218</v>
      </c>
      <c r="E115" s="202" t="s">
        <v>249</v>
      </c>
      <c r="F115" s="203" t="s">
        <v>250</v>
      </c>
      <c r="G115" s="204" t="s">
        <v>136</v>
      </c>
      <c r="H115" s="205">
        <v>35</v>
      </c>
      <c r="I115" s="206"/>
      <c r="J115" s="207">
        <f>ROUND(I115*H115,2)</f>
        <v>0</v>
      </c>
      <c r="K115" s="203" t="s">
        <v>137</v>
      </c>
      <c r="L115" s="57"/>
      <c r="M115" s="208" t="s">
        <v>21</v>
      </c>
      <c r="N115" s="209" t="s">
        <v>42</v>
      </c>
      <c r="O115" s="3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20" t="s">
        <v>131</v>
      </c>
      <c r="AT115" s="20" t="s">
        <v>218</v>
      </c>
      <c r="AU115" s="20" t="s">
        <v>81</v>
      </c>
      <c r="AY115" s="20" t="s">
        <v>130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20" t="s">
        <v>79</v>
      </c>
      <c r="BK115" s="184">
        <f>ROUND(I115*H115,2)</f>
        <v>0</v>
      </c>
      <c r="BL115" s="20" t="s">
        <v>131</v>
      </c>
      <c r="BM115" s="20" t="s">
        <v>251</v>
      </c>
    </row>
    <row r="116" spans="2:65" s="1" customFormat="1" ht="38.25" customHeight="1">
      <c r="B116" s="37"/>
      <c r="C116" s="201" t="s">
        <v>252</v>
      </c>
      <c r="D116" s="201" t="s">
        <v>218</v>
      </c>
      <c r="E116" s="202" t="s">
        <v>253</v>
      </c>
      <c r="F116" s="203" t="s">
        <v>254</v>
      </c>
      <c r="G116" s="204" t="s">
        <v>127</v>
      </c>
      <c r="H116" s="205">
        <v>34</v>
      </c>
      <c r="I116" s="206"/>
      <c r="J116" s="207">
        <f>ROUND(I116*H116,2)</f>
        <v>0</v>
      </c>
      <c r="K116" s="203" t="s">
        <v>137</v>
      </c>
      <c r="L116" s="57"/>
      <c r="M116" s="208" t="s">
        <v>21</v>
      </c>
      <c r="N116" s="209" t="s">
        <v>42</v>
      </c>
      <c r="O116" s="38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20" t="s">
        <v>131</v>
      </c>
      <c r="AT116" s="20" t="s">
        <v>218</v>
      </c>
      <c r="AU116" s="20" t="s">
        <v>81</v>
      </c>
      <c r="AY116" s="20" t="s">
        <v>130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20" t="s">
        <v>79</v>
      </c>
      <c r="BK116" s="184">
        <f>ROUND(I116*H116,2)</f>
        <v>0</v>
      </c>
      <c r="BL116" s="20" t="s">
        <v>131</v>
      </c>
      <c r="BM116" s="20" t="s">
        <v>255</v>
      </c>
    </row>
    <row r="117" spans="2:65" s="1" customFormat="1" ht="27">
      <c r="B117" s="37"/>
      <c r="C117" s="59"/>
      <c r="D117" s="210" t="s">
        <v>256</v>
      </c>
      <c r="E117" s="59"/>
      <c r="F117" s="211" t="s">
        <v>257</v>
      </c>
      <c r="G117" s="59"/>
      <c r="H117" s="59"/>
      <c r="I117" s="159"/>
      <c r="J117" s="59"/>
      <c r="K117" s="59"/>
      <c r="L117" s="57"/>
      <c r="M117" s="212"/>
      <c r="N117" s="38"/>
      <c r="O117" s="38"/>
      <c r="P117" s="38"/>
      <c r="Q117" s="38"/>
      <c r="R117" s="38"/>
      <c r="S117" s="38"/>
      <c r="T117" s="74"/>
      <c r="AT117" s="20" t="s">
        <v>256</v>
      </c>
      <c r="AU117" s="20" t="s">
        <v>81</v>
      </c>
    </row>
    <row r="118" spans="2:65" s="1" customFormat="1" ht="38.25" customHeight="1">
      <c r="B118" s="37"/>
      <c r="C118" s="201" t="s">
        <v>258</v>
      </c>
      <c r="D118" s="201" t="s">
        <v>218</v>
      </c>
      <c r="E118" s="202" t="s">
        <v>259</v>
      </c>
      <c r="F118" s="203" t="s">
        <v>260</v>
      </c>
      <c r="G118" s="204" t="s">
        <v>127</v>
      </c>
      <c r="H118" s="205">
        <v>16</v>
      </c>
      <c r="I118" s="206"/>
      <c r="J118" s="207">
        <f>ROUND(I118*H118,2)</f>
        <v>0</v>
      </c>
      <c r="K118" s="203" t="s">
        <v>128</v>
      </c>
      <c r="L118" s="57"/>
      <c r="M118" s="208" t="s">
        <v>21</v>
      </c>
      <c r="N118" s="209" t="s">
        <v>42</v>
      </c>
      <c r="O118" s="38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20" t="s">
        <v>131</v>
      </c>
      <c r="AT118" s="20" t="s">
        <v>218</v>
      </c>
      <c r="AU118" s="20" t="s">
        <v>81</v>
      </c>
      <c r="AY118" s="20" t="s">
        <v>130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0" t="s">
        <v>79</v>
      </c>
      <c r="BK118" s="184">
        <f>ROUND(I118*H118,2)</f>
        <v>0</v>
      </c>
      <c r="BL118" s="20" t="s">
        <v>131</v>
      </c>
      <c r="BM118" s="20" t="s">
        <v>261</v>
      </c>
    </row>
    <row r="119" spans="2:65" s="1" customFormat="1" ht="40.5">
      <c r="B119" s="37"/>
      <c r="C119" s="59"/>
      <c r="D119" s="210" t="s">
        <v>222</v>
      </c>
      <c r="E119" s="59"/>
      <c r="F119" s="211" t="s">
        <v>262</v>
      </c>
      <c r="G119" s="59"/>
      <c r="H119" s="59"/>
      <c r="I119" s="159"/>
      <c r="J119" s="59"/>
      <c r="K119" s="59"/>
      <c r="L119" s="57"/>
      <c r="M119" s="212"/>
      <c r="N119" s="38"/>
      <c r="O119" s="38"/>
      <c r="P119" s="38"/>
      <c r="Q119" s="38"/>
      <c r="R119" s="38"/>
      <c r="S119" s="38"/>
      <c r="T119" s="74"/>
      <c r="AT119" s="20" t="s">
        <v>222</v>
      </c>
      <c r="AU119" s="20" t="s">
        <v>81</v>
      </c>
    </row>
    <row r="120" spans="2:65" s="1" customFormat="1" ht="89.25" customHeight="1">
      <c r="B120" s="37"/>
      <c r="C120" s="201" t="s">
        <v>263</v>
      </c>
      <c r="D120" s="201" t="s">
        <v>218</v>
      </c>
      <c r="E120" s="202" t="s">
        <v>264</v>
      </c>
      <c r="F120" s="203" t="s">
        <v>265</v>
      </c>
      <c r="G120" s="204" t="s">
        <v>142</v>
      </c>
      <c r="H120" s="205">
        <v>152</v>
      </c>
      <c r="I120" s="206"/>
      <c r="J120" s="207">
        <f>ROUND(I120*H120,2)</f>
        <v>0</v>
      </c>
      <c r="K120" s="203" t="s">
        <v>137</v>
      </c>
      <c r="L120" s="57"/>
      <c r="M120" s="208" t="s">
        <v>21</v>
      </c>
      <c r="N120" s="209" t="s">
        <v>42</v>
      </c>
      <c r="O120" s="3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20" t="s">
        <v>131</v>
      </c>
      <c r="AT120" s="20" t="s">
        <v>218</v>
      </c>
      <c r="AU120" s="20" t="s">
        <v>81</v>
      </c>
      <c r="AY120" s="20" t="s">
        <v>130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20" t="s">
        <v>79</v>
      </c>
      <c r="BK120" s="184">
        <f>ROUND(I120*H120,2)</f>
        <v>0</v>
      </c>
      <c r="BL120" s="20" t="s">
        <v>131</v>
      </c>
      <c r="BM120" s="20" t="s">
        <v>266</v>
      </c>
    </row>
    <row r="121" spans="2:65" s="1" customFormat="1" ht="27">
      <c r="B121" s="37"/>
      <c r="C121" s="59"/>
      <c r="D121" s="210" t="s">
        <v>256</v>
      </c>
      <c r="E121" s="59"/>
      <c r="F121" s="211" t="s">
        <v>267</v>
      </c>
      <c r="G121" s="59"/>
      <c r="H121" s="59"/>
      <c r="I121" s="159"/>
      <c r="J121" s="59"/>
      <c r="K121" s="59"/>
      <c r="L121" s="57"/>
      <c r="M121" s="212"/>
      <c r="N121" s="38"/>
      <c r="O121" s="38"/>
      <c r="P121" s="38"/>
      <c r="Q121" s="38"/>
      <c r="R121" s="38"/>
      <c r="S121" s="38"/>
      <c r="T121" s="74"/>
      <c r="AT121" s="20" t="s">
        <v>256</v>
      </c>
      <c r="AU121" s="20" t="s">
        <v>81</v>
      </c>
    </row>
    <row r="122" spans="2:65" s="1" customFormat="1" ht="38.25" customHeight="1">
      <c r="B122" s="37"/>
      <c r="C122" s="201" t="s">
        <v>268</v>
      </c>
      <c r="D122" s="201" t="s">
        <v>218</v>
      </c>
      <c r="E122" s="202" t="s">
        <v>269</v>
      </c>
      <c r="F122" s="203" t="s">
        <v>270</v>
      </c>
      <c r="G122" s="204" t="s">
        <v>127</v>
      </c>
      <c r="H122" s="205">
        <v>34</v>
      </c>
      <c r="I122" s="206"/>
      <c r="J122" s="207">
        <f>ROUND(I122*H122,2)</f>
        <v>0</v>
      </c>
      <c r="K122" s="203" t="s">
        <v>137</v>
      </c>
      <c r="L122" s="57"/>
      <c r="M122" s="208" t="s">
        <v>21</v>
      </c>
      <c r="N122" s="209" t="s">
        <v>42</v>
      </c>
      <c r="O122" s="38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20" t="s">
        <v>131</v>
      </c>
      <c r="AT122" s="20" t="s">
        <v>218</v>
      </c>
      <c r="AU122" s="20" t="s">
        <v>81</v>
      </c>
      <c r="AY122" s="20" t="s">
        <v>130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0" t="s">
        <v>79</v>
      </c>
      <c r="BK122" s="184">
        <f>ROUND(I122*H122,2)</f>
        <v>0</v>
      </c>
      <c r="BL122" s="20" t="s">
        <v>131</v>
      </c>
      <c r="BM122" s="20" t="s">
        <v>271</v>
      </c>
    </row>
    <row r="123" spans="2:65" s="1" customFormat="1" ht="27">
      <c r="B123" s="37"/>
      <c r="C123" s="59"/>
      <c r="D123" s="210" t="s">
        <v>256</v>
      </c>
      <c r="E123" s="59"/>
      <c r="F123" s="211" t="s">
        <v>272</v>
      </c>
      <c r="G123" s="59"/>
      <c r="H123" s="59"/>
      <c r="I123" s="159"/>
      <c r="J123" s="59"/>
      <c r="K123" s="59"/>
      <c r="L123" s="57"/>
      <c r="M123" s="212"/>
      <c r="N123" s="38"/>
      <c r="O123" s="38"/>
      <c r="P123" s="38"/>
      <c r="Q123" s="38"/>
      <c r="R123" s="38"/>
      <c r="S123" s="38"/>
      <c r="T123" s="74"/>
      <c r="AT123" s="20" t="s">
        <v>256</v>
      </c>
      <c r="AU123" s="20" t="s">
        <v>81</v>
      </c>
    </row>
    <row r="124" spans="2:65" s="1" customFormat="1" ht="51" customHeight="1">
      <c r="B124" s="37"/>
      <c r="C124" s="201" t="s">
        <v>273</v>
      </c>
      <c r="D124" s="201" t="s">
        <v>218</v>
      </c>
      <c r="E124" s="202" t="s">
        <v>274</v>
      </c>
      <c r="F124" s="203" t="s">
        <v>275</v>
      </c>
      <c r="G124" s="204" t="s">
        <v>276</v>
      </c>
      <c r="H124" s="205">
        <v>1</v>
      </c>
      <c r="I124" s="206"/>
      <c r="J124" s="207">
        <f>ROUND(I124*H124,2)</f>
        <v>0</v>
      </c>
      <c r="K124" s="203" t="s">
        <v>137</v>
      </c>
      <c r="L124" s="57"/>
      <c r="M124" s="208" t="s">
        <v>21</v>
      </c>
      <c r="N124" s="209" t="s">
        <v>42</v>
      </c>
      <c r="O124" s="3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20" t="s">
        <v>131</v>
      </c>
      <c r="AT124" s="20" t="s">
        <v>218</v>
      </c>
      <c r="AU124" s="20" t="s">
        <v>81</v>
      </c>
      <c r="AY124" s="20" t="s">
        <v>130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20" t="s">
        <v>79</v>
      </c>
      <c r="BK124" s="184">
        <f>ROUND(I124*H124,2)</f>
        <v>0</v>
      </c>
      <c r="BL124" s="20" t="s">
        <v>131</v>
      </c>
      <c r="BM124" s="20" t="s">
        <v>277</v>
      </c>
    </row>
    <row r="125" spans="2:65" s="1" customFormat="1" ht="27">
      <c r="B125" s="37"/>
      <c r="C125" s="59"/>
      <c r="D125" s="210" t="s">
        <v>256</v>
      </c>
      <c r="E125" s="59"/>
      <c r="F125" s="211" t="s">
        <v>278</v>
      </c>
      <c r="G125" s="59"/>
      <c r="H125" s="59"/>
      <c r="I125" s="159"/>
      <c r="J125" s="59"/>
      <c r="K125" s="59"/>
      <c r="L125" s="57"/>
      <c r="M125" s="212"/>
      <c r="N125" s="38"/>
      <c r="O125" s="38"/>
      <c r="P125" s="38"/>
      <c r="Q125" s="38"/>
      <c r="R125" s="38"/>
      <c r="S125" s="38"/>
      <c r="T125" s="74"/>
      <c r="AT125" s="20" t="s">
        <v>256</v>
      </c>
      <c r="AU125" s="20" t="s">
        <v>81</v>
      </c>
    </row>
    <row r="126" spans="2:65" s="1" customFormat="1" ht="102" customHeight="1">
      <c r="B126" s="37"/>
      <c r="C126" s="201" t="s">
        <v>279</v>
      </c>
      <c r="D126" s="201" t="s">
        <v>218</v>
      </c>
      <c r="E126" s="202" t="s">
        <v>280</v>
      </c>
      <c r="F126" s="203" t="s">
        <v>281</v>
      </c>
      <c r="G126" s="204" t="s">
        <v>276</v>
      </c>
      <c r="H126" s="205">
        <v>1</v>
      </c>
      <c r="I126" s="206"/>
      <c r="J126" s="207">
        <f>ROUND(I126*H126,2)</f>
        <v>0</v>
      </c>
      <c r="K126" s="203" t="s">
        <v>128</v>
      </c>
      <c r="L126" s="57"/>
      <c r="M126" s="208" t="s">
        <v>21</v>
      </c>
      <c r="N126" s="209" t="s">
        <v>42</v>
      </c>
      <c r="O126" s="38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20" t="s">
        <v>131</v>
      </c>
      <c r="AT126" s="20" t="s">
        <v>218</v>
      </c>
      <c r="AU126" s="20" t="s">
        <v>81</v>
      </c>
      <c r="AY126" s="20" t="s">
        <v>130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20" t="s">
        <v>79</v>
      </c>
      <c r="BK126" s="184">
        <f>ROUND(I126*H126,2)</f>
        <v>0</v>
      </c>
      <c r="BL126" s="20" t="s">
        <v>131</v>
      </c>
      <c r="BM126" s="20" t="s">
        <v>282</v>
      </c>
    </row>
    <row r="127" spans="2:65" s="1" customFormat="1" ht="81">
      <c r="B127" s="37"/>
      <c r="C127" s="59"/>
      <c r="D127" s="210" t="s">
        <v>222</v>
      </c>
      <c r="E127" s="59"/>
      <c r="F127" s="211" t="s">
        <v>283</v>
      </c>
      <c r="G127" s="59"/>
      <c r="H127" s="59"/>
      <c r="I127" s="159"/>
      <c r="J127" s="59"/>
      <c r="K127" s="59"/>
      <c r="L127" s="57"/>
      <c r="M127" s="212"/>
      <c r="N127" s="38"/>
      <c r="O127" s="38"/>
      <c r="P127" s="38"/>
      <c r="Q127" s="38"/>
      <c r="R127" s="38"/>
      <c r="S127" s="38"/>
      <c r="T127" s="74"/>
      <c r="AT127" s="20" t="s">
        <v>222</v>
      </c>
      <c r="AU127" s="20" t="s">
        <v>81</v>
      </c>
    </row>
    <row r="128" spans="2:65" s="1" customFormat="1" ht="76.5" customHeight="1">
      <c r="B128" s="37"/>
      <c r="C128" s="201" t="s">
        <v>10</v>
      </c>
      <c r="D128" s="201" t="s">
        <v>218</v>
      </c>
      <c r="E128" s="202" t="s">
        <v>284</v>
      </c>
      <c r="F128" s="203" t="s">
        <v>285</v>
      </c>
      <c r="G128" s="204" t="s">
        <v>286</v>
      </c>
      <c r="H128" s="205">
        <v>34</v>
      </c>
      <c r="I128" s="206"/>
      <c r="J128" s="207">
        <f>ROUND(I128*H128,2)</f>
        <v>0</v>
      </c>
      <c r="K128" s="203" t="s">
        <v>137</v>
      </c>
      <c r="L128" s="57"/>
      <c r="M128" s="208" t="s">
        <v>21</v>
      </c>
      <c r="N128" s="209" t="s">
        <v>42</v>
      </c>
      <c r="O128" s="3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AR128" s="20" t="s">
        <v>131</v>
      </c>
      <c r="AT128" s="20" t="s">
        <v>218</v>
      </c>
      <c r="AU128" s="20" t="s">
        <v>81</v>
      </c>
      <c r="AY128" s="20" t="s">
        <v>130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0" t="s">
        <v>79</v>
      </c>
      <c r="BK128" s="184">
        <f>ROUND(I128*H128,2)</f>
        <v>0</v>
      </c>
      <c r="BL128" s="20" t="s">
        <v>131</v>
      </c>
      <c r="BM128" s="20" t="s">
        <v>287</v>
      </c>
    </row>
    <row r="129" spans="2:65" s="1" customFormat="1" ht="51" customHeight="1">
      <c r="B129" s="37"/>
      <c r="C129" s="201" t="s">
        <v>288</v>
      </c>
      <c r="D129" s="201" t="s">
        <v>218</v>
      </c>
      <c r="E129" s="202" t="s">
        <v>289</v>
      </c>
      <c r="F129" s="203" t="s">
        <v>290</v>
      </c>
      <c r="G129" s="204" t="s">
        <v>291</v>
      </c>
      <c r="H129" s="205">
        <v>60</v>
      </c>
      <c r="I129" s="206"/>
      <c r="J129" s="207">
        <f>ROUND(I129*H129,2)</f>
        <v>0</v>
      </c>
      <c r="K129" s="203" t="s">
        <v>128</v>
      </c>
      <c r="L129" s="57"/>
      <c r="M129" s="208" t="s">
        <v>21</v>
      </c>
      <c r="N129" s="209" t="s">
        <v>42</v>
      </c>
      <c r="O129" s="38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AR129" s="20" t="s">
        <v>131</v>
      </c>
      <c r="AT129" s="20" t="s">
        <v>218</v>
      </c>
      <c r="AU129" s="20" t="s">
        <v>81</v>
      </c>
      <c r="AY129" s="20" t="s">
        <v>130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20" t="s">
        <v>79</v>
      </c>
      <c r="BK129" s="184">
        <f>ROUND(I129*H129,2)</f>
        <v>0</v>
      </c>
      <c r="BL129" s="20" t="s">
        <v>131</v>
      </c>
      <c r="BM129" s="20" t="s">
        <v>292</v>
      </c>
    </row>
    <row r="130" spans="2:65" s="1" customFormat="1" ht="40.5">
      <c r="B130" s="37"/>
      <c r="C130" s="59"/>
      <c r="D130" s="210" t="s">
        <v>222</v>
      </c>
      <c r="E130" s="59"/>
      <c r="F130" s="211" t="s">
        <v>293</v>
      </c>
      <c r="G130" s="59"/>
      <c r="H130" s="59"/>
      <c r="I130" s="159"/>
      <c r="J130" s="59"/>
      <c r="K130" s="59"/>
      <c r="L130" s="57"/>
      <c r="M130" s="212"/>
      <c r="N130" s="38"/>
      <c r="O130" s="38"/>
      <c r="P130" s="38"/>
      <c r="Q130" s="38"/>
      <c r="R130" s="38"/>
      <c r="S130" s="38"/>
      <c r="T130" s="74"/>
      <c r="AT130" s="20" t="s">
        <v>222</v>
      </c>
      <c r="AU130" s="20" t="s">
        <v>81</v>
      </c>
    </row>
    <row r="131" spans="2:65" s="10" customFormat="1" ht="37.35" customHeight="1">
      <c r="B131" s="185"/>
      <c r="C131" s="186"/>
      <c r="D131" s="187" t="s">
        <v>70</v>
      </c>
      <c r="E131" s="188" t="s">
        <v>294</v>
      </c>
      <c r="F131" s="188" t="s">
        <v>295</v>
      </c>
      <c r="G131" s="186"/>
      <c r="H131" s="186"/>
      <c r="I131" s="189"/>
      <c r="J131" s="190">
        <f>BK131</f>
        <v>0</v>
      </c>
      <c r="K131" s="186"/>
      <c r="L131" s="191"/>
      <c r="M131" s="192"/>
      <c r="N131" s="193"/>
      <c r="O131" s="193"/>
      <c r="P131" s="194">
        <f>SUM(P132:P139)</f>
        <v>0</v>
      </c>
      <c r="Q131" s="193"/>
      <c r="R131" s="194">
        <f>SUM(R132:R139)</f>
        <v>0</v>
      </c>
      <c r="S131" s="193"/>
      <c r="T131" s="195">
        <f>SUM(T132:T139)</f>
        <v>0</v>
      </c>
      <c r="AR131" s="196" t="s">
        <v>131</v>
      </c>
      <c r="AT131" s="197" t="s">
        <v>70</v>
      </c>
      <c r="AU131" s="197" t="s">
        <v>71</v>
      </c>
      <c r="AY131" s="196" t="s">
        <v>130</v>
      </c>
      <c r="BK131" s="198">
        <f>SUM(BK132:BK139)</f>
        <v>0</v>
      </c>
    </row>
    <row r="132" spans="2:65" s="1" customFormat="1" ht="127.5" customHeight="1">
      <c r="B132" s="37"/>
      <c r="C132" s="201" t="s">
        <v>296</v>
      </c>
      <c r="D132" s="201" t="s">
        <v>218</v>
      </c>
      <c r="E132" s="202" t="s">
        <v>297</v>
      </c>
      <c r="F132" s="203" t="s">
        <v>298</v>
      </c>
      <c r="G132" s="204" t="s">
        <v>187</v>
      </c>
      <c r="H132" s="205">
        <v>144.5</v>
      </c>
      <c r="I132" s="206"/>
      <c r="J132" s="207">
        <f>ROUND(I132*H132,2)</f>
        <v>0</v>
      </c>
      <c r="K132" s="203" t="s">
        <v>137</v>
      </c>
      <c r="L132" s="57"/>
      <c r="M132" s="208" t="s">
        <v>21</v>
      </c>
      <c r="N132" s="209" t="s">
        <v>42</v>
      </c>
      <c r="O132" s="3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AR132" s="20" t="s">
        <v>299</v>
      </c>
      <c r="AT132" s="20" t="s">
        <v>218</v>
      </c>
      <c r="AU132" s="20" t="s">
        <v>79</v>
      </c>
      <c r="AY132" s="20" t="s">
        <v>130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20" t="s">
        <v>79</v>
      </c>
      <c r="BK132" s="184">
        <f>ROUND(I132*H132,2)</f>
        <v>0</v>
      </c>
      <c r="BL132" s="20" t="s">
        <v>299</v>
      </c>
      <c r="BM132" s="20" t="s">
        <v>300</v>
      </c>
    </row>
    <row r="133" spans="2:65" s="1" customFormat="1" ht="127.5" customHeight="1">
      <c r="B133" s="37"/>
      <c r="C133" s="201" t="s">
        <v>301</v>
      </c>
      <c r="D133" s="201" t="s">
        <v>218</v>
      </c>
      <c r="E133" s="202" t="s">
        <v>302</v>
      </c>
      <c r="F133" s="203" t="s">
        <v>303</v>
      </c>
      <c r="G133" s="204" t="s">
        <v>187</v>
      </c>
      <c r="H133" s="205">
        <v>7.3</v>
      </c>
      <c r="I133" s="206"/>
      <c r="J133" s="207">
        <f>ROUND(I133*H133,2)</f>
        <v>0</v>
      </c>
      <c r="K133" s="203" t="s">
        <v>137</v>
      </c>
      <c r="L133" s="57"/>
      <c r="M133" s="208" t="s">
        <v>21</v>
      </c>
      <c r="N133" s="209" t="s">
        <v>42</v>
      </c>
      <c r="O133" s="3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20" t="s">
        <v>299</v>
      </c>
      <c r="AT133" s="20" t="s">
        <v>218</v>
      </c>
      <c r="AU133" s="20" t="s">
        <v>79</v>
      </c>
      <c r="AY133" s="20" t="s">
        <v>130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0" t="s">
        <v>79</v>
      </c>
      <c r="BK133" s="184">
        <f>ROUND(I133*H133,2)</f>
        <v>0</v>
      </c>
      <c r="BL133" s="20" t="s">
        <v>299</v>
      </c>
      <c r="BM133" s="20" t="s">
        <v>304</v>
      </c>
    </row>
    <row r="134" spans="2:65" s="1" customFormat="1" ht="140.25" customHeight="1">
      <c r="B134" s="37"/>
      <c r="C134" s="201" t="s">
        <v>305</v>
      </c>
      <c r="D134" s="201" t="s">
        <v>218</v>
      </c>
      <c r="E134" s="202" t="s">
        <v>306</v>
      </c>
      <c r="F134" s="203" t="s">
        <v>307</v>
      </c>
      <c r="G134" s="204" t="s">
        <v>187</v>
      </c>
      <c r="H134" s="205">
        <v>50</v>
      </c>
      <c r="I134" s="206"/>
      <c r="J134" s="207">
        <f>ROUND(I134*H134,2)</f>
        <v>0</v>
      </c>
      <c r="K134" s="203" t="s">
        <v>128</v>
      </c>
      <c r="L134" s="57"/>
      <c r="M134" s="208" t="s">
        <v>21</v>
      </c>
      <c r="N134" s="209" t="s">
        <v>42</v>
      </c>
      <c r="O134" s="3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20" t="s">
        <v>299</v>
      </c>
      <c r="AT134" s="20" t="s">
        <v>218</v>
      </c>
      <c r="AU134" s="20" t="s">
        <v>79</v>
      </c>
      <c r="AY134" s="20" t="s">
        <v>130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0" t="s">
        <v>79</v>
      </c>
      <c r="BK134" s="184">
        <f>ROUND(I134*H134,2)</f>
        <v>0</v>
      </c>
      <c r="BL134" s="20" t="s">
        <v>299</v>
      </c>
      <c r="BM134" s="20" t="s">
        <v>308</v>
      </c>
    </row>
    <row r="135" spans="2:65" s="1" customFormat="1" ht="94.5">
      <c r="B135" s="37"/>
      <c r="C135" s="59"/>
      <c r="D135" s="210" t="s">
        <v>222</v>
      </c>
      <c r="E135" s="59"/>
      <c r="F135" s="211" t="s">
        <v>309</v>
      </c>
      <c r="G135" s="59"/>
      <c r="H135" s="59"/>
      <c r="I135" s="159"/>
      <c r="J135" s="59"/>
      <c r="K135" s="59"/>
      <c r="L135" s="57"/>
      <c r="M135" s="212"/>
      <c r="N135" s="38"/>
      <c r="O135" s="38"/>
      <c r="P135" s="38"/>
      <c r="Q135" s="38"/>
      <c r="R135" s="38"/>
      <c r="S135" s="38"/>
      <c r="T135" s="74"/>
      <c r="AT135" s="20" t="s">
        <v>222</v>
      </c>
      <c r="AU135" s="20" t="s">
        <v>79</v>
      </c>
    </row>
    <row r="136" spans="2:65" s="1" customFormat="1" ht="140.25" customHeight="1">
      <c r="B136" s="37"/>
      <c r="C136" s="201" t="s">
        <v>310</v>
      </c>
      <c r="D136" s="201" t="s">
        <v>218</v>
      </c>
      <c r="E136" s="202" t="s">
        <v>311</v>
      </c>
      <c r="F136" s="203" t="s">
        <v>312</v>
      </c>
      <c r="G136" s="204" t="s">
        <v>187</v>
      </c>
      <c r="H136" s="205">
        <v>6</v>
      </c>
      <c r="I136" s="206"/>
      <c r="J136" s="207">
        <f>ROUND(I136*H136,2)</f>
        <v>0</v>
      </c>
      <c r="K136" s="203" t="s">
        <v>128</v>
      </c>
      <c r="L136" s="57"/>
      <c r="M136" s="208" t="s">
        <v>21</v>
      </c>
      <c r="N136" s="209" t="s">
        <v>42</v>
      </c>
      <c r="O136" s="3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AR136" s="20" t="s">
        <v>299</v>
      </c>
      <c r="AT136" s="20" t="s">
        <v>218</v>
      </c>
      <c r="AU136" s="20" t="s">
        <v>79</v>
      </c>
      <c r="AY136" s="20" t="s">
        <v>130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20" t="s">
        <v>79</v>
      </c>
      <c r="BK136" s="184">
        <f>ROUND(I136*H136,2)</f>
        <v>0</v>
      </c>
      <c r="BL136" s="20" t="s">
        <v>299</v>
      </c>
      <c r="BM136" s="20" t="s">
        <v>313</v>
      </c>
    </row>
    <row r="137" spans="2:65" s="1" customFormat="1" ht="94.5">
      <c r="B137" s="37"/>
      <c r="C137" s="59"/>
      <c r="D137" s="210" t="s">
        <v>222</v>
      </c>
      <c r="E137" s="59"/>
      <c r="F137" s="211" t="s">
        <v>309</v>
      </c>
      <c r="G137" s="59"/>
      <c r="H137" s="59"/>
      <c r="I137" s="159"/>
      <c r="J137" s="59"/>
      <c r="K137" s="59"/>
      <c r="L137" s="57"/>
      <c r="M137" s="212"/>
      <c r="N137" s="38"/>
      <c r="O137" s="38"/>
      <c r="P137" s="38"/>
      <c r="Q137" s="38"/>
      <c r="R137" s="38"/>
      <c r="S137" s="38"/>
      <c r="T137" s="74"/>
      <c r="AT137" s="20" t="s">
        <v>222</v>
      </c>
      <c r="AU137" s="20" t="s">
        <v>79</v>
      </c>
    </row>
    <row r="138" spans="2:65" s="1" customFormat="1" ht="25.5" customHeight="1">
      <c r="B138" s="37"/>
      <c r="C138" s="201" t="s">
        <v>314</v>
      </c>
      <c r="D138" s="201" t="s">
        <v>218</v>
      </c>
      <c r="E138" s="202" t="s">
        <v>315</v>
      </c>
      <c r="F138" s="203" t="s">
        <v>316</v>
      </c>
      <c r="G138" s="204" t="s">
        <v>187</v>
      </c>
      <c r="H138" s="205">
        <v>60</v>
      </c>
      <c r="I138" s="206"/>
      <c r="J138" s="207">
        <f>ROUND(I138*H138,2)</f>
        <v>0</v>
      </c>
      <c r="K138" s="203" t="s">
        <v>137</v>
      </c>
      <c r="L138" s="57"/>
      <c r="M138" s="208" t="s">
        <v>21</v>
      </c>
      <c r="N138" s="209" t="s">
        <v>42</v>
      </c>
      <c r="O138" s="3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20" t="s">
        <v>299</v>
      </c>
      <c r="AT138" s="20" t="s">
        <v>218</v>
      </c>
      <c r="AU138" s="20" t="s">
        <v>79</v>
      </c>
      <c r="AY138" s="20" t="s">
        <v>130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0" t="s">
        <v>79</v>
      </c>
      <c r="BK138" s="184">
        <f>ROUND(I138*H138,2)</f>
        <v>0</v>
      </c>
      <c r="BL138" s="20" t="s">
        <v>299</v>
      </c>
      <c r="BM138" s="20" t="s">
        <v>317</v>
      </c>
    </row>
    <row r="139" spans="2:65" s="1" customFormat="1" ht="25.5" customHeight="1">
      <c r="B139" s="37"/>
      <c r="C139" s="201" t="s">
        <v>318</v>
      </c>
      <c r="D139" s="201" t="s">
        <v>218</v>
      </c>
      <c r="E139" s="202" t="s">
        <v>319</v>
      </c>
      <c r="F139" s="203" t="s">
        <v>320</v>
      </c>
      <c r="G139" s="204" t="s">
        <v>187</v>
      </c>
      <c r="H139" s="205">
        <v>18.5</v>
      </c>
      <c r="I139" s="206"/>
      <c r="J139" s="207">
        <f>ROUND(I139*H139,2)</f>
        <v>0</v>
      </c>
      <c r="K139" s="203" t="s">
        <v>137</v>
      </c>
      <c r="L139" s="57"/>
      <c r="M139" s="208" t="s">
        <v>21</v>
      </c>
      <c r="N139" s="213" t="s">
        <v>42</v>
      </c>
      <c r="O139" s="21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AR139" s="20" t="s">
        <v>299</v>
      </c>
      <c r="AT139" s="20" t="s">
        <v>218</v>
      </c>
      <c r="AU139" s="20" t="s">
        <v>79</v>
      </c>
      <c r="AY139" s="20" t="s">
        <v>130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20" t="s">
        <v>79</v>
      </c>
      <c r="BK139" s="184">
        <f>ROUND(I139*H139,2)</f>
        <v>0</v>
      </c>
      <c r="BL139" s="20" t="s">
        <v>299</v>
      </c>
      <c r="BM139" s="20" t="s">
        <v>321</v>
      </c>
    </row>
    <row r="140" spans="2:65" s="1" customFormat="1" ht="6.95" customHeight="1">
      <c r="B140" s="52"/>
      <c r="C140" s="53"/>
      <c r="D140" s="53"/>
      <c r="E140" s="53"/>
      <c r="F140" s="53"/>
      <c r="G140" s="53"/>
      <c r="H140" s="53"/>
      <c r="I140" s="135"/>
      <c r="J140" s="53"/>
      <c r="K140" s="53"/>
      <c r="L140" s="57"/>
    </row>
  </sheetData>
  <sheetProtection algorithmName="SHA-512" hashValue="NRquP4HF7+DlcUGhJr6RqO8JxBiS7cOafYQruG0yBR/gkNPqwjJcbUNOznU9VvbekjdUlaMLDFcWhfCdgB/HhA==" saltValue="IWk9DJxK6hROdCyysq+kRJxEd4hL/epUm997BNCxCevpfWdjYNP8pt2FRq4qv2GEdODSBIbcP1aXabx0yKi9BQ==" spinCount="100000" sheet="1" objects="1" scenarios="1" formatColumns="0" formatRows="0" autoFilter="0"/>
  <autoFilter ref="C79:K139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93</v>
      </c>
      <c r="G1" s="343" t="s">
        <v>94</v>
      </c>
      <c r="H1" s="343"/>
      <c r="I1" s="111"/>
      <c r="J1" s="110" t="s">
        <v>95</v>
      </c>
      <c r="K1" s="109" t="s">
        <v>96</v>
      </c>
      <c r="L1" s="110" t="s">
        <v>97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85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98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zakázky'!K6</f>
        <v>Oprava KB spádoviště Česká Třebová st. 01</v>
      </c>
      <c r="F7" s="336"/>
      <c r="G7" s="336"/>
      <c r="H7" s="336"/>
      <c r="I7" s="113"/>
      <c r="J7" s="25"/>
      <c r="K7" s="27"/>
    </row>
    <row r="8" spans="1:70" s="1" customFormat="1">
      <c r="B8" s="37"/>
      <c r="C8" s="38"/>
      <c r="D8" s="33" t="s">
        <v>99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322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23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15" t="s">
        <v>26</v>
      </c>
      <c r="J12" s="116" t="str">
        <f>'Rekapitulace zakázky'!AN8</f>
        <v>14. 6. 2018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5" t="s">
        <v>29</v>
      </c>
      <c r="J14" s="31" t="s">
        <v>21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29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29</v>
      </c>
      <c r="J20" s="31" t="s">
        <v>21</v>
      </c>
      <c r="K20" s="41"/>
    </row>
    <row r="21" spans="2:11" s="1" customFormat="1" ht="18" customHeight="1">
      <c r="B21" s="37"/>
      <c r="C21" s="38"/>
      <c r="D21" s="38"/>
      <c r="E21" s="31" t="s">
        <v>30</v>
      </c>
      <c r="F21" s="38"/>
      <c r="G21" s="38"/>
      <c r="H21" s="38"/>
      <c r="I21" s="115" t="s">
        <v>31</v>
      </c>
      <c r="J21" s="31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37</v>
      </c>
      <c r="E27" s="38"/>
      <c r="F27" s="38"/>
      <c r="G27" s="38"/>
      <c r="H27" s="38"/>
      <c r="I27" s="114"/>
      <c r="J27" s="124">
        <f>ROUND(J77,2)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25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26">
        <f>ROUND(SUM(BE77:BE108), 2)</f>
        <v>0</v>
      </c>
      <c r="G30" s="38"/>
      <c r="H30" s="38"/>
      <c r="I30" s="127">
        <v>0.21</v>
      </c>
      <c r="J30" s="126">
        <f>ROUND(ROUND((SUM(BE77:BE108)),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26">
        <f>ROUND(SUM(BF77:BF108), 2)</f>
        <v>0</v>
      </c>
      <c r="G31" s="38"/>
      <c r="H31" s="38"/>
      <c r="I31" s="127">
        <v>0.15</v>
      </c>
      <c r="J31" s="126">
        <f>ROUND(ROUND((SUM(BF77:BF108)),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26">
        <f>ROUND(SUM(BG77:BG108),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26">
        <f>ROUND(SUM(BH77:BH108),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26">
        <f>ROUND(SUM(BI77:BI108),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47</v>
      </c>
      <c r="E36" s="75"/>
      <c r="F36" s="75"/>
      <c r="G36" s="130" t="s">
        <v>48</v>
      </c>
      <c r="H36" s="131" t="s">
        <v>49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101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Oprava KB spádoviště Česká Třebová st. 01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99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64018xxxx_2 - PS01 - SSZT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>Česká Třebová Sp 015</v>
      </c>
      <c r="G49" s="38"/>
      <c r="H49" s="38"/>
      <c r="I49" s="115" t="s">
        <v>26</v>
      </c>
      <c r="J49" s="116" t="str">
        <f>IF(J12="","",J12)</f>
        <v>14. 6. 2018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28</v>
      </c>
      <c r="D51" s="38"/>
      <c r="E51" s="38"/>
      <c r="F51" s="31" t="str">
        <f>E15</f>
        <v xml:space="preserve"> 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102</v>
      </c>
      <c r="D54" s="128"/>
      <c r="E54" s="128"/>
      <c r="F54" s="128"/>
      <c r="G54" s="128"/>
      <c r="H54" s="128"/>
      <c r="I54" s="141"/>
      <c r="J54" s="142" t="s">
        <v>103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104</v>
      </c>
      <c r="D56" s="38"/>
      <c r="E56" s="38"/>
      <c r="F56" s="38"/>
      <c r="G56" s="38"/>
      <c r="H56" s="38"/>
      <c r="I56" s="114"/>
      <c r="J56" s="124">
        <f>J77</f>
        <v>0</v>
      </c>
      <c r="K56" s="41"/>
      <c r="AU56" s="20" t="s">
        <v>105</v>
      </c>
    </row>
    <row r="57" spans="2:47" s="7" customFormat="1" ht="24.95" customHeight="1">
      <c r="B57" s="145"/>
      <c r="C57" s="146"/>
      <c r="D57" s="147" t="s">
        <v>109</v>
      </c>
      <c r="E57" s="148"/>
      <c r="F57" s="148"/>
      <c r="G57" s="148"/>
      <c r="H57" s="148"/>
      <c r="I57" s="149"/>
      <c r="J57" s="150">
        <f>J78</f>
        <v>0</v>
      </c>
      <c r="K57" s="151"/>
    </row>
    <row r="58" spans="2:47" s="1" customFormat="1" ht="21.75" customHeight="1">
      <c r="B58" s="37"/>
      <c r="C58" s="38"/>
      <c r="D58" s="38"/>
      <c r="E58" s="38"/>
      <c r="F58" s="38"/>
      <c r="G58" s="38"/>
      <c r="H58" s="38"/>
      <c r="I58" s="114"/>
      <c r="J58" s="38"/>
      <c r="K58" s="41"/>
    </row>
    <row r="59" spans="2:47" s="1" customFormat="1" ht="6.95" customHeight="1">
      <c r="B59" s="52"/>
      <c r="C59" s="53"/>
      <c r="D59" s="53"/>
      <c r="E59" s="53"/>
      <c r="F59" s="53"/>
      <c r="G59" s="53"/>
      <c r="H59" s="53"/>
      <c r="I59" s="135"/>
      <c r="J59" s="53"/>
      <c r="K59" s="5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6"/>
      <c r="L63" s="57"/>
    </row>
    <row r="64" spans="2:47" s="1" customFormat="1" ht="36.950000000000003" customHeight="1">
      <c r="B64" s="37"/>
      <c r="C64" s="58" t="s">
        <v>110</v>
      </c>
      <c r="D64" s="59"/>
      <c r="E64" s="59"/>
      <c r="F64" s="59"/>
      <c r="G64" s="59"/>
      <c r="H64" s="59"/>
      <c r="I64" s="159"/>
      <c r="J64" s="59"/>
      <c r="K64" s="59"/>
      <c r="L64" s="57"/>
    </row>
    <row r="65" spans="2:65" s="1" customFormat="1" ht="6.95" customHeight="1">
      <c r="B65" s="37"/>
      <c r="C65" s="59"/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14.45" customHeight="1">
      <c r="B66" s="37"/>
      <c r="C66" s="61" t="s">
        <v>18</v>
      </c>
      <c r="D66" s="59"/>
      <c r="E66" s="59"/>
      <c r="F66" s="59"/>
      <c r="G66" s="59"/>
      <c r="H66" s="59"/>
      <c r="I66" s="159"/>
      <c r="J66" s="59"/>
      <c r="K66" s="59"/>
      <c r="L66" s="57"/>
    </row>
    <row r="67" spans="2:65" s="1" customFormat="1" ht="16.5" customHeight="1">
      <c r="B67" s="37"/>
      <c r="C67" s="59"/>
      <c r="D67" s="59"/>
      <c r="E67" s="340" t="str">
        <f>E7</f>
        <v>Oprava KB spádoviště Česká Třebová st. 01</v>
      </c>
      <c r="F67" s="341"/>
      <c r="G67" s="341"/>
      <c r="H67" s="341"/>
      <c r="I67" s="159"/>
      <c r="J67" s="59"/>
      <c r="K67" s="59"/>
      <c r="L67" s="57"/>
    </row>
    <row r="68" spans="2:65" s="1" customFormat="1" ht="14.45" customHeight="1">
      <c r="B68" s="37"/>
      <c r="C68" s="61" t="s">
        <v>99</v>
      </c>
      <c r="D68" s="59"/>
      <c r="E68" s="59"/>
      <c r="F68" s="59"/>
      <c r="G68" s="59"/>
      <c r="H68" s="59"/>
      <c r="I68" s="159"/>
      <c r="J68" s="59"/>
      <c r="K68" s="59"/>
      <c r="L68" s="57"/>
    </row>
    <row r="69" spans="2:65" s="1" customFormat="1" ht="17.25" customHeight="1">
      <c r="B69" s="37"/>
      <c r="C69" s="59"/>
      <c r="D69" s="59"/>
      <c r="E69" s="315" t="str">
        <f>E9</f>
        <v>64018xxxx_2 - PS01 - SSZT</v>
      </c>
      <c r="F69" s="342"/>
      <c r="G69" s="342"/>
      <c r="H69" s="342"/>
      <c r="I69" s="159"/>
      <c r="J69" s="59"/>
      <c r="K69" s="59"/>
      <c r="L69" s="57"/>
    </row>
    <row r="70" spans="2:65" s="1" customFormat="1" ht="6.95" customHeight="1">
      <c r="B70" s="37"/>
      <c r="C70" s="59"/>
      <c r="D70" s="59"/>
      <c r="E70" s="59"/>
      <c r="F70" s="59"/>
      <c r="G70" s="59"/>
      <c r="H70" s="59"/>
      <c r="I70" s="159"/>
      <c r="J70" s="59"/>
      <c r="K70" s="59"/>
      <c r="L70" s="57"/>
    </row>
    <row r="71" spans="2:65" s="1" customFormat="1" ht="18" customHeight="1">
      <c r="B71" s="37"/>
      <c r="C71" s="61" t="s">
        <v>24</v>
      </c>
      <c r="D71" s="59"/>
      <c r="E71" s="59"/>
      <c r="F71" s="160" t="str">
        <f>F12</f>
        <v>Česká Třebová Sp 015</v>
      </c>
      <c r="G71" s="59"/>
      <c r="H71" s="59"/>
      <c r="I71" s="161" t="s">
        <v>26</v>
      </c>
      <c r="J71" s="69" t="str">
        <f>IF(J12="","",J12)</f>
        <v>14. 6. 2018</v>
      </c>
      <c r="K71" s="59"/>
      <c r="L71" s="57"/>
    </row>
    <row r="72" spans="2:65" s="1" customFormat="1" ht="6.95" customHeight="1">
      <c r="B72" s="37"/>
      <c r="C72" s="59"/>
      <c r="D72" s="59"/>
      <c r="E72" s="59"/>
      <c r="F72" s="59"/>
      <c r="G72" s="59"/>
      <c r="H72" s="59"/>
      <c r="I72" s="159"/>
      <c r="J72" s="59"/>
      <c r="K72" s="59"/>
      <c r="L72" s="57"/>
    </row>
    <row r="73" spans="2:65" s="1" customFormat="1">
      <c r="B73" s="37"/>
      <c r="C73" s="61" t="s">
        <v>28</v>
      </c>
      <c r="D73" s="59"/>
      <c r="E73" s="59"/>
      <c r="F73" s="160" t="str">
        <f>E15</f>
        <v xml:space="preserve"> </v>
      </c>
      <c r="G73" s="59"/>
      <c r="H73" s="59"/>
      <c r="I73" s="161" t="s">
        <v>34</v>
      </c>
      <c r="J73" s="160" t="str">
        <f>E21</f>
        <v xml:space="preserve"> </v>
      </c>
      <c r="K73" s="59"/>
      <c r="L73" s="57"/>
    </row>
    <row r="74" spans="2:65" s="1" customFormat="1" ht="14.45" customHeight="1">
      <c r="B74" s="37"/>
      <c r="C74" s="61" t="s">
        <v>32</v>
      </c>
      <c r="D74" s="59"/>
      <c r="E74" s="59"/>
      <c r="F74" s="160" t="str">
        <f>IF(E18="","",E18)</f>
        <v/>
      </c>
      <c r="G74" s="59"/>
      <c r="H74" s="59"/>
      <c r="I74" s="159"/>
      <c r="J74" s="59"/>
      <c r="K74" s="59"/>
      <c r="L74" s="57"/>
    </row>
    <row r="75" spans="2:65" s="1" customFormat="1" ht="10.35" customHeight="1">
      <c r="B75" s="37"/>
      <c r="C75" s="59"/>
      <c r="D75" s="59"/>
      <c r="E75" s="59"/>
      <c r="F75" s="59"/>
      <c r="G75" s="59"/>
      <c r="H75" s="59"/>
      <c r="I75" s="159"/>
      <c r="J75" s="59"/>
      <c r="K75" s="59"/>
      <c r="L75" s="57"/>
    </row>
    <row r="76" spans="2:65" s="9" customFormat="1" ht="29.25" customHeight="1">
      <c r="B76" s="162"/>
      <c r="C76" s="163" t="s">
        <v>111</v>
      </c>
      <c r="D76" s="164" t="s">
        <v>56</v>
      </c>
      <c r="E76" s="164" t="s">
        <v>52</v>
      </c>
      <c r="F76" s="164" t="s">
        <v>112</v>
      </c>
      <c r="G76" s="164" t="s">
        <v>113</v>
      </c>
      <c r="H76" s="164" t="s">
        <v>114</v>
      </c>
      <c r="I76" s="165" t="s">
        <v>115</v>
      </c>
      <c r="J76" s="164" t="s">
        <v>103</v>
      </c>
      <c r="K76" s="166" t="s">
        <v>116</v>
      </c>
      <c r="L76" s="167"/>
      <c r="M76" s="77" t="s">
        <v>117</v>
      </c>
      <c r="N76" s="78" t="s">
        <v>41</v>
      </c>
      <c r="O76" s="78" t="s">
        <v>118</v>
      </c>
      <c r="P76" s="78" t="s">
        <v>119</v>
      </c>
      <c r="Q76" s="78" t="s">
        <v>120</v>
      </c>
      <c r="R76" s="78" t="s">
        <v>121</v>
      </c>
      <c r="S76" s="78" t="s">
        <v>122</v>
      </c>
      <c r="T76" s="79" t="s">
        <v>123</v>
      </c>
    </row>
    <row r="77" spans="2:65" s="1" customFormat="1" ht="29.25" customHeight="1">
      <c r="B77" s="37"/>
      <c r="C77" s="83" t="s">
        <v>104</v>
      </c>
      <c r="D77" s="59"/>
      <c r="E77" s="59"/>
      <c r="F77" s="59"/>
      <c r="G77" s="59"/>
      <c r="H77" s="59"/>
      <c r="I77" s="159"/>
      <c r="J77" s="168">
        <f>BK77</f>
        <v>0</v>
      </c>
      <c r="K77" s="59"/>
      <c r="L77" s="57"/>
      <c r="M77" s="80"/>
      <c r="N77" s="81"/>
      <c r="O77" s="81"/>
      <c r="P77" s="169">
        <f>P78</f>
        <v>0</v>
      </c>
      <c r="Q77" s="81"/>
      <c r="R77" s="169">
        <f>R78</f>
        <v>0</v>
      </c>
      <c r="S77" s="81"/>
      <c r="T77" s="170">
        <f>T78</f>
        <v>0</v>
      </c>
      <c r="AT77" s="20" t="s">
        <v>70</v>
      </c>
      <c r="AU77" s="20" t="s">
        <v>105</v>
      </c>
      <c r="BK77" s="171">
        <f>BK78</f>
        <v>0</v>
      </c>
    </row>
    <row r="78" spans="2:65" s="10" customFormat="1" ht="37.35" customHeight="1">
      <c r="B78" s="185"/>
      <c r="C78" s="186"/>
      <c r="D78" s="187" t="s">
        <v>70</v>
      </c>
      <c r="E78" s="188" t="s">
        <v>294</v>
      </c>
      <c r="F78" s="188" t="s">
        <v>295</v>
      </c>
      <c r="G78" s="186"/>
      <c r="H78" s="186"/>
      <c r="I78" s="189"/>
      <c r="J78" s="190">
        <f>BK78</f>
        <v>0</v>
      </c>
      <c r="K78" s="186"/>
      <c r="L78" s="191"/>
      <c r="M78" s="192"/>
      <c r="N78" s="193"/>
      <c r="O78" s="193"/>
      <c r="P78" s="194">
        <f>SUM(P79:P108)</f>
        <v>0</v>
      </c>
      <c r="Q78" s="193"/>
      <c r="R78" s="194">
        <f>SUM(R79:R108)</f>
        <v>0</v>
      </c>
      <c r="S78" s="193"/>
      <c r="T78" s="195">
        <f>SUM(T79:T108)</f>
        <v>0</v>
      </c>
      <c r="AR78" s="196" t="s">
        <v>131</v>
      </c>
      <c r="AT78" s="197" t="s">
        <v>70</v>
      </c>
      <c r="AU78" s="197" t="s">
        <v>71</v>
      </c>
      <c r="AY78" s="196" t="s">
        <v>130</v>
      </c>
      <c r="BK78" s="198">
        <f>SUM(BK79:BK108)</f>
        <v>0</v>
      </c>
    </row>
    <row r="79" spans="2:65" s="1" customFormat="1" ht="76.5" customHeight="1">
      <c r="B79" s="37"/>
      <c r="C79" s="201" t="s">
        <v>152</v>
      </c>
      <c r="D79" s="201" t="s">
        <v>218</v>
      </c>
      <c r="E79" s="202" t="s">
        <v>323</v>
      </c>
      <c r="F79" s="203" t="s">
        <v>324</v>
      </c>
      <c r="G79" s="204" t="s">
        <v>127</v>
      </c>
      <c r="H79" s="205">
        <v>1</v>
      </c>
      <c r="I79" s="206"/>
      <c r="J79" s="207">
        <f t="shared" ref="J79:J107" si="0">ROUND(I79*H79,2)</f>
        <v>0</v>
      </c>
      <c r="K79" s="203" t="s">
        <v>128</v>
      </c>
      <c r="L79" s="57"/>
      <c r="M79" s="208" t="s">
        <v>21</v>
      </c>
      <c r="N79" s="209" t="s">
        <v>42</v>
      </c>
      <c r="O79" s="38"/>
      <c r="P79" s="182">
        <f t="shared" ref="P79:P107" si="1">O79*H79</f>
        <v>0</v>
      </c>
      <c r="Q79" s="182">
        <v>0</v>
      </c>
      <c r="R79" s="182">
        <f t="shared" ref="R79:R107" si="2">Q79*H79</f>
        <v>0</v>
      </c>
      <c r="S79" s="182">
        <v>0</v>
      </c>
      <c r="T79" s="183">
        <f t="shared" ref="T79:T107" si="3">S79*H79</f>
        <v>0</v>
      </c>
      <c r="AR79" s="20" t="s">
        <v>79</v>
      </c>
      <c r="AT79" s="20" t="s">
        <v>218</v>
      </c>
      <c r="AU79" s="20" t="s">
        <v>79</v>
      </c>
      <c r="AY79" s="20" t="s">
        <v>130</v>
      </c>
      <c r="BE79" s="184">
        <f t="shared" ref="BE79:BE107" si="4">IF(N79="základní",J79,0)</f>
        <v>0</v>
      </c>
      <c r="BF79" s="184">
        <f t="shared" ref="BF79:BF107" si="5">IF(N79="snížená",J79,0)</f>
        <v>0</v>
      </c>
      <c r="BG79" s="184">
        <f t="shared" ref="BG79:BG107" si="6">IF(N79="zákl. přenesená",J79,0)</f>
        <v>0</v>
      </c>
      <c r="BH79" s="184">
        <f t="shared" ref="BH79:BH107" si="7">IF(N79="sníž. přenesená",J79,0)</f>
        <v>0</v>
      </c>
      <c r="BI79" s="184">
        <f t="shared" ref="BI79:BI107" si="8">IF(N79="nulová",J79,0)</f>
        <v>0</v>
      </c>
      <c r="BJ79" s="20" t="s">
        <v>79</v>
      </c>
      <c r="BK79" s="184">
        <f t="shared" ref="BK79:BK107" si="9">ROUND(I79*H79,2)</f>
        <v>0</v>
      </c>
      <c r="BL79" s="20" t="s">
        <v>79</v>
      </c>
      <c r="BM79" s="20" t="s">
        <v>325</v>
      </c>
    </row>
    <row r="80" spans="2:65" s="1" customFormat="1" ht="76.5" customHeight="1">
      <c r="B80" s="37"/>
      <c r="C80" s="201" t="s">
        <v>156</v>
      </c>
      <c r="D80" s="201" t="s">
        <v>218</v>
      </c>
      <c r="E80" s="202" t="s">
        <v>326</v>
      </c>
      <c r="F80" s="203" t="s">
        <v>327</v>
      </c>
      <c r="G80" s="204" t="s">
        <v>127</v>
      </c>
      <c r="H80" s="205">
        <v>1</v>
      </c>
      <c r="I80" s="206"/>
      <c r="J80" s="207">
        <f t="shared" si="0"/>
        <v>0</v>
      </c>
      <c r="K80" s="203" t="s">
        <v>128</v>
      </c>
      <c r="L80" s="57"/>
      <c r="M80" s="208" t="s">
        <v>21</v>
      </c>
      <c r="N80" s="209" t="s">
        <v>42</v>
      </c>
      <c r="O80" s="38"/>
      <c r="P80" s="182">
        <f t="shared" si="1"/>
        <v>0</v>
      </c>
      <c r="Q80" s="182">
        <v>0</v>
      </c>
      <c r="R80" s="182">
        <f t="shared" si="2"/>
        <v>0</v>
      </c>
      <c r="S80" s="182">
        <v>0</v>
      </c>
      <c r="T80" s="183">
        <f t="shared" si="3"/>
        <v>0</v>
      </c>
      <c r="AR80" s="20" t="s">
        <v>79</v>
      </c>
      <c r="AT80" s="20" t="s">
        <v>218</v>
      </c>
      <c r="AU80" s="20" t="s">
        <v>79</v>
      </c>
      <c r="AY80" s="20" t="s">
        <v>130</v>
      </c>
      <c r="BE80" s="184">
        <f t="shared" si="4"/>
        <v>0</v>
      </c>
      <c r="BF80" s="184">
        <f t="shared" si="5"/>
        <v>0</v>
      </c>
      <c r="BG80" s="184">
        <f t="shared" si="6"/>
        <v>0</v>
      </c>
      <c r="BH80" s="184">
        <f t="shared" si="7"/>
        <v>0</v>
      </c>
      <c r="BI80" s="184">
        <f t="shared" si="8"/>
        <v>0</v>
      </c>
      <c r="BJ80" s="20" t="s">
        <v>79</v>
      </c>
      <c r="BK80" s="184">
        <f t="shared" si="9"/>
        <v>0</v>
      </c>
      <c r="BL80" s="20" t="s">
        <v>79</v>
      </c>
      <c r="BM80" s="20" t="s">
        <v>328</v>
      </c>
    </row>
    <row r="81" spans="2:65" s="1" customFormat="1" ht="63.75" customHeight="1">
      <c r="B81" s="37"/>
      <c r="C81" s="201" t="s">
        <v>189</v>
      </c>
      <c r="D81" s="201" t="s">
        <v>218</v>
      </c>
      <c r="E81" s="202" t="s">
        <v>329</v>
      </c>
      <c r="F81" s="203" t="s">
        <v>330</v>
      </c>
      <c r="G81" s="204" t="s">
        <v>127</v>
      </c>
      <c r="H81" s="205">
        <v>4</v>
      </c>
      <c r="I81" s="206"/>
      <c r="J81" s="207">
        <f t="shared" si="0"/>
        <v>0</v>
      </c>
      <c r="K81" s="203" t="s">
        <v>128</v>
      </c>
      <c r="L81" s="57"/>
      <c r="M81" s="208" t="s">
        <v>21</v>
      </c>
      <c r="N81" s="209" t="s">
        <v>42</v>
      </c>
      <c r="O81" s="38"/>
      <c r="P81" s="182">
        <f t="shared" si="1"/>
        <v>0</v>
      </c>
      <c r="Q81" s="182">
        <v>0</v>
      </c>
      <c r="R81" s="182">
        <f t="shared" si="2"/>
        <v>0</v>
      </c>
      <c r="S81" s="182">
        <v>0</v>
      </c>
      <c r="T81" s="183">
        <f t="shared" si="3"/>
        <v>0</v>
      </c>
      <c r="AR81" s="20" t="s">
        <v>79</v>
      </c>
      <c r="AT81" s="20" t="s">
        <v>218</v>
      </c>
      <c r="AU81" s="20" t="s">
        <v>79</v>
      </c>
      <c r="AY81" s="20" t="s">
        <v>130</v>
      </c>
      <c r="BE81" s="184">
        <f t="shared" si="4"/>
        <v>0</v>
      </c>
      <c r="BF81" s="184">
        <f t="shared" si="5"/>
        <v>0</v>
      </c>
      <c r="BG81" s="184">
        <f t="shared" si="6"/>
        <v>0</v>
      </c>
      <c r="BH81" s="184">
        <f t="shared" si="7"/>
        <v>0</v>
      </c>
      <c r="BI81" s="184">
        <f t="shared" si="8"/>
        <v>0</v>
      </c>
      <c r="BJ81" s="20" t="s">
        <v>79</v>
      </c>
      <c r="BK81" s="184">
        <f t="shared" si="9"/>
        <v>0</v>
      </c>
      <c r="BL81" s="20" t="s">
        <v>79</v>
      </c>
      <c r="BM81" s="20" t="s">
        <v>331</v>
      </c>
    </row>
    <row r="82" spans="2:65" s="1" customFormat="1" ht="25.5" customHeight="1">
      <c r="B82" s="37"/>
      <c r="C82" s="201" t="s">
        <v>148</v>
      </c>
      <c r="D82" s="201" t="s">
        <v>218</v>
      </c>
      <c r="E82" s="202" t="s">
        <v>332</v>
      </c>
      <c r="F82" s="203" t="s">
        <v>333</v>
      </c>
      <c r="G82" s="204" t="s">
        <v>334</v>
      </c>
      <c r="H82" s="205">
        <v>60</v>
      </c>
      <c r="I82" s="206"/>
      <c r="J82" s="207">
        <f t="shared" si="0"/>
        <v>0</v>
      </c>
      <c r="K82" s="203" t="s">
        <v>128</v>
      </c>
      <c r="L82" s="57"/>
      <c r="M82" s="208" t="s">
        <v>21</v>
      </c>
      <c r="N82" s="209" t="s">
        <v>42</v>
      </c>
      <c r="O82" s="38"/>
      <c r="P82" s="182">
        <f t="shared" si="1"/>
        <v>0</v>
      </c>
      <c r="Q82" s="182">
        <v>0</v>
      </c>
      <c r="R82" s="182">
        <f t="shared" si="2"/>
        <v>0</v>
      </c>
      <c r="S82" s="182">
        <v>0</v>
      </c>
      <c r="T82" s="183">
        <f t="shared" si="3"/>
        <v>0</v>
      </c>
      <c r="AR82" s="20" t="s">
        <v>79</v>
      </c>
      <c r="AT82" s="20" t="s">
        <v>218</v>
      </c>
      <c r="AU82" s="20" t="s">
        <v>79</v>
      </c>
      <c r="AY82" s="20" t="s">
        <v>130</v>
      </c>
      <c r="BE82" s="184">
        <f t="shared" si="4"/>
        <v>0</v>
      </c>
      <c r="BF82" s="184">
        <f t="shared" si="5"/>
        <v>0</v>
      </c>
      <c r="BG82" s="184">
        <f t="shared" si="6"/>
        <v>0</v>
      </c>
      <c r="BH82" s="184">
        <f t="shared" si="7"/>
        <v>0</v>
      </c>
      <c r="BI82" s="184">
        <f t="shared" si="8"/>
        <v>0</v>
      </c>
      <c r="BJ82" s="20" t="s">
        <v>79</v>
      </c>
      <c r="BK82" s="184">
        <f t="shared" si="9"/>
        <v>0</v>
      </c>
      <c r="BL82" s="20" t="s">
        <v>79</v>
      </c>
      <c r="BM82" s="20" t="s">
        <v>335</v>
      </c>
    </row>
    <row r="83" spans="2:65" s="1" customFormat="1" ht="25.5" customHeight="1">
      <c r="B83" s="37"/>
      <c r="C83" s="201" t="s">
        <v>217</v>
      </c>
      <c r="D83" s="201" t="s">
        <v>218</v>
      </c>
      <c r="E83" s="202" t="s">
        <v>336</v>
      </c>
      <c r="F83" s="203" t="s">
        <v>337</v>
      </c>
      <c r="G83" s="204" t="s">
        <v>334</v>
      </c>
      <c r="H83" s="205">
        <v>10</v>
      </c>
      <c r="I83" s="206"/>
      <c r="J83" s="207">
        <f t="shared" si="0"/>
        <v>0</v>
      </c>
      <c r="K83" s="203" t="s">
        <v>128</v>
      </c>
      <c r="L83" s="57"/>
      <c r="M83" s="208" t="s">
        <v>21</v>
      </c>
      <c r="N83" s="209" t="s">
        <v>42</v>
      </c>
      <c r="O83" s="38"/>
      <c r="P83" s="182">
        <f t="shared" si="1"/>
        <v>0</v>
      </c>
      <c r="Q83" s="182">
        <v>0</v>
      </c>
      <c r="R83" s="182">
        <f t="shared" si="2"/>
        <v>0</v>
      </c>
      <c r="S83" s="182">
        <v>0</v>
      </c>
      <c r="T83" s="183">
        <f t="shared" si="3"/>
        <v>0</v>
      </c>
      <c r="AR83" s="20" t="s">
        <v>79</v>
      </c>
      <c r="AT83" s="20" t="s">
        <v>218</v>
      </c>
      <c r="AU83" s="20" t="s">
        <v>79</v>
      </c>
      <c r="AY83" s="20" t="s">
        <v>130</v>
      </c>
      <c r="BE83" s="184">
        <f t="shared" si="4"/>
        <v>0</v>
      </c>
      <c r="BF83" s="184">
        <f t="shared" si="5"/>
        <v>0</v>
      </c>
      <c r="BG83" s="184">
        <f t="shared" si="6"/>
        <v>0</v>
      </c>
      <c r="BH83" s="184">
        <f t="shared" si="7"/>
        <v>0</v>
      </c>
      <c r="BI83" s="184">
        <f t="shared" si="8"/>
        <v>0</v>
      </c>
      <c r="BJ83" s="20" t="s">
        <v>79</v>
      </c>
      <c r="BK83" s="184">
        <f t="shared" si="9"/>
        <v>0</v>
      </c>
      <c r="BL83" s="20" t="s">
        <v>79</v>
      </c>
      <c r="BM83" s="20" t="s">
        <v>338</v>
      </c>
    </row>
    <row r="84" spans="2:65" s="1" customFormat="1" ht="16.5" customHeight="1">
      <c r="B84" s="37"/>
      <c r="C84" s="201" t="s">
        <v>133</v>
      </c>
      <c r="D84" s="201" t="s">
        <v>218</v>
      </c>
      <c r="E84" s="202" t="s">
        <v>339</v>
      </c>
      <c r="F84" s="203" t="s">
        <v>340</v>
      </c>
      <c r="G84" s="204" t="s">
        <v>127</v>
      </c>
      <c r="H84" s="205">
        <v>4</v>
      </c>
      <c r="I84" s="206"/>
      <c r="J84" s="207">
        <f t="shared" si="0"/>
        <v>0</v>
      </c>
      <c r="K84" s="203" t="s">
        <v>128</v>
      </c>
      <c r="L84" s="57"/>
      <c r="M84" s="208" t="s">
        <v>21</v>
      </c>
      <c r="N84" s="209" t="s">
        <v>42</v>
      </c>
      <c r="O84" s="38"/>
      <c r="P84" s="182">
        <f t="shared" si="1"/>
        <v>0</v>
      </c>
      <c r="Q84" s="182">
        <v>0</v>
      </c>
      <c r="R84" s="182">
        <f t="shared" si="2"/>
        <v>0</v>
      </c>
      <c r="S84" s="182">
        <v>0</v>
      </c>
      <c r="T84" s="183">
        <f t="shared" si="3"/>
        <v>0</v>
      </c>
      <c r="AR84" s="20" t="s">
        <v>79</v>
      </c>
      <c r="AT84" s="20" t="s">
        <v>218</v>
      </c>
      <c r="AU84" s="20" t="s">
        <v>79</v>
      </c>
      <c r="AY84" s="20" t="s">
        <v>130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20" t="s">
        <v>79</v>
      </c>
      <c r="BK84" s="184">
        <f t="shared" si="9"/>
        <v>0</v>
      </c>
      <c r="BL84" s="20" t="s">
        <v>79</v>
      </c>
      <c r="BM84" s="20" t="s">
        <v>341</v>
      </c>
    </row>
    <row r="85" spans="2:65" s="1" customFormat="1" ht="16.5" customHeight="1">
      <c r="B85" s="37"/>
      <c r="C85" s="201" t="s">
        <v>206</v>
      </c>
      <c r="D85" s="201" t="s">
        <v>218</v>
      </c>
      <c r="E85" s="202" t="s">
        <v>342</v>
      </c>
      <c r="F85" s="203" t="s">
        <v>343</v>
      </c>
      <c r="G85" s="204" t="s">
        <v>127</v>
      </c>
      <c r="H85" s="205">
        <v>4</v>
      </c>
      <c r="I85" s="206"/>
      <c r="J85" s="207">
        <f t="shared" si="0"/>
        <v>0</v>
      </c>
      <c r="K85" s="203" t="s">
        <v>128</v>
      </c>
      <c r="L85" s="57"/>
      <c r="M85" s="208" t="s">
        <v>21</v>
      </c>
      <c r="N85" s="209" t="s">
        <v>42</v>
      </c>
      <c r="O85" s="38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AR85" s="20" t="s">
        <v>79</v>
      </c>
      <c r="AT85" s="20" t="s">
        <v>218</v>
      </c>
      <c r="AU85" s="20" t="s">
        <v>79</v>
      </c>
      <c r="AY85" s="20" t="s">
        <v>130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20" t="s">
        <v>79</v>
      </c>
      <c r="BK85" s="184">
        <f t="shared" si="9"/>
        <v>0</v>
      </c>
      <c r="BL85" s="20" t="s">
        <v>79</v>
      </c>
      <c r="BM85" s="20" t="s">
        <v>344</v>
      </c>
    </row>
    <row r="86" spans="2:65" s="1" customFormat="1" ht="38.25" customHeight="1">
      <c r="B86" s="37"/>
      <c r="C86" s="201" t="s">
        <v>263</v>
      </c>
      <c r="D86" s="201" t="s">
        <v>218</v>
      </c>
      <c r="E86" s="202" t="s">
        <v>345</v>
      </c>
      <c r="F86" s="203" t="s">
        <v>346</v>
      </c>
      <c r="G86" s="204" t="s">
        <v>127</v>
      </c>
      <c r="H86" s="205">
        <v>5</v>
      </c>
      <c r="I86" s="206"/>
      <c r="J86" s="207">
        <f t="shared" si="0"/>
        <v>0</v>
      </c>
      <c r="K86" s="203" t="s">
        <v>137</v>
      </c>
      <c r="L86" s="57"/>
      <c r="M86" s="208" t="s">
        <v>21</v>
      </c>
      <c r="N86" s="209" t="s">
        <v>42</v>
      </c>
      <c r="O86" s="38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20" t="s">
        <v>79</v>
      </c>
      <c r="AT86" s="20" t="s">
        <v>218</v>
      </c>
      <c r="AU86" s="20" t="s">
        <v>79</v>
      </c>
      <c r="AY86" s="20" t="s">
        <v>130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0" t="s">
        <v>79</v>
      </c>
      <c r="BK86" s="184">
        <f t="shared" si="9"/>
        <v>0</v>
      </c>
      <c r="BL86" s="20" t="s">
        <v>79</v>
      </c>
      <c r="BM86" s="20" t="s">
        <v>347</v>
      </c>
    </row>
    <row r="87" spans="2:65" s="1" customFormat="1" ht="25.5" customHeight="1">
      <c r="B87" s="37"/>
      <c r="C87" s="201" t="s">
        <v>252</v>
      </c>
      <c r="D87" s="201" t="s">
        <v>218</v>
      </c>
      <c r="E87" s="202" t="s">
        <v>348</v>
      </c>
      <c r="F87" s="203" t="s">
        <v>349</v>
      </c>
      <c r="G87" s="204" t="s">
        <v>127</v>
      </c>
      <c r="H87" s="205">
        <v>5</v>
      </c>
      <c r="I87" s="206"/>
      <c r="J87" s="207">
        <f t="shared" si="0"/>
        <v>0</v>
      </c>
      <c r="K87" s="203" t="s">
        <v>137</v>
      </c>
      <c r="L87" s="57"/>
      <c r="M87" s="208" t="s">
        <v>21</v>
      </c>
      <c r="N87" s="209" t="s">
        <v>42</v>
      </c>
      <c r="O87" s="38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20" t="s">
        <v>79</v>
      </c>
      <c r="AT87" s="20" t="s">
        <v>218</v>
      </c>
      <c r="AU87" s="20" t="s">
        <v>79</v>
      </c>
      <c r="AY87" s="20" t="s">
        <v>130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0" t="s">
        <v>79</v>
      </c>
      <c r="BK87" s="184">
        <f t="shared" si="9"/>
        <v>0</v>
      </c>
      <c r="BL87" s="20" t="s">
        <v>79</v>
      </c>
      <c r="BM87" s="20" t="s">
        <v>350</v>
      </c>
    </row>
    <row r="88" spans="2:65" s="1" customFormat="1" ht="16.5" customHeight="1">
      <c r="B88" s="37"/>
      <c r="C88" s="201" t="s">
        <v>351</v>
      </c>
      <c r="D88" s="201" t="s">
        <v>218</v>
      </c>
      <c r="E88" s="202" t="s">
        <v>352</v>
      </c>
      <c r="F88" s="203" t="s">
        <v>353</v>
      </c>
      <c r="G88" s="204" t="s">
        <v>142</v>
      </c>
      <c r="H88" s="205">
        <v>18</v>
      </c>
      <c r="I88" s="206"/>
      <c r="J88" s="207">
        <f t="shared" si="0"/>
        <v>0</v>
      </c>
      <c r="K88" s="203" t="s">
        <v>128</v>
      </c>
      <c r="L88" s="57"/>
      <c r="M88" s="208" t="s">
        <v>21</v>
      </c>
      <c r="N88" s="209" t="s">
        <v>42</v>
      </c>
      <c r="O88" s="38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20" t="s">
        <v>79</v>
      </c>
      <c r="AT88" s="20" t="s">
        <v>218</v>
      </c>
      <c r="AU88" s="20" t="s">
        <v>79</v>
      </c>
      <c r="AY88" s="20" t="s">
        <v>130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0" t="s">
        <v>79</v>
      </c>
      <c r="BK88" s="184">
        <f t="shared" si="9"/>
        <v>0</v>
      </c>
      <c r="BL88" s="20" t="s">
        <v>79</v>
      </c>
      <c r="BM88" s="20" t="s">
        <v>354</v>
      </c>
    </row>
    <row r="89" spans="2:65" s="1" customFormat="1" ht="25.5" customHeight="1">
      <c r="B89" s="37"/>
      <c r="C89" s="201" t="s">
        <v>355</v>
      </c>
      <c r="D89" s="201" t="s">
        <v>218</v>
      </c>
      <c r="E89" s="202" t="s">
        <v>356</v>
      </c>
      <c r="F89" s="203" t="s">
        <v>357</v>
      </c>
      <c r="G89" s="204" t="s">
        <v>127</v>
      </c>
      <c r="H89" s="205">
        <v>12</v>
      </c>
      <c r="I89" s="206"/>
      <c r="J89" s="207">
        <f t="shared" si="0"/>
        <v>0</v>
      </c>
      <c r="K89" s="203" t="s">
        <v>128</v>
      </c>
      <c r="L89" s="57"/>
      <c r="M89" s="208" t="s">
        <v>21</v>
      </c>
      <c r="N89" s="209" t="s">
        <v>42</v>
      </c>
      <c r="O89" s="38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20" t="s">
        <v>79</v>
      </c>
      <c r="AT89" s="20" t="s">
        <v>218</v>
      </c>
      <c r="AU89" s="20" t="s">
        <v>79</v>
      </c>
      <c r="AY89" s="20" t="s">
        <v>130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0" t="s">
        <v>79</v>
      </c>
      <c r="BK89" s="184">
        <f t="shared" si="9"/>
        <v>0</v>
      </c>
      <c r="BL89" s="20" t="s">
        <v>79</v>
      </c>
      <c r="BM89" s="20" t="s">
        <v>358</v>
      </c>
    </row>
    <row r="90" spans="2:65" s="1" customFormat="1" ht="51" customHeight="1">
      <c r="B90" s="37"/>
      <c r="C90" s="172" t="s">
        <v>233</v>
      </c>
      <c r="D90" s="172" t="s">
        <v>124</v>
      </c>
      <c r="E90" s="173" t="s">
        <v>359</v>
      </c>
      <c r="F90" s="174" t="s">
        <v>360</v>
      </c>
      <c r="G90" s="175" t="s">
        <v>127</v>
      </c>
      <c r="H90" s="176">
        <v>5</v>
      </c>
      <c r="I90" s="177"/>
      <c r="J90" s="178">
        <f t="shared" si="0"/>
        <v>0</v>
      </c>
      <c r="K90" s="174" t="s">
        <v>128</v>
      </c>
      <c r="L90" s="179"/>
      <c r="M90" s="180" t="s">
        <v>21</v>
      </c>
      <c r="N90" s="181" t="s">
        <v>42</v>
      </c>
      <c r="O90" s="38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20" t="s">
        <v>81</v>
      </c>
      <c r="AT90" s="20" t="s">
        <v>124</v>
      </c>
      <c r="AU90" s="20" t="s">
        <v>79</v>
      </c>
      <c r="AY90" s="20" t="s">
        <v>130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0" t="s">
        <v>79</v>
      </c>
      <c r="BK90" s="184">
        <f t="shared" si="9"/>
        <v>0</v>
      </c>
      <c r="BL90" s="20" t="s">
        <v>79</v>
      </c>
      <c r="BM90" s="20" t="s">
        <v>361</v>
      </c>
    </row>
    <row r="91" spans="2:65" s="1" customFormat="1" ht="38.25" customHeight="1">
      <c r="B91" s="37"/>
      <c r="C91" s="172" t="s">
        <v>228</v>
      </c>
      <c r="D91" s="172" t="s">
        <v>124</v>
      </c>
      <c r="E91" s="173" t="s">
        <v>362</v>
      </c>
      <c r="F91" s="174" t="s">
        <v>363</v>
      </c>
      <c r="G91" s="175" t="s">
        <v>127</v>
      </c>
      <c r="H91" s="176">
        <v>5</v>
      </c>
      <c r="I91" s="177"/>
      <c r="J91" s="178">
        <f t="shared" si="0"/>
        <v>0</v>
      </c>
      <c r="K91" s="174" t="s">
        <v>128</v>
      </c>
      <c r="L91" s="179"/>
      <c r="M91" s="180" t="s">
        <v>21</v>
      </c>
      <c r="N91" s="181" t="s">
        <v>42</v>
      </c>
      <c r="O91" s="38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AR91" s="20" t="s">
        <v>81</v>
      </c>
      <c r="AT91" s="20" t="s">
        <v>124</v>
      </c>
      <c r="AU91" s="20" t="s">
        <v>79</v>
      </c>
      <c r="AY91" s="20" t="s">
        <v>130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0" t="s">
        <v>79</v>
      </c>
      <c r="BK91" s="184">
        <f t="shared" si="9"/>
        <v>0</v>
      </c>
      <c r="BL91" s="20" t="s">
        <v>79</v>
      </c>
      <c r="BM91" s="20" t="s">
        <v>364</v>
      </c>
    </row>
    <row r="92" spans="2:65" s="1" customFormat="1" ht="38.25" customHeight="1">
      <c r="B92" s="37"/>
      <c r="C92" s="172" t="s">
        <v>305</v>
      </c>
      <c r="D92" s="172" t="s">
        <v>124</v>
      </c>
      <c r="E92" s="173" t="s">
        <v>365</v>
      </c>
      <c r="F92" s="174" t="s">
        <v>366</v>
      </c>
      <c r="G92" s="175" t="s">
        <v>127</v>
      </c>
      <c r="H92" s="176">
        <v>5</v>
      </c>
      <c r="I92" s="177"/>
      <c r="J92" s="178">
        <f t="shared" si="0"/>
        <v>0</v>
      </c>
      <c r="K92" s="174" t="s">
        <v>128</v>
      </c>
      <c r="L92" s="179"/>
      <c r="M92" s="180" t="s">
        <v>21</v>
      </c>
      <c r="N92" s="181" t="s">
        <v>42</v>
      </c>
      <c r="O92" s="38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AR92" s="20" t="s">
        <v>81</v>
      </c>
      <c r="AT92" s="20" t="s">
        <v>124</v>
      </c>
      <c r="AU92" s="20" t="s">
        <v>79</v>
      </c>
      <c r="AY92" s="20" t="s">
        <v>130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0" t="s">
        <v>79</v>
      </c>
      <c r="BK92" s="184">
        <f t="shared" si="9"/>
        <v>0</v>
      </c>
      <c r="BL92" s="20" t="s">
        <v>79</v>
      </c>
      <c r="BM92" s="20" t="s">
        <v>367</v>
      </c>
    </row>
    <row r="93" spans="2:65" s="1" customFormat="1" ht="51" customHeight="1">
      <c r="B93" s="37"/>
      <c r="C93" s="172" t="s">
        <v>268</v>
      </c>
      <c r="D93" s="172" t="s">
        <v>124</v>
      </c>
      <c r="E93" s="173" t="s">
        <v>368</v>
      </c>
      <c r="F93" s="174" t="s">
        <v>369</v>
      </c>
      <c r="G93" s="175" t="s">
        <v>127</v>
      </c>
      <c r="H93" s="176">
        <v>30</v>
      </c>
      <c r="I93" s="177"/>
      <c r="J93" s="178">
        <f t="shared" si="0"/>
        <v>0</v>
      </c>
      <c r="K93" s="174" t="s">
        <v>128</v>
      </c>
      <c r="L93" s="179"/>
      <c r="M93" s="180" t="s">
        <v>21</v>
      </c>
      <c r="N93" s="181" t="s">
        <v>42</v>
      </c>
      <c r="O93" s="38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AR93" s="20" t="s">
        <v>370</v>
      </c>
      <c r="AT93" s="20" t="s">
        <v>124</v>
      </c>
      <c r="AU93" s="20" t="s">
        <v>79</v>
      </c>
      <c r="AY93" s="20" t="s">
        <v>130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0" t="s">
        <v>79</v>
      </c>
      <c r="BK93" s="184">
        <f t="shared" si="9"/>
        <v>0</v>
      </c>
      <c r="BL93" s="20" t="s">
        <v>370</v>
      </c>
      <c r="BM93" s="20" t="s">
        <v>371</v>
      </c>
    </row>
    <row r="94" spans="2:65" s="1" customFormat="1" ht="25.5" customHeight="1">
      <c r="B94" s="37"/>
      <c r="C94" s="172" t="s">
        <v>279</v>
      </c>
      <c r="D94" s="172" t="s">
        <v>124</v>
      </c>
      <c r="E94" s="173" t="s">
        <v>372</v>
      </c>
      <c r="F94" s="174" t="s">
        <v>373</v>
      </c>
      <c r="G94" s="175" t="s">
        <v>127</v>
      </c>
      <c r="H94" s="176">
        <v>4</v>
      </c>
      <c r="I94" s="177"/>
      <c r="J94" s="178">
        <f t="shared" si="0"/>
        <v>0</v>
      </c>
      <c r="K94" s="174" t="s">
        <v>128</v>
      </c>
      <c r="L94" s="179"/>
      <c r="M94" s="180" t="s">
        <v>21</v>
      </c>
      <c r="N94" s="181" t="s">
        <v>42</v>
      </c>
      <c r="O94" s="38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AR94" s="20" t="s">
        <v>81</v>
      </c>
      <c r="AT94" s="20" t="s">
        <v>124</v>
      </c>
      <c r="AU94" s="20" t="s">
        <v>79</v>
      </c>
      <c r="AY94" s="20" t="s">
        <v>130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0" t="s">
        <v>79</v>
      </c>
      <c r="BK94" s="184">
        <f t="shared" si="9"/>
        <v>0</v>
      </c>
      <c r="BL94" s="20" t="s">
        <v>79</v>
      </c>
      <c r="BM94" s="20" t="s">
        <v>374</v>
      </c>
    </row>
    <row r="95" spans="2:65" s="1" customFormat="1" ht="38.25" customHeight="1">
      <c r="B95" s="37"/>
      <c r="C95" s="172" t="s">
        <v>375</v>
      </c>
      <c r="D95" s="172" t="s">
        <v>124</v>
      </c>
      <c r="E95" s="173" t="s">
        <v>376</v>
      </c>
      <c r="F95" s="174" t="s">
        <v>377</v>
      </c>
      <c r="G95" s="175" t="s">
        <v>127</v>
      </c>
      <c r="H95" s="176">
        <v>5</v>
      </c>
      <c r="I95" s="177"/>
      <c r="J95" s="178">
        <f t="shared" si="0"/>
        <v>0</v>
      </c>
      <c r="K95" s="174" t="s">
        <v>128</v>
      </c>
      <c r="L95" s="179"/>
      <c r="M95" s="180" t="s">
        <v>21</v>
      </c>
      <c r="N95" s="181" t="s">
        <v>42</v>
      </c>
      <c r="O95" s="38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20" t="s">
        <v>370</v>
      </c>
      <c r="AT95" s="20" t="s">
        <v>124</v>
      </c>
      <c r="AU95" s="20" t="s">
        <v>79</v>
      </c>
      <c r="AY95" s="20" t="s">
        <v>130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0" t="s">
        <v>79</v>
      </c>
      <c r="BK95" s="184">
        <f t="shared" si="9"/>
        <v>0</v>
      </c>
      <c r="BL95" s="20" t="s">
        <v>370</v>
      </c>
      <c r="BM95" s="20" t="s">
        <v>378</v>
      </c>
    </row>
    <row r="96" spans="2:65" s="1" customFormat="1" ht="16.5" customHeight="1">
      <c r="B96" s="37"/>
      <c r="C96" s="172" t="s">
        <v>379</v>
      </c>
      <c r="D96" s="172" t="s">
        <v>124</v>
      </c>
      <c r="E96" s="173" t="s">
        <v>380</v>
      </c>
      <c r="F96" s="174" t="s">
        <v>381</v>
      </c>
      <c r="G96" s="175" t="s">
        <v>127</v>
      </c>
      <c r="H96" s="176">
        <v>30</v>
      </c>
      <c r="I96" s="177"/>
      <c r="J96" s="178">
        <f t="shared" si="0"/>
        <v>0</v>
      </c>
      <c r="K96" s="174" t="s">
        <v>128</v>
      </c>
      <c r="L96" s="179"/>
      <c r="M96" s="180" t="s">
        <v>21</v>
      </c>
      <c r="N96" s="181" t="s">
        <v>42</v>
      </c>
      <c r="O96" s="38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20" t="s">
        <v>370</v>
      </c>
      <c r="AT96" s="20" t="s">
        <v>124</v>
      </c>
      <c r="AU96" s="20" t="s">
        <v>79</v>
      </c>
      <c r="AY96" s="20" t="s">
        <v>130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0" t="s">
        <v>79</v>
      </c>
      <c r="BK96" s="184">
        <f t="shared" si="9"/>
        <v>0</v>
      </c>
      <c r="BL96" s="20" t="s">
        <v>370</v>
      </c>
      <c r="BM96" s="20" t="s">
        <v>382</v>
      </c>
    </row>
    <row r="97" spans="2:65" s="1" customFormat="1" ht="25.5" customHeight="1">
      <c r="B97" s="37"/>
      <c r="C97" s="172" t="s">
        <v>258</v>
      </c>
      <c r="D97" s="172" t="s">
        <v>124</v>
      </c>
      <c r="E97" s="173" t="s">
        <v>383</v>
      </c>
      <c r="F97" s="174" t="s">
        <v>384</v>
      </c>
      <c r="G97" s="175" t="s">
        <v>127</v>
      </c>
      <c r="H97" s="176">
        <v>10</v>
      </c>
      <c r="I97" s="177"/>
      <c r="J97" s="178">
        <f t="shared" si="0"/>
        <v>0</v>
      </c>
      <c r="K97" s="174" t="s">
        <v>128</v>
      </c>
      <c r="L97" s="179"/>
      <c r="M97" s="180" t="s">
        <v>21</v>
      </c>
      <c r="N97" s="181" t="s">
        <v>42</v>
      </c>
      <c r="O97" s="38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20" t="s">
        <v>370</v>
      </c>
      <c r="AT97" s="20" t="s">
        <v>124</v>
      </c>
      <c r="AU97" s="20" t="s">
        <v>79</v>
      </c>
      <c r="AY97" s="20" t="s">
        <v>130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0" t="s">
        <v>79</v>
      </c>
      <c r="BK97" s="184">
        <f t="shared" si="9"/>
        <v>0</v>
      </c>
      <c r="BL97" s="20" t="s">
        <v>370</v>
      </c>
      <c r="BM97" s="20" t="s">
        <v>385</v>
      </c>
    </row>
    <row r="98" spans="2:65" s="1" customFormat="1" ht="25.5" customHeight="1">
      <c r="B98" s="37"/>
      <c r="C98" s="172" t="s">
        <v>144</v>
      </c>
      <c r="D98" s="172" t="s">
        <v>124</v>
      </c>
      <c r="E98" s="173" t="s">
        <v>386</v>
      </c>
      <c r="F98" s="174" t="s">
        <v>387</v>
      </c>
      <c r="G98" s="175" t="s">
        <v>127</v>
      </c>
      <c r="H98" s="176">
        <v>60</v>
      </c>
      <c r="I98" s="177"/>
      <c r="J98" s="178">
        <f t="shared" si="0"/>
        <v>0</v>
      </c>
      <c r="K98" s="174" t="s">
        <v>128</v>
      </c>
      <c r="L98" s="179"/>
      <c r="M98" s="180" t="s">
        <v>21</v>
      </c>
      <c r="N98" s="181" t="s">
        <v>42</v>
      </c>
      <c r="O98" s="38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20" t="s">
        <v>81</v>
      </c>
      <c r="AT98" s="20" t="s">
        <v>124</v>
      </c>
      <c r="AU98" s="20" t="s">
        <v>79</v>
      </c>
      <c r="AY98" s="20" t="s">
        <v>130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0" t="s">
        <v>79</v>
      </c>
      <c r="BK98" s="184">
        <f t="shared" si="9"/>
        <v>0</v>
      </c>
      <c r="BL98" s="20" t="s">
        <v>79</v>
      </c>
      <c r="BM98" s="20" t="s">
        <v>388</v>
      </c>
    </row>
    <row r="99" spans="2:65" s="1" customFormat="1" ht="25.5" customHeight="1">
      <c r="B99" s="37"/>
      <c r="C99" s="172" t="s">
        <v>9</v>
      </c>
      <c r="D99" s="172" t="s">
        <v>124</v>
      </c>
      <c r="E99" s="173" t="s">
        <v>389</v>
      </c>
      <c r="F99" s="174" t="s">
        <v>390</v>
      </c>
      <c r="G99" s="175" t="s">
        <v>127</v>
      </c>
      <c r="H99" s="176">
        <v>60</v>
      </c>
      <c r="I99" s="177"/>
      <c r="J99" s="178">
        <f t="shared" si="0"/>
        <v>0</v>
      </c>
      <c r="K99" s="174" t="s">
        <v>128</v>
      </c>
      <c r="L99" s="179"/>
      <c r="M99" s="180" t="s">
        <v>21</v>
      </c>
      <c r="N99" s="181" t="s">
        <v>42</v>
      </c>
      <c r="O99" s="38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20" t="s">
        <v>370</v>
      </c>
      <c r="AT99" s="20" t="s">
        <v>124</v>
      </c>
      <c r="AU99" s="20" t="s">
        <v>79</v>
      </c>
      <c r="AY99" s="20" t="s">
        <v>130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20" t="s">
        <v>79</v>
      </c>
      <c r="BK99" s="184">
        <f t="shared" si="9"/>
        <v>0</v>
      </c>
      <c r="BL99" s="20" t="s">
        <v>370</v>
      </c>
      <c r="BM99" s="20" t="s">
        <v>391</v>
      </c>
    </row>
    <row r="100" spans="2:65" s="1" customFormat="1" ht="25.5" customHeight="1">
      <c r="B100" s="37"/>
      <c r="C100" s="172" t="s">
        <v>202</v>
      </c>
      <c r="D100" s="172" t="s">
        <v>124</v>
      </c>
      <c r="E100" s="173" t="s">
        <v>392</v>
      </c>
      <c r="F100" s="174" t="s">
        <v>393</v>
      </c>
      <c r="G100" s="175" t="s">
        <v>127</v>
      </c>
      <c r="H100" s="176">
        <v>4</v>
      </c>
      <c r="I100" s="177"/>
      <c r="J100" s="178">
        <f t="shared" si="0"/>
        <v>0</v>
      </c>
      <c r="K100" s="174" t="s">
        <v>128</v>
      </c>
      <c r="L100" s="179"/>
      <c r="M100" s="180" t="s">
        <v>21</v>
      </c>
      <c r="N100" s="181" t="s">
        <v>42</v>
      </c>
      <c r="O100" s="38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AR100" s="20" t="s">
        <v>81</v>
      </c>
      <c r="AT100" s="20" t="s">
        <v>124</v>
      </c>
      <c r="AU100" s="20" t="s">
        <v>79</v>
      </c>
      <c r="AY100" s="20" t="s">
        <v>130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20" t="s">
        <v>79</v>
      </c>
      <c r="BK100" s="184">
        <f t="shared" si="9"/>
        <v>0</v>
      </c>
      <c r="BL100" s="20" t="s">
        <v>79</v>
      </c>
      <c r="BM100" s="20" t="s">
        <v>394</v>
      </c>
    </row>
    <row r="101" spans="2:65" s="1" customFormat="1" ht="16.5" customHeight="1">
      <c r="B101" s="37"/>
      <c r="C101" s="172" t="s">
        <v>310</v>
      </c>
      <c r="D101" s="172" t="s">
        <v>124</v>
      </c>
      <c r="E101" s="173" t="s">
        <v>395</v>
      </c>
      <c r="F101" s="174" t="s">
        <v>396</v>
      </c>
      <c r="G101" s="175" t="s">
        <v>127</v>
      </c>
      <c r="H101" s="176">
        <v>4</v>
      </c>
      <c r="I101" s="177"/>
      <c r="J101" s="178">
        <f t="shared" si="0"/>
        <v>0</v>
      </c>
      <c r="K101" s="174" t="s">
        <v>128</v>
      </c>
      <c r="L101" s="179"/>
      <c r="M101" s="180" t="s">
        <v>21</v>
      </c>
      <c r="N101" s="181" t="s">
        <v>42</v>
      </c>
      <c r="O101" s="38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AR101" s="20" t="s">
        <v>81</v>
      </c>
      <c r="AT101" s="20" t="s">
        <v>124</v>
      </c>
      <c r="AU101" s="20" t="s">
        <v>79</v>
      </c>
      <c r="AY101" s="20" t="s">
        <v>130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20" t="s">
        <v>79</v>
      </c>
      <c r="BK101" s="184">
        <f t="shared" si="9"/>
        <v>0</v>
      </c>
      <c r="BL101" s="20" t="s">
        <v>79</v>
      </c>
      <c r="BM101" s="20" t="s">
        <v>397</v>
      </c>
    </row>
    <row r="102" spans="2:65" s="1" customFormat="1" ht="16.5" customHeight="1">
      <c r="B102" s="37"/>
      <c r="C102" s="172" t="s">
        <v>296</v>
      </c>
      <c r="D102" s="172" t="s">
        <v>124</v>
      </c>
      <c r="E102" s="173" t="s">
        <v>398</v>
      </c>
      <c r="F102" s="174" t="s">
        <v>399</v>
      </c>
      <c r="G102" s="175" t="s">
        <v>127</v>
      </c>
      <c r="H102" s="176">
        <v>4</v>
      </c>
      <c r="I102" s="177"/>
      <c r="J102" s="178">
        <f t="shared" si="0"/>
        <v>0</v>
      </c>
      <c r="K102" s="174" t="s">
        <v>128</v>
      </c>
      <c r="L102" s="179"/>
      <c r="M102" s="180" t="s">
        <v>21</v>
      </c>
      <c r="N102" s="181" t="s">
        <v>42</v>
      </c>
      <c r="O102" s="38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AR102" s="20" t="s">
        <v>81</v>
      </c>
      <c r="AT102" s="20" t="s">
        <v>124</v>
      </c>
      <c r="AU102" s="20" t="s">
        <v>79</v>
      </c>
      <c r="AY102" s="20" t="s">
        <v>130</v>
      </c>
      <c r="BE102" s="184">
        <f t="shared" si="4"/>
        <v>0</v>
      </c>
      <c r="BF102" s="184">
        <f t="shared" si="5"/>
        <v>0</v>
      </c>
      <c r="BG102" s="184">
        <f t="shared" si="6"/>
        <v>0</v>
      </c>
      <c r="BH102" s="184">
        <f t="shared" si="7"/>
        <v>0</v>
      </c>
      <c r="BI102" s="184">
        <f t="shared" si="8"/>
        <v>0</v>
      </c>
      <c r="BJ102" s="20" t="s">
        <v>79</v>
      </c>
      <c r="BK102" s="184">
        <f t="shared" si="9"/>
        <v>0</v>
      </c>
      <c r="BL102" s="20" t="s">
        <v>79</v>
      </c>
      <c r="BM102" s="20" t="s">
        <v>400</v>
      </c>
    </row>
    <row r="103" spans="2:65" s="1" customFormat="1" ht="16.5" customHeight="1">
      <c r="B103" s="37"/>
      <c r="C103" s="172" t="s">
        <v>314</v>
      </c>
      <c r="D103" s="172" t="s">
        <v>124</v>
      </c>
      <c r="E103" s="173" t="s">
        <v>401</v>
      </c>
      <c r="F103" s="174" t="s">
        <v>402</v>
      </c>
      <c r="G103" s="175" t="s">
        <v>127</v>
      </c>
      <c r="H103" s="176">
        <v>4</v>
      </c>
      <c r="I103" s="177"/>
      <c r="J103" s="178">
        <f t="shared" si="0"/>
        <v>0</v>
      </c>
      <c r="K103" s="174" t="s">
        <v>128</v>
      </c>
      <c r="L103" s="179"/>
      <c r="M103" s="180" t="s">
        <v>21</v>
      </c>
      <c r="N103" s="181" t="s">
        <v>42</v>
      </c>
      <c r="O103" s="38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AR103" s="20" t="s">
        <v>81</v>
      </c>
      <c r="AT103" s="20" t="s">
        <v>124</v>
      </c>
      <c r="AU103" s="20" t="s">
        <v>79</v>
      </c>
      <c r="AY103" s="20" t="s">
        <v>130</v>
      </c>
      <c r="BE103" s="184">
        <f t="shared" si="4"/>
        <v>0</v>
      </c>
      <c r="BF103" s="184">
        <f t="shared" si="5"/>
        <v>0</v>
      </c>
      <c r="BG103" s="184">
        <f t="shared" si="6"/>
        <v>0</v>
      </c>
      <c r="BH103" s="184">
        <f t="shared" si="7"/>
        <v>0</v>
      </c>
      <c r="BI103" s="184">
        <f t="shared" si="8"/>
        <v>0</v>
      </c>
      <c r="BJ103" s="20" t="s">
        <v>79</v>
      </c>
      <c r="BK103" s="184">
        <f t="shared" si="9"/>
        <v>0</v>
      </c>
      <c r="BL103" s="20" t="s">
        <v>79</v>
      </c>
      <c r="BM103" s="20" t="s">
        <v>403</v>
      </c>
    </row>
    <row r="104" spans="2:65" s="1" customFormat="1" ht="16.5" customHeight="1">
      <c r="B104" s="37"/>
      <c r="C104" s="172" t="s">
        <v>318</v>
      </c>
      <c r="D104" s="172" t="s">
        <v>124</v>
      </c>
      <c r="E104" s="173" t="s">
        <v>404</v>
      </c>
      <c r="F104" s="174" t="s">
        <v>405</v>
      </c>
      <c r="G104" s="175" t="s">
        <v>127</v>
      </c>
      <c r="H104" s="176">
        <v>4</v>
      </c>
      <c r="I104" s="177"/>
      <c r="J104" s="178">
        <f t="shared" si="0"/>
        <v>0</v>
      </c>
      <c r="K104" s="174" t="s">
        <v>128</v>
      </c>
      <c r="L104" s="179"/>
      <c r="M104" s="180" t="s">
        <v>21</v>
      </c>
      <c r="N104" s="181" t="s">
        <v>42</v>
      </c>
      <c r="O104" s="38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AR104" s="20" t="s">
        <v>81</v>
      </c>
      <c r="AT104" s="20" t="s">
        <v>124</v>
      </c>
      <c r="AU104" s="20" t="s">
        <v>79</v>
      </c>
      <c r="AY104" s="20" t="s">
        <v>130</v>
      </c>
      <c r="BE104" s="184">
        <f t="shared" si="4"/>
        <v>0</v>
      </c>
      <c r="BF104" s="184">
        <f t="shared" si="5"/>
        <v>0</v>
      </c>
      <c r="BG104" s="184">
        <f t="shared" si="6"/>
        <v>0</v>
      </c>
      <c r="BH104" s="184">
        <f t="shared" si="7"/>
        <v>0</v>
      </c>
      <c r="BI104" s="184">
        <f t="shared" si="8"/>
        <v>0</v>
      </c>
      <c r="BJ104" s="20" t="s">
        <v>79</v>
      </c>
      <c r="BK104" s="184">
        <f t="shared" si="9"/>
        <v>0</v>
      </c>
      <c r="BL104" s="20" t="s">
        <v>79</v>
      </c>
      <c r="BM104" s="20" t="s">
        <v>406</v>
      </c>
    </row>
    <row r="105" spans="2:65" s="1" customFormat="1" ht="16.5" customHeight="1">
      <c r="B105" s="37"/>
      <c r="C105" s="172" t="s">
        <v>197</v>
      </c>
      <c r="D105" s="172" t="s">
        <v>124</v>
      </c>
      <c r="E105" s="173" t="s">
        <v>407</v>
      </c>
      <c r="F105" s="174" t="s">
        <v>408</v>
      </c>
      <c r="G105" s="175" t="s">
        <v>127</v>
      </c>
      <c r="H105" s="176">
        <v>4</v>
      </c>
      <c r="I105" s="177"/>
      <c r="J105" s="178">
        <f t="shared" si="0"/>
        <v>0</v>
      </c>
      <c r="K105" s="174" t="s">
        <v>128</v>
      </c>
      <c r="L105" s="179"/>
      <c r="M105" s="180" t="s">
        <v>21</v>
      </c>
      <c r="N105" s="181" t="s">
        <v>42</v>
      </c>
      <c r="O105" s="38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AR105" s="20" t="s">
        <v>81</v>
      </c>
      <c r="AT105" s="20" t="s">
        <v>124</v>
      </c>
      <c r="AU105" s="20" t="s">
        <v>79</v>
      </c>
      <c r="AY105" s="20" t="s">
        <v>130</v>
      </c>
      <c r="BE105" s="184">
        <f t="shared" si="4"/>
        <v>0</v>
      </c>
      <c r="BF105" s="184">
        <f t="shared" si="5"/>
        <v>0</v>
      </c>
      <c r="BG105" s="184">
        <f t="shared" si="6"/>
        <v>0</v>
      </c>
      <c r="BH105" s="184">
        <f t="shared" si="7"/>
        <v>0</v>
      </c>
      <c r="BI105" s="184">
        <f t="shared" si="8"/>
        <v>0</v>
      </c>
      <c r="BJ105" s="20" t="s">
        <v>79</v>
      </c>
      <c r="BK105" s="184">
        <f t="shared" si="9"/>
        <v>0</v>
      </c>
      <c r="BL105" s="20" t="s">
        <v>79</v>
      </c>
      <c r="BM105" s="20" t="s">
        <v>409</v>
      </c>
    </row>
    <row r="106" spans="2:65" s="1" customFormat="1" ht="16.5" customHeight="1">
      <c r="B106" s="37"/>
      <c r="C106" s="172" t="s">
        <v>224</v>
      </c>
      <c r="D106" s="172" t="s">
        <v>124</v>
      </c>
      <c r="E106" s="173" t="s">
        <v>410</v>
      </c>
      <c r="F106" s="174" t="s">
        <v>411</v>
      </c>
      <c r="G106" s="175" t="s">
        <v>127</v>
      </c>
      <c r="H106" s="176">
        <v>4</v>
      </c>
      <c r="I106" s="177"/>
      <c r="J106" s="178">
        <f t="shared" si="0"/>
        <v>0</v>
      </c>
      <c r="K106" s="174" t="s">
        <v>21</v>
      </c>
      <c r="L106" s="179"/>
      <c r="M106" s="180" t="s">
        <v>21</v>
      </c>
      <c r="N106" s="181" t="s">
        <v>42</v>
      </c>
      <c r="O106" s="38"/>
      <c r="P106" s="182">
        <f t="shared" si="1"/>
        <v>0</v>
      </c>
      <c r="Q106" s="182">
        <v>0</v>
      </c>
      <c r="R106" s="182">
        <f t="shared" si="2"/>
        <v>0</v>
      </c>
      <c r="S106" s="182">
        <v>0</v>
      </c>
      <c r="T106" s="183">
        <f t="shared" si="3"/>
        <v>0</v>
      </c>
      <c r="AR106" s="20" t="s">
        <v>81</v>
      </c>
      <c r="AT106" s="20" t="s">
        <v>124</v>
      </c>
      <c r="AU106" s="20" t="s">
        <v>79</v>
      </c>
      <c r="AY106" s="20" t="s">
        <v>130</v>
      </c>
      <c r="BE106" s="184">
        <f t="shared" si="4"/>
        <v>0</v>
      </c>
      <c r="BF106" s="184">
        <f t="shared" si="5"/>
        <v>0</v>
      </c>
      <c r="BG106" s="184">
        <f t="shared" si="6"/>
        <v>0</v>
      </c>
      <c r="BH106" s="184">
        <f t="shared" si="7"/>
        <v>0</v>
      </c>
      <c r="BI106" s="184">
        <f t="shared" si="8"/>
        <v>0</v>
      </c>
      <c r="BJ106" s="20" t="s">
        <v>79</v>
      </c>
      <c r="BK106" s="184">
        <f t="shared" si="9"/>
        <v>0</v>
      </c>
      <c r="BL106" s="20" t="s">
        <v>79</v>
      </c>
      <c r="BM106" s="20" t="s">
        <v>412</v>
      </c>
    </row>
    <row r="107" spans="2:65" s="1" customFormat="1" ht="140.25" customHeight="1">
      <c r="B107" s="37"/>
      <c r="C107" s="201" t="s">
        <v>413</v>
      </c>
      <c r="D107" s="201" t="s">
        <v>218</v>
      </c>
      <c r="E107" s="202" t="s">
        <v>414</v>
      </c>
      <c r="F107" s="203" t="s">
        <v>415</v>
      </c>
      <c r="G107" s="204" t="s">
        <v>187</v>
      </c>
      <c r="H107" s="205">
        <v>90</v>
      </c>
      <c r="I107" s="206"/>
      <c r="J107" s="207">
        <f t="shared" si="0"/>
        <v>0</v>
      </c>
      <c r="K107" s="203" t="s">
        <v>128</v>
      </c>
      <c r="L107" s="57"/>
      <c r="M107" s="208" t="s">
        <v>21</v>
      </c>
      <c r="N107" s="209" t="s">
        <v>42</v>
      </c>
      <c r="O107" s="38"/>
      <c r="P107" s="182">
        <f t="shared" si="1"/>
        <v>0</v>
      </c>
      <c r="Q107" s="182">
        <v>0</v>
      </c>
      <c r="R107" s="182">
        <f t="shared" si="2"/>
        <v>0</v>
      </c>
      <c r="S107" s="182">
        <v>0</v>
      </c>
      <c r="T107" s="183">
        <f t="shared" si="3"/>
        <v>0</v>
      </c>
      <c r="AR107" s="20" t="s">
        <v>79</v>
      </c>
      <c r="AT107" s="20" t="s">
        <v>218</v>
      </c>
      <c r="AU107" s="20" t="s">
        <v>79</v>
      </c>
      <c r="AY107" s="20" t="s">
        <v>130</v>
      </c>
      <c r="BE107" s="184">
        <f t="shared" si="4"/>
        <v>0</v>
      </c>
      <c r="BF107" s="184">
        <f t="shared" si="5"/>
        <v>0</v>
      </c>
      <c r="BG107" s="184">
        <f t="shared" si="6"/>
        <v>0</v>
      </c>
      <c r="BH107" s="184">
        <f t="shared" si="7"/>
        <v>0</v>
      </c>
      <c r="BI107" s="184">
        <f t="shared" si="8"/>
        <v>0</v>
      </c>
      <c r="BJ107" s="20" t="s">
        <v>79</v>
      </c>
      <c r="BK107" s="184">
        <f t="shared" si="9"/>
        <v>0</v>
      </c>
      <c r="BL107" s="20" t="s">
        <v>79</v>
      </c>
      <c r="BM107" s="20" t="s">
        <v>416</v>
      </c>
    </row>
    <row r="108" spans="2:65" s="1" customFormat="1" ht="94.5">
      <c r="B108" s="37"/>
      <c r="C108" s="59"/>
      <c r="D108" s="210" t="s">
        <v>222</v>
      </c>
      <c r="E108" s="59"/>
      <c r="F108" s="211" t="s">
        <v>309</v>
      </c>
      <c r="G108" s="59"/>
      <c r="H108" s="59"/>
      <c r="I108" s="159"/>
      <c r="J108" s="59"/>
      <c r="K108" s="59"/>
      <c r="L108" s="57"/>
      <c r="M108" s="217"/>
      <c r="N108" s="214"/>
      <c r="O108" s="214"/>
      <c r="P108" s="214"/>
      <c r="Q108" s="214"/>
      <c r="R108" s="214"/>
      <c r="S108" s="214"/>
      <c r="T108" s="218"/>
      <c r="AT108" s="20" t="s">
        <v>222</v>
      </c>
      <c r="AU108" s="20" t="s">
        <v>79</v>
      </c>
    </row>
    <row r="109" spans="2:65" s="1" customFormat="1" ht="6.95" customHeight="1">
      <c r="B109" s="52"/>
      <c r="C109" s="53"/>
      <c r="D109" s="53"/>
      <c r="E109" s="53"/>
      <c r="F109" s="53"/>
      <c r="G109" s="53"/>
      <c r="H109" s="53"/>
      <c r="I109" s="135"/>
      <c r="J109" s="53"/>
      <c r="K109" s="53"/>
      <c r="L109" s="57"/>
    </row>
  </sheetData>
  <sheetProtection algorithmName="SHA-512" hashValue="4fzwadtOhyxLULtc36r6q0cEKPa2mGbD9rHH7CMsrCzU5oKNHBlqn0QBrVudWKiPflo++TzgSTKXl19CSMc9Tg==" saltValue="dY+c+wIMI1whXDpJ57r1OC3YhaYSlHpfiiEw9+VC8+VGum3cYmZC9h4xTZoNRJTnmPIdpW+oWTpSLn1fKI/R1Q==" spinCount="100000" sheet="1" objects="1" scenarios="1" formatColumns="0" formatRows="0" autoFilter="0"/>
  <autoFilter ref="C76:K108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93</v>
      </c>
      <c r="G1" s="343" t="s">
        <v>94</v>
      </c>
      <c r="H1" s="343"/>
      <c r="I1" s="111"/>
      <c r="J1" s="110" t="s">
        <v>95</v>
      </c>
      <c r="K1" s="109" t="s">
        <v>96</v>
      </c>
      <c r="L1" s="110" t="s">
        <v>97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89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98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zakázky'!K6</f>
        <v>Oprava KB spádoviště Česká Třebová st. 01</v>
      </c>
      <c r="F7" s="336"/>
      <c r="G7" s="336"/>
      <c r="H7" s="336"/>
      <c r="I7" s="113"/>
      <c r="J7" s="25"/>
      <c r="K7" s="27"/>
    </row>
    <row r="8" spans="1:70" s="1" customFormat="1">
      <c r="B8" s="37"/>
      <c r="C8" s="38"/>
      <c r="D8" s="33" t="s">
        <v>99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417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23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15" t="s">
        <v>26</v>
      </c>
      <c r="J12" s="116" t="str">
        <f>'Rekapitulace zakázky'!AN8</f>
        <v>14. 6. 2018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5" t="s">
        <v>29</v>
      </c>
      <c r="J14" s="31" t="s">
        <v>21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29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29</v>
      </c>
      <c r="J20" s="31" t="s">
        <v>21</v>
      </c>
      <c r="K20" s="41"/>
    </row>
    <row r="21" spans="2:11" s="1" customFormat="1" ht="18" customHeight="1">
      <c r="B21" s="37"/>
      <c r="C21" s="38"/>
      <c r="D21" s="38"/>
      <c r="E21" s="31" t="s">
        <v>30</v>
      </c>
      <c r="F21" s="38"/>
      <c r="G21" s="38"/>
      <c r="H21" s="38"/>
      <c r="I21" s="115" t="s">
        <v>31</v>
      </c>
      <c r="J21" s="31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37</v>
      </c>
      <c r="E27" s="38"/>
      <c r="F27" s="38"/>
      <c r="G27" s="38"/>
      <c r="H27" s="38"/>
      <c r="I27" s="114"/>
      <c r="J27" s="124">
        <f>ROUND(J80,2)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25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26">
        <f>ROUND(SUM(BE80:BE90), 2)</f>
        <v>0</v>
      </c>
      <c r="G30" s="38"/>
      <c r="H30" s="38"/>
      <c r="I30" s="127">
        <v>0.21</v>
      </c>
      <c r="J30" s="126">
        <f>ROUND(ROUND((SUM(BE80:BE90)),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26">
        <f>ROUND(SUM(BF80:BF90), 2)</f>
        <v>0</v>
      </c>
      <c r="G31" s="38"/>
      <c r="H31" s="38"/>
      <c r="I31" s="127">
        <v>0.15</v>
      </c>
      <c r="J31" s="126">
        <f>ROUND(ROUND((SUM(BF80:BF90)),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26">
        <f>ROUND(SUM(BG80:BG90),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26">
        <f>ROUND(SUM(BH80:BH90),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26">
        <f>ROUND(SUM(BI80:BI90),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47</v>
      </c>
      <c r="E36" s="75"/>
      <c r="F36" s="75"/>
      <c r="G36" s="130" t="s">
        <v>48</v>
      </c>
      <c r="H36" s="131" t="s">
        <v>49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101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Oprava KB spádoviště Česká Třebová st. 01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99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64018xxxx_3 - VRN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>Česká Třebová Sp 015</v>
      </c>
      <c r="G49" s="38"/>
      <c r="H49" s="38"/>
      <c r="I49" s="115" t="s">
        <v>26</v>
      </c>
      <c r="J49" s="116" t="str">
        <f>IF(J12="","",J12)</f>
        <v>14. 6. 2018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28</v>
      </c>
      <c r="D51" s="38"/>
      <c r="E51" s="38"/>
      <c r="F51" s="31" t="str">
        <f>E15</f>
        <v xml:space="preserve"> 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102</v>
      </c>
      <c r="D54" s="128"/>
      <c r="E54" s="128"/>
      <c r="F54" s="128"/>
      <c r="G54" s="128"/>
      <c r="H54" s="128"/>
      <c r="I54" s="141"/>
      <c r="J54" s="142" t="s">
        <v>103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104</v>
      </c>
      <c r="D56" s="38"/>
      <c r="E56" s="38"/>
      <c r="F56" s="38"/>
      <c r="G56" s="38"/>
      <c r="H56" s="38"/>
      <c r="I56" s="114"/>
      <c r="J56" s="124">
        <f>J80</f>
        <v>0</v>
      </c>
      <c r="K56" s="41"/>
      <c r="AU56" s="20" t="s">
        <v>105</v>
      </c>
    </row>
    <row r="57" spans="2:47" s="7" customFormat="1" ht="24.95" customHeight="1">
      <c r="B57" s="145"/>
      <c r="C57" s="146"/>
      <c r="D57" s="147" t="s">
        <v>418</v>
      </c>
      <c r="E57" s="148"/>
      <c r="F57" s="148"/>
      <c r="G57" s="148"/>
      <c r="H57" s="148"/>
      <c r="I57" s="149"/>
      <c r="J57" s="150">
        <f>J81</f>
        <v>0</v>
      </c>
      <c r="K57" s="151"/>
    </row>
    <row r="58" spans="2:47" s="7" customFormat="1" ht="24.95" customHeight="1">
      <c r="B58" s="145"/>
      <c r="C58" s="146"/>
      <c r="D58" s="147" t="s">
        <v>419</v>
      </c>
      <c r="E58" s="148"/>
      <c r="F58" s="148"/>
      <c r="G58" s="148"/>
      <c r="H58" s="148"/>
      <c r="I58" s="149"/>
      <c r="J58" s="150">
        <f>J83</f>
        <v>0</v>
      </c>
      <c r="K58" s="151"/>
    </row>
    <row r="59" spans="2:47" s="8" customFormat="1" ht="19.899999999999999" customHeight="1">
      <c r="B59" s="152"/>
      <c r="C59" s="153"/>
      <c r="D59" s="154" t="s">
        <v>420</v>
      </c>
      <c r="E59" s="155"/>
      <c r="F59" s="155"/>
      <c r="G59" s="155"/>
      <c r="H59" s="155"/>
      <c r="I59" s="156"/>
      <c r="J59" s="157">
        <f>J84</f>
        <v>0</v>
      </c>
      <c r="K59" s="158"/>
    </row>
    <row r="60" spans="2:47" s="8" customFormat="1" ht="19.899999999999999" customHeight="1">
      <c r="B60" s="152"/>
      <c r="C60" s="153"/>
      <c r="D60" s="154" t="s">
        <v>421</v>
      </c>
      <c r="E60" s="155"/>
      <c r="F60" s="155"/>
      <c r="G60" s="155"/>
      <c r="H60" s="155"/>
      <c r="I60" s="156"/>
      <c r="J60" s="157">
        <f>J89</f>
        <v>0</v>
      </c>
      <c r="K60" s="158"/>
    </row>
    <row r="61" spans="2:47" s="1" customFormat="1" ht="21.75" customHeight="1">
      <c r="B61" s="37"/>
      <c r="C61" s="38"/>
      <c r="D61" s="38"/>
      <c r="E61" s="38"/>
      <c r="F61" s="38"/>
      <c r="G61" s="38"/>
      <c r="H61" s="38"/>
      <c r="I61" s="114"/>
      <c r="J61" s="38"/>
      <c r="K61" s="41"/>
    </row>
    <row r="62" spans="2:47" s="1" customFormat="1" ht="6.95" customHeight="1">
      <c r="B62" s="52"/>
      <c r="C62" s="53"/>
      <c r="D62" s="53"/>
      <c r="E62" s="53"/>
      <c r="F62" s="53"/>
      <c r="G62" s="53"/>
      <c r="H62" s="53"/>
      <c r="I62" s="135"/>
      <c r="J62" s="53"/>
      <c r="K62" s="54"/>
    </row>
    <row r="66" spans="2:63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6"/>
      <c r="L66" s="57"/>
    </row>
    <row r="67" spans="2:63" s="1" customFormat="1" ht="36.950000000000003" customHeight="1">
      <c r="B67" s="37"/>
      <c r="C67" s="58" t="s">
        <v>110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3" s="1" customFormat="1" ht="6.95" customHeight="1">
      <c r="B68" s="37"/>
      <c r="C68" s="59"/>
      <c r="D68" s="59"/>
      <c r="E68" s="59"/>
      <c r="F68" s="59"/>
      <c r="G68" s="59"/>
      <c r="H68" s="59"/>
      <c r="I68" s="159"/>
      <c r="J68" s="59"/>
      <c r="K68" s="59"/>
      <c r="L68" s="57"/>
    </row>
    <row r="69" spans="2:63" s="1" customFormat="1" ht="14.45" customHeight="1">
      <c r="B69" s="37"/>
      <c r="C69" s="61" t="s">
        <v>18</v>
      </c>
      <c r="D69" s="59"/>
      <c r="E69" s="59"/>
      <c r="F69" s="59"/>
      <c r="G69" s="59"/>
      <c r="H69" s="59"/>
      <c r="I69" s="159"/>
      <c r="J69" s="59"/>
      <c r="K69" s="59"/>
      <c r="L69" s="57"/>
    </row>
    <row r="70" spans="2:63" s="1" customFormat="1" ht="16.5" customHeight="1">
      <c r="B70" s="37"/>
      <c r="C70" s="59"/>
      <c r="D70" s="59"/>
      <c r="E70" s="340" t="str">
        <f>E7</f>
        <v>Oprava KB spádoviště Česká Třebová st. 01</v>
      </c>
      <c r="F70" s="341"/>
      <c r="G70" s="341"/>
      <c r="H70" s="341"/>
      <c r="I70" s="159"/>
      <c r="J70" s="59"/>
      <c r="K70" s="59"/>
      <c r="L70" s="57"/>
    </row>
    <row r="71" spans="2:63" s="1" customFormat="1" ht="14.45" customHeight="1">
      <c r="B71" s="37"/>
      <c r="C71" s="61" t="s">
        <v>99</v>
      </c>
      <c r="D71" s="59"/>
      <c r="E71" s="59"/>
      <c r="F71" s="59"/>
      <c r="G71" s="59"/>
      <c r="H71" s="59"/>
      <c r="I71" s="159"/>
      <c r="J71" s="59"/>
      <c r="K71" s="59"/>
      <c r="L71" s="57"/>
    </row>
    <row r="72" spans="2:63" s="1" customFormat="1" ht="17.25" customHeight="1">
      <c r="B72" s="37"/>
      <c r="C72" s="59"/>
      <c r="D72" s="59"/>
      <c r="E72" s="315" t="str">
        <f>E9</f>
        <v>64018xxxx_3 - VRN</v>
      </c>
      <c r="F72" s="342"/>
      <c r="G72" s="342"/>
      <c r="H72" s="342"/>
      <c r="I72" s="159"/>
      <c r="J72" s="59"/>
      <c r="K72" s="59"/>
      <c r="L72" s="57"/>
    </row>
    <row r="73" spans="2:63" s="1" customFormat="1" ht="6.95" customHeight="1">
      <c r="B73" s="37"/>
      <c r="C73" s="59"/>
      <c r="D73" s="59"/>
      <c r="E73" s="59"/>
      <c r="F73" s="59"/>
      <c r="G73" s="59"/>
      <c r="H73" s="59"/>
      <c r="I73" s="159"/>
      <c r="J73" s="59"/>
      <c r="K73" s="59"/>
      <c r="L73" s="57"/>
    </row>
    <row r="74" spans="2:63" s="1" customFormat="1" ht="18" customHeight="1">
      <c r="B74" s="37"/>
      <c r="C74" s="61" t="s">
        <v>24</v>
      </c>
      <c r="D74" s="59"/>
      <c r="E74" s="59"/>
      <c r="F74" s="160" t="str">
        <f>F12</f>
        <v>Česká Třebová Sp 015</v>
      </c>
      <c r="G74" s="59"/>
      <c r="H74" s="59"/>
      <c r="I74" s="161" t="s">
        <v>26</v>
      </c>
      <c r="J74" s="69" t="str">
        <f>IF(J12="","",J12)</f>
        <v>14. 6. 2018</v>
      </c>
      <c r="K74" s="59"/>
      <c r="L74" s="57"/>
    </row>
    <row r="75" spans="2:63" s="1" customFormat="1" ht="6.95" customHeight="1">
      <c r="B75" s="37"/>
      <c r="C75" s="59"/>
      <c r="D75" s="59"/>
      <c r="E75" s="59"/>
      <c r="F75" s="59"/>
      <c r="G75" s="59"/>
      <c r="H75" s="59"/>
      <c r="I75" s="159"/>
      <c r="J75" s="59"/>
      <c r="K75" s="59"/>
      <c r="L75" s="57"/>
    </row>
    <row r="76" spans="2:63" s="1" customFormat="1">
      <c r="B76" s="37"/>
      <c r="C76" s="61" t="s">
        <v>28</v>
      </c>
      <c r="D76" s="59"/>
      <c r="E76" s="59"/>
      <c r="F76" s="160" t="str">
        <f>E15</f>
        <v xml:space="preserve"> </v>
      </c>
      <c r="G76" s="59"/>
      <c r="H76" s="59"/>
      <c r="I76" s="161" t="s">
        <v>34</v>
      </c>
      <c r="J76" s="160" t="str">
        <f>E21</f>
        <v xml:space="preserve"> </v>
      </c>
      <c r="K76" s="59"/>
      <c r="L76" s="57"/>
    </row>
    <row r="77" spans="2:63" s="1" customFormat="1" ht="14.45" customHeight="1">
      <c r="B77" s="37"/>
      <c r="C77" s="61" t="s">
        <v>32</v>
      </c>
      <c r="D77" s="59"/>
      <c r="E77" s="59"/>
      <c r="F77" s="160" t="str">
        <f>IF(E18="","",E18)</f>
        <v/>
      </c>
      <c r="G77" s="59"/>
      <c r="H77" s="59"/>
      <c r="I77" s="159"/>
      <c r="J77" s="59"/>
      <c r="K77" s="59"/>
      <c r="L77" s="57"/>
    </row>
    <row r="78" spans="2:63" s="1" customFormat="1" ht="10.35" customHeight="1">
      <c r="B78" s="37"/>
      <c r="C78" s="59"/>
      <c r="D78" s="59"/>
      <c r="E78" s="59"/>
      <c r="F78" s="59"/>
      <c r="G78" s="59"/>
      <c r="H78" s="59"/>
      <c r="I78" s="159"/>
      <c r="J78" s="59"/>
      <c r="K78" s="59"/>
      <c r="L78" s="57"/>
    </row>
    <row r="79" spans="2:63" s="9" customFormat="1" ht="29.25" customHeight="1">
      <c r="B79" s="162"/>
      <c r="C79" s="163" t="s">
        <v>111</v>
      </c>
      <c r="D79" s="164" t="s">
        <v>56</v>
      </c>
      <c r="E79" s="164" t="s">
        <v>52</v>
      </c>
      <c r="F79" s="164" t="s">
        <v>112</v>
      </c>
      <c r="G79" s="164" t="s">
        <v>113</v>
      </c>
      <c r="H79" s="164" t="s">
        <v>114</v>
      </c>
      <c r="I79" s="165" t="s">
        <v>115</v>
      </c>
      <c r="J79" s="164" t="s">
        <v>103</v>
      </c>
      <c r="K79" s="166" t="s">
        <v>116</v>
      </c>
      <c r="L79" s="167"/>
      <c r="M79" s="77" t="s">
        <v>117</v>
      </c>
      <c r="N79" s="78" t="s">
        <v>41</v>
      </c>
      <c r="O79" s="78" t="s">
        <v>118</v>
      </c>
      <c r="P79" s="78" t="s">
        <v>119</v>
      </c>
      <c r="Q79" s="78" t="s">
        <v>120</v>
      </c>
      <c r="R79" s="78" t="s">
        <v>121</v>
      </c>
      <c r="S79" s="78" t="s">
        <v>122</v>
      </c>
      <c r="T79" s="79" t="s">
        <v>123</v>
      </c>
    </row>
    <row r="80" spans="2:63" s="1" customFormat="1" ht="29.25" customHeight="1">
      <c r="B80" s="37"/>
      <c r="C80" s="83" t="s">
        <v>104</v>
      </c>
      <c r="D80" s="59"/>
      <c r="E80" s="59"/>
      <c r="F80" s="59"/>
      <c r="G80" s="59"/>
      <c r="H80" s="59"/>
      <c r="I80" s="159"/>
      <c r="J80" s="168">
        <f>BK80</f>
        <v>0</v>
      </c>
      <c r="K80" s="59"/>
      <c r="L80" s="57"/>
      <c r="M80" s="80"/>
      <c r="N80" s="81"/>
      <c r="O80" s="81"/>
      <c r="P80" s="169">
        <f>P81+P83</f>
        <v>0</v>
      </c>
      <c r="Q80" s="81"/>
      <c r="R80" s="169">
        <f>R81+R83</f>
        <v>0</v>
      </c>
      <c r="S80" s="81"/>
      <c r="T80" s="170">
        <f>T81+T83</f>
        <v>0</v>
      </c>
      <c r="AT80" s="20" t="s">
        <v>70</v>
      </c>
      <c r="AU80" s="20" t="s">
        <v>105</v>
      </c>
      <c r="BK80" s="171">
        <f>BK81+BK83</f>
        <v>0</v>
      </c>
    </row>
    <row r="81" spans="2:65" s="10" customFormat="1" ht="37.35" customHeight="1">
      <c r="B81" s="185"/>
      <c r="C81" s="186"/>
      <c r="D81" s="187" t="s">
        <v>70</v>
      </c>
      <c r="E81" s="188" t="s">
        <v>422</v>
      </c>
      <c r="F81" s="188" t="s">
        <v>423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P82</f>
        <v>0</v>
      </c>
      <c r="Q81" s="193"/>
      <c r="R81" s="194">
        <f>R82</f>
        <v>0</v>
      </c>
      <c r="S81" s="193"/>
      <c r="T81" s="195">
        <f>T82</f>
        <v>0</v>
      </c>
      <c r="AR81" s="196" t="s">
        <v>131</v>
      </c>
      <c r="AT81" s="197" t="s">
        <v>70</v>
      </c>
      <c r="AU81" s="197" t="s">
        <v>71</v>
      </c>
      <c r="AY81" s="196" t="s">
        <v>130</v>
      </c>
      <c r="BK81" s="198">
        <f>BK82</f>
        <v>0</v>
      </c>
    </row>
    <row r="82" spans="2:65" s="1" customFormat="1" ht="25.5" customHeight="1">
      <c r="B82" s="37"/>
      <c r="C82" s="201" t="s">
        <v>131</v>
      </c>
      <c r="D82" s="201" t="s">
        <v>218</v>
      </c>
      <c r="E82" s="202" t="s">
        <v>424</v>
      </c>
      <c r="F82" s="203" t="s">
        <v>425</v>
      </c>
      <c r="G82" s="204" t="s">
        <v>334</v>
      </c>
      <c r="H82" s="205">
        <v>60</v>
      </c>
      <c r="I82" s="206"/>
      <c r="J82" s="207">
        <f>ROUND(I82*H82,2)</f>
        <v>0</v>
      </c>
      <c r="K82" s="203" t="s">
        <v>426</v>
      </c>
      <c r="L82" s="57"/>
      <c r="M82" s="208" t="s">
        <v>21</v>
      </c>
      <c r="N82" s="209" t="s">
        <v>42</v>
      </c>
      <c r="O82" s="38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20" t="s">
        <v>299</v>
      </c>
      <c r="AT82" s="20" t="s">
        <v>218</v>
      </c>
      <c r="AU82" s="20" t="s">
        <v>79</v>
      </c>
      <c r="AY82" s="20" t="s">
        <v>130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20" t="s">
        <v>79</v>
      </c>
      <c r="BK82" s="184">
        <f>ROUND(I82*H82,2)</f>
        <v>0</v>
      </c>
      <c r="BL82" s="20" t="s">
        <v>299</v>
      </c>
      <c r="BM82" s="20" t="s">
        <v>427</v>
      </c>
    </row>
    <row r="83" spans="2:65" s="10" customFormat="1" ht="37.35" customHeight="1">
      <c r="B83" s="185"/>
      <c r="C83" s="186"/>
      <c r="D83" s="187" t="s">
        <v>70</v>
      </c>
      <c r="E83" s="188" t="s">
        <v>87</v>
      </c>
      <c r="F83" s="188" t="s">
        <v>428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P84+P89</f>
        <v>0</v>
      </c>
      <c r="Q83" s="193"/>
      <c r="R83" s="194">
        <f>R84+R89</f>
        <v>0</v>
      </c>
      <c r="S83" s="193"/>
      <c r="T83" s="195">
        <f>T84+T89</f>
        <v>0</v>
      </c>
      <c r="AR83" s="196" t="s">
        <v>242</v>
      </c>
      <c r="AT83" s="197" t="s">
        <v>70</v>
      </c>
      <c r="AU83" s="197" t="s">
        <v>71</v>
      </c>
      <c r="AY83" s="196" t="s">
        <v>130</v>
      </c>
      <c r="BK83" s="198">
        <f>BK84+BK89</f>
        <v>0</v>
      </c>
    </row>
    <row r="84" spans="2:65" s="10" customFormat="1" ht="19.899999999999999" customHeight="1">
      <c r="B84" s="185"/>
      <c r="C84" s="186"/>
      <c r="D84" s="187" t="s">
        <v>70</v>
      </c>
      <c r="E84" s="199" t="s">
        <v>429</v>
      </c>
      <c r="F84" s="199" t="s">
        <v>430</v>
      </c>
      <c r="G84" s="186"/>
      <c r="H84" s="186"/>
      <c r="I84" s="189"/>
      <c r="J84" s="200">
        <f>BK84</f>
        <v>0</v>
      </c>
      <c r="K84" s="186"/>
      <c r="L84" s="191"/>
      <c r="M84" s="192"/>
      <c r="N84" s="193"/>
      <c r="O84" s="193"/>
      <c r="P84" s="194">
        <f>SUM(P85:P88)</f>
        <v>0</v>
      </c>
      <c r="Q84" s="193"/>
      <c r="R84" s="194">
        <f>SUM(R85:R88)</f>
        <v>0</v>
      </c>
      <c r="S84" s="193"/>
      <c r="T84" s="195">
        <f>SUM(T85:T88)</f>
        <v>0</v>
      </c>
      <c r="AR84" s="196" t="s">
        <v>242</v>
      </c>
      <c r="AT84" s="197" t="s">
        <v>70</v>
      </c>
      <c r="AU84" s="197" t="s">
        <v>79</v>
      </c>
      <c r="AY84" s="196" t="s">
        <v>130</v>
      </c>
      <c r="BK84" s="198">
        <f>SUM(BK85:BK88)</f>
        <v>0</v>
      </c>
    </row>
    <row r="85" spans="2:65" s="1" customFormat="1" ht="16.5" customHeight="1">
      <c r="B85" s="37"/>
      <c r="C85" s="201" t="s">
        <v>431</v>
      </c>
      <c r="D85" s="201" t="s">
        <v>218</v>
      </c>
      <c r="E85" s="202" t="s">
        <v>432</v>
      </c>
      <c r="F85" s="203" t="s">
        <v>433</v>
      </c>
      <c r="G85" s="204" t="s">
        <v>127</v>
      </c>
      <c r="H85" s="205">
        <v>1</v>
      </c>
      <c r="I85" s="206"/>
      <c r="J85" s="207">
        <f>ROUND(I85*H85,2)</f>
        <v>0</v>
      </c>
      <c r="K85" s="203" t="s">
        <v>434</v>
      </c>
      <c r="L85" s="57"/>
      <c r="M85" s="208" t="s">
        <v>21</v>
      </c>
      <c r="N85" s="209" t="s">
        <v>42</v>
      </c>
      <c r="O85" s="38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20" t="s">
        <v>435</v>
      </c>
      <c r="AT85" s="20" t="s">
        <v>218</v>
      </c>
      <c r="AU85" s="20" t="s">
        <v>81</v>
      </c>
      <c r="AY85" s="20" t="s">
        <v>130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20" t="s">
        <v>79</v>
      </c>
      <c r="BK85" s="184">
        <f>ROUND(I85*H85,2)</f>
        <v>0</v>
      </c>
      <c r="BL85" s="20" t="s">
        <v>435</v>
      </c>
      <c r="BM85" s="20" t="s">
        <v>436</v>
      </c>
    </row>
    <row r="86" spans="2:65" s="1" customFormat="1" ht="16.5" customHeight="1">
      <c r="B86" s="37"/>
      <c r="C86" s="201" t="s">
        <v>81</v>
      </c>
      <c r="D86" s="201" t="s">
        <v>218</v>
      </c>
      <c r="E86" s="202" t="s">
        <v>437</v>
      </c>
      <c r="F86" s="203" t="s">
        <v>438</v>
      </c>
      <c r="G86" s="204" t="s">
        <v>127</v>
      </c>
      <c r="H86" s="205">
        <v>1</v>
      </c>
      <c r="I86" s="206"/>
      <c r="J86" s="207">
        <f>ROUND(I86*H86,2)</f>
        <v>0</v>
      </c>
      <c r="K86" s="203" t="s">
        <v>434</v>
      </c>
      <c r="L86" s="57"/>
      <c r="M86" s="208" t="s">
        <v>21</v>
      </c>
      <c r="N86" s="209" t="s">
        <v>42</v>
      </c>
      <c r="O86" s="3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0" t="s">
        <v>435</v>
      </c>
      <c r="AT86" s="20" t="s">
        <v>218</v>
      </c>
      <c r="AU86" s="20" t="s">
        <v>81</v>
      </c>
      <c r="AY86" s="20" t="s">
        <v>130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0" t="s">
        <v>79</v>
      </c>
      <c r="BK86" s="184">
        <f>ROUND(I86*H86,2)</f>
        <v>0</v>
      </c>
      <c r="BL86" s="20" t="s">
        <v>435</v>
      </c>
      <c r="BM86" s="20" t="s">
        <v>439</v>
      </c>
    </row>
    <row r="87" spans="2:65" s="1" customFormat="1" ht="25.5" customHeight="1">
      <c r="B87" s="37"/>
      <c r="C87" s="201" t="s">
        <v>242</v>
      </c>
      <c r="D87" s="201" t="s">
        <v>218</v>
      </c>
      <c r="E87" s="202" t="s">
        <v>440</v>
      </c>
      <c r="F87" s="203" t="s">
        <v>441</v>
      </c>
      <c r="G87" s="204" t="s">
        <v>200</v>
      </c>
      <c r="H87" s="205">
        <v>3</v>
      </c>
      <c r="I87" s="206"/>
      <c r="J87" s="207">
        <f>ROUND(I87*H87,2)</f>
        <v>0</v>
      </c>
      <c r="K87" s="203" t="s">
        <v>426</v>
      </c>
      <c r="L87" s="57"/>
      <c r="M87" s="208" t="s">
        <v>21</v>
      </c>
      <c r="N87" s="209" t="s">
        <v>42</v>
      </c>
      <c r="O87" s="38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0" t="s">
        <v>435</v>
      </c>
      <c r="AT87" s="20" t="s">
        <v>218</v>
      </c>
      <c r="AU87" s="20" t="s">
        <v>81</v>
      </c>
      <c r="AY87" s="20" t="s">
        <v>130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0" t="s">
        <v>79</v>
      </c>
      <c r="BK87" s="184">
        <f>ROUND(I87*H87,2)</f>
        <v>0</v>
      </c>
      <c r="BL87" s="20" t="s">
        <v>435</v>
      </c>
      <c r="BM87" s="20" t="s">
        <v>442</v>
      </c>
    </row>
    <row r="88" spans="2:65" s="1" customFormat="1" ht="25.5" customHeight="1">
      <c r="B88" s="37"/>
      <c r="C88" s="201" t="s">
        <v>139</v>
      </c>
      <c r="D88" s="201" t="s">
        <v>218</v>
      </c>
      <c r="E88" s="202" t="s">
        <v>443</v>
      </c>
      <c r="F88" s="203" t="s">
        <v>444</v>
      </c>
      <c r="G88" s="204" t="s">
        <v>200</v>
      </c>
      <c r="H88" s="205">
        <v>3</v>
      </c>
      <c r="I88" s="206"/>
      <c r="J88" s="207">
        <f>ROUND(I88*H88,2)</f>
        <v>0</v>
      </c>
      <c r="K88" s="203" t="s">
        <v>426</v>
      </c>
      <c r="L88" s="57"/>
      <c r="M88" s="208" t="s">
        <v>21</v>
      </c>
      <c r="N88" s="209" t="s">
        <v>42</v>
      </c>
      <c r="O88" s="38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0" t="s">
        <v>435</v>
      </c>
      <c r="AT88" s="20" t="s">
        <v>218</v>
      </c>
      <c r="AU88" s="20" t="s">
        <v>81</v>
      </c>
      <c r="AY88" s="20" t="s">
        <v>130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0" t="s">
        <v>79</v>
      </c>
      <c r="BK88" s="184">
        <f>ROUND(I88*H88,2)</f>
        <v>0</v>
      </c>
      <c r="BL88" s="20" t="s">
        <v>435</v>
      </c>
      <c r="BM88" s="20" t="s">
        <v>445</v>
      </c>
    </row>
    <row r="89" spans="2:65" s="10" customFormat="1" ht="29.85" customHeight="1">
      <c r="B89" s="185"/>
      <c r="C89" s="186"/>
      <c r="D89" s="187" t="s">
        <v>70</v>
      </c>
      <c r="E89" s="199" t="s">
        <v>446</v>
      </c>
      <c r="F89" s="199" t="s">
        <v>447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P90</f>
        <v>0</v>
      </c>
      <c r="Q89" s="193"/>
      <c r="R89" s="194">
        <f>R90</f>
        <v>0</v>
      </c>
      <c r="S89" s="193"/>
      <c r="T89" s="195">
        <f>T90</f>
        <v>0</v>
      </c>
      <c r="AR89" s="196" t="s">
        <v>242</v>
      </c>
      <c r="AT89" s="197" t="s">
        <v>70</v>
      </c>
      <c r="AU89" s="197" t="s">
        <v>79</v>
      </c>
      <c r="AY89" s="196" t="s">
        <v>130</v>
      </c>
      <c r="BK89" s="198">
        <f>BK90</f>
        <v>0</v>
      </c>
    </row>
    <row r="90" spans="2:65" s="1" customFormat="1" ht="16.5" customHeight="1">
      <c r="B90" s="37"/>
      <c r="C90" s="201" t="s">
        <v>129</v>
      </c>
      <c r="D90" s="201" t="s">
        <v>218</v>
      </c>
      <c r="E90" s="202" t="s">
        <v>448</v>
      </c>
      <c r="F90" s="203" t="s">
        <v>447</v>
      </c>
      <c r="G90" s="204" t="s">
        <v>127</v>
      </c>
      <c r="H90" s="205">
        <v>1</v>
      </c>
      <c r="I90" s="206"/>
      <c r="J90" s="207">
        <f>ROUND(I90*H90,2)</f>
        <v>0</v>
      </c>
      <c r="K90" s="203" t="s">
        <v>434</v>
      </c>
      <c r="L90" s="57"/>
      <c r="M90" s="208" t="s">
        <v>21</v>
      </c>
      <c r="N90" s="213" t="s">
        <v>42</v>
      </c>
      <c r="O90" s="21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AR90" s="20" t="s">
        <v>435</v>
      </c>
      <c r="AT90" s="20" t="s">
        <v>218</v>
      </c>
      <c r="AU90" s="20" t="s">
        <v>81</v>
      </c>
      <c r="AY90" s="20" t="s">
        <v>130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20" t="s">
        <v>79</v>
      </c>
      <c r="BK90" s="184">
        <f>ROUND(I90*H90,2)</f>
        <v>0</v>
      </c>
      <c r="BL90" s="20" t="s">
        <v>435</v>
      </c>
      <c r="BM90" s="20" t="s">
        <v>449</v>
      </c>
    </row>
    <row r="91" spans="2:65" s="1" customFormat="1" ht="6.95" customHeight="1">
      <c r="B91" s="52"/>
      <c r="C91" s="53"/>
      <c r="D91" s="53"/>
      <c r="E91" s="53"/>
      <c r="F91" s="53"/>
      <c r="G91" s="53"/>
      <c r="H91" s="53"/>
      <c r="I91" s="135"/>
      <c r="J91" s="53"/>
      <c r="K91" s="53"/>
      <c r="L91" s="57"/>
    </row>
  </sheetData>
  <sheetProtection algorithmName="SHA-512" hashValue="MHTkuh67dMVWOjBjhvDaJLFjZueDWj99M71kqmGDeVZQG4olwL9NXVEE0e5PaGHfEEzSifUNf687lK2bAc76IQ==" saltValue="OKttNVz4KYhPNitDZFCxQ3B/oNnFLBM07etpZkj/xJ6hmtHO0t3ZTDyEvdcWc+TihN+nZ3gzsbDWNcyHh1VPSQ==" spinCount="100000" sheet="1" objects="1" scenarios="1" formatColumns="0" formatRows="0" autoFilter="0"/>
  <autoFilter ref="C79:K90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93</v>
      </c>
      <c r="G1" s="343" t="s">
        <v>94</v>
      </c>
      <c r="H1" s="343"/>
      <c r="I1" s="111"/>
      <c r="J1" s="110" t="s">
        <v>95</v>
      </c>
      <c r="K1" s="109" t="s">
        <v>96</v>
      </c>
      <c r="L1" s="110" t="s">
        <v>97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92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98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16.5" customHeight="1">
      <c r="B7" s="24"/>
      <c r="C7" s="25"/>
      <c r="D7" s="25"/>
      <c r="E7" s="335" t="str">
        <f>'Rekapitulace zakázky'!K6</f>
        <v>Oprava KB spádoviště Česká Třebová st. 01</v>
      </c>
      <c r="F7" s="336"/>
      <c r="G7" s="336"/>
      <c r="H7" s="336"/>
      <c r="I7" s="113"/>
      <c r="J7" s="25"/>
      <c r="K7" s="27"/>
    </row>
    <row r="8" spans="1:70" s="1" customFormat="1">
      <c r="B8" s="37"/>
      <c r="C8" s="38"/>
      <c r="D8" s="33" t="s">
        <v>99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7" t="s">
        <v>450</v>
      </c>
      <c r="F9" s="338"/>
      <c r="G9" s="338"/>
      <c r="H9" s="338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23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15" t="s">
        <v>26</v>
      </c>
      <c r="J12" s="116" t="str">
        <f>'Rekapitulace zakázky'!AN8</f>
        <v>14. 6. 2018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5" t="s">
        <v>29</v>
      </c>
      <c r="J14" s="31" t="s">
        <v>21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29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29</v>
      </c>
      <c r="J20" s="31" t="s">
        <v>21</v>
      </c>
      <c r="K20" s="41"/>
    </row>
    <row r="21" spans="2:11" s="1" customFormat="1" ht="18" customHeight="1">
      <c r="B21" s="37"/>
      <c r="C21" s="38"/>
      <c r="D21" s="38"/>
      <c r="E21" s="31" t="s">
        <v>30</v>
      </c>
      <c r="F21" s="38"/>
      <c r="G21" s="38"/>
      <c r="H21" s="38"/>
      <c r="I21" s="115" t="s">
        <v>31</v>
      </c>
      <c r="J21" s="31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14"/>
      <c r="J23" s="38"/>
      <c r="K23" s="41"/>
    </row>
    <row r="24" spans="2:11" s="6" customFormat="1" ht="16.5" customHeight="1">
      <c r="B24" s="117"/>
      <c r="C24" s="118"/>
      <c r="D24" s="118"/>
      <c r="E24" s="304" t="s">
        <v>21</v>
      </c>
      <c r="F24" s="304"/>
      <c r="G24" s="304"/>
      <c r="H24" s="304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37</v>
      </c>
      <c r="E27" s="38"/>
      <c r="F27" s="38"/>
      <c r="G27" s="38"/>
      <c r="H27" s="38"/>
      <c r="I27" s="114"/>
      <c r="J27" s="124">
        <f>ROUND(J77,2)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25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26">
        <f>ROUND(SUM(BE77:BE110), 2)</f>
        <v>0</v>
      </c>
      <c r="G30" s="38"/>
      <c r="H30" s="38"/>
      <c r="I30" s="127">
        <v>0.21</v>
      </c>
      <c r="J30" s="126">
        <f>ROUND(ROUND((SUM(BE77:BE110)),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26">
        <f>ROUND(SUM(BF77:BF110), 2)</f>
        <v>0</v>
      </c>
      <c r="G31" s="38"/>
      <c r="H31" s="38"/>
      <c r="I31" s="127">
        <v>0.15</v>
      </c>
      <c r="J31" s="126">
        <f>ROUND(ROUND((SUM(BF77:BF110)),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26">
        <f>ROUND(SUM(BG77:BG110),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26">
        <f>ROUND(SUM(BH77:BH110),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26">
        <f>ROUND(SUM(BI77:BI110),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47</v>
      </c>
      <c r="E36" s="75"/>
      <c r="F36" s="75"/>
      <c r="G36" s="130" t="s">
        <v>48</v>
      </c>
      <c r="H36" s="131" t="s">
        <v>49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101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6.5" customHeight="1">
      <c r="B45" s="37"/>
      <c r="C45" s="38"/>
      <c r="D45" s="38"/>
      <c r="E45" s="335" t="str">
        <f>E7</f>
        <v>Oprava KB spádoviště Česká Třebová st. 01</v>
      </c>
      <c r="F45" s="336"/>
      <c r="G45" s="336"/>
      <c r="H45" s="336"/>
      <c r="I45" s="114"/>
      <c r="J45" s="38"/>
      <c r="K45" s="41"/>
    </row>
    <row r="46" spans="2:11" s="1" customFormat="1" ht="14.45" customHeight="1">
      <c r="B46" s="37"/>
      <c r="C46" s="33" t="s">
        <v>99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7.25" customHeight="1">
      <c r="B47" s="37"/>
      <c r="C47" s="38"/>
      <c r="D47" s="38"/>
      <c r="E47" s="337" t="str">
        <f>E9</f>
        <v>64018xxxx_4 - SO2 - Vzduchotechnika</v>
      </c>
      <c r="F47" s="338"/>
      <c r="G47" s="338"/>
      <c r="H47" s="338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>Česká Třebová Sp 015</v>
      </c>
      <c r="G49" s="38"/>
      <c r="H49" s="38"/>
      <c r="I49" s="115" t="s">
        <v>26</v>
      </c>
      <c r="J49" s="116" t="str">
        <f>IF(J12="","",J12)</f>
        <v>14. 6. 2018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28</v>
      </c>
      <c r="D51" s="38"/>
      <c r="E51" s="38"/>
      <c r="F51" s="31" t="str">
        <f>E15</f>
        <v xml:space="preserve"> 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5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102</v>
      </c>
      <c r="D54" s="128"/>
      <c r="E54" s="128"/>
      <c r="F54" s="128"/>
      <c r="G54" s="128"/>
      <c r="H54" s="128"/>
      <c r="I54" s="141"/>
      <c r="J54" s="142" t="s">
        <v>103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104</v>
      </c>
      <c r="D56" s="38"/>
      <c r="E56" s="38"/>
      <c r="F56" s="38"/>
      <c r="G56" s="38"/>
      <c r="H56" s="38"/>
      <c r="I56" s="114"/>
      <c r="J56" s="124">
        <f>J77</f>
        <v>0</v>
      </c>
      <c r="K56" s="41"/>
      <c r="AU56" s="20" t="s">
        <v>105</v>
      </c>
    </row>
    <row r="57" spans="2:47" s="7" customFormat="1" ht="24.95" customHeight="1">
      <c r="B57" s="145"/>
      <c r="C57" s="146"/>
      <c r="D57" s="147" t="s">
        <v>109</v>
      </c>
      <c r="E57" s="148"/>
      <c r="F57" s="148"/>
      <c r="G57" s="148"/>
      <c r="H57" s="148"/>
      <c r="I57" s="149"/>
      <c r="J57" s="150">
        <f>J107</f>
        <v>0</v>
      </c>
      <c r="K57" s="151"/>
    </row>
    <row r="58" spans="2:47" s="1" customFormat="1" ht="21.75" customHeight="1">
      <c r="B58" s="37"/>
      <c r="C58" s="38"/>
      <c r="D58" s="38"/>
      <c r="E58" s="38"/>
      <c r="F58" s="38"/>
      <c r="G58" s="38"/>
      <c r="H58" s="38"/>
      <c r="I58" s="114"/>
      <c r="J58" s="38"/>
      <c r="K58" s="41"/>
    </row>
    <row r="59" spans="2:47" s="1" customFormat="1" ht="6.95" customHeight="1">
      <c r="B59" s="52"/>
      <c r="C59" s="53"/>
      <c r="D59" s="53"/>
      <c r="E59" s="53"/>
      <c r="F59" s="53"/>
      <c r="G59" s="53"/>
      <c r="H59" s="53"/>
      <c r="I59" s="135"/>
      <c r="J59" s="53"/>
      <c r="K59" s="5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6"/>
      <c r="L63" s="57"/>
    </row>
    <row r="64" spans="2:47" s="1" customFormat="1" ht="36.950000000000003" customHeight="1">
      <c r="B64" s="37"/>
      <c r="C64" s="58" t="s">
        <v>110</v>
      </c>
      <c r="D64" s="59"/>
      <c r="E64" s="59"/>
      <c r="F64" s="59"/>
      <c r="G64" s="59"/>
      <c r="H64" s="59"/>
      <c r="I64" s="159"/>
      <c r="J64" s="59"/>
      <c r="K64" s="59"/>
      <c r="L64" s="57"/>
    </row>
    <row r="65" spans="2:65" s="1" customFormat="1" ht="6.95" customHeight="1">
      <c r="B65" s="37"/>
      <c r="C65" s="59"/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14.45" customHeight="1">
      <c r="B66" s="37"/>
      <c r="C66" s="61" t="s">
        <v>18</v>
      </c>
      <c r="D66" s="59"/>
      <c r="E66" s="59"/>
      <c r="F66" s="59"/>
      <c r="G66" s="59"/>
      <c r="H66" s="59"/>
      <c r="I66" s="159"/>
      <c r="J66" s="59"/>
      <c r="K66" s="59"/>
      <c r="L66" s="57"/>
    </row>
    <row r="67" spans="2:65" s="1" customFormat="1" ht="16.5" customHeight="1">
      <c r="B67" s="37"/>
      <c r="C67" s="59"/>
      <c r="D67" s="59"/>
      <c r="E67" s="340" t="str">
        <f>E7</f>
        <v>Oprava KB spádoviště Česká Třebová st. 01</v>
      </c>
      <c r="F67" s="341"/>
      <c r="G67" s="341"/>
      <c r="H67" s="341"/>
      <c r="I67" s="159"/>
      <c r="J67" s="59"/>
      <c r="K67" s="59"/>
      <c r="L67" s="57"/>
    </row>
    <row r="68" spans="2:65" s="1" customFormat="1" ht="14.45" customHeight="1">
      <c r="B68" s="37"/>
      <c r="C68" s="61" t="s">
        <v>99</v>
      </c>
      <c r="D68" s="59"/>
      <c r="E68" s="59"/>
      <c r="F68" s="59"/>
      <c r="G68" s="59"/>
      <c r="H68" s="59"/>
      <c r="I68" s="159"/>
      <c r="J68" s="59"/>
      <c r="K68" s="59"/>
      <c r="L68" s="57"/>
    </row>
    <row r="69" spans="2:65" s="1" customFormat="1" ht="17.25" customHeight="1">
      <c r="B69" s="37"/>
      <c r="C69" s="59"/>
      <c r="D69" s="59"/>
      <c r="E69" s="315" t="str">
        <f>E9</f>
        <v>64018xxxx_4 - SO2 - Vzduchotechnika</v>
      </c>
      <c r="F69" s="342"/>
      <c r="G69" s="342"/>
      <c r="H69" s="342"/>
      <c r="I69" s="159"/>
      <c r="J69" s="59"/>
      <c r="K69" s="59"/>
      <c r="L69" s="57"/>
    </row>
    <row r="70" spans="2:65" s="1" customFormat="1" ht="6.95" customHeight="1">
      <c r="B70" s="37"/>
      <c r="C70" s="59"/>
      <c r="D70" s="59"/>
      <c r="E70" s="59"/>
      <c r="F70" s="59"/>
      <c r="G70" s="59"/>
      <c r="H70" s="59"/>
      <c r="I70" s="159"/>
      <c r="J70" s="59"/>
      <c r="K70" s="59"/>
      <c r="L70" s="57"/>
    </row>
    <row r="71" spans="2:65" s="1" customFormat="1" ht="18" customHeight="1">
      <c r="B71" s="37"/>
      <c r="C71" s="61" t="s">
        <v>24</v>
      </c>
      <c r="D71" s="59"/>
      <c r="E71" s="59"/>
      <c r="F71" s="160" t="str">
        <f>F12</f>
        <v>Česká Třebová Sp 015</v>
      </c>
      <c r="G71" s="59"/>
      <c r="H71" s="59"/>
      <c r="I71" s="161" t="s">
        <v>26</v>
      </c>
      <c r="J71" s="69" t="str">
        <f>IF(J12="","",J12)</f>
        <v>14. 6. 2018</v>
      </c>
      <c r="K71" s="59"/>
      <c r="L71" s="57"/>
    </row>
    <row r="72" spans="2:65" s="1" customFormat="1" ht="6.95" customHeight="1">
      <c r="B72" s="37"/>
      <c r="C72" s="59"/>
      <c r="D72" s="59"/>
      <c r="E72" s="59"/>
      <c r="F72" s="59"/>
      <c r="G72" s="59"/>
      <c r="H72" s="59"/>
      <c r="I72" s="159"/>
      <c r="J72" s="59"/>
      <c r="K72" s="59"/>
      <c r="L72" s="57"/>
    </row>
    <row r="73" spans="2:65" s="1" customFormat="1">
      <c r="B73" s="37"/>
      <c r="C73" s="61" t="s">
        <v>28</v>
      </c>
      <c r="D73" s="59"/>
      <c r="E73" s="59"/>
      <c r="F73" s="160" t="str">
        <f>E15</f>
        <v xml:space="preserve"> </v>
      </c>
      <c r="G73" s="59"/>
      <c r="H73" s="59"/>
      <c r="I73" s="161" t="s">
        <v>34</v>
      </c>
      <c r="J73" s="160" t="str">
        <f>E21</f>
        <v xml:space="preserve"> </v>
      </c>
      <c r="K73" s="59"/>
      <c r="L73" s="57"/>
    </row>
    <row r="74" spans="2:65" s="1" customFormat="1" ht="14.45" customHeight="1">
      <c r="B74" s="37"/>
      <c r="C74" s="61" t="s">
        <v>32</v>
      </c>
      <c r="D74" s="59"/>
      <c r="E74" s="59"/>
      <c r="F74" s="160" t="str">
        <f>IF(E18="","",E18)</f>
        <v/>
      </c>
      <c r="G74" s="59"/>
      <c r="H74" s="59"/>
      <c r="I74" s="159"/>
      <c r="J74" s="59"/>
      <c r="K74" s="59"/>
      <c r="L74" s="57"/>
    </row>
    <row r="75" spans="2:65" s="1" customFormat="1" ht="10.35" customHeight="1">
      <c r="B75" s="37"/>
      <c r="C75" s="59"/>
      <c r="D75" s="59"/>
      <c r="E75" s="59"/>
      <c r="F75" s="59"/>
      <c r="G75" s="59"/>
      <c r="H75" s="59"/>
      <c r="I75" s="159"/>
      <c r="J75" s="59"/>
      <c r="K75" s="59"/>
      <c r="L75" s="57"/>
    </row>
    <row r="76" spans="2:65" s="9" customFormat="1" ht="29.25" customHeight="1">
      <c r="B76" s="162"/>
      <c r="C76" s="163" t="s">
        <v>111</v>
      </c>
      <c r="D76" s="164" t="s">
        <v>56</v>
      </c>
      <c r="E76" s="164" t="s">
        <v>52</v>
      </c>
      <c r="F76" s="164" t="s">
        <v>112</v>
      </c>
      <c r="G76" s="164" t="s">
        <v>113</v>
      </c>
      <c r="H76" s="164" t="s">
        <v>114</v>
      </c>
      <c r="I76" s="165" t="s">
        <v>115</v>
      </c>
      <c r="J76" s="164" t="s">
        <v>103</v>
      </c>
      <c r="K76" s="166" t="s">
        <v>116</v>
      </c>
      <c r="L76" s="167"/>
      <c r="M76" s="77" t="s">
        <v>117</v>
      </c>
      <c r="N76" s="78" t="s">
        <v>41</v>
      </c>
      <c r="O76" s="78" t="s">
        <v>118</v>
      </c>
      <c r="P76" s="78" t="s">
        <v>119</v>
      </c>
      <c r="Q76" s="78" t="s">
        <v>120</v>
      </c>
      <c r="R76" s="78" t="s">
        <v>121</v>
      </c>
      <c r="S76" s="78" t="s">
        <v>122</v>
      </c>
      <c r="T76" s="79" t="s">
        <v>123</v>
      </c>
    </row>
    <row r="77" spans="2:65" s="1" customFormat="1" ht="29.25" customHeight="1">
      <c r="B77" s="37"/>
      <c r="C77" s="83" t="s">
        <v>104</v>
      </c>
      <c r="D77" s="59"/>
      <c r="E77" s="59"/>
      <c r="F77" s="59"/>
      <c r="G77" s="59"/>
      <c r="H77" s="59"/>
      <c r="I77" s="159"/>
      <c r="J77" s="168">
        <f>BK77</f>
        <v>0</v>
      </c>
      <c r="K77" s="59"/>
      <c r="L77" s="57"/>
      <c r="M77" s="80"/>
      <c r="N77" s="81"/>
      <c r="O77" s="81"/>
      <c r="P77" s="169">
        <f>P78+SUM(P79:P107)</f>
        <v>0</v>
      </c>
      <c r="Q77" s="81"/>
      <c r="R77" s="169">
        <f>R78+SUM(R79:R107)</f>
        <v>0.34399999999999997</v>
      </c>
      <c r="S77" s="81"/>
      <c r="T77" s="170">
        <f>T78+SUM(T79:T107)</f>
        <v>0</v>
      </c>
      <c r="AT77" s="20" t="s">
        <v>70</v>
      </c>
      <c r="AU77" s="20" t="s">
        <v>105</v>
      </c>
      <c r="BK77" s="171">
        <f>BK78+SUM(BK79:BK107)</f>
        <v>0</v>
      </c>
    </row>
    <row r="78" spans="2:65" s="1" customFormat="1" ht="16.5" customHeight="1">
      <c r="B78" s="37"/>
      <c r="C78" s="172" t="s">
        <v>79</v>
      </c>
      <c r="D78" s="172" t="s">
        <v>124</v>
      </c>
      <c r="E78" s="173" t="s">
        <v>451</v>
      </c>
      <c r="F78" s="174" t="s">
        <v>452</v>
      </c>
      <c r="G78" s="175" t="s">
        <v>200</v>
      </c>
      <c r="H78" s="176">
        <v>25</v>
      </c>
      <c r="I78" s="177"/>
      <c r="J78" s="178">
        <f>ROUND(I78*H78,2)</f>
        <v>0</v>
      </c>
      <c r="K78" s="174" t="s">
        <v>21</v>
      </c>
      <c r="L78" s="179"/>
      <c r="M78" s="180" t="s">
        <v>21</v>
      </c>
      <c r="N78" s="181" t="s">
        <v>42</v>
      </c>
      <c r="O78" s="38"/>
      <c r="P78" s="182">
        <f>O78*H78</f>
        <v>0</v>
      </c>
      <c r="Q78" s="182">
        <v>0</v>
      </c>
      <c r="R78" s="182">
        <f>Q78*H78</f>
        <v>0</v>
      </c>
      <c r="S78" s="182">
        <v>0</v>
      </c>
      <c r="T78" s="183">
        <f>S78*H78</f>
        <v>0</v>
      </c>
      <c r="AR78" s="20" t="s">
        <v>129</v>
      </c>
      <c r="AT78" s="20" t="s">
        <v>124</v>
      </c>
      <c r="AU78" s="20" t="s">
        <v>71</v>
      </c>
      <c r="AY78" s="20" t="s">
        <v>130</v>
      </c>
      <c r="BE78" s="184">
        <f>IF(N78="základní",J78,0)</f>
        <v>0</v>
      </c>
      <c r="BF78" s="184">
        <f>IF(N78="snížená",J78,0)</f>
        <v>0</v>
      </c>
      <c r="BG78" s="184">
        <f>IF(N78="zákl. přenesená",J78,0)</f>
        <v>0</v>
      </c>
      <c r="BH78" s="184">
        <f>IF(N78="sníž. přenesená",J78,0)</f>
        <v>0</v>
      </c>
      <c r="BI78" s="184">
        <f>IF(N78="nulová",J78,0)</f>
        <v>0</v>
      </c>
      <c r="BJ78" s="20" t="s">
        <v>79</v>
      </c>
      <c r="BK78" s="184">
        <f>ROUND(I78*H78,2)</f>
        <v>0</v>
      </c>
      <c r="BL78" s="20" t="s">
        <v>131</v>
      </c>
      <c r="BM78" s="20" t="s">
        <v>453</v>
      </c>
    </row>
    <row r="79" spans="2:65" s="1" customFormat="1" ht="27">
      <c r="B79" s="37"/>
      <c r="C79" s="59"/>
      <c r="D79" s="210" t="s">
        <v>256</v>
      </c>
      <c r="E79" s="59"/>
      <c r="F79" s="211" t="s">
        <v>454</v>
      </c>
      <c r="G79" s="59"/>
      <c r="H79" s="59"/>
      <c r="I79" s="159"/>
      <c r="J79" s="59"/>
      <c r="K79" s="59"/>
      <c r="L79" s="57"/>
      <c r="M79" s="212"/>
      <c r="N79" s="38"/>
      <c r="O79" s="38"/>
      <c r="P79" s="38"/>
      <c r="Q79" s="38"/>
      <c r="R79" s="38"/>
      <c r="S79" s="38"/>
      <c r="T79" s="74"/>
      <c r="AT79" s="20" t="s">
        <v>256</v>
      </c>
      <c r="AU79" s="20" t="s">
        <v>71</v>
      </c>
    </row>
    <row r="80" spans="2:65" s="1" customFormat="1" ht="16.5" customHeight="1">
      <c r="B80" s="37"/>
      <c r="C80" s="172" t="s">
        <v>81</v>
      </c>
      <c r="D80" s="172" t="s">
        <v>124</v>
      </c>
      <c r="E80" s="173" t="s">
        <v>455</v>
      </c>
      <c r="F80" s="174" t="s">
        <v>456</v>
      </c>
      <c r="G80" s="175" t="s">
        <v>200</v>
      </c>
      <c r="H80" s="176">
        <v>10</v>
      </c>
      <c r="I80" s="177"/>
      <c r="J80" s="178">
        <f>ROUND(I80*H80,2)</f>
        <v>0</v>
      </c>
      <c r="K80" s="174" t="s">
        <v>21</v>
      </c>
      <c r="L80" s="179"/>
      <c r="M80" s="180" t="s">
        <v>21</v>
      </c>
      <c r="N80" s="181" t="s">
        <v>42</v>
      </c>
      <c r="O80" s="38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AR80" s="20" t="s">
        <v>129</v>
      </c>
      <c r="AT80" s="20" t="s">
        <v>124</v>
      </c>
      <c r="AU80" s="20" t="s">
        <v>71</v>
      </c>
      <c r="AY80" s="20" t="s">
        <v>130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20" t="s">
        <v>79</v>
      </c>
      <c r="BK80" s="184">
        <f>ROUND(I80*H80,2)</f>
        <v>0</v>
      </c>
      <c r="BL80" s="20" t="s">
        <v>131</v>
      </c>
      <c r="BM80" s="20" t="s">
        <v>457</v>
      </c>
    </row>
    <row r="81" spans="2:65" s="1" customFormat="1" ht="27">
      <c r="B81" s="37"/>
      <c r="C81" s="59"/>
      <c r="D81" s="210" t="s">
        <v>256</v>
      </c>
      <c r="E81" s="59"/>
      <c r="F81" s="211" t="s">
        <v>458</v>
      </c>
      <c r="G81" s="59"/>
      <c r="H81" s="59"/>
      <c r="I81" s="159"/>
      <c r="J81" s="59"/>
      <c r="K81" s="59"/>
      <c r="L81" s="57"/>
      <c r="M81" s="212"/>
      <c r="N81" s="38"/>
      <c r="O81" s="38"/>
      <c r="P81" s="38"/>
      <c r="Q81" s="38"/>
      <c r="R81" s="38"/>
      <c r="S81" s="38"/>
      <c r="T81" s="74"/>
      <c r="AT81" s="20" t="s">
        <v>256</v>
      </c>
      <c r="AU81" s="20" t="s">
        <v>71</v>
      </c>
    </row>
    <row r="82" spans="2:65" s="1" customFormat="1" ht="16.5" customHeight="1">
      <c r="B82" s="37"/>
      <c r="C82" s="172" t="s">
        <v>459</v>
      </c>
      <c r="D82" s="172" t="s">
        <v>124</v>
      </c>
      <c r="E82" s="173" t="s">
        <v>460</v>
      </c>
      <c r="F82" s="174" t="s">
        <v>461</v>
      </c>
      <c r="G82" s="175" t="s">
        <v>200</v>
      </c>
      <c r="H82" s="176">
        <v>30</v>
      </c>
      <c r="I82" s="177"/>
      <c r="J82" s="178">
        <f>ROUND(I82*H82,2)</f>
        <v>0</v>
      </c>
      <c r="K82" s="174" t="s">
        <v>21</v>
      </c>
      <c r="L82" s="179"/>
      <c r="M82" s="180" t="s">
        <v>21</v>
      </c>
      <c r="N82" s="181" t="s">
        <v>42</v>
      </c>
      <c r="O82" s="38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20" t="s">
        <v>129</v>
      </c>
      <c r="AT82" s="20" t="s">
        <v>124</v>
      </c>
      <c r="AU82" s="20" t="s">
        <v>71</v>
      </c>
      <c r="AY82" s="20" t="s">
        <v>130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20" t="s">
        <v>79</v>
      </c>
      <c r="BK82" s="184">
        <f>ROUND(I82*H82,2)</f>
        <v>0</v>
      </c>
      <c r="BL82" s="20" t="s">
        <v>131</v>
      </c>
      <c r="BM82" s="20" t="s">
        <v>462</v>
      </c>
    </row>
    <row r="83" spans="2:65" s="1" customFormat="1" ht="27">
      <c r="B83" s="37"/>
      <c r="C83" s="59"/>
      <c r="D83" s="210" t="s">
        <v>256</v>
      </c>
      <c r="E83" s="59"/>
      <c r="F83" s="211" t="s">
        <v>463</v>
      </c>
      <c r="G83" s="59"/>
      <c r="H83" s="59"/>
      <c r="I83" s="159"/>
      <c r="J83" s="59"/>
      <c r="K83" s="59"/>
      <c r="L83" s="57"/>
      <c r="M83" s="212"/>
      <c r="N83" s="38"/>
      <c r="O83" s="38"/>
      <c r="P83" s="38"/>
      <c r="Q83" s="38"/>
      <c r="R83" s="38"/>
      <c r="S83" s="38"/>
      <c r="T83" s="74"/>
      <c r="AT83" s="20" t="s">
        <v>256</v>
      </c>
      <c r="AU83" s="20" t="s">
        <v>71</v>
      </c>
    </row>
    <row r="84" spans="2:65" s="1" customFormat="1" ht="16.5" customHeight="1">
      <c r="B84" s="37"/>
      <c r="C84" s="172" t="s">
        <v>131</v>
      </c>
      <c r="D84" s="172" t="s">
        <v>124</v>
      </c>
      <c r="E84" s="173" t="s">
        <v>464</v>
      </c>
      <c r="F84" s="174" t="s">
        <v>465</v>
      </c>
      <c r="G84" s="175" t="s">
        <v>200</v>
      </c>
      <c r="H84" s="176">
        <v>2</v>
      </c>
      <c r="I84" s="177"/>
      <c r="J84" s="178">
        <f>ROUND(I84*H84,2)</f>
        <v>0</v>
      </c>
      <c r="K84" s="174" t="s">
        <v>21</v>
      </c>
      <c r="L84" s="179"/>
      <c r="M84" s="180" t="s">
        <v>21</v>
      </c>
      <c r="N84" s="181" t="s">
        <v>42</v>
      </c>
      <c r="O84" s="38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AR84" s="20" t="s">
        <v>129</v>
      </c>
      <c r="AT84" s="20" t="s">
        <v>124</v>
      </c>
      <c r="AU84" s="20" t="s">
        <v>71</v>
      </c>
      <c r="AY84" s="20" t="s">
        <v>130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20" t="s">
        <v>79</v>
      </c>
      <c r="BK84" s="184">
        <f>ROUND(I84*H84,2)</f>
        <v>0</v>
      </c>
      <c r="BL84" s="20" t="s">
        <v>131</v>
      </c>
      <c r="BM84" s="20" t="s">
        <v>466</v>
      </c>
    </row>
    <row r="85" spans="2:65" s="1" customFormat="1" ht="27">
      <c r="B85" s="37"/>
      <c r="C85" s="59"/>
      <c r="D85" s="210" t="s">
        <v>256</v>
      </c>
      <c r="E85" s="59"/>
      <c r="F85" s="211" t="s">
        <v>467</v>
      </c>
      <c r="G85" s="59"/>
      <c r="H85" s="59"/>
      <c r="I85" s="159"/>
      <c r="J85" s="59"/>
      <c r="K85" s="59"/>
      <c r="L85" s="57"/>
      <c r="M85" s="212"/>
      <c r="N85" s="38"/>
      <c r="O85" s="38"/>
      <c r="P85" s="38"/>
      <c r="Q85" s="38"/>
      <c r="R85" s="38"/>
      <c r="S85" s="38"/>
      <c r="T85" s="74"/>
      <c r="AT85" s="20" t="s">
        <v>256</v>
      </c>
      <c r="AU85" s="20" t="s">
        <v>71</v>
      </c>
    </row>
    <row r="86" spans="2:65" s="1" customFormat="1" ht="16.5" customHeight="1">
      <c r="B86" s="37"/>
      <c r="C86" s="172" t="s">
        <v>242</v>
      </c>
      <c r="D86" s="172" t="s">
        <v>124</v>
      </c>
      <c r="E86" s="173" t="s">
        <v>468</v>
      </c>
      <c r="F86" s="174" t="s">
        <v>469</v>
      </c>
      <c r="G86" s="175" t="s">
        <v>200</v>
      </c>
      <c r="H86" s="176">
        <v>1</v>
      </c>
      <c r="I86" s="177"/>
      <c r="J86" s="178">
        <f>ROUND(I86*H86,2)</f>
        <v>0</v>
      </c>
      <c r="K86" s="174" t="s">
        <v>21</v>
      </c>
      <c r="L86" s="179"/>
      <c r="M86" s="180" t="s">
        <v>21</v>
      </c>
      <c r="N86" s="181" t="s">
        <v>42</v>
      </c>
      <c r="O86" s="3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0" t="s">
        <v>129</v>
      </c>
      <c r="AT86" s="20" t="s">
        <v>124</v>
      </c>
      <c r="AU86" s="20" t="s">
        <v>71</v>
      </c>
      <c r="AY86" s="20" t="s">
        <v>130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0" t="s">
        <v>79</v>
      </c>
      <c r="BK86" s="184">
        <f>ROUND(I86*H86,2)</f>
        <v>0</v>
      </c>
      <c r="BL86" s="20" t="s">
        <v>131</v>
      </c>
      <c r="BM86" s="20" t="s">
        <v>470</v>
      </c>
    </row>
    <row r="87" spans="2:65" s="1" customFormat="1" ht="27">
      <c r="B87" s="37"/>
      <c r="C87" s="59"/>
      <c r="D87" s="210" t="s">
        <v>256</v>
      </c>
      <c r="E87" s="59"/>
      <c r="F87" s="211" t="s">
        <v>471</v>
      </c>
      <c r="G87" s="59"/>
      <c r="H87" s="59"/>
      <c r="I87" s="159"/>
      <c r="J87" s="59"/>
      <c r="K87" s="59"/>
      <c r="L87" s="57"/>
      <c r="M87" s="212"/>
      <c r="N87" s="38"/>
      <c r="O87" s="38"/>
      <c r="P87" s="38"/>
      <c r="Q87" s="38"/>
      <c r="R87" s="38"/>
      <c r="S87" s="38"/>
      <c r="T87" s="74"/>
      <c r="AT87" s="20" t="s">
        <v>256</v>
      </c>
      <c r="AU87" s="20" t="s">
        <v>71</v>
      </c>
    </row>
    <row r="88" spans="2:65" s="1" customFormat="1" ht="16.5" customHeight="1">
      <c r="B88" s="37"/>
      <c r="C88" s="172" t="s">
        <v>139</v>
      </c>
      <c r="D88" s="172" t="s">
        <v>124</v>
      </c>
      <c r="E88" s="173" t="s">
        <v>472</v>
      </c>
      <c r="F88" s="174" t="s">
        <v>473</v>
      </c>
      <c r="G88" s="175" t="s">
        <v>474</v>
      </c>
      <c r="H88" s="176">
        <v>10</v>
      </c>
      <c r="I88" s="177"/>
      <c r="J88" s="178">
        <f>ROUND(I88*H88,2)</f>
        <v>0</v>
      </c>
      <c r="K88" s="174" t="s">
        <v>21</v>
      </c>
      <c r="L88" s="179"/>
      <c r="M88" s="180" t="s">
        <v>21</v>
      </c>
      <c r="N88" s="181" t="s">
        <v>42</v>
      </c>
      <c r="O88" s="38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0" t="s">
        <v>129</v>
      </c>
      <c r="AT88" s="20" t="s">
        <v>124</v>
      </c>
      <c r="AU88" s="20" t="s">
        <v>71</v>
      </c>
      <c r="AY88" s="20" t="s">
        <v>130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0" t="s">
        <v>79</v>
      </c>
      <c r="BK88" s="184">
        <f>ROUND(I88*H88,2)</f>
        <v>0</v>
      </c>
      <c r="BL88" s="20" t="s">
        <v>131</v>
      </c>
      <c r="BM88" s="20" t="s">
        <v>475</v>
      </c>
    </row>
    <row r="89" spans="2:65" s="1" customFormat="1" ht="27">
      <c r="B89" s="37"/>
      <c r="C89" s="59"/>
      <c r="D89" s="210" t="s">
        <v>256</v>
      </c>
      <c r="E89" s="59"/>
      <c r="F89" s="211" t="s">
        <v>476</v>
      </c>
      <c r="G89" s="59"/>
      <c r="H89" s="59"/>
      <c r="I89" s="159"/>
      <c r="J89" s="59"/>
      <c r="K89" s="59"/>
      <c r="L89" s="57"/>
      <c r="M89" s="212"/>
      <c r="N89" s="38"/>
      <c r="O89" s="38"/>
      <c r="P89" s="38"/>
      <c r="Q89" s="38"/>
      <c r="R89" s="38"/>
      <c r="S89" s="38"/>
      <c r="T89" s="74"/>
      <c r="AT89" s="20" t="s">
        <v>256</v>
      </c>
      <c r="AU89" s="20" t="s">
        <v>71</v>
      </c>
    </row>
    <row r="90" spans="2:65" s="1" customFormat="1" ht="16.5" customHeight="1">
      <c r="B90" s="37"/>
      <c r="C90" s="172" t="s">
        <v>431</v>
      </c>
      <c r="D90" s="172" t="s">
        <v>124</v>
      </c>
      <c r="E90" s="173" t="s">
        <v>477</v>
      </c>
      <c r="F90" s="174" t="s">
        <v>478</v>
      </c>
      <c r="G90" s="175" t="s">
        <v>474</v>
      </c>
      <c r="H90" s="176">
        <v>5</v>
      </c>
      <c r="I90" s="177"/>
      <c r="J90" s="178">
        <f>ROUND(I90*H90,2)</f>
        <v>0</v>
      </c>
      <c r="K90" s="174" t="s">
        <v>21</v>
      </c>
      <c r="L90" s="179"/>
      <c r="M90" s="180" t="s">
        <v>21</v>
      </c>
      <c r="N90" s="181" t="s">
        <v>42</v>
      </c>
      <c r="O90" s="38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20" t="s">
        <v>129</v>
      </c>
      <c r="AT90" s="20" t="s">
        <v>124</v>
      </c>
      <c r="AU90" s="20" t="s">
        <v>71</v>
      </c>
      <c r="AY90" s="20" t="s">
        <v>130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20" t="s">
        <v>79</v>
      </c>
      <c r="BK90" s="184">
        <f>ROUND(I90*H90,2)</f>
        <v>0</v>
      </c>
      <c r="BL90" s="20" t="s">
        <v>131</v>
      </c>
      <c r="BM90" s="20" t="s">
        <v>479</v>
      </c>
    </row>
    <row r="91" spans="2:65" s="1" customFormat="1" ht="27">
      <c r="B91" s="37"/>
      <c r="C91" s="59"/>
      <c r="D91" s="210" t="s">
        <v>256</v>
      </c>
      <c r="E91" s="59"/>
      <c r="F91" s="211" t="s">
        <v>480</v>
      </c>
      <c r="G91" s="59"/>
      <c r="H91" s="59"/>
      <c r="I91" s="159"/>
      <c r="J91" s="59"/>
      <c r="K91" s="59"/>
      <c r="L91" s="57"/>
      <c r="M91" s="212"/>
      <c r="N91" s="38"/>
      <c r="O91" s="38"/>
      <c r="P91" s="38"/>
      <c r="Q91" s="38"/>
      <c r="R91" s="38"/>
      <c r="S91" s="38"/>
      <c r="T91" s="74"/>
      <c r="AT91" s="20" t="s">
        <v>256</v>
      </c>
      <c r="AU91" s="20" t="s">
        <v>71</v>
      </c>
    </row>
    <row r="92" spans="2:65" s="1" customFormat="1" ht="16.5" customHeight="1">
      <c r="B92" s="37"/>
      <c r="C92" s="172" t="s">
        <v>129</v>
      </c>
      <c r="D92" s="172" t="s">
        <v>124</v>
      </c>
      <c r="E92" s="173" t="s">
        <v>481</v>
      </c>
      <c r="F92" s="174" t="s">
        <v>482</v>
      </c>
      <c r="G92" s="175" t="s">
        <v>200</v>
      </c>
      <c r="H92" s="176">
        <v>2</v>
      </c>
      <c r="I92" s="177"/>
      <c r="J92" s="178">
        <f>ROUND(I92*H92,2)</f>
        <v>0</v>
      </c>
      <c r="K92" s="174" t="s">
        <v>21</v>
      </c>
      <c r="L92" s="179"/>
      <c r="M92" s="180" t="s">
        <v>21</v>
      </c>
      <c r="N92" s="181" t="s">
        <v>42</v>
      </c>
      <c r="O92" s="38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0" t="s">
        <v>129</v>
      </c>
      <c r="AT92" s="20" t="s">
        <v>124</v>
      </c>
      <c r="AU92" s="20" t="s">
        <v>71</v>
      </c>
      <c r="AY92" s="20" t="s">
        <v>130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0" t="s">
        <v>79</v>
      </c>
      <c r="BK92" s="184">
        <f>ROUND(I92*H92,2)</f>
        <v>0</v>
      </c>
      <c r="BL92" s="20" t="s">
        <v>131</v>
      </c>
      <c r="BM92" s="20" t="s">
        <v>483</v>
      </c>
    </row>
    <row r="93" spans="2:65" s="1" customFormat="1" ht="27">
      <c r="B93" s="37"/>
      <c r="C93" s="59"/>
      <c r="D93" s="210" t="s">
        <v>256</v>
      </c>
      <c r="E93" s="59"/>
      <c r="F93" s="211" t="s">
        <v>484</v>
      </c>
      <c r="G93" s="59"/>
      <c r="H93" s="59"/>
      <c r="I93" s="159"/>
      <c r="J93" s="59"/>
      <c r="K93" s="59"/>
      <c r="L93" s="57"/>
      <c r="M93" s="212"/>
      <c r="N93" s="38"/>
      <c r="O93" s="38"/>
      <c r="P93" s="38"/>
      <c r="Q93" s="38"/>
      <c r="R93" s="38"/>
      <c r="S93" s="38"/>
      <c r="T93" s="74"/>
      <c r="AT93" s="20" t="s">
        <v>256</v>
      </c>
      <c r="AU93" s="20" t="s">
        <v>71</v>
      </c>
    </row>
    <row r="94" spans="2:65" s="1" customFormat="1" ht="16.5" customHeight="1">
      <c r="B94" s="37"/>
      <c r="C94" s="172" t="s">
        <v>244</v>
      </c>
      <c r="D94" s="172" t="s">
        <v>124</v>
      </c>
      <c r="E94" s="173" t="s">
        <v>485</v>
      </c>
      <c r="F94" s="174" t="s">
        <v>486</v>
      </c>
      <c r="G94" s="175" t="s">
        <v>291</v>
      </c>
      <c r="H94" s="176">
        <v>80</v>
      </c>
      <c r="I94" s="177"/>
      <c r="J94" s="178">
        <f>ROUND(I94*H94,2)</f>
        <v>0</v>
      </c>
      <c r="K94" s="174" t="s">
        <v>434</v>
      </c>
      <c r="L94" s="179"/>
      <c r="M94" s="180" t="s">
        <v>21</v>
      </c>
      <c r="N94" s="181" t="s">
        <v>42</v>
      </c>
      <c r="O94" s="38"/>
      <c r="P94" s="182">
        <f>O94*H94</f>
        <v>0</v>
      </c>
      <c r="Q94" s="182">
        <v>4.3E-3</v>
      </c>
      <c r="R94" s="182">
        <f>Q94*H94</f>
        <v>0.34399999999999997</v>
      </c>
      <c r="S94" s="182">
        <v>0</v>
      </c>
      <c r="T94" s="183">
        <f>S94*H94</f>
        <v>0</v>
      </c>
      <c r="AR94" s="20" t="s">
        <v>129</v>
      </c>
      <c r="AT94" s="20" t="s">
        <v>124</v>
      </c>
      <c r="AU94" s="20" t="s">
        <v>71</v>
      </c>
      <c r="AY94" s="20" t="s">
        <v>130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20" t="s">
        <v>79</v>
      </c>
      <c r="BK94" s="184">
        <f>ROUND(I94*H94,2)</f>
        <v>0</v>
      </c>
      <c r="BL94" s="20" t="s">
        <v>131</v>
      </c>
      <c r="BM94" s="20" t="s">
        <v>487</v>
      </c>
    </row>
    <row r="95" spans="2:65" s="1" customFormat="1" ht="16.5" customHeight="1">
      <c r="B95" s="37"/>
      <c r="C95" s="172" t="s">
        <v>248</v>
      </c>
      <c r="D95" s="172" t="s">
        <v>124</v>
      </c>
      <c r="E95" s="173" t="s">
        <v>488</v>
      </c>
      <c r="F95" s="174" t="s">
        <v>489</v>
      </c>
      <c r="G95" s="175" t="s">
        <v>200</v>
      </c>
      <c r="H95" s="176">
        <v>2</v>
      </c>
      <c r="I95" s="177"/>
      <c r="J95" s="178">
        <f>ROUND(I95*H95,2)</f>
        <v>0</v>
      </c>
      <c r="K95" s="174" t="s">
        <v>21</v>
      </c>
      <c r="L95" s="179"/>
      <c r="M95" s="180" t="s">
        <v>21</v>
      </c>
      <c r="N95" s="181" t="s">
        <v>42</v>
      </c>
      <c r="O95" s="3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20" t="s">
        <v>129</v>
      </c>
      <c r="AT95" s="20" t="s">
        <v>124</v>
      </c>
      <c r="AU95" s="20" t="s">
        <v>71</v>
      </c>
      <c r="AY95" s="20" t="s">
        <v>130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0" t="s">
        <v>79</v>
      </c>
      <c r="BK95" s="184">
        <f>ROUND(I95*H95,2)</f>
        <v>0</v>
      </c>
      <c r="BL95" s="20" t="s">
        <v>131</v>
      </c>
      <c r="BM95" s="20" t="s">
        <v>490</v>
      </c>
    </row>
    <row r="96" spans="2:65" s="1" customFormat="1" ht="27">
      <c r="B96" s="37"/>
      <c r="C96" s="59"/>
      <c r="D96" s="210" t="s">
        <v>256</v>
      </c>
      <c r="E96" s="59"/>
      <c r="F96" s="211" t="s">
        <v>491</v>
      </c>
      <c r="G96" s="59"/>
      <c r="H96" s="59"/>
      <c r="I96" s="159"/>
      <c r="J96" s="59"/>
      <c r="K96" s="59"/>
      <c r="L96" s="57"/>
      <c r="M96" s="212"/>
      <c r="N96" s="38"/>
      <c r="O96" s="38"/>
      <c r="P96" s="38"/>
      <c r="Q96" s="38"/>
      <c r="R96" s="38"/>
      <c r="S96" s="38"/>
      <c r="T96" s="74"/>
      <c r="AT96" s="20" t="s">
        <v>256</v>
      </c>
      <c r="AU96" s="20" t="s">
        <v>71</v>
      </c>
    </row>
    <row r="97" spans="2:65" s="1" customFormat="1" ht="16.5" customHeight="1">
      <c r="B97" s="37"/>
      <c r="C97" s="172" t="s">
        <v>252</v>
      </c>
      <c r="D97" s="172" t="s">
        <v>124</v>
      </c>
      <c r="E97" s="173" t="s">
        <v>492</v>
      </c>
      <c r="F97" s="174" t="s">
        <v>493</v>
      </c>
      <c r="G97" s="175" t="s">
        <v>200</v>
      </c>
      <c r="H97" s="176">
        <v>30</v>
      </c>
      <c r="I97" s="177"/>
      <c r="J97" s="178">
        <f>ROUND(I97*H97,2)</f>
        <v>0</v>
      </c>
      <c r="K97" s="174" t="s">
        <v>21</v>
      </c>
      <c r="L97" s="179"/>
      <c r="M97" s="180" t="s">
        <v>21</v>
      </c>
      <c r="N97" s="181" t="s">
        <v>42</v>
      </c>
      <c r="O97" s="3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20" t="s">
        <v>129</v>
      </c>
      <c r="AT97" s="20" t="s">
        <v>124</v>
      </c>
      <c r="AU97" s="20" t="s">
        <v>71</v>
      </c>
      <c r="AY97" s="20" t="s">
        <v>130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0" t="s">
        <v>79</v>
      </c>
      <c r="BK97" s="184">
        <f>ROUND(I97*H97,2)</f>
        <v>0</v>
      </c>
      <c r="BL97" s="20" t="s">
        <v>131</v>
      </c>
      <c r="BM97" s="20" t="s">
        <v>494</v>
      </c>
    </row>
    <row r="98" spans="2:65" s="1" customFormat="1" ht="27">
      <c r="B98" s="37"/>
      <c r="C98" s="59"/>
      <c r="D98" s="210" t="s">
        <v>256</v>
      </c>
      <c r="E98" s="59"/>
      <c r="F98" s="211" t="s">
        <v>495</v>
      </c>
      <c r="G98" s="59"/>
      <c r="H98" s="59"/>
      <c r="I98" s="159"/>
      <c r="J98" s="59"/>
      <c r="K98" s="59"/>
      <c r="L98" s="57"/>
      <c r="M98" s="212"/>
      <c r="N98" s="38"/>
      <c r="O98" s="38"/>
      <c r="P98" s="38"/>
      <c r="Q98" s="38"/>
      <c r="R98" s="38"/>
      <c r="S98" s="38"/>
      <c r="T98" s="74"/>
      <c r="AT98" s="20" t="s">
        <v>256</v>
      </c>
      <c r="AU98" s="20" t="s">
        <v>71</v>
      </c>
    </row>
    <row r="99" spans="2:65" s="1" customFormat="1" ht="16.5" customHeight="1">
      <c r="B99" s="37"/>
      <c r="C99" s="172" t="s">
        <v>263</v>
      </c>
      <c r="D99" s="172" t="s">
        <v>124</v>
      </c>
      <c r="E99" s="173" t="s">
        <v>496</v>
      </c>
      <c r="F99" s="174" t="s">
        <v>497</v>
      </c>
      <c r="G99" s="175" t="s">
        <v>498</v>
      </c>
      <c r="H99" s="176">
        <v>4</v>
      </c>
      <c r="I99" s="177"/>
      <c r="J99" s="178">
        <f>ROUND(I99*H99,2)</f>
        <v>0</v>
      </c>
      <c r="K99" s="174" t="s">
        <v>21</v>
      </c>
      <c r="L99" s="179"/>
      <c r="M99" s="180" t="s">
        <v>21</v>
      </c>
      <c r="N99" s="181" t="s">
        <v>42</v>
      </c>
      <c r="O99" s="38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20" t="s">
        <v>129</v>
      </c>
      <c r="AT99" s="20" t="s">
        <v>124</v>
      </c>
      <c r="AU99" s="20" t="s">
        <v>71</v>
      </c>
      <c r="AY99" s="20" t="s">
        <v>130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20" t="s">
        <v>79</v>
      </c>
      <c r="BK99" s="184">
        <f>ROUND(I99*H99,2)</f>
        <v>0</v>
      </c>
      <c r="BL99" s="20" t="s">
        <v>131</v>
      </c>
      <c r="BM99" s="20" t="s">
        <v>499</v>
      </c>
    </row>
    <row r="100" spans="2:65" s="1" customFormat="1" ht="27">
      <c r="B100" s="37"/>
      <c r="C100" s="59"/>
      <c r="D100" s="210" t="s">
        <v>256</v>
      </c>
      <c r="E100" s="59"/>
      <c r="F100" s="211" t="s">
        <v>500</v>
      </c>
      <c r="G100" s="59"/>
      <c r="H100" s="59"/>
      <c r="I100" s="159"/>
      <c r="J100" s="59"/>
      <c r="K100" s="59"/>
      <c r="L100" s="57"/>
      <c r="M100" s="212"/>
      <c r="N100" s="38"/>
      <c r="O100" s="38"/>
      <c r="P100" s="38"/>
      <c r="Q100" s="38"/>
      <c r="R100" s="38"/>
      <c r="S100" s="38"/>
      <c r="T100" s="74"/>
      <c r="AT100" s="20" t="s">
        <v>256</v>
      </c>
      <c r="AU100" s="20" t="s">
        <v>71</v>
      </c>
    </row>
    <row r="101" spans="2:65" s="1" customFormat="1" ht="25.5" customHeight="1">
      <c r="B101" s="37"/>
      <c r="C101" s="201" t="s">
        <v>268</v>
      </c>
      <c r="D101" s="201" t="s">
        <v>218</v>
      </c>
      <c r="E101" s="202" t="s">
        <v>501</v>
      </c>
      <c r="F101" s="203" t="s">
        <v>502</v>
      </c>
      <c r="G101" s="204" t="s">
        <v>200</v>
      </c>
      <c r="H101" s="205">
        <v>4</v>
      </c>
      <c r="I101" s="206"/>
      <c r="J101" s="207">
        <f t="shared" ref="J101:J106" si="0">ROUND(I101*H101,2)</f>
        <v>0</v>
      </c>
      <c r="K101" s="203" t="s">
        <v>21</v>
      </c>
      <c r="L101" s="57"/>
      <c r="M101" s="208" t="s">
        <v>21</v>
      </c>
      <c r="N101" s="209" t="s">
        <v>42</v>
      </c>
      <c r="O101" s="38"/>
      <c r="P101" s="182">
        <f t="shared" ref="P101:P106" si="1">O101*H101</f>
        <v>0</v>
      </c>
      <c r="Q101" s="182">
        <v>0</v>
      </c>
      <c r="R101" s="182">
        <f t="shared" ref="R101:R106" si="2">Q101*H101</f>
        <v>0</v>
      </c>
      <c r="S101" s="182">
        <v>0</v>
      </c>
      <c r="T101" s="183">
        <f t="shared" ref="T101:T106" si="3">S101*H101</f>
        <v>0</v>
      </c>
      <c r="AR101" s="20" t="s">
        <v>131</v>
      </c>
      <c r="AT101" s="20" t="s">
        <v>218</v>
      </c>
      <c r="AU101" s="20" t="s">
        <v>71</v>
      </c>
      <c r="AY101" s="20" t="s">
        <v>130</v>
      </c>
      <c r="BE101" s="184">
        <f t="shared" ref="BE101:BE106" si="4">IF(N101="základní",J101,0)</f>
        <v>0</v>
      </c>
      <c r="BF101" s="184">
        <f t="shared" ref="BF101:BF106" si="5">IF(N101="snížená",J101,0)</f>
        <v>0</v>
      </c>
      <c r="BG101" s="184">
        <f t="shared" ref="BG101:BG106" si="6">IF(N101="zákl. přenesená",J101,0)</f>
        <v>0</v>
      </c>
      <c r="BH101" s="184">
        <f t="shared" ref="BH101:BH106" si="7">IF(N101="sníž. přenesená",J101,0)</f>
        <v>0</v>
      </c>
      <c r="BI101" s="184">
        <f t="shared" ref="BI101:BI106" si="8">IF(N101="nulová",J101,0)</f>
        <v>0</v>
      </c>
      <c r="BJ101" s="20" t="s">
        <v>79</v>
      </c>
      <c r="BK101" s="184">
        <f t="shared" ref="BK101:BK106" si="9">ROUND(I101*H101,2)</f>
        <v>0</v>
      </c>
      <c r="BL101" s="20" t="s">
        <v>131</v>
      </c>
      <c r="BM101" s="20" t="s">
        <v>503</v>
      </c>
    </row>
    <row r="102" spans="2:65" s="1" customFormat="1" ht="16.5" customHeight="1">
      <c r="B102" s="37"/>
      <c r="C102" s="201" t="s">
        <v>504</v>
      </c>
      <c r="D102" s="201" t="s">
        <v>218</v>
      </c>
      <c r="E102" s="202" t="s">
        <v>505</v>
      </c>
      <c r="F102" s="203" t="s">
        <v>506</v>
      </c>
      <c r="G102" s="204" t="s">
        <v>200</v>
      </c>
      <c r="H102" s="205">
        <v>1</v>
      </c>
      <c r="I102" s="206"/>
      <c r="J102" s="207">
        <f t="shared" si="0"/>
        <v>0</v>
      </c>
      <c r="K102" s="203" t="s">
        <v>21</v>
      </c>
      <c r="L102" s="57"/>
      <c r="M102" s="208" t="s">
        <v>21</v>
      </c>
      <c r="N102" s="209" t="s">
        <v>42</v>
      </c>
      <c r="O102" s="38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AR102" s="20" t="s">
        <v>131</v>
      </c>
      <c r="AT102" s="20" t="s">
        <v>218</v>
      </c>
      <c r="AU102" s="20" t="s">
        <v>71</v>
      </c>
      <c r="AY102" s="20" t="s">
        <v>130</v>
      </c>
      <c r="BE102" s="184">
        <f t="shared" si="4"/>
        <v>0</v>
      </c>
      <c r="BF102" s="184">
        <f t="shared" si="5"/>
        <v>0</v>
      </c>
      <c r="BG102" s="184">
        <f t="shared" si="6"/>
        <v>0</v>
      </c>
      <c r="BH102" s="184">
        <f t="shared" si="7"/>
        <v>0</v>
      </c>
      <c r="BI102" s="184">
        <f t="shared" si="8"/>
        <v>0</v>
      </c>
      <c r="BJ102" s="20" t="s">
        <v>79</v>
      </c>
      <c r="BK102" s="184">
        <f t="shared" si="9"/>
        <v>0</v>
      </c>
      <c r="BL102" s="20" t="s">
        <v>131</v>
      </c>
      <c r="BM102" s="20" t="s">
        <v>507</v>
      </c>
    </row>
    <row r="103" spans="2:65" s="1" customFormat="1" ht="16.5" customHeight="1">
      <c r="B103" s="37"/>
      <c r="C103" s="201" t="s">
        <v>273</v>
      </c>
      <c r="D103" s="201" t="s">
        <v>218</v>
      </c>
      <c r="E103" s="202" t="s">
        <v>508</v>
      </c>
      <c r="F103" s="203" t="s">
        <v>509</v>
      </c>
      <c r="G103" s="204" t="s">
        <v>142</v>
      </c>
      <c r="H103" s="205">
        <v>220</v>
      </c>
      <c r="I103" s="206"/>
      <c r="J103" s="207">
        <f t="shared" si="0"/>
        <v>0</v>
      </c>
      <c r="K103" s="203" t="s">
        <v>21</v>
      </c>
      <c r="L103" s="57"/>
      <c r="M103" s="208" t="s">
        <v>21</v>
      </c>
      <c r="N103" s="209" t="s">
        <v>42</v>
      </c>
      <c r="O103" s="38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AR103" s="20" t="s">
        <v>131</v>
      </c>
      <c r="AT103" s="20" t="s">
        <v>218</v>
      </c>
      <c r="AU103" s="20" t="s">
        <v>71</v>
      </c>
      <c r="AY103" s="20" t="s">
        <v>130</v>
      </c>
      <c r="BE103" s="184">
        <f t="shared" si="4"/>
        <v>0</v>
      </c>
      <c r="BF103" s="184">
        <f t="shared" si="5"/>
        <v>0</v>
      </c>
      <c r="BG103" s="184">
        <f t="shared" si="6"/>
        <v>0</v>
      </c>
      <c r="BH103" s="184">
        <f t="shared" si="7"/>
        <v>0</v>
      </c>
      <c r="BI103" s="184">
        <f t="shared" si="8"/>
        <v>0</v>
      </c>
      <c r="BJ103" s="20" t="s">
        <v>79</v>
      </c>
      <c r="BK103" s="184">
        <f t="shared" si="9"/>
        <v>0</v>
      </c>
      <c r="BL103" s="20" t="s">
        <v>131</v>
      </c>
      <c r="BM103" s="20" t="s">
        <v>510</v>
      </c>
    </row>
    <row r="104" spans="2:65" s="1" customFormat="1" ht="16.5" customHeight="1">
      <c r="B104" s="37"/>
      <c r="C104" s="201" t="s">
        <v>511</v>
      </c>
      <c r="D104" s="201" t="s">
        <v>218</v>
      </c>
      <c r="E104" s="202" t="s">
        <v>512</v>
      </c>
      <c r="F104" s="203" t="s">
        <v>513</v>
      </c>
      <c r="G104" s="204" t="s">
        <v>200</v>
      </c>
      <c r="H104" s="205">
        <v>1</v>
      </c>
      <c r="I104" s="206"/>
      <c r="J104" s="207">
        <f t="shared" si="0"/>
        <v>0</v>
      </c>
      <c r="K104" s="203" t="s">
        <v>21</v>
      </c>
      <c r="L104" s="57"/>
      <c r="M104" s="208" t="s">
        <v>21</v>
      </c>
      <c r="N104" s="209" t="s">
        <v>42</v>
      </c>
      <c r="O104" s="38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AR104" s="20" t="s">
        <v>131</v>
      </c>
      <c r="AT104" s="20" t="s">
        <v>218</v>
      </c>
      <c r="AU104" s="20" t="s">
        <v>71</v>
      </c>
      <c r="AY104" s="20" t="s">
        <v>130</v>
      </c>
      <c r="BE104" s="184">
        <f t="shared" si="4"/>
        <v>0</v>
      </c>
      <c r="BF104" s="184">
        <f t="shared" si="5"/>
        <v>0</v>
      </c>
      <c r="BG104" s="184">
        <f t="shared" si="6"/>
        <v>0</v>
      </c>
      <c r="BH104" s="184">
        <f t="shared" si="7"/>
        <v>0</v>
      </c>
      <c r="BI104" s="184">
        <f t="shared" si="8"/>
        <v>0</v>
      </c>
      <c r="BJ104" s="20" t="s">
        <v>79</v>
      </c>
      <c r="BK104" s="184">
        <f t="shared" si="9"/>
        <v>0</v>
      </c>
      <c r="BL104" s="20" t="s">
        <v>131</v>
      </c>
      <c r="BM104" s="20" t="s">
        <v>514</v>
      </c>
    </row>
    <row r="105" spans="2:65" s="1" customFormat="1" ht="16.5" customHeight="1">
      <c r="B105" s="37"/>
      <c r="C105" s="201" t="s">
        <v>10</v>
      </c>
      <c r="D105" s="201" t="s">
        <v>218</v>
      </c>
      <c r="E105" s="202" t="s">
        <v>515</v>
      </c>
      <c r="F105" s="203" t="s">
        <v>516</v>
      </c>
      <c r="G105" s="204" t="s">
        <v>200</v>
      </c>
      <c r="H105" s="205">
        <v>1</v>
      </c>
      <c r="I105" s="206"/>
      <c r="J105" s="207">
        <f t="shared" si="0"/>
        <v>0</v>
      </c>
      <c r="K105" s="203" t="s">
        <v>21</v>
      </c>
      <c r="L105" s="57"/>
      <c r="M105" s="208" t="s">
        <v>21</v>
      </c>
      <c r="N105" s="209" t="s">
        <v>42</v>
      </c>
      <c r="O105" s="38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AR105" s="20" t="s">
        <v>131</v>
      </c>
      <c r="AT105" s="20" t="s">
        <v>218</v>
      </c>
      <c r="AU105" s="20" t="s">
        <v>71</v>
      </c>
      <c r="AY105" s="20" t="s">
        <v>130</v>
      </c>
      <c r="BE105" s="184">
        <f t="shared" si="4"/>
        <v>0</v>
      </c>
      <c r="BF105" s="184">
        <f t="shared" si="5"/>
        <v>0</v>
      </c>
      <c r="BG105" s="184">
        <f t="shared" si="6"/>
        <v>0</v>
      </c>
      <c r="BH105" s="184">
        <f t="shared" si="7"/>
        <v>0</v>
      </c>
      <c r="BI105" s="184">
        <f t="shared" si="8"/>
        <v>0</v>
      </c>
      <c r="BJ105" s="20" t="s">
        <v>79</v>
      </c>
      <c r="BK105" s="184">
        <f t="shared" si="9"/>
        <v>0</v>
      </c>
      <c r="BL105" s="20" t="s">
        <v>131</v>
      </c>
      <c r="BM105" s="20" t="s">
        <v>517</v>
      </c>
    </row>
    <row r="106" spans="2:65" s="1" customFormat="1" ht="16.5" customHeight="1">
      <c r="B106" s="37"/>
      <c r="C106" s="201" t="s">
        <v>379</v>
      </c>
      <c r="D106" s="201" t="s">
        <v>218</v>
      </c>
      <c r="E106" s="202" t="s">
        <v>518</v>
      </c>
      <c r="F106" s="203" t="s">
        <v>519</v>
      </c>
      <c r="G106" s="204" t="s">
        <v>200</v>
      </c>
      <c r="H106" s="205">
        <v>1</v>
      </c>
      <c r="I106" s="206"/>
      <c r="J106" s="207">
        <f t="shared" si="0"/>
        <v>0</v>
      </c>
      <c r="K106" s="203" t="s">
        <v>21</v>
      </c>
      <c r="L106" s="57"/>
      <c r="M106" s="208" t="s">
        <v>21</v>
      </c>
      <c r="N106" s="209" t="s">
        <v>42</v>
      </c>
      <c r="O106" s="38"/>
      <c r="P106" s="182">
        <f t="shared" si="1"/>
        <v>0</v>
      </c>
      <c r="Q106" s="182">
        <v>0</v>
      </c>
      <c r="R106" s="182">
        <f t="shared" si="2"/>
        <v>0</v>
      </c>
      <c r="S106" s="182">
        <v>0</v>
      </c>
      <c r="T106" s="183">
        <f t="shared" si="3"/>
        <v>0</v>
      </c>
      <c r="AR106" s="20" t="s">
        <v>131</v>
      </c>
      <c r="AT106" s="20" t="s">
        <v>218</v>
      </c>
      <c r="AU106" s="20" t="s">
        <v>71</v>
      </c>
      <c r="AY106" s="20" t="s">
        <v>130</v>
      </c>
      <c r="BE106" s="184">
        <f t="shared" si="4"/>
        <v>0</v>
      </c>
      <c r="BF106" s="184">
        <f t="shared" si="5"/>
        <v>0</v>
      </c>
      <c r="BG106" s="184">
        <f t="shared" si="6"/>
        <v>0</v>
      </c>
      <c r="BH106" s="184">
        <f t="shared" si="7"/>
        <v>0</v>
      </c>
      <c r="BI106" s="184">
        <f t="shared" si="8"/>
        <v>0</v>
      </c>
      <c r="BJ106" s="20" t="s">
        <v>79</v>
      </c>
      <c r="BK106" s="184">
        <f t="shared" si="9"/>
        <v>0</v>
      </c>
      <c r="BL106" s="20" t="s">
        <v>131</v>
      </c>
      <c r="BM106" s="20" t="s">
        <v>520</v>
      </c>
    </row>
    <row r="107" spans="2:65" s="10" customFormat="1" ht="37.35" customHeight="1">
      <c r="B107" s="185"/>
      <c r="C107" s="186"/>
      <c r="D107" s="187" t="s">
        <v>70</v>
      </c>
      <c r="E107" s="188" t="s">
        <v>294</v>
      </c>
      <c r="F107" s="188" t="s">
        <v>295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SUM(P108:P110)</f>
        <v>0</v>
      </c>
      <c r="Q107" s="193"/>
      <c r="R107" s="194">
        <f>SUM(R108:R110)</f>
        <v>0</v>
      </c>
      <c r="S107" s="193"/>
      <c r="T107" s="195">
        <f>SUM(T108:T110)</f>
        <v>0</v>
      </c>
      <c r="AR107" s="196" t="s">
        <v>131</v>
      </c>
      <c r="AT107" s="197" t="s">
        <v>70</v>
      </c>
      <c r="AU107" s="197" t="s">
        <v>71</v>
      </c>
      <c r="AY107" s="196" t="s">
        <v>130</v>
      </c>
      <c r="BK107" s="198">
        <f>SUM(BK108:BK110)</f>
        <v>0</v>
      </c>
    </row>
    <row r="108" spans="2:65" s="1" customFormat="1" ht="140.25" customHeight="1">
      <c r="B108" s="37"/>
      <c r="C108" s="201" t="s">
        <v>258</v>
      </c>
      <c r="D108" s="201" t="s">
        <v>218</v>
      </c>
      <c r="E108" s="202" t="s">
        <v>521</v>
      </c>
      <c r="F108" s="203" t="s">
        <v>522</v>
      </c>
      <c r="G108" s="204" t="s">
        <v>187</v>
      </c>
      <c r="H108" s="205">
        <v>10</v>
      </c>
      <c r="I108" s="206"/>
      <c r="J108" s="207">
        <f>ROUND(I108*H108,2)</f>
        <v>0</v>
      </c>
      <c r="K108" s="203" t="s">
        <v>128</v>
      </c>
      <c r="L108" s="57"/>
      <c r="M108" s="208" t="s">
        <v>21</v>
      </c>
      <c r="N108" s="209" t="s">
        <v>42</v>
      </c>
      <c r="O108" s="3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20" t="s">
        <v>299</v>
      </c>
      <c r="AT108" s="20" t="s">
        <v>218</v>
      </c>
      <c r="AU108" s="20" t="s">
        <v>79</v>
      </c>
      <c r="AY108" s="20" t="s">
        <v>130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0" t="s">
        <v>79</v>
      </c>
      <c r="BK108" s="184">
        <f>ROUND(I108*H108,2)</f>
        <v>0</v>
      </c>
      <c r="BL108" s="20" t="s">
        <v>299</v>
      </c>
      <c r="BM108" s="20" t="s">
        <v>523</v>
      </c>
    </row>
    <row r="109" spans="2:65" s="1" customFormat="1" ht="94.5">
      <c r="B109" s="37"/>
      <c r="C109" s="59"/>
      <c r="D109" s="210" t="s">
        <v>222</v>
      </c>
      <c r="E109" s="59"/>
      <c r="F109" s="211" t="s">
        <v>309</v>
      </c>
      <c r="G109" s="59"/>
      <c r="H109" s="59"/>
      <c r="I109" s="159"/>
      <c r="J109" s="59"/>
      <c r="K109" s="59"/>
      <c r="L109" s="57"/>
      <c r="M109" s="212"/>
      <c r="N109" s="38"/>
      <c r="O109" s="38"/>
      <c r="P109" s="38"/>
      <c r="Q109" s="38"/>
      <c r="R109" s="38"/>
      <c r="S109" s="38"/>
      <c r="T109" s="74"/>
      <c r="AT109" s="20" t="s">
        <v>222</v>
      </c>
      <c r="AU109" s="20" t="s">
        <v>79</v>
      </c>
    </row>
    <row r="110" spans="2:65" s="1" customFormat="1" ht="25.5" customHeight="1">
      <c r="B110" s="37"/>
      <c r="C110" s="201" t="s">
        <v>375</v>
      </c>
      <c r="D110" s="201" t="s">
        <v>218</v>
      </c>
      <c r="E110" s="202" t="s">
        <v>315</v>
      </c>
      <c r="F110" s="203" t="s">
        <v>316</v>
      </c>
      <c r="G110" s="204" t="s">
        <v>187</v>
      </c>
      <c r="H110" s="205">
        <v>0.85</v>
      </c>
      <c r="I110" s="206"/>
      <c r="J110" s="207">
        <f>ROUND(I110*H110,2)</f>
        <v>0</v>
      </c>
      <c r="K110" s="203" t="s">
        <v>137</v>
      </c>
      <c r="L110" s="57"/>
      <c r="M110" s="208" t="s">
        <v>21</v>
      </c>
      <c r="N110" s="213" t="s">
        <v>42</v>
      </c>
      <c r="O110" s="21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20" t="s">
        <v>299</v>
      </c>
      <c r="AT110" s="20" t="s">
        <v>218</v>
      </c>
      <c r="AU110" s="20" t="s">
        <v>79</v>
      </c>
      <c r="AY110" s="20" t="s">
        <v>130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20" t="s">
        <v>79</v>
      </c>
      <c r="BK110" s="184">
        <f>ROUND(I110*H110,2)</f>
        <v>0</v>
      </c>
      <c r="BL110" s="20" t="s">
        <v>299</v>
      </c>
      <c r="BM110" s="20" t="s">
        <v>524</v>
      </c>
    </row>
    <row r="111" spans="2:65" s="1" customFormat="1" ht="6.95" customHeight="1">
      <c r="B111" s="52"/>
      <c r="C111" s="53"/>
      <c r="D111" s="53"/>
      <c r="E111" s="53"/>
      <c r="F111" s="53"/>
      <c r="G111" s="53"/>
      <c r="H111" s="53"/>
      <c r="I111" s="135"/>
      <c r="J111" s="53"/>
      <c r="K111" s="53"/>
      <c r="L111" s="57"/>
    </row>
  </sheetData>
  <sheetProtection algorithmName="SHA-512" hashValue="oqtDWqNUf2UrOsY1+qjzgZ9nphyGn8FHjEsQ8PKu9IUOVYtDnpZp9mW8ioiq2xv/yc1XQdGEhGJUPTjCDGuqqA==" saltValue="T8qGNW5ly77R4T0cJyR1cqZZCseCI3PAbGppMetltDs4GbebjBacv+zMB+c0gCvYJ83zpQPBdNgk0a+Yhq3viQ==" spinCount="100000" sheet="1" objects="1" scenarios="1" formatColumns="0" formatRows="0" autoFilter="0"/>
  <autoFilter ref="C76:K110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3.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ht="37.5" customHeight="1"/>
    <row r="2" spans="2:1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1" customFormat="1" ht="45" customHeight="1">
      <c r="B3" s="223"/>
      <c r="C3" s="349" t="s">
        <v>525</v>
      </c>
      <c r="D3" s="349"/>
      <c r="E3" s="349"/>
      <c r="F3" s="349"/>
      <c r="G3" s="349"/>
      <c r="H3" s="349"/>
      <c r="I3" s="349"/>
      <c r="J3" s="349"/>
      <c r="K3" s="224"/>
    </row>
    <row r="4" spans="2:11" ht="25.5" customHeight="1">
      <c r="B4" s="225"/>
      <c r="C4" s="351" t="s">
        <v>526</v>
      </c>
      <c r="D4" s="351"/>
      <c r="E4" s="351"/>
      <c r="F4" s="351"/>
      <c r="G4" s="351"/>
      <c r="H4" s="351"/>
      <c r="I4" s="351"/>
      <c r="J4" s="351"/>
      <c r="K4" s="226"/>
    </row>
    <row r="5" spans="2:1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ht="15" customHeight="1">
      <c r="B6" s="225"/>
      <c r="C6" s="347" t="s">
        <v>527</v>
      </c>
      <c r="D6" s="347"/>
      <c r="E6" s="347"/>
      <c r="F6" s="347"/>
      <c r="G6" s="347"/>
      <c r="H6" s="347"/>
      <c r="I6" s="347"/>
      <c r="J6" s="347"/>
      <c r="K6" s="226"/>
    </row>
    <row r="7" spans="2:11" ht="15" customHeight="1">
      <c r="B7" s="229"/>
      <c r="C7" s="347" t="s">
        <v>528</v>
      </c>
      <c r="D7" s="347"/>
      <c r="E7" s="347"/>
      <c r="F7" s="347"/>
      <c r="G7" s="347"/>
      <c r="H7" s="347"/>
      <c r="I7" s="347"/>
      <c r="J7" s="347"/>
      <c r="K7" s="226"/>
    </row>
    <row r="8" spans="2:1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ht="15" customHeight="1">
      <c r="B9" s="229"/>
      <c r="C9" s="347" t="s">
        <v>529</v>
      </c>
      <c r="D9" s="347"/>
      <c r="E9" s="347"/>
      <c r="F9" s="347"/>
      <c r="G9" s="347"/>
      <c r="H9" s="347"/>
      <c r="I9" s="347"/>
      <c r="J9" s="347"/>
      <c r="K9" s="226"/>
    </row>
    <row r="10" spans="2:11" ht="15" customHeight="1">
      <c r="B10" s="229"/>
      <c r="C10" s="228"/>
      <c r="D10" s="347" t="s">
        <v>530</v>
      </c>
      <c r="E10" s="347"/>
      <c r="F10" s="347"/>
      <c r="G10" s="347"/>
      <c r="H10" s="347"/>
      <c r="I10" s="347"/>
      <c r="J10" s="347"/>
      <c r="K10" s="226"/>
    </row>
    <row r="11" spans="2:11" ht="15" customHeight="1">
      <c r="B11" s="229"/>
      <c r="C11" s="230"/>
      <c r="D11" s="347" t="s">
        <v>531</v>
      </c>
      <c r="E11" s="347"/>
      <c r="F11" s="347"/>
      <c r="G11" s="347"/>
      <c r="H11" s="347"/>
      <c r="I11" s="347"/>
      <c r="J11" s="347"/>
      <c r="K11" s="226"/>
    </row>
    <row r="12" spans="2:11" ht="12.75" customHeight="1">
      <c r="B12" s="229"/>
      <c r="C12" s="230"/>
      <c r="D12" s="230"/>
      <c r="E12" s="230"/>
      <c r="F12" s="230"/>
      <c r="G12" s="230"/>
      <c r="H12" s="230"/>
      <c r="I12" s="230"/>
      <c r="J12" s="230"/>
      <c r="K12" s="226"/>
    </row>
    <row r="13" spans="2:11" ht="15" customHeight="1">
      <c r="B13" s="229"/>
      <c r="C13" s="230"/>
      <c r="D13" s="347" t="s">
        <v>532</v>
      </c>
      <c r="E13" s="347"/>
      <c r="F13" s="347"/>
      <c r="G13" s="347"/>
      <c r="H13" s="347"/>
      <c r="I13" s="347"/>
      <c r="J13" s="347"/>
      <c r="K13" s="226"/>
    </row>
    <row r="14" spans="2:11" ht="15" customHeight="1">
      <c r="B14" s="229"/>
      <c r="C14" s="230"/>
      <c r="D14" s="347" t="s">
        <v>533</v>
      </c>
      <c r="E14" s="347"/>
      <c r="F14" s="347"/>
      <c r="G14" s="347"/>
      <c r="H14" s="347"/>
      <c r="I14" s="347"/>
      <c r="J14" s="347"/>
      <c r="K14" s="226"/>
    </row>
    <row r="15" spans="2:11" ht="15" customHeight="1">
      <c r="B15" s="229"/>
      <c r="C15" s="230"/>
      <c r="D15" s="347" t="s">
        <v>534</v>
      </c>
      <c r="E15" s="347"/>
      <c r="F15" s="347"/>
      <c r="G15" s="347"/>
      <c r="H15" s="347"/>
      <c r="I15" s="347"/>
      <c r="J15" s="347"/>
      <c r="K15" s="226"/>
    </row>
    <row r="16" spans="2:11" ht="15" customHeight="1">
      <c r="B16" s="229"/>
      <c r="C16" s="230"/>
      <c r="D16" s="230"/>
      <c r="E16" s="231" t="s">
        <v>78</v>
      </c>
      <c r="F16" s="347" t="s">
        <v>535</v>
      </c>
      <c r="G16" s="347"/>
      <c r="H16" s="347"/>
      <c r="I16" s="347"/>
      <c r="J16" s="347"/>
      <c r="K16" s="226"/>
    </row>
    <row r="17" spans="2:11" ht="15" customHeight="1">
      <c r="B17" s="229"/>
      <c r="C17" s="230"/>
      <c r="D17" s="230"/>
      <c r="E17" s="231" t="s">
        <v>536</v>
      </c>
      <c r="F17" s="347" t="s">
        <v>537</v>
      </c>
      <c r="G17" s="347"/>
      <c r="H17" s="347"/>
      <c r="I17" s="347"/>
      <c r="J17" s="347"/>
      <c r="K17" s="226"/>
    </row>
    <row r="18" spans="2:11" ht="15" customHeight="1">
      <c r="B18" s="229"/>
      <c r="C18" s="230"/>
      <c r="D18" s="230"/>
      <c r="E18" s="231" t="s">
        <v>84</v>
      </c>
      <c r="F18" s="347" t="s">
        <v>538</v>
      </c>
      <c r="G18" s="347"/>
      <c r="H18" s="347"/>
      <c r="I18" s="347"/>
      <c r="J18" s="347"/>
      <c r="K18" s="226"/>
    </row>
    <row r="19" spans="2:11" ht="15" customHeight="1">
      <c r="B19" s="229"/>
      <c r="C19" s="230"/>
      <c r="D19" s="230"/>
      <c r="E19" s="231" t="s">
        <v>88</v>
      </c>
      <c r="F19" s="347" t="s">
        <v>539</v>
      </c>
      <c r="G19" s="347"/>
      <c r="H19" s="347"/>
      <c r="I19" s="347"/>
      <c r="J19" s="347"/>
      <c r="K19" s="226"/>
    </row>
    <row r="20" spans="2:11" ht="15" customHeight="1">
      <c r="B20" s="229"/>
      <c r="C20" s="230"/>
      <c r="D20" s="230"/>
      <c r="E20" s="231" t="s">
        <v>294</v>
      </c>
      <c r="F20" s="347" t="s">
        <v>295</v>
      </c>
      <c r="G20" s="347"/>
      <c r="H20" s="347"/>
      <c r="I20" s="347"/>
      <c r="J20" s="347"/>
      <c r="K20" s="226"/>
    </row>
    <row r="21" spans="2:11" ht="15" customHeight="1">
      <c r="B21" s="229"/>
      <c r="C21" s="230"/>
      <c r="D21" s="230"/>
      <c r="E21" s="231" t="s">
        <v>540</v>
      </c>
      <c r="F21" s="347" t="s">
        <v>541</v>
      </c>
      <c r="G21" s="347"/>
      <c r="H21" s="347"/>
      <c r="I21" s="347"/>
      <c r="J21" s="347"/>
      <c r="K21" s="226"/>
    </row>
    <row r="22" spans="2:11" ht="12.75" customHeight="1">
      <c r="B22" s="229"/>
      <c r="C22" s="230"/>
      <c r="D22" s="230"/>
      <c r="E22" s="230"/>
      <c r="F22" s="230"/>
      <c r="G22" s="230"/>
      <c r="H22" s="230"/>
      <c r="I22" s="230"/>
      <c r="J22" s="230"/>
      <c r="K22" s="226"/>
    </row>
    <row r="23" spans="2:11" ht="15" customHeight="1">
      <c r="B23" s="229"/>
      <c r="C23" s="347" t="s">
        <v>542</v>
      </c>
      <c r="D23" s="347"/>
      <c r="E23" s="347"/>
      <c r="F23" s="347"/>
      <c r="G23" s="347"/>
      <c r="H23" s="347"/>
      <c r="I23" s="347"/>
      <c r="J23" s="347"/>
      <c r="K23" s="226"/>
    </row>
    <row r="24" spans="2:11" ht="15" customHeight="1">
      <c r="B24" s="229"/>
      <c r="C24" s="347" t="s">
        <v>543</v>
      </c>
      <c r="D24" s="347"/>
      <c r="E24" s="347"/>
      <c r="F24" s="347"/>
      <c r="G24" s="347"/>
      <c r="H24" s="347"/>
      <c r="I24" s="347"/>
      <c r="J24" s="347"/>
      <c r="K24" s="226"/>
    </row>
    <row r="25" spans="2:11" ht="15" customHeight="1">
      <c r="B25" s="229"/>
      <c r="C25" s="228"/>
      <c r="D25" s="347" t="s">
        <v>544</v>
      </c>
      <c r="E25" s="347"/>
      <c r="F25" s="347"/>
      <c r="G25" s="347"/>
      <c r="H25" s="347"/>
      <c r="I25" s="347"/>
      <c r="J25" s="347"/>
      <c r="K25" s="226"/>
    </row>
    <row r="26" spans="2:11" ht="15" customHeight="1">
      <c r="B26" s="229"/>
      <c r="C26" s="230"/>
      <c r="D26" s="347" t="s">
        <v>545</v>
      </c>
      <c r="E26" s="347"/>
      <c r="F26" s="347"/>
      <c r="G26" s="347"/>
      <c r="H26" s="347"/>
      <c r="I26" s="347"/>
      <c r="J26" s="347"/>
      <c r="K26" s="226"/>
    </row>
    <row r="27" spans="2:11" ht="12.75" customHeight="1">
      <c r="B27" s="229"/>
      <c r="C27" s="230"/>
      <c r="D27" s="230"/>
      <c r="E27" s="230"/>
      <c r="F27" s="230"/>
      <c r="G27" s="230"/>
      <c r="H27" s="230"/>
      <c r="I27" s="230"/>
      <c r="J27" s="230"/>
      <c r="K27" s="226"/>
    </row>
    <row r="28" spans="2:11" ht="15" customHeight="1">
      <c r="B28" s="229"/>
      <c r="C28" s="230"/>
      <c r="D28" s="347" t="s">
        <v>546</v>
      </c>
      <c r="E28" s="347"/>
      <c r="F28" s="347"/>
      <c r="G28" s="347"/>
      <c r="H28" s="347"/>
      <c r="I28" s="347"/>
      <c r="J28" s="347"/>
      <c r="K28" s="226"/>
    </row>
    <row r="29" spans="2:11" ht="15" customHeight="1">
      <c r="B29" s="229"/>
      <c r="C29" s="230"/>
      <c r="D29" s="347" t="s">
        <v>547</v>
      </c>
      <c r="E29" s="347"/>
      <c r="F29" s="347"/>
      <c r="G29" s="347"/>
      <c r="H29" s="347"/>
      <c r="I29" s="347"/>
      <c r="J29" s="347"/>
      <c r="K29" s="226"/>
    </row>
    <row r="30" spans="2:11" ht="12.75" customHeight="1">
      <c r="B30" s="229"/>
      <c r="C30" s="230"/>
      <c r="D30" s="230"/>
      <c r="E30" s="230"/>
      <c r="F30" s="230"/>
      <c r="G30" s="230"/>
      <c r="H30" s="230"/>
      <c r="I30" s="230"/>
      <c r="J30" s="230"/>
      <c r="K30" s="226"/>
    </row>
    <row r="31" spans="2:11" ht="15" customHeight="1">
      <c r="B31" s="229"/>
      <c r="C31" s="230"/>
      <c r="D31" s="347" t="s">
        <v>548</v>
      </c>
      <c r="E31" s="347"/>
      <c r="F31" s="347"/>
      <c r="G31" s="347"/>
      <c r="H31" s="347"/>
      <c r="I31" s="347"/>
      <c r="J31" s="347"/>
      <c r="K31" s="226"/>
    </row>
    <row r="32" spans="2:11" ht="15" customHeight="1">
      <c r="B32" s="229"/>
      <c r="C32" s="230"/>
      <c r="D32" s="347" t="s">
        <v>549</v>
      </c>
      <c r="E32" s="347"/>
      <c r="F32" s="347"/>
      <c r="G32" s="347"/>
      <c r="H32" s="347"/>
      <c r="I32" s="347"/>
      <c r="J32" s="347"/>
      <c r="K32" s="226"/>
    </row>
    <row r="33" spans="2:11" ht="15" customHeight="1">
      <c r="B33" s="229"/>
      <c r="C33" s="230"/>
      <c r="D33" s="347" t="s">
        <v>550</v>
      </c>
      <c r="E33" s="347"/>
      <c r="F33" s="347"/>
      <c r="G33" s="347"/>
      <c r="H33" s="347"/>
      <c r="I33" s="347"/>
      <c r="J33" s="347"/>
      <c r="K33" s="226"/>
    </row>
    <row r="34" spans="2:11" ht="15" customHeight="1">
      <c r="B34" s="229"/>
      <c r="C34" s="230"/>
      <c r="D34" s="228"/>
      <c r="E34" s="232" t="s">
        <v>111</v>
      </c>
      <c r="F34" s="228"/>
      <c r="G34" s="347" t="s">
        <v>551</v>
      </c>
      <c r="H34" s="347"/>
      <c r="I34" s="347"/>
      <c r="J34" s="347"/>
      <c r="K34" s="226"/>
    </row>
    <row r="35" spans="2:11" ht="30.75" customHeight="1">
      <c r="B35" s="229"/>
      <c r="C35" s="230"/>
      <c r="D35" s="228"/>
      <c r="E35" s="232" t="s">
        <v>552</v>
      </c>
      <c r="F35" s="228"/>
      <c r="G35" s="347" t="s">
        <v>553</v>
      </c>
      <c r="H35" s="347"/>
      <c r="I35" s="347"/>
      <c r="J35" s="347"/>
      <c r="K35" s="226"/>
    </row>
    <row r="36" spans="2:11" ht="15" customHeight="1">
      <c r="B36" s="229"/>
      <c r="C36" s="230"/>
      <c r="D36" s="228"/>
      <c r="E36" s="232" t="s">
        <v>52</v>
      </c>
      <c r="F36" s="228"/>
      <c r="G36" s="347" t="s">
        <v>554</v>
      </c>
      <c r="H36" s="347"/>
      <c r="I36" s="347"/>
      <c r="J36" s="347"/>
      <c r="K36" s="226"/>
    </row>
    <row r="37" spans="2:11" ht="15" customHeight="1">
      <c r="B37" s="229"/>
      <c r="C37" s="230"/>
      <c r="D37" s="228"/>
      <c r="E37" s="232" t="s">
        <v>112</v>
      </c>
      <c r="F37" s="228"/>
      <c r="G37" s="347" t="s">
        <v>555</v>
      </c>
      <c r="H37" s="347"/>
      <c r="I37" s="347"/>
      <c r="J37" s="347"/>
      <c r="K37" s="226"/>
    </row>
    <row r="38" spans="2:11" ht="15" customHeight="1">
      <c r="B38" s="229"/>
      <c r="C38" s="230"/>
      <c r="D38" s="228"/>
      <c r="E38" s="232" t="s">
        <v>113</v>
      </c>
      <c r="F38" s="228"/>
      <c r="G38" s="347" t="s">
        <v>556</v>
      </c>
      <c r="H38" s="347"/>
      <c r="I38" s="347"/>
      <c r="J38" s="347"/>
      <c r="K38" s="226"/>
    </row>
    <row r="39" spans="2:11" ht="15" customHeight="1">
      <c r="B39" s="229"/>
      <c r="C39" s="230"/>
      <c r="D39" s="228"/>
      <c r="E39" s="232" t="s">
        <v>114</v>
      </c>
      <c r="F39" s="228"/>
      <c r="G39" s="347" t="s">
        <v>557</v>
      </c>
      <c r="H39" s="347"/>
      <c r="I39" s="347"/>
      <c r="J39" s="347"/>
      <c r="K39" s="226"/>
    </row>
    <row r="40" spans="2:11" ht="15" customHeight="1">
      <c r="B40" s="229"/>
      <c r="C40" s="230"/>
      <c r="D40" s="228"/>
      <c r="E40" s="232" t="s">
        <v>558</v>
      </c>
      <c r="F40" s="228"/>
      <c r="G40" s="347" t="s">
        <v>559</v>
      </c>
      <c r="H40" s="347"/>
      <c r="I40" s="347"/>
      <c r="J40" s="347"/>
      <c r="K40" s="226"/>
    </row>
    <row r="41" spans="2:11" ht="15" customHeight="1">
      <c r="B41" s="229"/>
      <c r="C41" s="230"/>
      <c r="D41" s="228"/>
      <c r="E41" s="232"/>
      <c r="F41" s="228"/>
      <c r="G41" s="347" t="s">
        <v>560</v>
      </c>
      <c r="H41" s="347"/>
      <c r="I41" s="347"/>
      <c r="J41" s="347"/>
      <c r="K41" s="226"/>
    </row>
    <row r="42" spans="2:11" ht="15" customHeight="1">
      <c r="B42" s="229"/>
      <c r="C42" s="230"/>
      <c r="D42" s="228"/>
      <c r="E42" s="232" t="s">
        <v>561</v>
      </c>
      <c r="F42" s="228"/>
      <c r="G42" s="347" t="s">
        <v>562</v>
      </c>
      <c r="H42" s="347"/>
      <c r="I42" s="347"/>
      <c r="J42" s="347"/>
      <c r="K42" s="226"/>
    </row>
    <row r="43" spans="2:11" ht="15" customHeight="1">
      <c r="B43" s="229"/>
      <c r="C43" s="230"/>
      <c r="D43" s="228"/>
      <c r="E43" s="232" t="s">
        <v>116</v>
      </c>
      <c r="F43" s="228"/>
      <c r="G43" s="347" t="s">
        <v>563</v>
      </c>
      <c r="H43" s="347"/>
      <c r="I43" s="347"/>
      <c r="J43" s="347"/>
      <c r="K43" s="226"/>
    </row>
    <row r="44" spans="2:11" ht="12.75" customHeight="1">
      <c r="B44" s="229"/>
      <c r="C44" s="230"/>
      <c r="D44" s="228"/>
      <c r="E44" s="228"/>
      <c r="F44" s="228"/>
      <c r="G44" s="228"/>
      <c r="H44" s="228"/>
      <c r="I44" s="228"/>
      <c r="J44" s="228"/>
      <c r="K44" s="226"/>
    </row>
    <row r="45" spans="2:11" ht="15" customHeight="1">
      <c r="B45" s="229"/>
      <c r="C45" s="230"/>
      <c r="D45" s="347" t="s">
        <v>564</v>
      </c>
      <c r="E45" s="347"/>
      <c r="F45" s="347"/>
      <c r="G45" s="347"/>
      <c r="H45" s="347"/>
      <c r="I45" s="347"/>
      <c r="J45" s="347"/>
      <c r="K45" s="226"/>
    </row>
    <row r="46" spans="2:11" ht="15" customHeight="1">
      <c r="B46" s="229"/>
      <c r="C46" s="230"/>
      <c r="D46" s="230"/>
      <c r="E46" s="347" t="s">
        <v>565</v>
      </c>
      <c r="F46" s="347"/>
      <c r="G46" s="347"/>
      <c r="H46" s="347"/>
      <c r="I46" s="347"/>
      <c r="J46" s="347"/>
      <c r="K46" s="226"/>
    </row>
    <row r="47" spans="2:11" ht="15" customHeight="1">
      <c r="B47" s="229"/>
      <c r="C47" s="230"/>
      <c r="D47" s="230"/>
      <c r="E47" s="347" t="s">
        <v>566</v>
      </c>
      <c r="F47" s="347"/>
      <c r="G47" s="347"/>
      <c r="H47" s="347"/>
      <c r="I47" s="347"/>
      <c r="J47" s="347"/>
      <c r="K47" s="226"/>
    </row>
    <row r="48" spans="2:11" ht="15" customHeight="1">
      <c r="B48" s="229"/>
      <c r="C48" s="230"/>
      <c r="D48" s="230"/>
      <c r="E48" s="347" t="s">
        <v>567</v>
      </c>
      <c r="F48" s="347"/>
      <c r="G48" s="347"/>
      <c r="H48" s="347"/>
      <c r="I48" s="347"/>
      <c r="J48" s="347"/>
      <c r="K48" s="226"/>
    </row>
    <row r="49" spans="2:11" ht="15" customHeight="1">
      <c r="B49" s="229"/>
      <c r="C49" s="230"/>
      <c r="D49" s="347" t="s">
        <v>568</v>
      </c>
      <c r="E49" s="347"/>
      <c r="F49" s="347"/>
      <c r="G49" s="347"/>
      <c r="H49" s="347"/>
      <c r="I49" s="347"/>
      <c r="J49" s="347"/>
      <c r="K49" s="226"/>
    </row>
    <row r="50" spans="2:11" ht="25.5" customHeight="1">
      <c r="B50" s="225"/>
      <c r="C50" s="351" t="s">
        <v>569</v>
      </c>
      <c r="D50" s="351"/>
      <c r="E50" s="351"/>
      <c r="F50" s="351"/>
      <c r="G50" s="351"/>
      <c r="H50" s="351"/>
      <c r="I50" s="351"/>
      <c r="J50" s="351"/>
      <c r="K50" s="226"/>
    </row>
    <row r="51" spans="2:11" ht="5.25" customHeight="1">
      <c r="B51" s="225"/>
      <c r="C51" s="227"/>
      <c r="D51" s="227"/>
      <c r="E51" s="227"/>
      <c r="F51" s="227"/>
      <c r="G51" s="227"/>
      <c r="H51" s="227"/>
      <c r="I51" s="227"/>
      <c r="J51" s="227"/>
      <c r="K51" s="226"/>
    </row>
    <row r="52" spans="2:11" ht="15" customHeight="1">
      <c r="B52" s="225"/>
      <c r="C52" s="347" t="s">
        <v>570</v>
      </c>
      <c r="D52" s="347"/>
      <c r="E52" s="347"/>
      <c r="F52" s="347"/>
      <c r="G52" s="347"/>
      <c r="H52" s="347"/>
      <c r="I52" s="347"/>
      <c r="J52" s="347"/>
      <c r="K52" s="226"/>
    </row>
    <row r="53" spans="2:11" ht="15" customHeight="1">
      <c r="B53" s="225"/>
      <c r="C53" s="347" t="s">
        <v>571</v>
      </c>
      <c r="D53" s="347"/>
      <c r="E53" s="347"/>
      <c r="F53" s="347"/>
      <c r="G53" s="347"/>
      <c r="H53" s="347"/>
      <c r="I53" s="347"/>
      <c r="J53" s="347"/>
      <c r="K53" s="226"/>
    </row>
    <row r="54" spans="2:11" ht="12.75" customHeight="1">
      <c r="B54" s="225"/>
      <c r="C54" s="228"/>
      <c r="D54" s="228"/>
      <c r="E54" s="228"/>
      <c r="F54" s="228"/>
      <c r="G54" s="228"/>
      <c r="H54" s="228"/>
      <c r="I54" s="228"/>
      <c r="J54" s="228"/>
      <c r="K54" s="226"/>
    </row>
    <row r="55" spans="2:11" ht="15" customHeight="1">
      <c r="B55" s="225"/>
      <c r="C55" s="347" t="s">
        <v>572</v>
      </c>
      <c r="D55" s="347"/>
      <c r="E55" s="347"/>
      <c r="F55" s="347"/>
      <c r="G55" s="347"/>
      <c r="H55" s="347"/>
      <c r="I55" s="347"/>
      <c r="J55" s="347"/>
      <c r="K55" s="226"/>
    </row>
    <row r="56" spans="2:11" ht="15" customHeight="1">
      <c r="B56" s="225"/>
      <c r="C56" s="230"/>
      <c r="D56" s="347" t="s">
        <v>573</v>
      </c>
      <c r="E56" s="347"/>
      <c r="F56" s="347"/>
      <c r="G56" s="347"/>
      <c r="H56" s="347"/>
      <c r="I56" s="347"/>
      <c r="J56" s="347"/>
      <c r="K56" s="226"/>
    </row>
    <row r="57" spans="2:11" ht="15" customHeight="1">
      <c r="B57" s="225"/>
      <c r="C57" s="230"/>
      <c r="D57" s="347" t="s">
        <v>574</v>
      </c>
      <c r="E57" s="347"/>
      <c r="F57" s="347"/>
      <c r="G57" s="347"/>
      <c r="H57" s="347"/>
      <c r="I57" s="347"/>
      <c r="J57" s="347"/>
      <c r="K57" s="226"/>
    </row>
    <row r="58" spans="2:11" ht="15" customHeight="1">
      <c r="B58" s="225"/>
      <c r="C58" s="230"/>
      <c r="D58" s="347" t="s">
        <v>575</v>
      </c>
      <c r="E58" s="347"/>
      <c r="F58" s="347"/>
      <c r="G58" s="347"/>
      <c r="H58" s="347"/>
      <c r="I58" s="347"/>
      <c r="J58" s="347"/>
      <c r="K58" s="226"/>
    </row>
    <row r="59" spans="2:11" ht="15" customHeight="1">
      <c r="B59" s="225"/>
      <c r="C59" s="230"/>
      <c r="D59" s="347" t="s">
        <v>576</v>
      </c>
      <c r="E59" s="347"/>
      <c r="F59" s="347"/>
      <c r="G59" s="347"/>
      <c r="H59" s="347"/>
      <c r="I59" s="347"/>
      <c r="J59" s="347"/>
      <c r="K59" s="226"/>
    </row>
    <row r="60" spans="2:11" ht="15" customHeight="1">
      <c r="B60" s="225"/>
      <c r="C60" s="230"/>
      <c r="D60" s="350" t="s">
        <v>577</v>
      </c>
      <c r="E60" s="350"/>
      <c r="F60" s="350"/>
      <c r="G60" s="350"/>
      <c r="H60" s="350"/>
      <c r="I60" s="350"/>
      <c r="J60" s="350"/>
      <c r="K60" s="226"/>
    </row>
    <row r="61" spans="2:11" ht="15" customHeight="1">
      <c r="B61" s="225"/>
      <c r="C61" s="230"/>
      <c r="D61" s="347" t="s">
        <v>578</v>
      </c>
      <c r="E61" s="347"/>
      <c r="F61" s="347"/>
      <c r="G61" s="347"/>
      <c r="H61" s="347"/>
      <c r="I61" s="347"/>
      <c r="J61" s="347"/>
      <c r="K61" s="226"/>
    </row>
    <row r="62" spans="2:11" ht="12.75" customHeight="1">
      <c r="B62" s="225"/>
      <c r="C62" s="230"/>
      <c r="D62" s="230"/>
      <c r="E62" s="233"/>
      <c r="F62" s="230"/>
      <c r="G62" s="230"/>
      <c r="H62" s="230"/>
      <c r="I62" s="230"/>
      <c r="J62" s="230"/>
      <c r="K62" s="226"/>
    </row>
    <row r="63" spans="2:11" ht="15" customHeight="1">
      <c r="B63" s="225"/>
      <c r="C63" s="230"/>
      <c r="D63" s="347" t="s">
        <v>579</v>
      </c>
      <c r="E63" s="347"/>
      <c r="F63" s="347"/>
      <c r="G63" s="347"/>
      <c r="H63" s="347"/>
      <c r="I63" s="347"/>
      <c r="J63" s="347"/>
      <c r="K63" s="226"/>
    </row>
    <row r="64" spans="2:11" ht="15" customHeight="1">
      <c r="B64" s="225"/>
      <c r="C64" s="230"/>
      <c r="D64" s="350" t="s">
        <v>580</v>
      </c>
      <c r="E64" s="350"/>
      <c r="F64" s="350"/>
      <c r="G64" s="350"/>
      <c r="H64" s="350"/>
      <c r="I64" s="350"/>
      <c r="J64" s="350"/>
      <c r="K64" s="226"/>
    </row>
    <row r="65" spans="2:11" ht="15" customHeight="1">
      <c r="B65" s="225"/>
      <c r="C65" s="230"/>
      <c r="D65" s="347" t="s">
        <v>581</v>
      </c>
      <c r="E65" s="347"/>
      <c r="F65" s="347"/>
      <c r="G65" s="347"/>
      <c r="H65" s="347"/>
      <c r="I65" s="347"/>
      <c r="J65" s="347"/>
      <c r="K65" s="226"/>
    </row>
    <row r="66" spans="2:11" ht="15" customHeight="1">
      <c r="B66" s="225"/>
      <c r="C66" s="230"/>
      <c r="D66" s="347" t="s">
        <v>582</v>
      </c>
      <c r="E66" s="347"/>
      <c r="F66" s="347"/>
      <c r="G66" s="347"/>
      <c r="H66" s="347"/>
      <c r="I66" s="347"/>
      <c r="J66" s="347"/>
      <c r="K66" s="226"/>
    </row>
    <row r="67" spans="2:11" ht="15" customHeight="1">
      <c r="B67" s="225"/>
      <c r="C67" s="230"/>
      <c r="D67" s="347" t="s">
        <v>583</v>
      </c>
      <c r="E67" s="347"/>
      <c r="F67" s="347"/>
      <c r="G67" s="347"/>
      <c r="H67" s="347"/>
      <c r="I67" s="347"/>
      <c r="J67" s="347"/>
      <c r="K67" s="226"/>
    </row>
    <row r="68" spans="2:11" ht="15" customHeight="1">
      <c r="B68" s="225"/>
      <c r="C68" s="230"/>
      <c r="D68" s="347" t="s">
        <v>584</v>
      </c>
      <c r="E68" s="347"/>
      <c r="F68" s="347"/>
      <c r="G68" s="347"/>
      <c r="H68" s="347"/>
      <c r="I68" s="347"/>
      <c r="J68" s="347"/>
      <c r="K68" s="226"/>
    </row>
    <row r="69" spans="2:11" ht="12.75" customHeight="1">
      <c r="B69" s="234"/>
      <c r="C69" s="235"/>
      <c r="D69" s="235"/>
      <c r="E69" s="235"/>
      <c r="F69" s="235"/>
      <c r="G69" s="235"/>
      <c r="H69" s="235"/>
      <c r="I69" s="235"/>
      <c r="J69" s="235"/>
      <c r="K69" s="236"/>
    </row>
    <row r="70" spans="2:11" ht="18.75" customHeight="1">
      <c r="B70" s="237"/>
      <c r="C70" s="237"/>
      <c r="D70" s="237"/>
      <c r="E70" s="237"/>
      <c r="F70" s="237"/>
      <c r="G70" s="237"/>
      <c r="H70" s="237"/>
      <c r="I70" s="237"/>
      <c r="J70" s="237"/>
      <c r="K70" s="238"/>
    </row>
    <row r="71" spans="2:11" ht="18.75" customHeight="1"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  <row r="72" spans="2:11" ht="7.5" customHeight="1">
      <c r="B72" s="239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ht="45" customHeight="1">
      <c r="B73" s="242"/>
      <c r="C73" s="348" t="s">
        <v>585</v>
      </c>
      <c r="D73" s="348"/>
      <c r="E73" s="348"/>
      <c r="F73" s="348"/>
      <c r="G73" s="348"/>
      <c r="H73" s="348"/>
      <c r="I73" s="348"/>
      <c r="J73" s="348"/>
      <c r="K73" s="243"/>
    </row>
    <row r="74" spans="2:11" ht="17.25" customHeight="1">
      <c r="B74" s="242"/>
      <c r="C74" s="244" t="s">
        <v>586</v>
      </c>
      <c r="D74" s="244"/>
      <c r="E74" s="244"/>
      <c r="F74" s="244" t="s">
        <v>587</v>
      </c>
      <c r="G74" s="245"/>
      <c r="H74" s="244" t="s">
        <v>112</v>
      </c>
      <c r="I74" s="244" t="s">
        <v>56</v>
      </c>
      <c r="J74" s="244" t="s">
        <v>588</v>
      </c>
      <c r="K74" s="243"/>
    </row>
    <row r="75" spans="2:11" ht="17.25" customHeight="1">
      <c r="B75" s="242"/>
      <c r="C75" s="246" t="s">
        <v>589</v>
      </c>
      <c r="D75" s="246"/>
      <c r="E75" s="246"/>
      <c r="F75" s="247" t="s">
        <v>590</v>
      </c>
      <c r="G75" s="248"/>
      <c r="H75" s="246"/>
      <c r="I75" s="246"/>
      <c r="J75" s="246" t="s">
        <v>591</v>
      </c>
      <c r="K75" s="243"/>
    </row>
    <row r="76" spans="2:11" ht="5.25" customHeight="1">
      <c r="B76" s="242"/>
      <c r="C76" s="249"/>
      <c r="D76" s="249"/>
      <c r="E76" s="249"/>
      <c r="F76" s="249"/>
      <c r="G76" s="250"/>
      <c r="H76" s="249"/>
      <c r="I76" s="249"/>
      <c r="J76" s="249"/>
      <c r="K76" s="243"/>
    </row>
    <row r="77" spans="2:11" ht="15" customHeight="1">
      <c r="B77" s="242"/>
      <c r="C77" s="232" t="s">
        <v>52</v>
      </c>
      <c r="D77" s="249"/>
      <c r="E77" s="249"/>
      <c r="F77" s="251" t="s">
        <v>592</v>
      </c>
      <c r="G77" s="250"/>
      <c r="H77" s="232" t="s">
        <v>593</v>
      </c>
      <c r="I77" s="232" t="s">
        <v>594</v>
      </c>
      <c r="J77" s="232">
        <v>20</v>
      </c>
      <c r="K77" s="243"/>
    </row>
    <row r="78" spans="2:11" ht="15" customHeight="1">
      <c r="B78" s="242"/>
      <c r="C78" s="232" t="s">
        <v>595</v>
      </c>
      <c r="D78" s="232"/>
      <c r="E78" s="232"/>
      <c r="F78" s="251" t="s">
        <v>592</v>
      </c>
      <c r="G78" s="250"/>
      <c r="H78" s="232" t="s">
        <v>596</v>
      </c>
      <c r="I78" s="232" t="s">
        <v>594</v>
      </c>
      <c r="J78" s="232">
        <v>120</v>
      </c>
      <c r="K78" s="243"/>
    </row>
    <row r="79" spans="2:11" ht="15" customHeight="1">
      <c r="B79" s="252"/>
      <c r="C79" s="232" t="s">
        <v>597</v>
      </c>
      <c r="D79" s="232"/>
      <c r="E79" s="232"/>
      <c r="F79" s="251" t="s">
        <v>598</v>
      </c>
      <c r="G79" s="250"/>
      <c r="H79" s="232" t="s">
        <v>599</v>
      </c>
      <c r="I79" s="232" t="s">
        <v>594</v>
      </c>
      <c r="J79" s="232">
        <v>50</v>
      </c>
      <c r="K79" s="243"/>
    </row>
    <row r="80" spans="2:11" ht="15" customHeight="1">
      <c r="B80" s="252"/>
      <c r="C80" s="232" t="s">
        <v>600</v>
      </c>
      <c r="D80" s="232"/>
      <c r="E80" s="232"/>
      <c r="F80" s="251" t="s">
        <v>592</v>
      </c>
      <c r="G80" s="250"/>
      <c r="H80" s="232" t="s">
        <v>601</v>
      </c>
      <c r="I80" s="232" t="s">
        <v>602</v>
      </c>
      <c r="J80" s="232"/>
      <c r="K80" s="243"/>
    </row>
    <row r="81" spans="2:11" ht="15" customHeight="1">
      <c r="B81" s="252"/>
      <c r="C81" s="253" t="s">
        <v>603</v>
      </c>
      <c r="D81" s="253"/>
      <c r="E81" s="253"/>
      <c r="F81" s="254" t="s">
        <v>598</v>
      </c>
      <c r="G81" s="253"/>
      <c r="H81" s="253" t="s">
        <v>604</v>
      </c>
      <c r="I81" s="253" t="s">
        <v>594</v>
      </c>
      <c r="J81" s="253">
        <v>15</v>
      </c>
      <c r="K81" s="243"/>
    </row>
    <row r="82" spans="2:11" ht="15" customHeight="1">
      <c r="B82" s="252"/>
      <c r="C82" s="253" t="s">
        <v>605</v>
      </c>
      <c r="D82" s="253"/>
      <c r="E82" s="253"/>
      <c r="F82" s="254" t="s">
        <v>598</v>
      </c>
      <c r="G82" s="253"/>
      <c r="H82" s="253" t="s">
        <v>606</v>
      </c>
      <c r="I82" s="253" t="s">
        <v>594</v>
      </c>
      <c r="J82" s="253">
        <v>15</v>
      </c>
      <c r="K82" s="243"/>
    </row>
    <row r="83" spans="2:11" ht="15" customHeight="1">
      <c r="B83" s="252"/>
      <c r="C83" s="253" t="s">
        <v>607</v>
      </c>
      <c r="D83" s="253"/>
      <c r="E83" s="253"/>
      <c r="F83" s="254" t="s">
        <v>598</v>
      </c>
      <c r="G83" s="253"/>
      <c r="H83" s="253" t="s">
        <v>608</v>
      </c>
      <c r="I83" s="253" t="s">
        <v>594</v>
      </c>
      <c r="J83" s="253">
        <v>20</v>
      </c>
      <c r="K83" s="243"/>
    </row>
    <row r="84" spans="2:11" ht="15" customHeight="1">
      <c r="B84" s="252"/>
      <c r="C84" s="253" t="s">
        <v>609</v>
      </c>
      <c r="D84" s="253"/>
      <c r="E84" s="253"/>
      <c r="F84" s="254" t="s">
        <v>598</v>
      </c>
      <c r="G84" s="253"/>
      <c r="H84" s="253" t="s">
        <v>610</v>
      </c>
      <c r="I84" s="253" t="s">
        <v>594</v>
      </c>
      <c r="J84" s="253">
        <v>20</v>
      </c>
      <c r="K84" s="243"/>
    </row>
    <row r="85" spans="2:11" ht="15" customHeight="1">
      <c r="B85" s="252"/>
      <c r="C85" s="232" t="s">
        <v>611</v>
      </c>
      <c r="D85" s="232"/>
      <c r="E85" s="232"/>
      <c r="F85" s="251" t="s">
        <v>598</v>
      </c>
      <c r="G85" s="250"/>
      <c r="H85" s="232" t="s">
        <v>612</v>
      </c>
      <c r="I85" s="232" t="s">
        <v>594</v>
      </c>
      <c r="J85" s="232">
        <v>50</v>
      </c>
      <c r="K85" s="243"/>
    </row>
    <row r="86" spans="2:11" ht="15" customHeight="1">
      <c r="B86" s="252"/>
      <c r="C86" s="232" t="s">
        <v>613</v>
      </c>
      <c r="D86" s="232"/>
      <c r="E86" s="232"/>
      <c r="F86" s="251" t="s">
        <v>598</v>
      </c>
      <c r="G86" s="250"/>
      <c r="H86" s="232" t="s">
        <v>614</v>
      </c>
      <c r="I86" s="232" t="s">
        <v>594</v>
      </c>
      <c r="J86" s="232">
        <v>20</v>
      </c>
      <c r="K86" s="243"/>
    </row>
    <row r="87" spans="2:11" ht="15" customHeight="1">
      <c r="B87" s="252"/>
      <c r="C87" s="232" t="s">
        <v>615</v>
      </c>
      <c r="D87" s="232"/>
      <c r="E87" s="232"/>
      <c r="F87" s="251" t="s">
        <v>598</v>
      </c>
      <c r="G87" s="250"/>
      <c r="H87" s="232" t="s">
        <v>616</v>
      </c>
      <c r="I87" s="232" t="s">
        <v>594</v>
      </c>
      <c r="J87" s="232">
        <v>20</v>
      </c>
      <c r="K87" s="243"/>
    </row>
    <row r="88" spans="2:11" ht="15" customHeight="1">
      <c r="B88" s="252"/>
      <c r="C88" s="232" t="s">
        <v>617</v>
      </c>
      <c r="D88" s="232"/>
      <c r="E88" s="232"/>
      <c r="F88" s="251" t="s">
        <v>598</v>
      </c>
      <c r="G88" s="250"/>
      <c r="H88" s="232" t="s">
        <v>618</v>
      </c>
      <c r="I88" s="232" t="s">
        <v>594</v>
      </c>
      <c r="J88" s="232">
        <v>50</v>
      </c>
      <c r="K88" s="243"/>
    </row>
    <row r="89" spans="2:11" ht="15" customHeight="1">
      <c r="B89" s="252"/>
      <c r="C89" s="232" t="s">
        <v>619</v>
      </c>
      <c r="D89" s="232"/>
      <c r="E89" s="232"/>
      <c r="F89" s="251" t="s">
        <v>598</v>
      </c>
      <c r="G89" s="250"/>
      <c r="H89" s="232" t="s">
        <v>619</v>
      </c>
      <c r="I89" s="232" t="s">
        <v>594</v>
      </c>
      <c r="J89" s="232">
        <v>50</v>
      </c>
      <c r="K89" s="243"/>
    </row>
    <row r="90" spans="2:11" ht="15" customHeight="1">
      <c r="B90" s="252"/>
      <c r="C90" s="232" t="s">
        <v>117</v>
      </c>
      <c r="D90" s="232"/>
      <c r="E90" s="232"/>
      <c r="F90" s="251" t="s">
        <v>598</v>
      </c>
      <c r="G90" s="250"/>
      <c r="H90" s="232" t="s">
        <v>620</v>
      </c>
      <c r="I90" s="232" t="s">
        <v>594</v>
      </c>
      <c r="J90" s="232">
        <v>255</v>
      </c>
      <c r="K90" s="243"/>
    </row>
    <row r="91" spans="2:11" ht="15" customHeight="1">
      <c r="B91" s="252"/>
      <c r="C91" s="232" t="s">
        <v>621</v>
      </c>
      <c r="D91" s="232"/>
      <c r="E91" s="232"/>
      <c r="F91" s="251" t="s">
        <v>592</v>
      </c>
      <c r="G91" s="250"/>
      <c r="H91" s="232" t="s">
        <v>622</v>
      </c>
      <c r="I91" s="232" t="s">
        <v>623</v>
      </c>
      <c r="J91" s="232"/>
      <c r="K91" s="243"/>
    </row>
    <row r="92" spans="2:11" ht="15" customHeight="1">
      <c r="B92" s="252"/>
      <c r="C92" s="232" t="s">
        <v>624</v>
      </c>
      <c r="D92" s="232"/>
      <c r="E92" s="232"/>
      <c r="F92" s="251" t="s">
        <v>592</v>
      </c>
      <c r="G92" s="250"/>
      <c r="H92" s="232" t="s">
        <v>625</v>
      </c>
      <c r="I92" s="232" t="s">
        <v>626</v>
      </c>
      <c r="J92" s="232"/>
      <c r="K92" s="243"/>
    </row>
    <row r="93" spans="2:11" ht="15" customHeight="1">
      <c r="B93" s="252"/>
      <c r="C93" s="232" t="s">
        <v>627</v>
      </c>
      <c r="D93" s="232"/>
      <c r="E93" s="232"/>
      <c r="F93" s="251" t="s">
        <v>592</v>
      </c>
      <c r="G93" s="250"/>
      <c r="H93" s="232" t="s">
        <v>627</v>
      </c>
      <c r="I93" s="232" t="s">
        <v>626</v>
      </c>
      <c r="J93" s="232"/>
      <c r="K93" s="243"/>
    </row>
    <row r="94" spans="2:11" ht="15" customHeight="1">
      <c r="B94" s="252"/>
      <c r="C94" s="232" t="s">
        <v>37</v>
      </c>
      <c r="D94" s="232"/>
      <c r="E94" s="232"/>
      <c r="F94" s="251" t="s">
        <v>592</v>
      </c>
      <c r="G94" s="250"/>
      <c r="H94" s="232" t="s">
        <v>628</v>
      </c>
      <c r="I94" s="232" t="s">
        <v>626</v>
      </c>
      <c r="J94" s="232"/>
      <c r="K94" s="243"/>
    </row>
    <row r="95" spans="2:11" ht="15" customHeight="1">
      <c r="B95" s="252"/>
      <c r="C95" s="232" t="s">
        <v>47</v>
      </c>
      <c r="D95" s="232"/>
      <c r="E95" s="232"/>
      <c r="F95" s="251" t="s">
        <v>592</v>
      </c>
      <c r="G95" s="250"/>
      <c r="H95" s="232" t="s">
        <v>629</v>
      </c>
      <c r="I95" s="232" t="s">
        <v>626</v>
      </c>
      <c r="J95" s="232"/>
      <c r="K95" s="243"/>
    </row>
    <row r="96" spans="2:11" ht="15" customHeight="1">
      <c r="B96" s="255"/>
      <c r="C96" s="256"/>
      <c r="D96" s="256"/>
      <c r="E96" s="256"/>
      <c r="F96" s="256"/>
      <c r="G96" s="256"/>
      <c r="H96" s="256"/>
      <c r="I96" s="256"/>
      <c r="J96" s="256"/>
      <c r="K96" s="257"/>
    </row>
    <row r="97" spans="2:11" ht="18.75" customHeight="1">
      <c r="B97" s="258"/>
      <c r="C97" s="259"/>
      <c r="D97" s="259"/>
      <c r="E97" s="259"/>
      <c r="F97" s="259"/>
      <c r="G97" s="259"/>
      <c r="H97" s="259"/>
      <c r="I97" s="259"/>
      <c r="J97" s="259"/>
      <c r="K97" s="258"/>
    </row>
    <row r="98" spans="2:11" ht="18.75" customHeight="1">
      <c r="B98" s="238"/>
      <c r="C98" s="238"/>
      <c r="D98" s="238"/>
      <c r="E98" s="238"/>
      <c r="F98" s="238"/>
      <c r="G98" s="238"/>
      <c r="H98" s="238"/>
      <c r="I98" s="238"/>
      <c r="J98" s="238"/>
      <c r="K98" s="238"/>
    </row>
    <row r="99" spans="2:11" ht="7.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41"/>
    </row>
    <row r="100" spans="2:11" ht="45" customHeight="1">
      <c r="B100" s="242"/>
      <c r="C100" s="348" t="s">
        <v>630</v>
      </c>
      <c r="D100" s="348"/>
      <c r="E100" s="348"/>
      <c r="F100" s="348"/>
      <c r="G100" s="348"/>
      <c r="H100" s="348"/>
      <c r="I100" s="348"/>
      <c r="J100" s="348"/>
      <c r="K100" s="243"/>
    </row>
    <row r="101" spans="2:11" ht="17.25" customHeight="1">
      <c r="B101" s="242"/>
      <c r="C101" s="244" t="s">
        <v>586</v>
      </c>
      <c r="D101" s="244"/>
      <c r="E101" s="244"/>
      <c r="F101" s="244" t="s">
        <v>587</v>
      </c>
      <c r="G101" s="245"/>
      <c r="H101" s="244" t="s">
        <v>112</v>
      </c>
      <c r="I101" s="244" t="s">
        <v>56</v>
      </c>
      <c r="J101" s="244" t="s">
        <v>588</v>
      </c>
      <c r="K101" s="243"/>
    </row>
    <row r="102" spans="2:11" ht="17.25" customHeight="1">
      <c r="B102" s="242"/>
      <c r="C102" s="246" t="s">
        <v>589</v>
      </c>
      <c r="D102" s="246"/>
      <c r="E102" s="246"/>
      <c r="F102" s="247" t="s">
        <v>590</v>
      </c>
      <c r="G102" s="248"/>
      <c r="H102" s="246"/>
      <c r="I102" s="246"/>
      <c r="J102" s="246" t="s">
        <v>591</v>
      </c>
      <c r="K102" s="243"/>
    </row>
    <row r="103" spans="2:11" ht="5.25" customHeight="1">
      <c r="B103" s="242"/>
      <c r="C103" s="244"/>
      <c r="D103" s="244"/>
      <c r="E103" s="244"/>
      <c r="F103" s="244"/>
      <c r="G103" s="260"/>
      <c r="H103" s="244"/>
      <c r="I103" s="244"/>
      <c r="J103" s="244"/>
      <c r="K103" s="243"/>
    </row>
    <row r="104" spans="2:11" ht="15" customHeight="1">
      <c r="B104" s="242"/>
      <c r="C104" s="232" t="s">
        <v>52</v>
      </c>
      <c r="D104" s="249"/>
      <c r="E104" s="249"/>
      <c r="F104" s="251" t="s">
        <v>592</v>
      </c>
      <c r="G104" s="260"/>
      <c r="H104" s="232" t="s">
        <v>631</v>
      </c>
      <c r="I104" s="232" t="s">
        <v>594</v>
      </c>
      <c r="J104" s="232">
        <v>20</v>
      </c>
      <c r="K104" s="243"/>
    </row>
    <row r="105" spans="2:11" ht="15" customHeight="1">
      <c r="B105" s="242"/>
      <c r="C105" s="232" t="s">
        <v>595</v>
      </c>
      <c r="D105" s="232"/>
      <c r="E105" s="232"/>
      <c r="F105" s="251" t="s">
        <v>592</v>
      </c>
      <c r="G105" s="232"/>
      <c r="H105" s="232" t="s">
        <v>631</v>
      </c>
      <c r="I105" s="232" t="s">
        <v>594</v>
      </c>
      <c r="J105" s="232">
        <v>120</v>
      </c>
      <c r="K105" s="243"/>
    </row>
    <row r="106" spans="2:11" ht="15" customHeight="1">
      <c r="B106" s="252"/>
      <c r="C106" s="232" t="s">
        <v>597</v>
      </c>
      <c r="D106" s="232"/>
      <c r="E106" s="232"/>
      <c r="F106" s="251" t="s">
        <v>598</v>
      </c>
      <c r="G106" s="232"/>
      <c r="H106" s="232" t="s">
        <v>631</v>
      </c>
      <c r="I106" s="232" t="s">
        <v>594</v>
      </c>
      <c r="J106" s="232">
        <v>50</v>
      </c>
      <c r="K106" s="243"/>
    </row>
    <row r="107" spans="2:11" ht="15" customHeight="1">
      <c r="B107" s="252"/>
      <c r="C107" s="232" t="s">
        <v>600</v>
      </c>
      <c r="D107" s="232"/>
      <c r="E107" s="232"/>
      <c r="F107" s="251" t="s">
        <v>592</v>
      </c>
      <c r="G107" s="232"/>
      <c r="H107" s="232" t="s">
        <v>631</v>
      </c>
      <c r="I107" s="232" t="s">
        <v>602</v>
      </c>
      <c r="J107" s="232"/>
      <c r="K107" s="243"/>
    </row>
    <row r="108" spans="2:11" ht="15" customHeight="1">
      <c r="B108" s="252"/>
      <c r="C108" s="232" t="s">
        <v>611</v>
      </c>
      <c r="D108" s="232"/>
      <c r="E108" s="232"/>
      <c r="F108" s="251" t="s">
        <v>598</v>
      </c>
      <c r="G108" s="232"/>
      <c r="H108" s="232" t="s">
        <v>631</v>
      </c>
      <c r="I108" s="232" t="s">
        <v>594</v>
      </c>
      <c r="J108" s="232">
        <v>50</v>
      </c>
      <c r="K108" s="243"/>
    </row>
    <row r="109" spans="2:11" ht="15" customHeight="1">
      <c r="B109" s="252"/>
      <c r="C109" s="232" t="s">
        <v>619</v>
      </c>
      <c r="D109" s="232"/>
      <c r="E109" s="232"/>
      <c r="F109" s="251" t="s">
        <v>598</v>
      </c>
      <c r="G109" s="232"/>
      <c r="H109" s="232" t="s">
        <v>631</v>
      </c>
      <c r="I109" s="232" t="s">
        <v>594</v>
      </c>
      <c r="J109" s="232">
        <v>50</v>
      </c>
      <c r="K109" s="243"/>
    </row>
    <row r="110" spans="2:11" ht="15" customHeight="1">
      <c r="B110" s="252"/>
      <c r="C110" s="232" t="s">
        <v>617</v>
      </c>
      <c r="D110" s="232"/>
      <c r="E110" s="232"/>
      <c r="F110" s="251" t="s">
        <v>598</v>
      </c>
      <c r="G110" s="232"/>
      <c r="H110" s="232" t="s">
        <v>631</v>
      </c>
      <c r="I110" s="232" t="s">
        <v>594</v>
      </c>
      <c r="J110" s="232">
        <v>50</v>
      </c>
      <c r="K110" s="243"/>
    </row>
    <row r="111" spans="2:11" ht="15" customHeight="1">
      <c r="B111" s="252"/>
      <c r="C111" s="232" t="s">
        <v>52</v>
      </c>
      <c r="D111" s="232"/>
      <c r="E111" s="232"/>
      <c r="F111" s="251" t="s">
        <v>592</v>
      </c>
      <c r="G111" s="232"/>
      <c r="H111" s="232" t="s">
        <v>632</v>
      </c>
      <c r="I111" s="232" t="s">
        <v>594</v>
      </c>
      <c r="J111" s="232">
        <v>20</v>
      </c>
      <c r="K111" s="243"/>
    </row>
    <row r="112" spans="2:11" ht="15" customHeight="1">
      <c r="B112" s="252"/>
      <c r="C112" s="232" t="s">
        <v>633</v>
      </c>
      <c r="D112" s="232"/>
      <c r="E112" s="232"/>
      <c r="F112" s="251" t="s">
        <v>592</v>
      </c>
      <c r="G112" s="232"/>
      <c r="H112" s="232" t="s">
        <v>634</v>
      </c>
      <c r="I112" s="232" t="s">
        <v>594</v>
      </c>
      <c r="J112" s="232">
        <v>120</v>
      </c>
      <c r="K112" s="243"/>
    </row>
    <row r="113" spans="2:11" ht="15" customHeight="1">
      <c r="B113" s="252"/>
      <c r="C113" s="232" t="s">
        <v>37</v>
      </c>
      <c r="D113" s="232"/>
      <c r="E113" s="232"/>
      <c r="F113" s="251" t="s">
        <v>592</v>
      </c>
      <c r="G113" s="232"/>
      <c r="H113" s="232" t="s">
        <v>635</v>
      </c>
      <c r="I113" s="232" t="s">
        <v>626</v>
      </c>
      <c r="J113" s="232"/>
      <c r="K113" s="243"/>
    </row>
    <row r="114" spans="2:11" ht="15" customHeight="1">
      <c r="B114" s="252"/>
      <c r="C114" s="232" t="s">
        <v>47</v>
      </c>
      <c r="D114" s="232"/>
      <c r="E114" s="232"/>
      <c r="F114" s="251" t="s">
        <v>592</v>
      </c>
      <c r="G114" s="232"/>
      <c r="H114" s="232" t="s">
        <v>636</v>
      </c>
      <c r="I114" s="232" t="s">
        <v>626</v>
      </c>
      <c r="J114" s="232"/>
      <c r="K114" s="243"/>
    </row>
    <row r="115" spans="2:11" ht="15" customHeight="1">
      <c r="B115" s="252"/>
      <c r="C115" s="232" t="s">
        <v>56</v>
      </c>
      <c r="D115" s="232"/>
      <c r="E115" s="232"/>
      <c r="F115" s="251" t="s">
        <v>592</v>
      </c>
      <c r="G115" s="232"/>
      <c r="H115" s="232" t="s">
        <v>637</v>
      </c>
      <c r="I115" s="232" t="s">
        <v>638</v>
      </c>
      <c r="J115" s="232"/>
      <c r="K115" s="243"/>
    </row>
    <row r="116" spans="2:11" ht="15" customHeight="1">
      <c r="B116" s="255"/>
      <c r="C116" s="261"/>
      <c r="D116" s="261"/>
      <c r="E116" s="261"/>
      <c r="F116" s="261"/>
      <c r="G116" s="261"/>
      <c r="H116" s="261"/>
      <c r="I116" s="261"/>
      <c r="J116" s="261"/>
      <c r="K116" s="257"/>
    </row>
    <row r="117" spans="2:11" ht="18.75" customHeight="1">
      <c r="B117" s="262"/>
      <c r="C117" s="228"/>
      <c r="D117" s="228"/>
      <c r="E117" s="228"/>
      <c r="F117" s="263"/>
      <c r="G117" s="228"/>
      <c r="H117" s="228"/>
      <c r="I117" s="228"/>
      <c r="J117" s="228"/>
      <c r="K117" s="262"/>
    </row>
    <row r="118" spans="2:11" ht="18.75" customHeight="1"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</row>
    <row r="119" spans="2:11" ht="7.5" customHeight="1">
      <c r="B119" s="264"/>
      <c r="C119" s="265"/>
      <c r="D119" s="265"/>
      <c r="E119" s="265"/>
      <c r="F119" s="265"/>
      <c r="G119" s="265"/>
      <c r="H119" s="265"/>
      <c r="I119" s="265"/>
      <c r="J119" s="265"/>
      <c r="K119" s="266"/>
    </row>
    <row r="120" spans="2:11" ht="45" customHeight="1">
      <c r="B120" s="267"/>
      <c r="C120" s="349" t="s">
        <v>639</v>
      </c>
      <c r="D120" s="349"/>
      <c r="E120" s="349"/>
      <c r="F120" s="349"/>
      <c r="G120" s="349"/>
      <c r="H120" s="349"/>
      <c r="I120" s="349"/>
      <c r="J120" s="349"/>
      <c r="K120" s="268"/>
    </row>
    <row r="121" spans="2:11" ht="17.25" customHeight="1">
      <c r="B121" s="269"/>
      <c r="C121" s="244" t="s">
        <v>586</v>
      </c>
      <c r="D121" s="244"/>
      <c r="E121" s="244"/>
      <c r="F121" s="244" t="s">
        <v>587</v>
      </c>
      <c r="G121" s="245"/>
      <c r="H121" s="244" t="s">
        <v>112</v>
      </c>
      <c r="I121" s="244" t="s">
        <v>56</v>
      </c>
      <c r="J121" s="244" t="s">
        <v>588</v>
      </c>
      <c r="K121" s="270"/>
    </row>
    <row r="122" spans="2:11" ht="17.25" customHeight="1">
      <c r="B122" s="269"/>
      <c r="C122" s="246" t="s">
        <v>589</v>
      </c>
      <c r="D122" s="246"/>
      <c r="E122" s="246"/>
      <c r="F122" s="247" t="s">
        <v>590</v>
      </c>
      <c r="G122" s="248"/>
      <c r="H122" s="246"/>
      <c r="I122" s="246"/>
      <c r="J122" s="246" t="s">
        <v>591</v>
      </c>
      <c r="K122" s="270"/>
    </row>
    <row r="123" spans="2:11" ht="5.25" customHeight="1">
      <c r="B123" s="271"/>
      <c r="C123" s="249"/>
      <c r="D123" s="249"/>
      <c r="E123" s="249"/>
      <c r="F123" s="249"/>
      <c r="G123" s="232"/>
      <c r="H123" s="249"/>
      <c r="I123" s="249"/>
      <c r="J123" s="249"/>
      <c r="K123" s="272"/>
    </row>
    <row r="124" spans="2:11" ht="15" customHeight="1">
      <c r="B124" s="271"/>
      <c r="C124" s="232" t="s">
        <v>595</v>
      </c>
      <c r="D124" s="249"/>
      <c r="E124" s="249"/>
      <c r="F124" s="251" t="s">
        <v>592</v>
      </c>
      <c r="G124" s="232"/>
      <c r="H124" s="232" t="s">
        <v>631</v>
      </c>
      <c r="I124" s="232" t="s">
        <v>594</v>
      </c>
      <c r="J124" s="232">
        <v>120</v>
      </c>
      <c r="K124" s="273"/>
    </row>
    <row r="125" spans="2:11" ht="15" customHeight="1">
      <c r="B125" s="271"/>
      <c r="C125" s="232" t="s">
        <v>640</v>
      </c>
      <c r="D125" s="232"/>
      <c r="E125" s="232"/>
      <c r="F125" s="251" t="s">
        <v>592</v>
      </c>
      <c r="G125" s="232"/>
      <c r="H125" s="232" t="s">
        <v>641</v>
      </c>
      <c r="I125" s="232" t="s">
        <v>594</v>
      </c>
      <c r="J125" s="232" t="s">
        <v>642</v>
      </c>
      <c r="K125" s="273"/>
    </row>
    <row r="126" spans="2:11" ht="15" customHeight="1">
      <c r="B126" s="271"/>
      <c r="C126" s="232" t="s">
        <v>540</v>
      </c>
      <c r="D126" s="232"/>
      <c r="E126" s="232"/>
      <c r="F126" s="251" t="s">
        <v>592</v>
      </c>
      <c r="G126" s="232"/>
      <c r="H126" s="232" t="s">
        <v>643</v>
      </c>
      <c r="I126" s="232" t="s">
        <v>594</v>
      </c>
      <c r="J126" s="232" t="s">
        <v>642</v>
      </c>
      <c r="K126" s="273"/>
    </row>
    <row r="127" spans="2:11" ht="15" customHeight="1">
      <c r="B127" s="271"/>
      <c r="C127" s="232" t="s">
        <v>603</v>
      </c>
      <c r="D127" s="232"/>
      <c r="E127" s="232"/>
      <c r="F127" s="251" t="s">
        <v>598</v>
      </c>
      <c r="G127" s="232"/>
      <c r="H127" s="232" t="s">
        <v>604</v>
      </c>
      <c r="I127" s="232" t="s">
        <v>594</v>
      </c>
      <c r="J127" s="232">
        <v>15</v>
      </c>
      <c r="K127" s="273"/>
    </row>
    <row r="128" spans="2:11" ht="15" customHeight="1">
      <c r="B128" s="271"/>
      <c r="C128" s="253" t="s">
        <v>605</v>
      </c>
      <c r="D128" s="253"/>
      <c r="E128" s="253"/>
      <c r="F128" s="254" t="s">
        <v>598</v>
      </c>
      <c r="G128" s="253"/>
      <c r="H128" s="253" t="s">
        <v>606</v>
      </c>
      <c r="I128" s="253" t="s">
        <v>594</v>
      </c>
      <c r="J128" s="253">
        <v>15</v>
      </c>
      <c r="K128" s="273"/>
    </row>
    <row r="129" spans="2:11" ht="15" customHeight="1">
      <c r="B129" s="271"/>
      <c r="C129" s="253" t="s">
        <v>607</v>
      </c>
      <c r="D129" s="253"/>
      <c r="E129" s="253"/>
      <c r="F129" s="254" t="s">
        <v>598</v>
      </c>
      <c r="G129" s="253"/>
      <c r="H129" s="253" t="s">
        <v>608</v>
      </c>
      <c r="I129" s="253" t="s">
        <v>594</v>
      </c>
      <c r="J129" s="253">
        <v>20</v>
      </c>
      <c r="K129" s="273"/>
    </row>
    <row r="130" spans="2:11" ht="15" customHeight="1">
      <c r="B130" s="271"/>
      <c r="C130" s="253" t="s">
        <v>609</v>
      </c>
      <c r="D130" s="253"/>
      <c r="E130" s="253"/>
      <c r="F130" s="254" t="s">
        <v>598</v>
      </c>
      <c r="G130" s="253"/>
      <c r="H130" s="253" t="s">
        <v>610</v>
      </c>
      <c r="I130" s="253" t="s">
        <v>594</v>
      </c>
      <c r="J130" s="253">
        <v>20</v>
      </c>
      <c r="K130" s="273"/>
    </row>
    <row r="131" spans="2:11" ht="15" customHeight="1">
      <c r="B131" s="271"/>
      <c r="C131" s="232" t="s">
        <v>597</v>
      </c>
      <c r="D131" s="232"/>
      <c r="E131" s="232"/>
      <c r="F131" s="251" t="s">
        <v>598</v>
      </c>
      <c r="G131" s="232"/>
      <c r="H131" s="232" t="s">
        <v>631</v>
      </c>
      <c r="I131" s="232" t="s">
        <v>594</v>
      </c>
      <c r="J131" s="232">
        <v>50</v>
      </c>
      <c r="K131" s="273"/>
    </row>
    <row r="132" spans="2:11" ht="15" customHeight="1">
      <c r="B132" s="271"/>
      <c r="C132" s="232" t="s">
        <v>611</v>
      </c>
      <c r="D132" s="232"/>
      <c r="E132" s="232"/>
      <c r="F132" s="251" t="s">
        <v>598</v>
      </c>
      <c r="G132" s="232"/>
      <c r="H132" s="232" t="s">
        <v>631</v>
      </c>
      <c r="I132" s="232" t="s">
        <v>594</v>
      </c>
      <c r="J132" s="232">
        <v>50</v>
      </c>
      <c r="K132" s="273"/>
    </row>
    <row r="133" spans="2:11" ht="15" customHeight="1">
      <c r="B133" s="271"/>
      <c r="C133" s="232" t="s">
        <v>617</v>
      </c>
      <c r="D133" s="232"/>
      <c r="E133" s="232"/>
      <c r="F133" s="251" t="s">
        <v>598</v>
      </c>
      <c r="G133" s="232"/>
      <c r="H133" s="232" t="s">
        <v>631</v>
      </c>
      <c r="I133" s="232" t="s">
        <v>594</v>
      </c>
      <c r="J133" s="232">
        <v>50</v>
      </c>
      <c r="K133" s="273"/>
    </row>
    <row r="134" spans="2:11" ht="15" customHeight="1">
      <c r="B134" s="271"/>
      <c r="C134" s="232" t="s">
        <v>619</v>
      </c>
      <c r="D134" s="232"/>
      <c r="E134" s="232"/>
      <c r="F134" s="251" t="s">
        <v>598</v>
      </c>
      <c r="G134" s="232"/>
      <c r="H134" s="232" t="s">
        <v>631</v>
      </c>
      <c r="I134" s="232" t="s">
        <v>594</v>
      </c>
      <c r="J134" s="232">
        <v>50</v>
      </c>
      <c r="K134" s="273"/>
    </row>
    <row r="135" spans="2:11" ht="15" customHeight="1">
      <c r="B135" s="271"/>
      <c r="C135" s="232" t="s">
        <v>117</v>
      </c>
      <c r="D135" s="232"/>
      <c r="E135" s="232"/>
      <c r="F135" s="251" t="s">
        <v>598</v>
      </c>
      <c r="G135" s="232"/>
      <c r="H135" s="232" t="s">
        <v>644</v>
      </c>
      <c r="I135" s="232" t="s">
        <v>594</v>
      </c>
      <c r="J135" s="232">
        <v>255</v>
      </c>
      <c r="K135" s="273"/>
    </row>
    <row r="136" spans="2:11" ht="15" customHeight="1">
      <c r="B136" s="271"/>
      <c r="C136" s="232" t="s">
        <v>621</v>
      </c>
      <c r="D136" s="232"/>
      <c r="E136" s="232"/>
      <c r="F136" s="251" t="s">
        <v>592</v>
      </c>
      <c r="G136" s="232"/>
      <c r="H136" s="232" t="s">
        <v>645</v>
      </c>
      <c r="I136" s="232" t="s">
        <v>623</v>
      </c>
      <c r="J136" s="232"/>
      <c r="K136" s="273"/>
    </row>
    <row r="137" spans="2:11" ht="15" customHeight="1">
      <c r="B137" s="271"/>
      <c r="C137" s="232" t="s">
        <v>624</v>
      </c>
      <c r="D137" s="232"/>
      <c r="E137" s="232"/>
      <c r="F137" s="251" t="s">
        <v>592</v>
      </c>
      <c r="G137" s="232"/>
      <c r="H137" s="232" t="s">
        <v>646</v>
      </c>
      <c r="I137" s="232" t="s">
        <v>626</v>
      </c>
      <c r="J137" s="232"/>
      <c r="K137" s="273"/>
    </row>
    <row r="138" spans="2:11" ht="15" customHeight="1">
      <c r="B138" s="271"/>
      <c r="C138" s="232" t="s">
        <v>627</v>
      </c>
      <c r="D138" s="232"/>
      <c r="E138" s="232"/>
      <c r="F138" s="251" t="s">
        <v>592</v>
      </c>
      <c r="G138" s="232"/>
      <c r="H138" s="232" t="s">
        <v>627</v>
      </c>
      <c r="I138" s="232" t="s">
        <v>626</v>
      </c>
      <c r="J138" s="232"/>
      <c r="K138" s="273"/>
    </row>
    <row r="139" spans="2:11" ht="15" customHeight="1">
      <c r="B139" s="271"/>
      <c r="C139" s="232" t="s">
        <v>37</v>
      </c>
      <c r="D139" s="232"/>
      <c r="E139" s="232"/>
      <c r="F139" s="251" t="s">
        <v>592</v>
      </c>
      <c r="G139" s="232"/>
      <c r="H139" s="232" t="s">
        <v>647</v>
      </c>
      <c r="I139" s="232" t="s">
        <v>626</v>
      </c>
      <c r="J139" s="232"/>
      <c r="K139" s="273"/>
    </row>
    <row r="140" spans="2:11" ht="15" customHeight="1">
      <c r="B140" s="271"/>
      <c r="C140" s="232" t="s">
        <v>648</v>
      </c>
      <c r="D140" s="232"/>
      <c r="E140" s="232"/>
      <c r="F140" s="251" t="s">
        <v>592</v>
      </c>
      <c r="G140" s="232"/>
      <c r="H140" s="232" t="s">
        <v>649</v>
      </c>
      <c r="I140" s="232" t="s">
        <v>626</v>
      </c>
      <c r="J140" s="232"/>
      <c r="K140" s="273"/>
    </row>
    <row r="141" spans="2:11" ht="15" customHeight="1">
      <c r="B141" s="274"/>
      <c r="C141" s="275"/>
      <c r="D141" s="275"/>
      <c r="E141" s="275"/>
      <c r="F141" s="275"/>
      <c r="G141" s="275"/>
      <c r="H141" s="275"/>
      <c r="I141" s="275"/>
      <c r="J141" s="275"/>
      <c r="K141" s="276"/>
    </row>
    <row r="142" spans="2:11" ht="18.75" customHeight="1">
      <c r="B142" s="228"/>
      <c r="C142" s="228"/>
      <c r="D142" s="228"/>
      <c r="E142" s="228"/>
      <c r="F142" s="263"/>
      <c r="G142" s="228"/>
      <c r="H142" s="228"/>
      <c r="I142" s="228"/>
      <c r="J142" s="228"/>
      <c r="K142" s="228"/>
    </row>
    <row r="143" spans="2:11" ht="18.75" customHeight="1"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</row>
    <row r="144" spans="2:11" ht="7.5" customHeight="1">
      <c r="B144" s="239"/>
      <c r="C144" s="240"/>
      <c r="D144" s="240"/>
      <c r="E144" s="240"/>
      <c r="F144" s="240"/>
      <c r="G144" s="240"/>
      <c r="H144" s="240"/>
      <c r="I144" s="240"/>
      <c r="J144" s="240"/>
      <c r="K144" s="241"/>
    </row>
    <row r="145" spans="2:11" ht="45" customHeight="1">
      <c r="B145" s="242"/>
      <c r="C145" s="348" t="s">
        <v>650</v>
      </c>
      <c r="D145" s="348"/>
      <c r="E145" s="348"/>
      <c r="F145" s="348"/>
      <c r="G145" s="348"/>
      <c r="H145" s="348"/>
      <c r="I145" s="348"/>
      <c r="J145" s="348"/>
      <c r="K145" s="243"/>
    </row>
    <row r="146" spans="2:11" ht="17.25" customHeight="1">
      <c r="B146" s="242"/>
      <c r="C146" s="244" t="s">
        <v>586</v>
      </c>
      <c r="D146" s="244"/>
      <c r="E146" s="244"/>
      <c r="F146" s="244" t="s">
        <v>587</v>
      </c>
      <c r="G146" s="245"/>
      <c r="H146" s="244" t="s">
        <v>112</v>
      </c>
      <c r="I146" s="244" t="s">
        <v>56</v>
      </c>
      <c r="J146" s="244" t="s">
        <v>588</v>
      </c>
      <c r="K146" s="243"/>
    </row>
    <row r="147" spans="2:11" ht="17.25" customHeight="1">
      <c r="B147" s="242"/>
      <c r="C147" s="246" t="s">
        <v>589</v>
      </c>
      <c r="D147" s="246"/>
      <c r="E147" s="246"/>
      <c r="F147" s="247" t="s">
        <v>590</v>
      </c>
      <c r="G147" s="248"/>
      <c r="H147" s="246"/>
      <c r="I147" s="246"/>
      <c r="J147" s="246" t="s">
        <v>591</v>
      </c>
      <c r="K147" s="243"/>
    </row>
    <row r="148" spans="2:11" ht="5.25" customHeight="1">
      <c r="B148" s="252"/>
      <c r="C148" s="249"/>
      <c r="D148" s="249"/>
      <c r="E148" s="249"/>
      <c r="F148" s="249"/>
      <c r="G148" s="250"/>
      <c r="H148" s="249"/>
      <c r="I148" s="249"/>
      <c r="J148" s="249"/>
      <c r="K148" s="273"/>
    </row>
    <row r="149" spans="2:11" ht="15" customHeight="1">
      <c r="B149" s="252"/>
      <c r="C149" s="277" t="s">
        <v>595</v>
      </c>
      <c r="D149" s="232"/>
      <c r="E149" s="232"/>
      <c r="F149" s="278" t="s">
        <v>592</v>
      </c>
      <c r="G149" s="232"/>
      <c r="H149" s="277" t="s">
        <v>631</v>
      </c>
      <c r="I149" s="277" t="s">
        <v>594</v>
      </c>
      <c r="J149" s="277">
        <v>120</v>
      </c>
      <c r="K149" s="273"/>
    </row>
    <row r="150" spans="2:11" ht="15" customHeight="1">
      <c r="B150" s="252"/>
      <c r="C150" s="277" t="s">
        <v>640</v>
      </c>
      <c r="D150" s="232"/>
      <c r="E150" s="232"/>
      <c r="F150" s="278" t="s">
        <v>592</v>
      </c>
      <c r="G150" s="232"/>
      <c r="H150" s="277" t="s">
        <v>651</v>
      </c>
      <c r="I150" s="277" t="s">
        <v>594</v>
      </c>
      <c r="J150" s="277" t="s">
        <v>642</v>
      </c>
      <c r="K150" s="273"/>
    </row>
    <row r="151" spans="2:11" ht="15" customHeight="1">
      <c r="B151" s="252"/>
      <c r="C151" s="277" t="s">
        <v>540</v>
      </c>
      <c r="D151" s="232"/>
      <c r="E151" s="232"/>
      <c r="F151" s="278" t="s">
        <v>592</v>
      </c>
      <c r="G151" s="232"/>
      <c r="H151" s="277" t="s">
        <v>652</v>
      </c>
      <c r="I151" s="277" t="s">
        <v>594</v>
      </c>
      <c r="J151" s="277" t="s">
        <v>642</v>
      </c>
      <c r="K151" s="273"/>
    </row>
    <row r="152" spans="2:11" ht="15" customHeight="1">
      <c r="B152" s="252"/>
      <c r="C152" s="277" t="s">
        <v>597</v>
      </c>
      <c r="D152" s="232"/>
      <c r="E152" s="232"/>
      <c r="F152" s="278" t="s">
        <v>598</v>
      </c>
      <c r="G152" s="232"/>
      <c r="H152" s="277" t="s">
        <v>631</v>
      </c>
      <c r="I152" s="277" t="s">
        <v>594</v>
      </c>
      <c r="J152" s="277">
        <v>50</v>
      </c>
      <c r="K152" s="273"/>
    </row>
    <row r="153" spans="2:11" ht="15" customHeight="1">
      <c r="B153" s="252"/>
      <c r="C153" s="277" t="s">
        <v>600</v>
      </c>
      <c r="D153" s="232"/>
      <c r="E153" s="232"/>
      <c r="F153" s="278" t="s">
        <v>592</v>
      </c>
      <c r="G153" s="232"/>
      <c r="H153" s="277" t="s">
        <v>631</v>
      </c>
      <c r="I153" s="277" t="s">
        <v>602</v>
      </c>
      <c r="J153" s="277"/>
      <c r="K153" s="273"/>
    </row>
    <row r="154" spans="2:11" ht="15" customHeight="1">
      <c r="B154" s="252"/>
      <c r="C154" s="277" t="s">
        <v>611</v>
      </c>
      <c r="D154" s="232"/>
      <c r="E154" s="232"/>
      <c r="F154" s="278" t="s">
        <v>598</v>
      </c>
      <c r="G154" s="232"/>
      <c r="H154" s="277" t="s">
        <v>631</v>
      </c>
      <c r="I154" s="277" t="s">
        <v>594</v>
      </c>
      <c r="J154" s="277">
        <v>50</v>
      </c>
      <c r="K154" s="273"/>
    </row>
    <row r="155" spans="2:11" ht="15" customHeight="1">
      <c r="B155" s="252"/>
      <c r="C155" s="277" t="s">
        <v>619</v>
      </c>
      <c r="D155" s="232"/>
      <c r="E155" s="232"/>
      <c r="F155" s="278" t="s">
        <v>598</v>
      </c>
      <c r="G155" s="232"/>
      <c r="H155" s="277" t="s">
        <v>631</v>
      </c>
      <c r="I155" s="277" t="s">
        <v>594</v>
      </c>
      <c r="J155" s="277">
        <v>50</v>
      </c>
      <c r="K155" s="273"/>
    </row>
    <row r="156" spans="2:11" ht="15" customHeight="1">
      <c r="B156" s="252"/>
      <c r="C156" s="277" t="s">
        <v>617</v>
      </c>
      <c r="D156" s="232"/>
      <c r="E156" s="232"/>
      <c r="F156" s="278" t="s">
        <v>598</v>
      </c>
      <c r="G156" s="232"/>
      <c r="H156" s="277" t="s">
        <v>631</v>
      </c>
      <c r="I156" s="277" t="s">
        <v>594</v>
      </c>
      <c r="J156" s="277">
        <v>50</v>
      </c>
      <c r="K156" s="273"/>
    </row>
    <row r="157" spans="2:11" ht="15" customHeight="1">
      <c r="B157" s="252"/>
      <c r="C157" s="277" t="s">
        <v>102</v>
      </c>
      <c r="D157" s="232"/>
      <c r="E157" s="232"/>
      <c r="F157" s="278" t="s">
        <v>592</v>
      </c>
      <c r="G157" s="232"/>
      <c r="H157" s="277" t="s">
        <v>653</v>
      </c>
      <c r="I157" s="277" t="s">
        <v>594</v>
      </c>
      <c r="J157" s="277" t="s">
        <v>654</v>
      </c>
      <c r="K157" s="273"/>
    </row>
    <row r="158" spans="2:11" ht="15" customHeight="1">
      <c r="B158" s="252"/>
      <c r="C158" s="277" t="s">
        <v>655</v>
      </c>
      <c r="D158" s="232"/>
      <c r="E158" s="232"/>
      <c r="F158" s="278" t="s">
        <v>592</v>
      </c>
      <c r="G158" s="232"/>
      <c r="H158" s="277" t="s">
        <v>656</v>
      </c>
      <c r="I158" s="277" t="s">
        <v>626</v>
      </c>
      <c r="J158" s="277"/>
      <c r="K158" s="273"/>
    </row>
    <row r="159" spans="2:11" ht="15" customHeight="1">
      <c r="B159" s="279"/>
      <c r="C159" s="261"/>
      <c r="D159" s="261"/>
      <c r="E159" s="261"/>
      <c r="F159" s="261"/>
      <c r="G159" s="261"/>
      <c r="H159" s="261"/>
      <c r="I159" s="261"/>
      <c r="J159" s="261"/>
      <c r="K159" s="280"/>
    </row>
    <row r="160" spans="2:11" ht="18.75" customHeight="1">
      <c r="B160" s="228"/>
      <c r="C160" s="232"/>
      <c r="D160" s="232"/>
      <c r="E160" s="232"/>
      <c r="F160" s="251"/>
      <c r="G160" s="232"/>
      <c r="H160" s="232"/>
      <c r="I160" s="232"/>
      <c r="J160" s="232"/>
      <c r="K160" s="228"/>
    </row>
    <row r="161" spans="2:11" ht="18.75" customHeight="1">
      <c r="B161" s="228"/>
      <c r="C161" s="232"/>
      <c r="D161" s="232"/>
      <c r="E161" s="232"/>
      <c r="F161" s="251"/>
      <c r="G161" s="232"/>
      <c r="H161" s="232"/>
      <c r="I161" s="232"/>
      <c r="J161" s="232"/>
      <c r="K161" s="228"/>
    </row>
    <row r="162" spans="2:11" ht="18.75" customHeight="1">
      <c r="B162" s="228"/>
      <c r="C162" s="232"/>
      <c r="D162" s="232"/>
      <c r="E162" s="232"/>
      <c r="F162" s="251"/>
      <c r="G162" s="232"/>
      <c r="H162" s="232"/>
      <c r="I162" s="232"/>
      <c r="J162" s="232"/>
      <c r="K162" s="228"/>
    </row>
    <row r="163" spans="2:11" ht="18.75" customHeight="1">
      <c r="B163" s="228"/>
      <c r="C163" s="232"/>
      <c r="D163" s="232"/>
      <c r="E163" s="232"/>
      <c r="F163" s="251"/>
      <c r="G163" s="232"/>
      <c r="H163" s="232"/>
      <c r="I163" s="232"/>
      <c r="J163" s="232"/>
      <c r="K163" s="228"/>
    </row>
    <row r="164" spans="2:11" ht="18.75" customHeight="1">
      <c r="B164" s="228"/>
      <c r="C164" s="232"/>
      <c r="D164" s="232"/>
      <c r="E164" s="232"/>
      <c r="F164" s="251"/>
      <c r="G164" s="232"/>
      <c r="H164" s="232"/>
      <c r="I164" s="232"/>
      <c r="J164" s="232"/>
      <c r="K164" s="228"/>
    </row>
    <row r="165" spans="2:11" ht="18.75" customHeight="1">
      <c r="B165" s="228"/>
      <c r="C165" s="232"/>
      <c r="D165" s="232"/>
      <c r="E165" s="232"/>
      <c r="F165" s="251"/>
      <c r="G165" s="232"/>
      <c r="H165" s="232"/>
      <c r="I165" s="232"/>
      <c r="J165" s="232"/>
      <c r="K165" s="228"/>
    </row>
    <row r="166" spans="2:11" ht="18.75" customHeight="1">
      <c r="B166" s="228"/>
      <c r="C166" s="232"/>
      <c r="D166" s="232"/>
      <c r="E166" s="232"/>
      <c r="F166" s="251"/>
      <c r="G166" s="232"/>
      <c r="H166" s="232"/>
      <c r="I166" s="232"/>
      <c r="J166" s="232"/>
      <c r="K166" s="228"/>
    </row>
    <row r="167" spans="2:11" ht="18.75" customHeight="1">
      <c r="B167" s="238"/>
      <c r="C167" s="238"/>
      <c r="D167" s="238"/>
      <c r="E167" s="238"/>
      <c r="F167" s="238"/>
      <c r="G167" s="238"/>
      <c r="H167" s="238"/>
      <c r="I167" s="238"/>
      <c r="J167" s="238"/>
      <c r="K167" s="238"/>
    </row>
    <row r="168" spans="2:11" ht="7.5" customHeight="1">
      <c r="B168" s="220"/>
      <c r="C168" s="221"/>
      <c r="D168" s="221"/>
      <c r="E168" s="221"/>
      <c r="F168" s="221"/>
      <c r="G168" s="221"/>
      <c r="H168" s="221"/>
      <c r="I168" s="221"/>
      <c r="J168" s="221"/>
      <c r="K168" s="222"/>
    </row>
    <row r="169" spans="2:11" ht="45" customHeight="1">
      <c r="B169" s="223"/>
      <c r="C169" s="349" t="s">
        <v>657</v>
      </c>
      <c r="D169" s="349"/>
      <c r="E169" s="349"/>
      <c r="F169" s="349"/>
      <c r="G169" s="349"/>
      <c r="H169" s="349"/>
      <c r="I169" s="349"/>
      <c r="J169" s="349"/>
      <c r="K169" s="224"/>
    </row>
    <row r="170" spans="2:11" ht="17.25" customHeight="1">
      <c r="B170" s="223"/>
      <c r="C170" s="244" t="s">
        <v>586</v>
      </c>
      <c r="D170" s="244"/>
      <c r="E170" s="244"/>
      <c r="F170" s="244" t="s">
        <v>587</v>
      </c>
      <c r="G170" s="281"/>
      <c r="H170" s="282" t="s">
        <v>112</v>
      </c>
      <c r="I170" s="282" t="s">
        <v>56</v>
      </c>
      <c r="J170" s="244" t="s">
        <v>588</v>
      </c>
      <c r="K170" s="224"/>
    </row>
    <row r="171" spans="2:11" ht="17.25" customHeight="1">
      <c r="B171" s="225"/>
      <c r="C171" s="246" t="s">
        <v>589</v>
      </c>
      <c r="D171" s="246"/>
      <c r="E171" s="246"/>
      <c r="F171" s="247" t="s">
        <v>590</v>
      </c>
      <c r="G171" s="283"/>
      <c r="H171" s="284"/>
      <c r="I171" s="284"/>
      <c r="J171" s="246" t="s">
        <v>591</v>
      </c>
      <c r="K171" s="226"/>
    </row>
    <row r="172" spans="2:11" ht="5.25" customHeight="1">
      <c r="B172" s="252"/>
      <c r="C172" s="249"/>
      <c r="D172" s="249"/>
      <c r="E172" s="249"/>
      <c r="F172" s="249"/>
      <c r="G172" s="250"/>
      <c r="H172" s="249"/>
      <c r="I172" s="249"/>
      <c r="J172" s="249"/>
      <c r="K172" s="273"/>
    </row>
    <row r="173" spans="2:11" ht="15" customHeight="1">
      <c r="B173" s="252"/>
      <c r="C173" s="232" t="s">
        <v>595</v>
      </c>
      <c r="D173" s="232"/>
      <c r="E173" s="232"/>
      <c r="F173" s="251" t="s">
        <v>592</v>
      </c>
      <c r="G173" s="232"/>
      <c r="H173" s="232" t="s">
        <v>631</v>
      </c>
      <c r="I173" s="232" t="s">
        <v>594</v>
      </c>
      <c r="J173" s="232">
        <v>120</v>
      </c>
      <c r="K173" s="273"/>
    </row>
    <row r="174" spans="2:11" ht="15" customHeight="1">
      <c r="B174" s="252"/>
      <c r="C174" s="232" t="s">
        <v>640</v>
      </c>
      <c r="D174" s="232"/>
      <c r="E174" s="232"/>
      <c r="F174" s="251" t="s">
        <v>592</v>
      </c>
      <c r="G174" s="232"/>
      <c r="H174" s="232" t="s">
        <v>641</v>
      </c>
      <c r="I174" s="232" t="s">
        <v>594</v>
      </c>
      <c r="J174" s="232" t="s">
        <v>642</v>
      </c>
      <c r="K174" s="273"/>
    </row>
    <row r="175" spans="2:11" ht="15" customHeight="1">
      <c r="B175" s="252"/>
      <c r="C175" s="232" t="s">
        <v>540</v>
      </c>
      <c r="D175" s="232"/>
      <c r="E175" s="232"/>
      <c r="F175" s="251" t="s">
        <v>592</v>
      </c>
      <c r="G175" s="232"/>
      <c r="H175" s="232" t="s">
        <v>658</v>
      </c>
      <c r="I175" s="232" t="s">
        <v>594</v>
      </c>
      <c r="J175" s="232" t="s">
        <v>642</v>
      </c>
      <c r="K175" s="273"/>
    </row>
    <row r="176" spans="2:11" ht="15" customHeight="1">
      <c r="B176" s="252"/>
      <c r="C176" s="232" t="s">
        <v>597</v>
      </c>
      <c r="D176" s="232"/>
      <c r="E176" s="232"/>
      <c r="F176" s="251" t="s">
        <v>598</v>
      </c>
      <c r="G176" s="232"/>
      <c r="H176" s="232" t="s">
        <v>658</v>
      </c>
      <c r="I176" s="232" t="s">
        <v>594</v>
      </c>
      <c r="J176" s="232">
        <v>50</v>
      </c>
      <c r="K176" s="273"/>
    </row>
    <row r="177" spans="2:11" ht="15" customHeight="1">
      <c r="B177" s="252"/>
      <c r="C177" s="232" t="s">
        <v>600</v>
      </c>
      <c r="D177" s="232"/>
      <c r="E177" s="232"/>
      <c r="F177" s="251" t="s">
        <v>592</v>
      </c>
      <c r="G177" s="232"/>
      <c r="H177" s="232" t="s">
        <v>658</v>
      </c>
      <c r="I177" s="232" t="s">
        <v>602</v>
      </c>
      <c r="J177" s="232"/>
      <c r="K177" s="273"/>
    </row>
    <row r="178" spans="2:11" ht="15" customHeight="1">
      <c r="B178" s="252"/>
      <c r="C178" s="232" t="s">
        <v>611</v>
      </c>
      <c r="D178" s="232"/>
      <c r="E178" s="232"/>
      <c r="F178" s="251" t="s">
        <v>598</v>
      </c>
      <c r="G178" s="232"/>
      <c r="H178" s="232" t="s">
        <v>658</v>
      </c>
      <c r="I178" s="232" t="s">
        <v>594</v>
      </c>
      <c r="J178" s="232">
        <v>50</v>
      </c>
      <c r="K178" s="273"/>
    </row>
    <row r="179" spans="2:11" ht="15" customHeight="1">
      <c r="B179" s="252"/>
      <c r="C179" s="232" t="s">
        <v>619</v>
      </c>
      <c r="D179" s="232"/>
      <c r="E179" s="232"/>
      <c r="F179" s="251" t="s">
        <v>598</v>
      </c>
      <c r="G179" s="232"/>
      <c r="H179" s="232" t="s">
        <v>658</v>
      </c>
      <c r="I179" s="232" t="s">
        <v>594</v>
      </c>
      <c r="J179" s="232">
        <v>50</v>
      </c>
      <c r="K179" s="273"/>
    </row>
    <row r="180" spans="2:11" ht="15" customHeight="1">
      <c r="B180" s="252"/>
      <c r="C180" s="232" t="s">
        <v>617</v>
      </c>
      <c r="D180" s="232"/>
      <c r="E180" s="232"/>
      <c r="F180" s="251" t="s">
        <v>598</v>
      </c>
      <c r="G180" s="232"/>
      <c r="H180" s="232" t="s">
        <v>658</v>
      </c>
      <c r="I180" s="232" t="s">
        <v>594</v>
      </c>
      <c r="J180" s="232">
        <v>50</v>
      </c>
      <c r="K180" s="273"/>
    </row>
    <row r="181" spans="2:11" ht="15" customHeight="1">
      <c r="B181" s="252"/>
      <c r="C181" s="232" t="s">
        <v>111</v>
      </c>
      <c r="D181" s="232"/>
      <c r="E181" s="232"/>
      <c r="F181" s="251" t="s">
        <v>592</v>
      </c>
      <c r="G181" s="232"/>
      <c r="H181" s="232" t="s">
        <v>659</v>
      </c>
      <c r="I181" s="232" t="s">
        <v>660</v>
      </c>
      <c r="J181" s="232"/>
      <c r="K181" s="273"/>
    </row>
    <row r="182" spans="2:11" ht="15" customHeight="1">
      <c r="B182" s="252"/>
      <c r="C182" s="232" t="s">
        <v>56</v>
      </c>
      <c r="D182" s="232"/>
      <c r="E182" s="232"/>
      <c r="F182" s="251" t="s">
        <v>592</v>
      </c>
      <c r="G182" s="232"/>
      <c r="H182" s="232" t="s">
        <v>661</v>
      </c>
      <c r="I182" s="232" t="s">
        <v>662</v>
      </c>
      <c r="J182" s="232">
        <v>1</v>
      </c>
      <c r="K182" s="273"/>
    </row>
    <row r="183" spans="2:11" ht="15" customHeight="1">
      <c r="B183" s="252"/>
      <c r="C183" s="232" t="s">
        <v>52</v>
      </c>
      <c r="D183" s="232"/>
      <c r="E183" s="232"/>
      <c r="F183" s="251" t="s">
        <v>592</v>
      </c>
      <c r="G183" s="232"/>
      <c r="H183" s="232" t="s">
        <v>663</v>
      </c>
      <c r="I183" s="232" t="s">
        <v>594</v>
      </c>
      <c r="J183" s="232">
        <v>20</v>
      </c>
      <c r="K183" s="273"/>
    </row>
    <row r="184" spans="2:11" ht="15" customHeight="1">
      <c r="B184" s="252"/>
      <c r="C184" s="232" t="s">
        <v>112</v>
      </c>
      <c r="D184" s="232"/>
      <c r="E184" s="232"/>
      <c r="F184" s="251" t="s">
        <v>592</v>
      </c>
      <c r="G184" s="232"/>
      <c r="H184" s="232" t="s">
        <v>664</v>
      </c>
      <c r="I184" s="232" t="s">
        <v>594</v>
      </c>
      <c r="J184" s="232">
        <v>255</v>
      </c>
      <c r="K184" s="273"/>
    </row>
    <row r="185" spans="2:11" ht="15" customHeight="1">
      <c r="B185" s="252"/>
      <c r="C185" s="232" t="s">
        <v>113</v>
      </c>
      <c r="D185" s="232"/>
      <c r="E185" s="232"/>
      <c r="F185" s="251" t="s">
        <v>592</v>
      </c>
      <c r="G185" s="232"/>
      <c r="H185" s="232" t="s">
        <v>556</v>
      </c>
      <c r="I185" s="232" t="s">
        <v>594</v>
      </c>
      <c r="J185" s="232">
        <v>10</v>
      </c>
      <c r="K185" s="273"/>
    </row>
    <row r="186" spans="2:11" ht="15" customHeight="1">
      <c r="B186" s="252"/>
      <c r="C186" s="232" t="s">
        <v>114</v>
      </c>
      <c r="D186" s="232"/>
      <c r="E186" s="232"/>
      <c r="F186" s="251" t="s">
        <v>592</v>
      </c>
      <c r="G186" s="232"/>
      <c r="H186" s="232" t="s">
        <v>665</v>
      </c>
      <c r="I186" s="232" t="s">
        <v>626</v>
      </c>
      <c r="J186" s="232"/>
      <c r="K186" s="273"/>
    </row>
    <row r="187" spans="2:11" ht="15" customHeight="1">
      <c r="B187" s="252"/>
      <c r="C187" s="232" t="s">
        <v>666</v>
      </c>
      <c r="D187" s="232"/>
      <c r="E187" s="232"/>
      <c r="F187" s="251" t="s">
        <v>592</v>
      </c>
      <c r="G187" s="232"/>
      <c r="H187" s="232" t="s">
        <v>667</v>
      </c>
      <c r="I187" s="232" t="s">
        <v>626</v>
      </c>
      <c r="J187" s="232"/>
      <c r="K187" s="273"/>
    </row>
    <row r="188" spans="2:11" ht="15" customHeight="1">
      <c r="B188" s="252"/>
      <c r="C188" s="232" t="s">
        <v>655</v>
      </c>
      <c r="D188" s="232"/>
      <c r="E188" s="232"/>
      <c r="F188" s="251" t="s">
        <v>592</v>
      </c>
      <c r="G188" s="232"/>
      <c r="H188" s="232" t="s">
        <v>668</v>
      </c>
      <c r="I188" s="232" t="s">
        <v>626</v>
      </c>
      <c r="J188" s="232"/>
      <c r="K188" s="273"/>
    </row>
    <row r="189" spans="2:11" ht="15" customHeight="1">
      <c r="B189" s="252"/>
      <c r="C189" s="232" t="s">
        <v>116</v>
      </c>
      <c r="D189" s="232"/>
      <c r="E189" s="232"/>
      <c r="F189" s="251" t="s">
        <v>598</v>
      </c>
      <c r="G189" s="232"/>
      <c r="H189" s="232" t="s">
        <v>669</v>
      </c>
      <c r="I189" s="232" t="s">
        <v>594</v>
      </c>
      <c r="J189" s="232">
        <v>50</v>
      </c>
      <c r="K189" s="273"/>
    </row>
    <row r="190" spans="2:11" ht="15" customHeight="1">
      <c r="B190" s="252"/>
      <c r="C190" s="232" t="s">
        <v>670</v>
      </c>
      <c r="D190" s="232"/>
      <c r="E190" s="232"/>
      <c r="F190" s="251" t="s">
        <v>598</v>
      </c>
      <c r="G190" s="232"/>
      <c r="H190" s="232" t="s">
        <v>671</v>
      </c>
      <c r="I190" s="232" t="s">
        <v>672</v>
      </c>
      <c r="J190" s="232"/>
      <c r="K190" s="273"/>
    </row>
    <row r="191" spans="2:11" ht="15" customHeight="1">
      <c r="B191" s="252"/>
      <c r="C191" s="232" t="s">
        <v>673</v>
      </c>
      <c r="D191" s="232"/>
      <c r="E191" s="232"/>
      <c r="F191" s="251" t="s">
        <v>598</v>
      </c>
      <c r="G191" s="232"/>
      <c r="H191" s="232" t="s">
        <v>674</v>
      </c>
      <c r="I191" s="232" t="s">
        <v>672</v>
      </c>
      <c r="J191" s="232"/>
      <c r="K191" s="273"/>
    </row>
    <row r="192" spans="2:11" ht="15" customHeight="1">
      <c r="B192" s="252"/>
      <c r="C192" s="232" t="s">
        <v>675</v>
      </c>
      <c r="D192" s="232"/>
      <c r="E192" s="232"/>
      <c r="F192" s="251" t="s">
        <v>598</v>
      </c>
      <c r="G192" s="232"/>
      <c r="H192" s="232" t="s">
        <v>676</v>
      </c>
      <c r="I192" s="232" t="s">
        <v>672</v>
      </c>
      <c r="J192" s="232"/>
      <c r="K192" s="273"/>
    </row>
    <row r="193" spans="2:11" ht="15" customHeight="1">
      <c r="B193" s="252"/>
      <c r="C193" s="285" t="s">
        <v>677</v>
      </c>
      <c r="D193" s="232"/>
      <c r="E193" s="232"/>
      <c r="F193" s="251" t="s">
        <v>598</v>
      </c>
      <c r="G193" s="232"/>
      <c r="H193" s="232" t="s">
        <v>678</v>
      </c>
      <c r="I193" s="232" t="s">
        <v>679</v>
      </c>
      <c r="J193" s="286" t="s">
        <v>680</v>
      </c>
      <c r="K193" s="273"/>
    </row>
    <row r="194" spans="2:11" ht="15" customHeight="1">
      <c r="B194" s="252"/>
      <c r="C194" s="237" t="s">
        <v>41</v>
      </c>
      <c r="D194" s="232"/>
      <c r="E194" s="232"/>
      <c r="F194" s="251" t="s">
        <v>592</v>
      </c>
      <c r="G194" s="232"/>
      <c r="H194" s="228" t="s">
        <v>681</v>
      </c>
      <c r="I194" s="232" t="s">
        <v>682</v>
      </c>
      <c r="J194" s="232"/>
      <c r="K194" s="273"/>
    </row>
    <row r="195" spans="2:11" ht="15" customHeight="1">
      <c r="B195" s="252"/>
      <c r="C195" s="237" t="s">
        <v>683</v>
      </c>
      <c r="D195" s="232"/>
      <c r="E195" s="232"/>
      <c r="F195" s="251" t="s">
        <v>592</v>
      </c>
      <c r="G195" s="232"/>
      <c r="H195" s="232" t="s">
        <v>684</v>
      </c>
      <c r="I195" s="232" t="s">
        <v>626</v>
      </c>
      <c r="J195" s="232"/>
      <c r="K195" s="273"/>
    </row>
    <row r="196" spans="2:11" ht="15" customHeight="1">
      <c r="B196" s="252"/>
      <c r="C196" s="237" t="s">
        <v>685</v>
      </c>
      <c r="D196" s="232"/>
      <c r="E196" s="232"/>
      <c r="F196" s="251" t="s">
        <v>592</v>
      </c>
      <c r="G196" s="232"/>
      <c r="H196" s="232" t="s">
        <v>686</v>
      </c>
      <c r="I196" s="232" t="s">
        <v>626</v>
      </c>
      <c r="J196" s="232"/>
      <c r="K196" s="273"/>
    </row>
    <row r="197" spans="2:11" ht="15" customHeight="1">
      <c r="B197" s="252"/>
      <c r="C197" s="237" t="s">
        <v>687</v>
      </c>
      <c r="D197" s="232"/>
      <c r="E197" s="232"/>
      <c r="F197" s="251" t="s">
        <v>598</v>
      </c>
      <c r="G197" s="232"/>
      <c r="H197" s="232" t="s">
        <v>688</v>
      </c>
      <c r="I197" s="232" t="s">
        <v>626</v>
      </c>
      <c r="J197" s="232"/>
      <c r="K197" s="273"/>
    </row>
    <row r="198" spans="2:11" ht="15" customHeight="1">
      <c r="B198" s="279"/>
      <c r="C198" s="287"/>
      <c r="D198" s="261"/>
      <c r="E198" s="261"/>
      <c r="F198" s="261"/>
      <c r="G198" s="261"/>
      <c r="H198" s="261"/>
      <c r="I198" s="261"/>
      <c r="J198" s="261"/>
      <c r="K198" s="280"/>
    </row>
    <row r="199" spans="2:11" ht="18.75" customHeight="1">
      <c r="B199" s="228"/>
      <c r="C199" s="232"/>
      <c r="D199" s="232"/>
      <c r="E199" s="232"/>
      <c r="F199" s="251"/>
      <c r="G199" s="232"/>
      <c r="H199" s="232"/>
      <c r="I199" s="232"/>
      <c r="J199" s="232"/>
      <c r="K199" s="228"/>
    </row>
    <row r="200" spans="2:11" ht="18.75" customHeight="1">
      <c r="B200" s="238"/>
      <c r="C200" s="238"/>
      <c r="D200" s="238"/>
      <c r="E200" s="238"/>
      <c r="F200" s="238"/>
      <c r="G200" s="238"/>
      <c r="H200" s="238"/>
      <c r="I200" s="238"/>
      <c r="J200" s="238"/>
      <c r="K200" s="238"/>
    </row>
    <row r="201" spans="2:11">
      <c r="B201" s="220"/>
      <c r="C201" s="221"/>
      <c r="D201" s="221"/>
      <c r="E201" s="221"/>
      <c r="F201" s="221"/>
      <c r="G201" s="221"/>
      <c r="H201" s="221"/>
      <c r="I201" s="221"/>
      <c r="J201" s="221"/>
      <c r="K201" s="222"/>
    </row>
    <row r="202" spans="2:11" ht="21" customHeight="1">
      <c r="B202" s="223"/>
      <c r="C202" s="349" t="s">
        <v>689</v>
      </c>
      <c r="D202" s="349"/>
      <c r="E202" s="349"/>
      <c r="F202" s="349"/>
      <c r="G202" s="349"/>
      <c r="H202" s="349"/>
      <c r="I202" s="349"/>
      <c r="J202" s="349"/>
      <c r="K202" s="224"/>
    </row>
    <row r="203" spans="2:11" ht="25.5" customHeight="1">
      <c r="B203" s="223"/>
      <c r="C203" s="288" t="s">
        <v>690</v>
      </c>
      <c r="D203" s="288"/>
      <c r="E203" s="288"/>
      <c r="F203" s="288" t="s">
        <v>691</v>
      </c>
      <c r="G203" s="289"/>
      <c r="H203" s="345" t="s">
        <v>692</v>
      </c>
      <c r="I203" s="345"/>
      <c r="J203" s="345"/>
      <c r="K203" s="224"/>
    </row>
    <row r="204" spans="2:11" ht="5.25" customHeight="1">
      <c r="B204" s="252"/>
      <c r="C204" s="249"/>
      <c r="D204" s="249"/>
      <c r="E204" s="249"/>
      <c r="F204" s="249"/>
      <c r="G204" s="232"/>
      <c r="H204" s="249"/>
      <c r="I204" s="249"/>
      <c r="J204" s="249"/>
      <c r="K204" s="273"/>
    </row>
    <row r="205" spans="2:11" ht="15" customHeight="1">
      <c r="B205" s="252"/>
      <c r="C205" s="232" t="s">
        <v>682</v>
      </c>
      <c r="D205" s="232"/>
      <c r="E205" s="232"/>
      <c r="F205" s="251" t="s">
        <v>42</v>
      </c>
      <c r="G205" s="232"/>
      <c r="H205" s="346" t="s">
        <v>693</v>
      </c>
      <c r="I205" s="346"/>
      <c r="J205" s="346"/>
      <c r="K205" s="273"/>
    </row>
    <row r="206" spans="2:11" ht="15" customHeight="1">
      <c r="B206" s="252"/>
      <c r="C206" s="258"/>
      <c r="D206" s="232"/>
      <c r="E206" s="232"/>
      <c r="F206" s="251" t="s">
        <v>43</v>
      </c>
      <c r="G206" s="232"/>
      <c r="H206" s="346" t="s">
        <v>694</v>
      </c>
      <c r="I206" s="346"/>
      <c r="J206" s="346"/>
      <c r="K206" s="273"/>
    </row>
    <row r="207" spans="2:11" ht="15" customHeight="1">
      <c r="B207" s="252"/>
      <c r="C207" s="258"/>
      <c r="D207" s="232"/>
      <c r="E207" s="232"/>
      <c r="F207" s="251" t="s">
        <v>46</v>
      </c>
      <c r="G207" s="232"/>
      <c r="H207" s="346" t="s">
        <v>695</v>
      </c>
      <c r="I207" s="346"/>
      <c r="J207" s="346"/>
      <c r="K207" s="273"/>
    </row>
    <row r="208" spans="2:11" ht="15" customHeight="1">
      <c r="B208" s="252"/>
      <c r="C208" s="232"/>
      <c r="D208" s="232"/>
      <c r="E208" s="232"/>
      <c r="F208" s="251" t="s">
        <v>44</v>
      </c>
      <c r="G208" s="232"/>
      <c r="H208" s="346" t="s">
        <v>696</v>
      </c>
      <c r="I208" s="346"/>
      <c r="J208" s="346"/>
      <c r="K208" s="273"/>
    </row>
    <row r="209" spans="2:11" ht="15" customHeight="1">
      <c r="B209" s="252"/>
      <c r="C209" s="232"/>
      <c r="D209" s="232"/>
      <c r="E209" s="232"/>
      <c r="F209" s="251" t="s">
        <v>45</v>
      </c>
      <c r="G209" s="232"/>
      <c r="H209" s="346" t="s">
        <v>697</v>
      </c>
      <c r="I209" s="346"/>
      <c r="J209" s="346"/>
      <c r="K209" s="273"/>
    </row>
    <row r="210" spans="2:11" ht="15" customHeight="1">
      <c r="B210" s="252"/>
      <c r="C210" s="232"/>
      <c r="D210" s="232"/>
      <c r="E210" s="232"/>
      <c r="F210" s="251"/>
      <c r="G210" s="232"/>
      <c r="H210" s="232"/>
      <c r="I210" s="232"/>
      <c r="J210" s="232"/>
      <c r="K210" s="273"/>
    </row>
    <row r="211" spans="2:11" ht="15" customHeight="1">
      <c r="B211" s="252"/>
      <c r="C211" s="232" t="s">
        <v>638</v>
      </c>
      <c r="D211" s="232"/>
      <c r="E211" s="232"/>
      <c r="F211" s="251" t="s">
        <v>78</v>
      </c>
      <c r="G211" s="232"/>
      <c r="H211" s="346" t="s">
        <v>698</v>
      </c>
      <c r="I211" s="346"/>
      <c r="J211" s="346"/>
      <c r="K211" s="273"/>
    </row>
    <row r="212" spans="2:11" ht="15" customHeight="1">
      <c r="B212" s="252"/>
      <c r="C212" s="258"/>
      <c r="D212" s="232"/>
      <c r="E212" s="232"/>
      <c r="F212" s="251" t="s">
        <v>84</v>
      </c>
      <c r="G212" s="232"/>
      <c r="H212" s="346" t="s">
        <v>538</v>
      </c>
      <c r="I212" s="346"/>
      <c r="J212" s="346"/>
      <c r="K212" s="273"/>
    </row>
    <row r="213" spans="2:11" ht="15" customHeight="1">
      <c r="B213" s="252"/>
      <c r="C213" s="232"/>
      <c r="D213" s="232"/>
      <c r="E213" s="232"/>
      <c r="F213" s="251" t="s">
        <v>536</v>
      </c>
      <c r="G213" s="232"/>
      <c r="H213" s="346" t="s">
        <v>699</v>
      </c>
      <c r="I213" s="346"/>
      <c r="J213" s="346"/>
      <c r="K213" s="273"/>
    </row>
    <row r="214" spans="2:11" ht="15" customHeight="1">
      <c r="B214" s="290"/>
      <c r="C214" s="258"/>
      <c r="D214" s="258"/>
      <c r="E214" s="258"/>
      <c r="F214" s="251" t="s">
        <v>88</v>
      </c>
      <c r="G214" s="237"/>
      <c r="H214" s="344" t="s">
        <v>539</v>
      </c>
      <c r="I214" s="344"/>
      <c r="J214" s="344"/>
      <c r="K214" s="291"/>
    </row>
    <row r="215" spans="2:11" ht="15" customHeight="1">
      <c r="B215" s="290"/>
      <c r="C215" s="258"/>
      <c r="D215" s="258"/>
      <c r="E215" s="258"/>
      <c r="F215" s="251" t="s">
        <v>294</v>
      </c>
      <c r="G215" s="237"/>
      <c r="H215" s="344" t="s">
        <v>700</v>
      </c>
      <c r="I215" s="344"/>
      <c r="J215" s="344"/>
      <c r="K215" s="291"/>
    </row>
    <row r="216" spans="2:11" ht="15" customHeight="1">
      <c r="B216" s="290"/>
      <c r="C216" s="258"/>
      <c r="D216" s="258"/>
      <c r="E216" s="258"/>
      <c r="F216" s="292"/>
      <c r="G216" s="237"/>
      <c r="H216" s="293"/>
      <c r="I216" s="293"/>
      <c r="J216" s="293"/>
      <c r="K216" s="291"/>
    </row>
    <row r="217" spans="2:11" ht="15" customHeight="1">
      <c r="B217" s="290"/>
      <c r="C217" s="232" t="s">
        <v>662</v>
      </c>
      <c r="D217" s="258"/>
      <c r="E217" s="258"/>
      <c r="F217" s="251">
        <v>1</v>
      </c>
      <c r="G217" s="237"/>
      <c r="H217" s="344" t="s">
        <v>701</v>
      </c>
      <c r="I217" s="344"/>
      <c r="J217" s="344"/>
      <c r="K217" s="291"/>
    </row>
    <row r="218" spans="2:11" ht="15" customHeight="1">
      <c r="B218" s="290"/>
      <c r="C218" s="258"/>
      <c r="D218" s="258"/>
      <c r="E218" s="258"/>
      <c r="F218" s="251">
        <v>2</v>
      </c>
      <c r="G218" s="237"/>
      <c r="H218" s="344" t="s">
        <v>702</v>
      </c>
      <c r="I218" s="344"/>
      <c r="J218" s="344"/>
      <c r="K218" s="291"/>
    </row>
    <row r="219" spans="2:11" ht="15" customHeight="1">
      <c r="B219" s="290"/>
      <c r="C219" s="258"/>
      <c r="D219" s="258"/>
      <c r="E219" s="258"/>
      <c r="F219" s="251">
        <v>3</v>
      </c>
      <c r="G219" s="237"/>
      <c r="H219" s="344" t="s">
        <v>703</v>
      </c>
      <c r="I219" s="344"/>
      <c r="J219" s="344"/>
      <c r="K219" s="291"/>
    </row>
    <row r="220" spans="2:11" ht="15" customHeight="1">
      <c r="B220" s="290"/>
      <c r="C220" s="258"/>
      <c r="D220" s="258"/>
      <c r="E220" s="258"/>
      <c r="F220" s="251">
        <v>4</v>
      </c>
      <c r="G220" s="237"/>
      <c r="H220" s="344" t="s">
        <v>704</v>
      </c>
      <c r="I220" s="344"/>
      <c r="J220" s="344"/>
      <c r="K220" s="291"/>
    </row>
    <row r="221" spans="2:11" ht="12.75" customHeight="1">
      <c r="B221" s="294"/>
      <c r="C221" s="295"/>
      <c r="D221" s="295"/>
      <c r="E221" s="295"/>
      <c r="F221" s="295"/>
      <c r="G221" s="295"/>
      <c r="H221" s="295"/>
      <c r="I221" s="295"/>
      <c r="J221" s="295"/>
      <c r="K221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D11:J11"/>
    <mergeCell ref="D13:J13"/>
    <mergeCell ref="C9:J9"/>
    <mergeCell ref="D10:J10"/>
    <mergeCell ref="C3:J3"/>
    <mergeCell ref="C4:J4"/>
    <mergeCell ref="C6:J6"/>
    <mergeCell ref="C7:J7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C23:J23"/>
    <mergeCell ref="C24:J24"/>
    <mergeCell ref="C50:J50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  <mergeCell ref="H203:J203"/>
    <mergeCell ref="H205:J205"/>
    <mergeCell ref="H206:J206"/>
    <mergeCell ref="H207:J207"/>
  </mergeCells>
  <pageMargins left="0.7" right="0.7" top="0.78740157499999996" bottom="0.78740157499999996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64018xxxx_1 - SO01 - Sprá...</vt:lpstr>
      <vt:lpstr>64018xxxx_2 - PS01 - SSZT</vt:lpstr>
      <vt:lpstr>64018xxxx_3 - VRN</vt:lpstr>
      <vt:lpstr>64018xxxx_4 - SO2 - Vzduc...</vt:lpstr>
      <vt:lpstr>Pokyny pro vyplnění</vt:lpstr>
      <vt:lpstr>'64018xxxx_1 - SO01 - Sprá...'!Názvy_tisku</vt:lpstr>
      <vt:lpstr>'64018xxxx_2 - PS01 - SSZT'!Názvy_tisku</vt:lpstr>
      <vt:lpstr>'64018xxxx_3 - VRN'!Názvy_tisku</vt:lpstr>
      <vt:lpstr>'64018xxxx_4 - SO2 - Vzduc...'!Názvy_tisku</vt:lpstr>
      <vt:lpstr>'Rekapitulace zakázky'!Názvy_tisku</vt:lpstr>
      <vt:lpstr>'64018xxxx_1 - SO01 - Sprá...'!Oblast_tisku</vt:lpstr>
      <vt:lpstr>'64018xxxx_2 - PS01 - SSZT'!Oblast_tisku</vt:lpstr>
      <vt:lpstr>'64018xxxx_3 - VRN'!Oblast_tisku</vt:lpstr>
      <vt:lpstr>'64018xxxx_4 - SO2 - Vzduc...'!Oblast_tisku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Slezák Jiří</cp:lastModifiedBy>
  <dcterms:created xsi:type="dcterms:W3CDTF">2018-07-30T04:07:38Z</dcterms:created>
  <dcterms:modified xsi:type="dcterms:W3CDTF">2018-07-30T04:11:10Z</dcterms:modified>
</cp:coreProperties>
</file>