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14.1 - Železniční svršek" sheetId="2" r:id="rId2"/>
    <sheet name="VON - Vedlejší a ostatní ..." sheetId="3" r:id="rId3"/>
    <sheet name="SO 14.2 - Železniční prop..." sheetId="4" r:id="rId4"/>
    <sheet name="VRN - Vedlejší rozpočtové..." sheetId="5" r:id="rId5"/>
    <sheet name="Pokyny pro vyplnění" sheetId="6" r:id="rId6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'SO 14.1 - Železniční svršek'!$C$88:$K$190</definedName>
    <definedName name="_xlnm.Print_Area" localSheetId="1">'SO 14.1 - Železniční svršek'!$C$4:$J$41,'SO 14.1 - Železniční svršek'!$C$47:$J$68,'SO 14.1 - Železniční svršek'!$C$74:$K$190</definedName>
    <definedName name="_xlnm.Print_Titles" localSheetId="1">'SO 14.1 - Železniční svršek'!$88:$88</definedName>
    <definedName name="_xlnm._FilterDatabase" localSheetId="2" hidden="1">'VON - Vedlejší a ostatní ...'!$C$85:$K$89</definedName>
    <definedName name="_xlnm.Print_Area" localSheetId="2">'VON - Vedlejší a ostatní ...'!$C$4:$J$41,'VON - Vedlejší a ostatní ...'!$C$47:$J$65,'VON - Vedlejší a ostatní ...'!$C$71:$K$89</definedName>
    <definedName name="_xlnm.Print_Titles" localSheetId="2">'VON - Vedlejší a ostatní ...'!$85:$85</definedName>
    <definedName name="_xlnm._FilterDatabase" localSheetId="3" hidden="1">'SO 14.2 - Železniční prop...'!$C$97:$K$487</definedName>
    <definedName name="_xlnm.Print_Area" localSheetId="3">'SO 14.2 - Železniční prop...'!$C$4:$J$41,'SO 14.2 - Železniční prop...'!$C$47:$J$77,'SO 14.2 - Železniční prop...'!$C$83:$K$487</definedName>
    <definedName name="_xlnm.Print_Titles" localSheetId="3">'SO 14.2 - Železniční prop...'!$97:$97</definedName>
    <definedName name="_xlnm._FilterDatabase" localSheetId="4" hidden="1">'VRN - Vedlejší rozpočtové...'!$C$86:$K$98</definedName>
    <definedName name="_xlnm.Print_Area" localSheetId="4">'VRN - Vedlejší rozpočtové...'!$C$4:$J$41,'VRN - Vedlejší rozpočtové...'!$C$47:$J$66,'VRN - Vedlejší rozpočtové...'!$C$72:$K$98</definedName>
    <definedName name="_xlnm.Print_Titles" localSheetId="4">'VRN - Vedlejší rozpočtové...'!$86:$86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J39"/>
  <c r="J38"/>
  <c i="1" r="AY62"/>
  <c i="5" r="J37"/>
  <c i="1" r="AX62"/>
  <c i="5"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84"/>
  <c r="J19"/>
  <c r="J14"/>
  <c r="J81"/>
  <c r="E7"/>
  <c r="E75"/>
  <c i="4" r="J39"/>
  <c r="J38"/>
  <c i="1" r="AY60"/>
  <c i="4" r="J37"/>
  <c i="1" r="AX60"/>
  <c i="4" r="BI485"/>
  <c r="BH485"/>
  <c r="BG485"/>
  <c r="BF485"/>
  <c r="T485"/>
  <c r="R485"/>
  <c r="P485"/>
  <c r="BI482"/>
  <c r="BH482"/>
  <c r="BG482"/>
  <c r="BF482"/>
  <c r="T482"/>
  <c r="R482"/>
  <c r="P482"/>
  <c r="BI474"/>
  <c r="BH474"/>
  <c r="BG474"/>
  <c r="BF474"/>
  <c r="T474"/>
  <c r="R474"/>
  <c r="P474"/>
  <c r="BI470"/>
  <c r="BH470"/>
  <c r="BG470"/>
  <c r="BF470"/>
  <c r="T470"/>
  <c r="R470"/>
  <c r="P470"/>
  <c r="BI467"/>
  <c r="BH467"/>
  <c r="BG467"/>
  <c r="BF467"/>
  <c r="T467"/>
  <c r="R467"/>
  <c r="P467"/>
  <c r="BI463"/>
  <c r="BH463"/>
  <c r="BG463"/>
  <c r="BF463"/>
  <c r="T463"/>
  <c r="R463"/>
  <c r="P463"/>
  <c r="BI455"/>
  <c r="BH455"/>
  <c r="BG455"/>
  <c r="BF455"/>
  <c r="T455"/>
  <c r="R455"/>
  <c r="P455"/>
  <c r="BI449"/>
  <c r="BH449"/>
  <c r="BG449"/>
  <c r="BF449"/>
  <c r="T449"/>
  <c r="R449"/>
  <c r="P449"/>
  <c r="BI446"/>
  <c r="BH446"/>
  <c r="BG446"/>
  <c r="BF446"/>
  <c r="T446"/>
  <c r="R446"/>
  <c r="P446"/>
  <c r="BI443"/>
  <c r="BH443"/>
  <c r="BG443"/>
  <c r="BF443"/>
  <c r="T443"/>
  <c r="R443"/>
  <c r="P443"/>
  <c r="BI439"/>
  <c r="BH439"/>
  <c r="BG439"/>
  <c r="BF439"/>
  <c r="T439"/>
  <c r="R439"/>
  <c r="P439"/>
  <c r="BI434"/>
  <c r="BH434"/>
  <c r="BG434"/>
  <c r="BF434"/>
  <c r="T434"/>
  <c r="R434"/>
  <c r="P434"/>
  <c r="BI429"/>
  <c r="BH429"/>
  <c r="BG429"/>
  <c r="BF429"/>
  <c r="T429"/>
  <c r="R429"/>
  <c r="P429"/>
  <c r="BI426"/>
  <c r="BH426"/>
  <c r="BG426"/>
  <c r="BF426"/>
  <c r="T426"/>
  <c r="R426"/>
  <c r="P426"/>
  <c r="BI422"/>
  <c r="BH422"/>
  <c r="BG422"/>
  <c r="BF422"/>
  <c r="T422"/>
  <c r="R422"/>
  <c r="P422"/>
  <c r="BI419"/>
  <c r="BH419"/>
  <c r="BG419"/>
  <c r="BF419"/>
  <c r="T419"/>
  <c r="R419"/>
  <c r="P419"/>
  <c r="BI411"/>
  <c r="BH411"/>
  <c r="BG411"/>
  <c r="BF411"/>
  <c r="T411"/>
  <c r="R411"/>
  <c r="P411"/>
  <c r="BI408"/>
  <c r="BH408"/>
  <c r="BG408"/>
  <c r="BF408"/>
  <c r="T408"/>
  <c r="R408"/>
  <c r="P408"/>
  <c r="BI404"/>
  <c r="BH404"/>
  <c r="BG404"/>
  <c r="BF404"/>
  <c r="T404"/>
  <c r="R404"/>
  <c r="P404"/>
  <c r="BI399"/>
  <c r="BH399"/>
  <c r="BG399"/>
  <c r="BF399"/>
  <c r="T399"/>
  <c r="R399"/>
  <c r="P399"/>
  <c r="BI395"/>
  <c r="BH395"/>
  <c r="BG395"/>
  <c r="BF395"/>
  <c r="T395"/>
  <c r="R395"/>
  <c r="P395"/>
  <c r="BI392"/>
  <c r="BH392"/>
  <c r="BG392"/>
  <c r="BF392"/>
  <c r="T392"/>
  <c r="R392"/>
  <c r="P392"/>
  <c r="BI387"/>
  <c r="BH387"/>
  <c r="BG387"/>
  <c r="BF387"/>
  <c r="T387"/>
  <c r="R387"/>
  <c r="P387"/>
  <c r="BI384"/>
  <c r="BH384"/>
  <c r="BG384"/>
  <c r="BF384"/>
  <c r="T384"/>
  <c r="R384"/>
  <c r="P384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4"/>
  <c r="BH374"/>
  <c r="BG374"/>
  <c r="BF374"/>
  <c r="T374"/>
  <c r="R374"/>
  <c r="P374"/>
  <c r="BI370"/>
  <c r="BH370"/>
  <c r="BG370"/>
  <c r="BF370"/>
  <c r="T370"/>
  <c r="R370"/>
  <c r="P370"/>
  <c r="BI367"/>
  <c r="BH367"/>
  <c r="BG367"/>
  <c r="BF367"/>
  <c r="T367"/>
  <c r="R367"/>
  <c r="P367"/>
  <c r="BI364"/>
  <c r="BH364"/>
  <c r="BG364"/>
  <c r="BF364"/>
  <c r="T364"/>
  <c r="R364"/>
  <c r="P364"/>
  <c r="BI360"/>
  <c r="BH360"/>
  <c r="BG360"/>
  <c r="BF360"/>
  <c r="T360"/>
  <c r="R360"/>
  <c r="P360"/>
  <c r="BI357"/>
  <c r="BH357"/>
  <c r="BG357"/>
  <c r="BF357"/>
  <c r="T357"/>
  <c r="R357"/>
  <c r="P357"/>
  <c r="BI354"/>
  <c r="BH354"/>
  <c r="BG354"/>
  <c r="BF354"/>
  <c r="T354"/>
  <c r="R354"/>
  <c r="P354"/>
  <c r="BI346"/>
  <c r="BH346"/>
  <c r="BG346"/>
  <c r="BF346"/>
  <c r="T346"/>
  <c r="R346"/>
  <c r="P346"/>
  <c r="BI342"/>
  <c r="BH342"/>
  <c r="BG342"/>
  <c r="BF342"/>
  <c r="T342"/>
  <c r="R342"/>
  <c r="P342"/>
  <c r="BI339"/>
  <c r="BH339"/>
  <c r="BG339"/>
  <c r="BF339"/>
  <c r="T339"/>
  <c r="R339"/>
  <c r="P339"/>
  <c r="BI337"/>
  <c r="BH337"/>
  <c r="BG337"/>
  <c r="BF337"/>
  <c r="T337"/>
  <c r="R337"/>
  <c r="P337"/>
  <c r="BI334"/>
  <c r="BH334"/>
  <c r="BG334"/>
  <c r="BF334"/>
  <c r="T334"/>
  <c r="R334"/>
  <c r="P334"/>
  <c r="BI329"/>
  <c r="BH329"/>
  <c r="BG329"/>
  <c r="BF329"/>
  <c r="T329"/>
  <c r="R329"/>
  <c r="P329"/>
  <c r="BI323"/>
  <c r="BH323"/>
  <c r="BG323"/>
  <c r="BF323"/>
  <c r="T323"/>
  <c r="R323"/>
  <c r="P323"/>
  <c r="BI318"/>
  <c r="BH318"/>
  <c r="BG318"/>
  <c r="BF318"/>
  <c r="T318"/>
  <c r="R318"/>
  <c r="P318"/>
  <c r="BI313"/>
  <c r="BH313"/>
  <c r="BG313"/>
  <c r="BF313"/>
  <c r="T313"/>
  <c r="R313"/>
  <c r="P313"/>
  <c r="BI307"/>
  <c r="BH307"/>
  <c r="BG307"/>
  <c r="BF307"/>
  <c r="T307"/>
  <c r="R307"/>
  <c r="P307"/>
  <c r="BI304"/>
  <c r="BH304"/>
  <c r="BG304"/>
  <c r="BF304"/>
  <c r="T304"/>
  <c r="R304"/>
  <c r="P304"/>
  <c r="BI295"/>
  <c r="BH295"/>
  <c r="BG295"/>
  <c r="BF295"/>
  <c r="T295"/>
  <c r="R295"/>
  <c r="P295"/>
  <c r="BI288"/>
  <c r="BH288"/>
  <c r="BG288"/>
  <c r="BF288"/>
  <c r="T288"/>
  <c r="R288"/>
  <c r="P288"/>
  <c r="BI285"/>
  <c r="BH285"/>
  <c r="BG285"/>
  <c r="BF285"/>
  <c r="T285"/>
  <c r="R285"/>
  <c r="P285"/>
  <c r="BI276"/>
  <c r="BH276"/>
  <c r="BG276"/>
  <c r="BF276"/>
  <c r="T276"/>
  <c r="R276"/>
  <c r="P276"/>
  <c r="BI274"/>
  <c r="BH274"/>
  <c r="BG274"/>
  <c r="BF274"/>
  <c r="T274"/>
  <c r="R274"/>
  <c r="P274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4"/>
  <c r="BH264"/>
  <c r="BG264"/>
  <c r="BF264"/>
  <c r="T264"/>
  <c r="R264"/>
  <c r="P264"/>
  <c r="BI259"/>
  <c r="BH259"/>
  <c r="BG259"/>
  <c r="BF259"/>
  <c r="T259"/>
  <c r="R259"/>
  <c r="P259"/>
  <c r="BI256"/>
  <c r="BH256"/>
  <c r="BG256"/>
  <c r="BF256"/>
  <c r="T256"/>
  <c r="R256"/>
  <c r="P256"/>
  <c r="BI248"/>
  <c r="BH248"/>
  <c r="BG248"/>
  <c r="BF248"/>
  <c r="T248"/>
  <c r="R248"/>
  <c r="P248"/>
  <c r="BI245"/>
  <c r="BH245"/>
  <c r="BG245"/>
  <c r="BF245"/>
  <c r="T245"/>
  <c r="R245"/>
  <c r="P245"/>
  <c r="BI237"/>
  <c r="BH237"/>
  <c r="BG237"/>
  <c r="BF237"/>
  <c r="T237"/>
  <c r="R237"/>
  <c r="P237"/>
  <c r="BI233"/>
  <c r="BH233"/>
  <c r="BG233"/>
  <c r="BF233"/>
  <c r="T233"/>
  <c r="R233"/>
  <c r="P233"/>
  <c r="BI223"/>
  <c r="BH223"/>
  <c r="BG223"/>
  <c r="BF223"/>
  <c r="T223"/>
  <c r="R223"/>
  <c r="P223"/>
  <c r="BI220"/>
  <c r="BH220"/>
  <c r="BG220"/>
  <c r="BF220"/>
  <c r="T220"/>
  <c r="R220"/>
  <c r="P220"/>
  <c r="BI212"/>
  <c r="BH212"/>
  <c r="BG212"/>
  <c r="BF212"/>
  <c r="T212"/>
  <c r="R212"/>
  <c r="P212"/>
  <c r="BI209"/>
  <c r="BH209"/>
  <c r="BG209"/>
  <c r="BF209"/>
  <c r="T209"/>
  <c r="R209"/>
  <c r="P209"/>
  <c r="BI204"/>
  <c r="BH204"/>
  <c r="BG204"/>
  <c r="BF204"/>
  <c r="T204"/>
  <c r="R204"/>
  <c r="P204"/>
  <c r="BI199"/>
  <c r="BH199"/>
  <c r="BG199"/>
  <c r="BF199"/>
  <c r="T199"/>
  <c r="R199"/>
  <c r="P199"/>
  <c r="BI195"/>
  <c r="BH195"/>
  <c r="BG195"/>
  <c r="BF195"/>
  <c r="T195"/>
  <c r="R195"/>
  <c r="P195"/>
  <c r="BI192"/>
  <c r="BH192"/>
  <c r="BG192"/>
  <c r="BF192"/>
  <c r="T192"/>
  <c r="R192"/>
  <c r="P192"/>
  <c r="BI188"/>
  <c r="BH188"/>
  <c r="BG188"/>
  <c r="BF188"/>
  <c r="T188"/>
  <c r="R188"/>
  <c r="P188"/>
  <c r="BI185"/>
  <c r="BH185"/>
  <c r="BG185"/>
  <c r="BF185"/>
  <c r="T185"/>
  <c r="R185"/>
  <c r="P185"/>
  <c r="BI180"/>
  <c r="BH180"/>
  <c r="BG180"/>
  <c r="BF180"/>
  <c r="T180"/>
  <c r="R180"/>
  <c r="P180"/>
  <c r="BI176"/>
  <c r="BH176"/>
  <c r="BG176"/>
  <c r="BF176"/>
  <c r="T176"/>
  <c r="R176"/>
  <c r="P176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1"/>
  <c r="BH151"/>
  <c r="BG151"/>
  <c r="BF151"/>
  <c r="T151"/>
  <c r="R151"/>
  <c r="P151"/>
  <c r="BI147"/>
  <c r="BH147"/>
  <c r="BG147"/>
  <c r="BF147"/>
  <c r="T147"/>
  <c r="R147"/>
  <c r="P147"/>
  <c r="BI142"/>
  <c r="BH142"/>
  <c r="BG142"/>
  <c r="BF142"/>
  <c r="T142"/>
  <c r="R142"/>
  <c r="P142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3"/>
  <c r="BH123"/>
  <c r="BG123"/>
  <c r="BF123"/>
  <c r="T123"/>
  <c r="R123"/>
  <c r="P123"/>
  <c r="BI118"/>
  <c r="BH118"/>
  <c r="BG118"/>
  <c r="BF118"/>
  <c r="T118"/>
  <c r="R118"/>
  <c r="P118"/>
  <c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R106"/>
  <c r="P106"/>
  <c r="BI101"/>
  <c r="BH101"/>
  <c r="BG101"/>
  <c r="BF101"/>
  <c r="T101"/>
  <c r="R101"/>
  <c r="P101"/>
  <c r="J95"/>
  <c r="J94"/>
  <c r="F94"/>
  <c r="F92"/>
  <c r="E90"/>
  <c r="J59"/>
  <c r="J58"/>
  <c r="F58"/>
  <c r="F56"/>
  <c r="E54"/>
  <c r="J20"/>
  <c r="E20"/>
  <c r="F95"/>
  <c r="J19"/>
  <c r="J14"/>
  <c r="J92"/>
  <c r="E7"/>
  <c r="E50"/>
  <c i="3" r="J39"/>
  <c r="J38"/>
  <c i="1" r="AY58"/>
  <c i="3" r="J37"/>
  <c i="1" r="AX58"/>
  <c i="3" r="BI88"/>
  <c r="BH88"/>
  <c r="BG88"/>
  <c r="BF88"/>
  <c r="T88"/>
  <c r="T87"/>
  <c r="T86"/>
  <c r="R88"/>
  <c r="R87"/>
  <c r="R86"/>
  <c r="P88"/>
  <c r="P87"/>
  <c r="P86"/>
  <c i="1" r="AU58"/>
  <c i="3" r="J83"/>
  <c r="J82"/>
  <c r="F82"/>
  <c r="F80"/>
  <c r="E78"/>
  <c r="J59"/>
  <c r="J58"/>
  <c r="F58"/>
  <c r="F56"/>
  <c r="E54"/>
  <c r="J20"/>
  <c r="E20"/>
  <c r="F83"/>
  <c r="J19"/>
  <c r="J14"/>
  <c r="J80"/>
  <c r="E7"/>
  <c r="E74"/>
  <c i="2" r="J39"/>
  <c r="J38"/>
  <c i="1" r="AY56"/>
  <c i="2" r="J37"/>
  <c i="1" r="AX56"/>
  <c i="2" r="BI182"/>
  <c r="BH182"/>
  <c r="BG182"/>
  <c r="BF182"/>
  <c r="T182"/>
  <c r="R182"/>
  <c r="P182"/>
  <c r="BI180"/>
  <c r="BH180"/>
  <c r="BG180"/>
  <c r="BF180"/>
  <c r="T180"/>
  <c r="R180"/>
  <c r="P180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0"/>
  <c r="BH140"/>
  <c r="BG140"/>
  <c r="BF140"/>
  <c r="T140"/>
  <c r="R140"/>
  <c r="P140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5"/>
  <c r="BH115"/>
  <c r="BG115"/>
  <c r="BF115"/>
  <c r="T115"/>
  <c r="R115"/>
  <c r="P115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86"/>
  <c r="J19"/>
  <c r="J14"/>
  <c r="J83"/>
  <c r="E7"/>
  <c r="E50"/>
  <c i="1" r="L50"/>
  <c r="AM50"/>
  <c r="AM49"/>
  <c r="L49"/>
  <c r="AM47"/>
  <c r="L47"/>
  <c r="L45"/>
  <c r="L44"/>
  <c i="2" r="BK150"/>
  <c r="J107"/>
  <c r="J101"/>
  <c r="J125"/>
  <c r="BK101"/>
  <c i="3" r="F39"/>
  <c i="1" r="BD58"/>
  <c r="BD57"/>
  <c i="4" r="BK426"/>
  <c r="J209"/>
  <c r="BK482"/>
  <c r="J429"/>
  <c r="BK392"/>
  <c r="BK357"/>
  <c r="BK274"/>
  <c r="BK212"/>
  <c r="J159"/>
  <c r="J106"/>
  <c r="BK455"/>
  <c r="J395"/>
  <c r="BK339"/>
  <c r="J271"/>
  <c r="J204"/>
  <c r="J163"/>
  <c r="BK101"/>
  <c r="J367"/>
  <c r="J276"/>
  <c r="BK248"/>
  <c r="BK195"/>
  <c r="J113"/>
  <c i="2" r="BK171"/>
  <c r="BK94"/>
  <c r="BK157"/>
  <c r="J150"/>
  <c r="BK97"/>
  <c i="4" r="J485"/>
  <c r="BK439"/>
  <c r="BK395"/>
  <c r="J199"/>
  <c r="J474"/>
  <c r="J379"/>
  <c r="BK276"/>
  <c r="J220"/>
  <c r="BK123"/>
  <c r="BK449"/>
  <c r="BK387"/>
  <c r="BK337"/>
  <c r="J318"/>
  <c r="BK269"/>
  <c r="BK233"/>
  <c r="BK377"/>
  <c r="BK271"/>
  <c r="J212"/>
  <c r="BK135"/>
  <c i="2" r="BK182"/>
  <c r="BK160"/>
  <c r="BK152"/>
  <c r="BK129"/>
  <c r="BK148"/>
  <c r="BK168"/>
  <c i="3" r="BK88"/>
  <c i="2" r="J157"/>
  <c r="J131"/>
  <c r="J129"/>
  <c r="BK165"/>
  <c r="J94"/>
  <c i="4" r="J482"/>
  <c r="J446"/>
  <c r="J434"/>
  <c r="J392"/>
  <c r="BK313"/>
  <c r="BK142"/>
  <c r="BK422"/>
  <c r="J384"/>
  <c r="BK354"/>
  <c r="BK295"/>
  <c r="BK245"/>
  <c r="BK192"/>
  <c r="BK118"/>
  <c r="BK446"/>
  <c r="J411"/>
  <c r="J370"/>
  <c r="J334"/>
  <c r="J295"/>
  <c r="J223"/>
  <c r="BK176"/>
  <c r="J123"/>
  <c r="J337"/>
  <c r="J259"/>
  <c r="BK199"/>
  <c r="J131"/>
  <c i="5" r="J90"/>
  <c i="2" r="BK145"/>
  <c r="J182"/>
  <c r="BK180"/>
  <c r="BK107"/>
  <c i="3" r="F37"/>
  <c i="1" r="BB58"/>
  <c r="BB57"/>
  <c i="4" r="J285"/>
  <c r="BK131"/>
  <c r="BK411"/>
  <c r="J387"/>
  <c r="BK307"/>
  <c r="J237"/>
  <c r="BK163"/>
  <c r="BK110"/>
  <c r="J439"/>
  <c r="BK374"/>
  <c r="J288"/>
  <c r="BK264"/>
  <c r="J180"/>
  <c r="J118"/>
  <c r="BK384"/>
  <c r="BK288"/>
  <c r="BK204"/>
  <c i="5" r="J93"/>
  <c i="2" r="J165"/>
  <c i="1" r="AS57"/>
  <c i="2" r="J160"/>
  <c r="BK110"/>
  <c r="J163"/>
  <c i="3" r="F36"/>
  <c i="1" r="BA58"/>
  <c r="BA57"/>
  <c i="2" r="J168"/>
  <c r="J152"/>
  <c r="J134"/>
  <c i="1" r="AS59"/>
  <c i="2" r="J145"/>
  <c r="J104"/>
  <c i="3" r="J88"/>
  <c i="4" r="BK463"/>
  <c r="BK443"/>
  <c r="BK408"/>
  <c r="J357"/>
  <c r="J256"/>
  <c r="J151"/>
  <c r="BK467"/>
  <c r="J419"/>
  <c r="BK370"/>
  <c r="J329"/>
  <c r="J264"/>
  <c r="J167"/>
  <c r="BK138"/>
  <c r="J470"/>
  <c r="BK429"/>
  <c r="J377"/>
  <c r="J346"/>
  <c r="J307"/>
  <c r="J267"/>
  <c r="BK188"/>
  <c r="BK113"/>
  <c r="J354"/>
  <c r="J274"/>
  <c r="BK223"/>
  <c r="BK167"/>
  <c i="5" r="BK96"/>
  <c i="2" r="BK155"/>
  <c r="J121"/>
  <c r="J97"/>
  <c r="J140"/>
  <c r="BK92"/>
  <c i="4" r="J467"/>
  <c r="J422"/>
  <c r="BK364"/>
  <c r="J245"/>
  <c r="BK485"/>
  <c r="J449"/>
  <c r="J339"/>
  <c r="J269"/>
  <c r="J176"/>
  <c r="J142"/>
  <c r="J463"/>
  <c r="BK399"/>
  <c r="J360"/>
  <c r="BK220"/>
  <c r="BK171"/>
  <c r="BK106"/>
  <c r="BK346"/>
  <c r="BK256"/>
  <c r="BK147"/>
  <c i="5" r="J96"/>
  <c i="2" r="J180"/>
  <c r="J115"/>
  <c r="J171"/>
  <c r="BK121"/>
  <c r="J155"/>
  <c r="J110"/>
  <c i="1" r="AS61"/>
  <c i="3" r="F38"/>
  <c i="1" r="BC58"/>
  <c r="BC57"/>
  <c i="4" r="J399"/>
  <c r="J342"/>
  <c r="BK185"/>
  <c r="J110"/>
  <c r="J443"/>
  <c r="J408"/>
  <c r="J374"/>
  <c r="J313"/>
  <c r="J233"/>
  <c r="J185"/>
  <c r="J147"/>
  <c r="J101"/>
  <c r="BK434"/>
  <c r="J381"/>
  <c r="BK367"/>
  <c r="BK323"/>
  <c r="BK285"/>
  <c r="BK259"/>
  <c r="J192"/>
  <c r="BK159"/>
  <c r="BK381"/>
  <c r="J364"/>
  <c r="J304"/>
  <c r="BK267"/>
  <c r="BK209"/>
  <c r="J138"/>
  <c i="5" r="BK90"/>
  <c i="2" r="BK163"/>
  <c r="BK134"/>
  <c r="BK131"/>
  <c r="BK115"/>
  <c i="1" r="AS55"/>
  <c i="4" r="BK470"/>
  <c r="J455"/>
  <c r="BK404"/>
  <c r="BK334"/>
  <c r="J171"/>
  <c r="J426"/>
  <c r="J404"/>
  <c r="J323"/>
  <c r="J248"/>
  <c r="J188"/>
  <c r="BK151"/>
  <c r="BK474"/>
  <c r="BK419"/>
  <c r="BK379"/>
  <c r="BK342"/>
  <c r="BK329"/>
  <c r="BK304"/>
  <c r="J195"/>
  <c r="J135"/>
  <c r="BK360"/>
  <c r="BK318"/>
  <c r="BK237"/>
  <c r="BK180"/>
  <c i="5" r="BK93"/>
  <c i="2" r="BK140"/>
  <c r="BK104"/>
  <c r="BK125"/>
  <c r="J92"/>
  <c r="J148"/>
  <c i="1" r="AU57"/>
  <c i="2" l="1" r="P91"/>
  <c r="T91"/>
  <c r="T96"/>
  <c r="T170"/>
  <c i="4" r="T100"/>
  <c r="T198"/>
  <c r="P236"/>
  <c r="T294"/>
  <c r="T328"/>
  <c r="T345"/>
  <c r="T363"/>
  <c r="P383"/>
  <c r="R418"/>
  <c r="P442"/>
  <c r="P454"/>
  <c r="P453"/>
  <c r="BK100"/>
  <c r="BK198"/>
  <c r="J198"/>
  <c r="J66"/>
  <c r="BK236"/>
  <c r="J236"/>
  <c r="J67"/>
  <c r="BK294"/>
  <c r="J294"/>
  <c r="J68"/>
  <c r="BK328"/>
  <c r="J328"/>
  <c r="J69"/>
  <c r="BK345"/>
  <c r="J345"/>
  <c r="J70"/>
  <c r="BK363"/>
  <c r="J363"/>
  <c r="J71"/>
  <c r="BK383"/>
  <c r="J383"/>
  <c r="J72"/>
  <c r="BK418"/>
  <c r="J418"/>
  <c r="J73"/>
  <c r="BK442"/>
  <c r="J442"/>
  <c r="J74"/>
  <c r="BK454"/>
  <c r="BK453"/>
  <c r="J453"/>
  <c r="J75"/>
  <c i="5" r="P89"/>
  <c r="P88"/>
  <c r="P87"/>
  <c i="1" r="AU62"/>
  <c i="2" r="BK91"/>
  <c r="J91"/>
  <c r="J65"/>
  <c r="R91"/>
  <c r="R96"/>
  <c r="P170"/>
  <c i="4" r="P100"/>
  <c r="R198"/>
  <c r="R236"/>
  <c r="P294"/>
  <c r="P328"/>
  <c r="P345"/>
  <c r="R363"/>
  <c r="R383"/>
  <c r="P418"/>
  <c r="R442"/>
  <c r="R454"/>
  <c r="R453"/>
  <c i="5" r="R89"/>
  <c r="R88"/>
  <c r="R87"/>
  <c i="2" r="BK96"/>
  <c r="J96"/>
  <c r="J66"/>
  <c r="P96"/>
  <c r="BK170"/>
  <c r="J170"/>
  <c r="J67"/>
  <c r="R170"/>
  <c i="4" r="R100"/>
  <c r="P198"/>
  <c r="T236"/>
  <c r="R294"/>
  <c r="R328"/>
  <c r="R345"/>
  <c r="P363"/>
  <c r="T383"/>
  <c r="T418"/>
  <c r="T442"/>
  <c r="T454"/>
  <c r="T453"/>
  <c i="5" r="BK89"/>
  <c r="J89"/>
  <c r="J65"/>
  <c r="T89"/>
  <c r="T88"/>
  <c r="T87"/>
  <c i="3" r="BK87"/>
  <c r="J87"/>
  <c r="J64"/>
  <c i="4" r="J454"/>
  <c r="J76"/>
  <c i="5" r="E50"/>
  <c i="4" r="J100"/>
  <c r="J65"/>
  <c i="5" r="F59"/>
  <c r="BE93"/>
  <c r="BE96"/>
  <c r="J56"/>
  <c r="BE90"/>
  <c i="4" r="F59"/>
  <c r="BE101"/>
  <c r="BE110"/>
  <c r="BE118"/>
  <c r="BE131"/>
  <c r="BE151"/>
  <c r="BE159"/>
  <c r="BE171"/>
  <c r="BE188"/>
  <c r="BE233"/>
  <c r="BE264"/>
  <c r="BE295"/>
  <c r="BE323"/>
  <c r="BE370"/>
  <c i="3" r="BK86"/>
  <c r="J86"/>
  <c i="4" r="J56"/>
  <c r="E86"/>
  <c r="BE135"/>
  <c r="BE138"/>
  <c r="BE142"/>
  <c r="BE167"/>
  <c r="BE185"/>
  <c r="BE199"/>
  <c r="BE212"/>
  <c r="BE220"/>
  <c r="BE245"/>
  <c r="BE256"/>
  <c r="BE271"/>
  <c r="BE307"/>
  <c r="BE313"/>
  <c r="BE342"/>
  <c r="BE354"/>
  <c r="BE379"/>
  <c r="BE384"/>
  <c r="BE387"/>
  <c r="BE392"/>
  <c r="BE395"/>
  <c r="BE404"/>
  <c r="BE422"/>
  <c r="BE429"/>
  <c r="BE443"/>
  <c r="BE446"/>
  <c r="BE467"/>
  <c r="BE106"/>
  <c r="BE180"/>
  <c r="BE192"/>
  <c r="BE209"/>
  <c r="BE223"/>
  <c r="BE259"/>
  <c r="BE267"/>
  <c r="BE269"/>
  <c r="BE285"/>
  <c r="BE334"/>
  <c r="BE337"/>
  <c r="BE346"/>
  <c r="BE357"/>
  <c r="BE364"/>
  <c r="BE367"/>
  <c r="BE374"/>
  <c r="BE377"/>
  <c r="BE381"/>
  <c r="BE408"/>
  <c r="BE419"/>
  <c r="BE439"/>
  <c r="BE463"/>
  <c r="BE470"/>
  <c r="BE482"/>
  <c r="BE485"/>
  <c r="BE113"/>
  <c r="BE123"/>
  <c r="BE147"/>
  <c r="BE163"/>
  <c r="BE176"/>
  <c r="BE195"/>
  <c r="BE204"/>
  <c r="BE237"/>
  <c r="BE248"/>
  <c r="BE274"/>
  <c r="BE276"/>
  <c r="BE288"/>
  <c r="BE304"/>
  <c r="BE318"/>
  <c r="BE329"/>
  <c r="BE339"/>
  <c r="BE360"/>
  <c r="BE399"/>
  <c r="BE411"/>
  <c r="BE426"/>
  <c r="BE434"/>
  <c r="BE449"/>
  <c r="BE455"/>
  <c r="BE474"/>
  <c i="2" r="BK90"/>
  <c r="BK89"/>
  <c r="J89"/>
  <c i="3" r="J56"/>
  <c r="E50"/>
  <c r="F59"/>
  <c r="BE88"/>
  <c i="2" r="J56"/>
  <c r="E77"/>
  <c r="BE121"/>
  <c r="BE129"/>
  <c r="BE145"/>
  <c r="BE160"/>
  <c r="BE168"/>
  <c r="BE180"/>
  <c r="BE182"/>
  <c r="BE92"/>
  <c r="BE101"/>
  <c r="BE107"/>
  <c r="BE134"/>
  <c r="BE140"/>
  <c r="BE150"/>
  <c r="BE152"/>
  <c r="BE163"/>
  <c r="BE165"/>
  <c r="BE171"/>
  <c r="F59"/>
  <c r="BE94"/>
  <c r="BE97"/>
  <c r="BE110"/>
  <c r="BE115"/>
  <c r="BE125"/>
  <c r="BE157"/>
  <c r="BE104"/>
  <c r="BE131"/>
  <c r="BE148"/>
  <c r="BE155"/>
  <c i="3" r="J36"/>
  <c i="1" r="AW58"/>
  <c i="5" r="F39"/>
  <c i="1" r="BD62"/>
  <c r="BD61"/>
  <c r="AU61"/>
  <c i="2" r="F38"/>
  <c i="1" r="BC56"/>
  <c r="BC55"/>
  <c i="4" r="F38"/>
  <c i="1" r="BC60"/>
  <c r="BC59"/>
  <c i="2" r="F36"/>
  <c i="1" r="BA56"/>
  <c r="BA55"/>
  <c r="AW55"/>
  <c i="4" r="F39"/>
  <c i="1" r="BD60"/>
  <c r="BD59"/>
  <c i="2" r="F39"/>
  <c i="1" r="BD56"/>
  <c r="BD55"/>
  <c i="3" r="J32"/>
  <c i="5" r="F37"/>
  <c i="1" r="BB62"/>
  <c r="BB61"/>
  <c r="AX61"/>
  <c i="4" r="F37"/>
  <c i="1" r="BB60"/>
  <c r="BB59"/>
  <c r="AX59"/>
  <c i="5" r="J36"/>
  <c i="1" r="AW62"/>
  <c i="5" r="F36"/>
  <c i="1" r="BA62"/>
  <c r="BA61"/>
  <c r="AW61"/>
  <c i="2" r="J32"/>
  <c i="1" r="AW57"/>
  <c r="AX57"/>
  <c i="4" r="F36"/>
  <c i="1" r="BA60"/>
  <c r="BA59"/>
  <c r="AW59"/>
  <c r="AY57"/>
  <c i="5" r="F38"/>
  <c i="1" r="BC62"/>
  <c r="BC61"/>
  <c r="AY61"/>
  <c r="AS54"/>
  <c i="2" r="F37"/>
  <c i="1" r="BB56"/>
  <c r="BB55"/>
  <c r="AX55"/>
  <c i="2" r="J36"/>
  <c i="1" r="AW56"/>
  <c i="3" r="J35"/>
  <c i="1" r="AV58"/>
  <c i="4" r="J36"/>
  <c i="1" r="AW60"/>
  <c i="4" l="1" r="R99"/>
  <c r="R98"/>
  <c i="2" r="R90"/>
  <c r="R89"/>
  <c i="4" r="P99"/>
  <c r="P98"/>
  <c i="1" r="AU60"/>
  <c i="2" r="T90"/>
  <c r="T89"/>
  <c i="4" r="BK99"/>
  <c r="J99"/>
  <c r="J64"/>
  <c r="T99"/>
  <c r="T98"/>
  <c i="2" r="P90"/>
  <c r="P89"/>
  <c i="1" r="AU56"/>
  <c i="5" r="BK88"/>
  <c r="J88"/>
  <c r="J64"/>
  <c i="1" r="AG58"/>
  <c i="3" r="J63"/>
  <c i="1" r="AG56"/>
  <c i="2" r="J63"/>
  <c r="J90"/>
  <c r="J64"/>
  <c i="3" r="J41"/>
  <c i="1" r="AT58"/>
  <c r="AN58"/>
  <c r="BD54"/>
  <c r="W33"/>
  <c r="BB54"/>
  <c r="W31"/>
  <c r="AU55"/>
  <c r="AY55"/>
  <c i="2" r="J35"/>
  <c i="1" r="AV56"/>
  <c r="AT56"/>
  <c r="AN56"/>
  <c i="4" r="J35"/>
  <c i="1" r="AV60"/>
  <c r="AT60"/>
  <c i="2" r="F35"/>
  <c i="1" r="AZ56"/>
  <c r="AZ55"/>
  <c i="3" r="F35"/>
  <c i="1" r="AZ58"/>
  <c r="AZ57"/>
  <c r="AV57"/>
  <c r="AT57"/>
  <c r="AU59"/>
  <c r="AY59"/>
  <c i="4" r="F35"/>
  <c i="1" r="AZ60"/>
  <c r="AZ59"/>
  <c r="AV59"/>
  <c r="AT59"/>
  <c r="AG57"/>
  <c r="BC54"/>
  <c r="AY54"/>
  <c i="5" r="J35"/>
  <c i="1" r="AV62"/>
  <c r="AT62"/>
  <c r="BA54"/>
  <c r="AW54"/>
  <c r="AK30"/>
  <c i="5" r="F35"/>
  <c i="1" r="AZ62"/>
  <c r="AZ61"/>
  <c r="AV61"/>
  <c r="AT61"/>
  <c r="AG55"/>
  <c i="5" l="1" r="BK87"/>
  <c r="J87"/>
  <c r="J63"/>
  <c i="4" r="BK98"/>
  <c r="J98"/>
  <c r="J63"/>
  <c i="1" r="AN57"/>
  <c i="2" r="J41"/>
  <c i="1" r="AU54"/>
  <c r="AV55"/>
  <c r="AT55"/>
  <c r="AN55"/>
  <c r="AX54"/>
  <c r="W32"/>
  <c r="W30"/>
  <c r="AZ54"/>
  <c r="AV54"/>
  <c r="AK29"/>
  <c i="4" l="1" r="J32"/>
  <c i="1" r="AG60"/>
  <c r="AG59"/>
  <c r="AN59"/>
  <c i="5" r="J32"/>
  <c i="1" r="AG62"/>
  <c r="AG61"/>
  <c r="AT54"/>
  <c r="W29"/>
  <c i="4" l="1" r="J41"/>
  <c i="5" r="J41"/>
  <c i="1" r="AN60"/>
  <c r="AN62"/>
  <c r="AN61"/>
  <c r="AG54"/>
  <c r="AK26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<sst xmlns="http://schemas.openxmlformats.org/spreadsheetml/2006/main">
  <si>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</si>
  <si>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</si>
  <si>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</si>
  <si>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</si>
  <si>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</si>
  <si>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{b3dbafc5-9182-4c74-875a-a002984b3559}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</si>
  <si>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</si>
  <si>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</si>
  <si>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</si>
  <si>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</si>
  <si>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</si>
  <si>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</si>
  <si>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</si>
  <si>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</si>
  <si>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J006-14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</si>
  <si>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</si>
  <si>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</si>
  <si>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propustku v km 53,841 na trati Myjava - Veselí nad Moravou</t>
  </si>
  <si>
    <t>KSO:</t>
  </si>
  <si>
    <t/>
  </si>
  <si>
    <t>CC-CZ:</t>
  </si>
  <si>
    <t>Místo:</t>
  </si>
  <si>
    <t>Velká nad Veličkou</t>
  </si>
  <si>
    <t>Datum:</t>
  </si>
  <si>
    <t>30. 9. 2021</t>
  </si>
  <si>
    <t>Zadavatel:</t>
  </si>
  <si>
    <t>IČ:</t>
  </si>
  <si>
    <t>70994234</t>
  </si>
  <si>
    <t>Správa železnic, s. o.</t>
  </si>
  <si>
    <t>DIČ:</t>
  </si>
  <si>
    <t>CZ70994234</t>
  </si>
  <si>
    <t>Uchazeč:</t>
  </si>
  <si>
    <t>Vyplň údaj</t>
  </si>
  <si>
    <t>Projektant:</t>
  </si>
  <si>
    <t>28307453</t>
  </si>
  <si>
    <t>F-PROJEKT-DOPRAVNÍ STAVBY s. r. o.</t>
  </si>
  <si>
    <t>CZ28307453</t>
  </si>
  <si>
    <t>True</t>
  </si>
  <si>
    <t>Zpracovatel:</t>
  </si>
  <si>
    <t>Poznámka:</t>
  </si>
  <si>
    <t>Soupis prací je sestaven s využitím Cenové soustavy ÚRS a Sborníku ÚOŽI. Položky, které pochází z této cenové soustavy, jsou ve sloupci 'Cenová soustava' označeny popisem 'CS ÚRS' nebo 'ÚOŽI' a úrovní příslušného kalendářního pololetí. Veškeré další informace vymezující popis a podmínky použití těchto položek z Cenové soustavy a Sborníku, které nejsou uvedeny přímo v soupisu prací, jsou neomezeně dálkově k dispozici na https://podminky.urs.cz a na https://www.sfdi.cz/pravidla-metodiky-a-ceniky/.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</si>
  <si>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</si>
  <si>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</si>
  <si>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</si>
  <si>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</si>
  <si>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</si>
  <si>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</si>
  <si>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</si>
  <si>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</si>
  <si>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</si>
  <si>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</si>
  <si>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</si>
  <si>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</si>
  <si>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</si>
  <si>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</si>
  <si>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</si>
  <si>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</si>
  <si>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</si>
  <si>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</si>
  <si>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</si>
  <si>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</si>
  <si>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</si>
  <si>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</si>
  <si>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</si>
  <si>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</si>
  <si>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</si>
  <si>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</si>
  <si>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</si>
  <si>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</si>
  <si>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</si>
  <si>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</si>
  <si>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</si>
  <si>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</si>
  <si>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</si>
  <si>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</si>
  <si>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</si>
  <si>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</si>
  <si>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</si>
  <si>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</si>
  <si>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14.1</t>
  </si>
  <si>
    <t>Železniční svršek</t>
  </si>
  <si>
    <t>STA</t>
  </si>
  <si>
    <t>1</t>
  </si>
  <si>
    <t>{d7cbb484-74a5-483e-bcd9-8b07ef275ff3}</t>
  </si>
  <si>
    <t>2</t>
  </si>
  <si>
    <t>/</t>
  </si>
  <si>
    <t>Soupis</t>
  </si>
  <si>
    <t>{1b007dcb-6761-4cfe-9e53-f9dc1515265a}</t>
  </si>
  <si>
    <t>VON</t>
  </si>
  <si>
    <t>Vedlejší a ostatní náklady</t>
  </si>
  <si>
    <t>{a8b9ed44-4a8c-4a00-b21a-8b4fba909265}</t>
  </si>
  <si>
    <t>{da4a9e35-3698-4b49-bdc6-4db7bf95acdb}</t>
  </si>
  <si>
    <t>SO 14.2</t>
  </si>
  <si>
    <t>Železniční propustek</t>
  </si>
  <si>
    <t>{f97af971-bf23-438a-a459-6a7ab6f3a3b9}</t>
  </si>
  <si>
    <t>{e4c57979-a88a-4d60-b23d-98cfcbbd9d95}</t>
  </si>
  <si>
    <t>VRN</t>
  </si>
  <si>
    <t>Vedlejší rozpočtové náklady</t>
  </si>
  <si>
    <t>{ff287480-649f-442d-a2da-34054cf0dfb5}</t>
  </si>
  <si>
    <t>{79721e88-536e-401d-abdf-426734a41de2}</t>
  </si>
  <si>
    <t>KRYCÍ LIST SOUPISU PRACÍ</t>
  </si>
  <si>
    <t>Objekt:</t>
  </si>
  <si>
    <t>SO 14.1 - Železniční svršek</t>
  </si>
  <si>
    <t>Soupis:</t>
  </si>
  <si>
    <t>Soupis prací je sestaven s využitím Cenové soustavy ÚRS a Sborníku ÚOŽI. Položky, které pochází z této cenové soustavy, jsou ve sloupci 'Cenová soustava' označeny popisem 'CS ÚRS' nebo 'ÚOŽI' a úrovní příslušného kalendářního pololetí. Veškeré další informace vymezující popis a podmínky použití těchto položek z Cenové soustavy a Sborníku, které nejsou uvedeny přímo v soupisu prací, jsou neomezeně dálkově k dispozici na www.cs-urs.cz, sekce Cenové a technické podmínky a na https://www.sfdi.cz/pravidla-metodiky-a-ceniky/.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</si>
  <si>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</si>
  <si>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</si>
  <si>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</si>
  <si>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</si>
  <si>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</si>
  <si>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</si>
  <si>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</si>
  <si>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</si>
  <si>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</si>
  <si>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</si>
  <si>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</si>
  <si>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</si>
  <si>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</si>
  <si>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</si>
  <si>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</si>
  <si>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</si>
  <si>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</si>
  <si>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</si>
  <si>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</si>
  <si>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</si>
  <si>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</si>
  <si>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</si>
  <si>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</si>
  <si>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</si>
  <si>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</si>
  <si>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</si>
  <si>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1320010031-R</t>
  </si>
  <si>
    <t>Pokládka výstražné folie ve stávající kabelové trase</t>
  </si>
  <si>
    <t>m</t>
  </si>
  <si>
    <t>4</t>
  </si>
  <si>
    <t>2101282098</t>
  </si>
  <si>
    <t>PP</t>
  </si>
  <si>
    <t>1320010035-R</t>
  </si>
  <si>
    <t>Odstranění výstražné folie ve stávající kabelové trase</t>
  </si>
  <si>
    <t>-407677606</t>
  </si>
  <si>
    <t>5</t>
  </si>
  <si>
    <t>Komunikace pozemní</t>
  </si>
  <si>
    <t>3</t>
  </si>
  <si>
    <t>5901005010</t>
  </si>
  <si>
    <t>Měření geometrických parametrů měřícím vozíkem v koleji</t>
  </si>
  <si>
    <t>km</t>
  </si>
  <si>
    <t>Sborník UOŽI 01 2023</t>
  </si>
  <si>
    <t>1232148238</t>
  </si>
  <si>
    <t>Měření geometrických parametrů měřícím vozíkem v koleji. Poznámka: 1. V cenách jsou započteny náklady na měření provozních odchylek dle ČSN, zpracování a předání tištěných výstupů objednateli.</t>
  </si>
  <si>
    <t>P</t>
  </si>
  <si>
    <t>Poznámka k položce:_x000d_
Kilometr koleje=km</t>
  </si>
  <si>
    <t>VV</t>
  </si>
  <si>
    <t>(2*50+9)/1000</t>
  </si>
  <si>
    <t>5905023030</t>
  </si>
  <si>
    <t>Úprava povrchu stezky rozprostřením štěrkodrtě přes 5 do 10 cm</t>
  </si>
  <si>
    <t>m2</t>
  </si>
  <si>
    <t>-117007672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</si>
  <si>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drtě.</t>
  </si>
  <si>
    <t>2*9*0,8</t>
  </si>
  <si>
    <t>M</t>
  </si>
  <si>
    <t>5955101030</t>
  </si>
  <si>
    <t>Kamenivo drcené drť frakce 8/16</t>
  </si>
  <si>
    <t>t</t>
  </si>
  <si>
    <t>8</t>
  </si>
  <si>
    <t>-757408916</t>
  </si>
  <si>
    <t>3,168*1,1 'Přepočtené koeficientem množství</t>
  </si>
  <si>
    <t>6</t>
  </si>
  <si>
    <t>5905050015</t>
  </si>
  <si>
    <t>Souvislá výměna KL se snesením KR koleje pražce dřevěné</t>
  </si>
  <si>
    <t>1313014470</t>
  </si>
  <si>
    <t>Souvislá výměna KL se snesením KR koleje pražce dřevěné. Poznámka: 1. V cenách jsou započteny náklady na odtěžení KL, úpravu sklonu a zhutnění pláně, zřízení KL, úpravu směrového a výškového uspořádání do projektované polohy včetně měření mezních stavebních odchylek dle ČSN a technologických veličin a předání tištěných výstupů, úpravu KL do profilu, rozprostření výzisku na terén nebo jeho naložení na dopravní prostředek. 2. V cenách nejsou obsaženy náklady na vyjmutí a vložení KR, dodávku kameniva, následnou úpravu směrového a výškového uspořádání, dodávku a doplnění kameniva pro následnou úpravu směrového a výškového uspořádání, snížení KL pod patou kolejnice, dopravu výzisku na skládku a skládkovné.</t>
  </si>
  <si>
    <t>0,011</t>
  </si>
  <si>
    <t>7</t>
  </si>
  <si>
    <t>5905105010</t>
  </si>
  <si>
    <t>Doplnění KL kamenivem ojediněle ručně v koleji</t>
  </si>
  <si>
    <t>m3</t>
  </si>
  <si>
    <t>615382274</t>
  </si>
  <si>
    <t>Doplnění KL kamenivem ojediněle ručně v koleji. Poznámka: 1. V cenách jsou započteny náklady na doplnění kameniva ojediněle ručně vidlemi a/nebo souvisle strojně z výsypných vozů případně nakladačem. 2. V cenách nejsou obsaženy náklady na dodávku kameniva.</t>
  </si>
  <si>
    <t>5% z celkového množství nově zřízeného KL</t>
  </si>
  <si>
    <t>9*5,7367</t>
  </si>
  <si>
    <t>51,63*0,05 'Přepočtené koeficientem množství</t>
  </si>
  <si>
    <t>5955101005</t>
  </si>
  <si>
    <t>Kamenivo drcené štěrk frakce 31,5/63 třídy min. BII</t>
  </si>
  <si>
    <t>-714404416</t>
  </si>
  <si>
    <t>nové KL, 2,0t/m3</t>
  </si>
  <si>
    <t>20% materiálu navíc na zhutnění</t>
  </si>
  <si>
    <t>51,63*2,4 'Přepočtené koeficientem množství</t>
  </si>
  <si>
    <t>9</t>
  </si>
  <si>
    <t>5906130135</t>
  </si>
  <si>
    <t>Montáž kolejového roštu v ose koleje pražce dřevěné vystrojené, tvar S49, 49E1</t>
  </si>
  <si>
    <t>1730846892</t>
  </si>
  <si>
    <t>Montáž kolejového roštu v ose koleje pražce dřevěné vystrojené, tvar S49, 49E1. Poznámka: 1. V cenách jsou započteny náklady na manipulaci a montáž KR, u pražců dřevěných nevystrojených i na vrtání pražců. 2. V cenách nejsou obsaženy náklady na dodávku materiálu.</t>
  </si>
  <si>
    <t>kolejový rošt nad výkopem</t>
  </si>
  <si>
    <t>9/1000</t>
  </si>
  <si>
    <t>10</t>
  </si>
  <si>
    <t>5906140035</t>
  </si>
  <si>
    <t>Demontáž kolejového roštu koleje v ose koleje pražce dřevěné, tvar S49, T, 49E1</t>
  </si>
  <si>
    <t>-1449767511</t>
  </si>
  <si>
    <t>Demontáž kolejového roštu koleje v ose koleje pražce dřevěné, tvar S49, T, 49E1.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</si>
  <si>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11</t>
  </si>
  <si>
    <t>5907050020</t>
  </si>
  <si>
    <t>Dělení kolejnic řezáním nebo rozbroušením, soustavy S49 nebo T</t>
  </si>
  <si>
    <t>kus</t>
  </si>
  <si>
    <t>1300696227</t>
  </si>
  <si>
    <t>Dělení kolejnic řezáním nebo rozbroušením, soustavy S49 nebo T. Poznámka: 1. V cenách jsou započteny náklady na manipulaci, podložení, označení a provedení řezu kolejnice.</t>
  </si>
  <si>
    <t>12</t>
  </si>
  <si>
    <t>5908052010</t>
  </si>
  <si>
    <t>Výměna podložky pryžové pod patu kolejnice</t>
  </si>
  <si>
    <t>-1317272545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</si>
  <si>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</si>
  <si>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15*2</t>
  </si>
  <si>
    <t>13</t>
  </si>
  <si>
    <t>5909031020</t>
  </si>
  <si>
    <t>Úprava GPK koleje směrové a výškové uspořádání pražce betonové</t>
  </si>
  <si>
    <t>1695121843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</si>
  <si>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</si>
  <si>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1x technologické podbití + 1x konečné podbití</t>
  </si>
  <si>
    <t>úsek úpravy GPK 25,1 m</t>
  </si>
  <si>
    <t>2*25,1/1000</t>
  </si>
  <si>
    <t>14</t>
  </si>
  <si>
    <t>5909030010</t>
  </si>
  <si>
    <t>Následná úprava GPK koleje směrové a výškové uspořádání pražce dřevěné nebo ocelové</t>
  </si>
  <si>
    <t>-1424880097</t>
  </si>
  <si>
    <t>Následná úprava GPK koleje směrové a výškové uspořádání pražce dřevěné nebo ocelové. Poznámka: 1. V cenách jsou započteny náklady na úpravu směrového a výškového uspořádání strojní linkou ASP do projektované polohy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</si>
  <si>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provedení po 6 až 12 měsících od zahájení provozu (termín určí Správce trati)</t>
  </si>
  <si>
    <t>25,1/1000</t>
  </si>
  <si>
    <t>5909045010</t>
  </si>
  <si>
    <t>Hutnění kolejového lože koleje nově zřízeného nebo čistého</t>
  </si>
  <si>
    <t>-1268890880</t>
  </si>
  <si>
    <t>Hutnění kolejového lože koleje nově zřízeného nebo čistého. Poznámka: 1. V cenách jsou započteny náklady na kontinuální hutnění mezipražcových prostorů a za hlavami pražců.</t>
  </si>
  <si>
    <t>16</t>
  </si>
  <si>
    <t>5910020130</t>
  </si>
  <si>
    <t>Svařování kolejnic termitem plný předehřev standardní spára svar jednotlivý tv. S49</t>
  </si>
  <si>
    <t>svar</t>
  </si>
  <si>
    <t>1002587759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</si>
  <si>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</si>
  <si>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17</t>
  </si>
  <si>
    <t>5910035030</t>
  </si>
  <si>
    <t>Dosažení dovolené upínací teploty v BK prodloužením kolejnicového pásu v koleji tv. S49</t>
  </si>
  <si>
    <t>-794717374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</si>
  <si>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</si>
  <si>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18</t>
  </si>
  <si>
    <t>5910040015</t>
  </si>
  <si>
    <t>Umožnění volné dilatace kolejnice demontáž upevňovadel bez osazení kluzných podložek</t>
  </si>
  <si>
    <t>2050450090</t>
  </si>
  <si>
    <t>Umožnění volné dilatace kolejnice demontáž upevňovadel bez osazení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</si>
  <si>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100</t>
  </si>
  <si>
    <t>19</t>
  </si>
  <si>
    <t>5910040115</t>
  </si>
  <si>
    <t>Umožnění volné dilatace kolejnice montáž upevňovadel bez odstranění kluzných podložek</t>
  </si>
  <si>
    <t>-348570238</t>
  </si>
  <si>
    <t>Umožnění volné dilatace kolejnice montáž upevňovadel bez odstranění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</si>
  <si>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20</t>
  </si>
  <si>
    <t>5914005010</t>
  </si>
  <si>
    <t>Rozšíření stezky zemního tělesa dle VL Ž2 přisypávkou zemního tělesa</t>
  </si>
  <si>
    <t>-1719635157</t>
  </si>
  <si>
    <t>Rozšíření stezky zemního tělesa dle VL Ž2 přisypávkou zemního tělesa. Poznámka: 1. V cenách jsou započteny i náklady na uložení výzisku na terén nebo naložení na dopravní prostředek. 2. V cenách nejsou obsaženy náklady na dodávku materiálu, odtěžení zemního tělesa, dopravu a skládkovné.</t>
  </si>
  <si>
    <t>9*0,7</t>
  </si>
  <si>
    <t>5915020010</t>
  </si>
  <si>
    <t>Povrchová úprava plochy železničního spodku</t>
  </si>
  <si>
    <t>-338661086</t>
  </si>
  <si>
    <t>Povrchová úprava plochy železničního spodku. Poznámka: 1. V cenách jsou započteny náklady na urovnání a úpravu ploch nebo skládek výzisku kameniva a zeminy s jejich případnou rekultivací.</t>
  </si>
  <si>
    <t>9*6,2</t>
  </si>
  <si>
    <t>22</t>
  </si>
  <si>
    <t>5999005010</t>
  </si>
  <si>
    <t>Třídění spojovacích a upevňovacích součástí</t>
  </si>
  <si>
    <t>886470599</t>
  </si>
  <si>
    <t>Třídění spojovacích a upevňovacích součástí. Poznámka: 1. V cenách jsou započteny náklady na manipulaci, vytřídění a uložení materiálu na úložiště nebo do skladu.</t>
  </si>
  <si>
    <t>23</t>
  </si>
  <si>
    <t>5958128010</t>
  </si>
  <si>
    <t>Komplety ŽS 4 (šroub RS 1, matice M 24, podložka Fe6, svěrka ŽS4)</t>
  </si>
  <si>
    <t>274291083</t>
  </si>
  <si>
    <t>15*4</t>
  </si>
  <si>
    <t>24</t>
  </si>
  <si>
    <t>5958158005</t>
  </si>
  <si>
    <t>Podložka pryžová pod patu kolejnice S49 183/126/6</t>
  </si>
  <si>
    <t>-1073502774</t>
  </si>
  <si>
    <t>OST</t>
  </si>
  <si>
    <t>Ostatní</t>
  </si>
  <si>
    <t>25</t>
  </si>
  <si>
    <t>9902100600</t>
  </si>
  <si>
    <t>Doprava obousměrná mechanizací o nosnosti přes 3,5 t sypanin (kameniva, písku, suti, dlažebních kostek, atd.) do 80 km</t>
  </si>
  <si>
    <t>512</t>
  </si>
  <si>
    <t>501086534</t>
  </si>
  <si>
    <t>Doprava obousměrná mechanizací o nosnosti přes 3,5 t sypanin (kameniva, písku, suti, dlažebních kostek, atd.) do 80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</si>
  <si>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Poznámka k položce:_x000d_
Měrnou jednotkou je t přepravovaného materiálu.</t>
  </si>
  <si>
    <t>dovoz KL a kameniva</t>
  </si>
  <si>
    <t>1*123,912+1*3,485</t>
  </si>
  <si>
    <t>odvoz a dovoz</t>
  </si>
  <si>
    <t>komplety, upevňovadla a ost.</t>
  </si>
  <si>
    <t>2*0,079</t>
  </si>
  <si>
    <t>Součet</t>
  </si>
  <si>
    <t>26</t>
  </si>
  <si>
    <t>9902900100</t>
  </si>
  <si>
    <t>Naložení sypanin, drobného kusového materiálu, suti</t>
  </si>
  <si>
    <t>-1419110473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</si>
  <si>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</si>
  <si>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27</t>
  </si>
  <si>
    <t>9902900200</t>
  </si>
  <si>
    <t>Naložení objemnějšího kusového materiálu, vybouraných hmot</t>
  </si>
  <si>
    <t>1369650135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</si>
  <si>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</si>
  <si>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z meziskládky</t>
  </si>
  <si>
    <t>pro dovoz KL a kameniva</t>
  </si>
  <si>
    <t>123,912+3,485</t>
  </si>
  <si>
    <t>pro odvoz a dovoz</t>
  </si>
  <si>
    <t>VON - Vedlejší a ostatní náklady</t>
  </si>
  <si>
    <t>VRN - Vedlejší rozpočtové náklady</t>
  </si>
  <si>
    <t>022111001</t>
  </si>
  <si>
    <t>Geodetické práce Kontrola PPK při směrové a výškové úpravě koleje zaměřením APK trať jednokolejná</t>
  </si>
  <si>
    <t>kpl</t>
  </si>
  <si>
    <t>1928974827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</si>
  <si>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</si>
  <si>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SO 14.2 - Železniční propustek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</si>
  <si>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</si>
  <si>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</si>
  <si>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</si>
  <si>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</si>
  <si>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</si>
  <si>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</si>
  <si>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</si>
  <si>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</si>
  <si>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</si>
  <si>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</si>
  <si>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115001105</t>
  </si>
  <si>
    <t>Převedení vody potrubím DN přes 300 do 600</t>
  </si>
  <si>
    <t>CS ÚRS 2023 01</t>
  </si>
  <si>
    <t>-69057959</t>
  </si>
  <si>
    <t>Převedení vody potrubím průměru DN přes 300 do 600</t>
  </si>
  <si>
    <t>Online PSC</t>
  </si>
  <si>
    <t>https://podminky.urs.cz/item/CS_URS_2023_01/115001105</t>
  </si>
  <si>
    <t>"DN 500"</t>
  </si>
  <si>
    <t>115101201</t>
  </si>
  <si>
    <t>Čerpání vody na dopravní výšku do 10 m průměrný přítok do 500 l/min</t>
  </si>
  <si>
    <t>hod</t>
  </si>
  <si>
    <t>2057688709</t>
  </si>
  <si>
    <t>Čerpání vody na dopravní výšku do 10 m s uvažovaným průměrným přítokem do 500 l/min</t>
  </si>
  <si>
    <t>https://podminky.urs.cz/item/CS_URS_2023_01/115101201</t>
  </si>
  <si>
    <t>20*4</t>
  </si>
  <si>
    <t>115101301</t>
  </si>
  <si>
    <t>Pohotovost čerpací soupravy pro dopravní výšku do 10 m přítok do 500 l/min</t>
  </si>
  <si>
    <t>den</t>
  </si>
  <si>
    <t>-608483869</t>
  </si>
  <si>
    <t>Pohotovost záložní čerpací soupravy pro dopravní výšku do 10 m s uvažovaným průměrným přítokem do 500 l/min</t>
  </si>
  <si>
    <t>https://podminky.urs.cz/item/CS_URS_2023_01/115101301</t>
  </si>
  <si>
    <t>121151103</t>
  </si>
  <si>
    <t>Sejmutí ornice plochy do 100 m2 tl vrstvy do 200 mm strojně</t>
  </si>
  <si>
    <t>243881806</t>
  </si>
  <si>
    <t>Sejmutí ornice strojně při souvislé ploše do 100 m2, tl. vrstvy do 200 mm</t>
  </si>
  <si>
    <t>https://podminky.urs.cz/item/CS_URS_2023_01/121151103</t>
  </si>
  <si>
    <t>na svazích tělesa</t>
  </si>
  <si>
    <t>(2,9+3,5)*(9-0,9)</t>
  </si>
  <si>
    <t>129253101</t>
  </si>
  <si>
    <t>Čištění otevřených koryt vodotečí šíře dna do 5 m hl do 2,5 m v hornině třídy těžitelnosti I skupiny 3 strojně</t>
  </si>
  <si>
    <t>-57333593</t>
  </si>
  <si>
    <t>Čištění otevřených koryt vodotečí strojně s přehozením rozpojeného nánosu do 3 m nebo s naložením na dopravní prostředek při šířce původního dna do 5 m a hloubce koryta do 2,5 m v hornině třídy těžitelnosti I skupiny 3</t>
  </si>
  <si>
    <t>https://podminky.urs.cz/item/CS_URS_2023_01/129253101</t>
  </si>
  <si>
    <t>propustek, koryto před a za propustkem</t>
  </si>
  <si>
    <t>5*1,5*0,4</t>
  </si>
  <si>
    <t>131351103</t>
  </si>
  <si>
    <t>Hloubení jam nezapažených v hornině třídy těžitelnosti II skupiny 4 objem do 100 m3 strojně</t>
  </si>
  <si>
    <t>482933452</t>
  </si>
  <si>
    <t>Hloubení nezapažených jam a zářezů strojně s urovnáním dna do předepsaného profilu a spádu v hornině třídy těžitelnosti II skupiny 4 přes 50 do 100 m3</t>
  </si>
  <si>
    <t>https://podminky.urs.cz/item/CS_URS_2023_01/131351103</t>
  </si>
  <si>
    <t>výkop pro úpravy v korytě</t>
  </si>
  <si>
    <t>(4,9*1,0+1,9*1,25+3*1,5)*0,35</t>
  </si>
  <si>
    <t>výkop pro nový propustek</t>
  </si>
  <si>
    <t>7*2*8,13-0,9*1,2*6,9</t>
  </si>
  <si>
    <t>151711111</t>
  </si>
  <si>
    <t>Osazení zápor ocelových dl do 8 m</t>
  </si>
  <si>
    <t>-261779023</t>
  </si>
  <si>
    <t>Osazení ocelových zápor pro pažení hloubených vykopávek do předem provedených vrtů se zabetonováním spodního konce, s případným obsypem zápory pískem délky od 0 do 8 m</t>
  </si>
  <si>
    <t>https://podminky.urs.cz/item/CS_URS_2023_01/151711111</t>
  </si>
  <si>
    <t>4*4</t>
  </si>
  <si>
    <t>151711131</t>
  </si>
  <si>
    <t>Vytažení zápor ocelových dl do 8 m</t>
  </si>
  <si>
    <t>2004399306</t>
  </si>
  <si>
    <t>Vytažení ocelových zápor pro pažení délky od 0 do 8 m</t>
  </si>
  <si>
    <t>https://podminky.urs.cz/item/CS_URS_2023_01/151711131</t>
  </si>
  <si>
    <t>13010976</t>
  </si>
  <si>
    <t>ocel profilová jakost S235JR (11 375) průřez HEB 160</t>
  </si>
  <si>
    <t>485609868</t>
  </si>
  <si>
    <t>4*4*42,6</t>
  </si>
  <si>
    <t>681,6*0,001 'Přepočtené koeficientem množství</t>
  </si>
  <si>
    <t>151721111</t>
  </si>
  <si>
    <t>Zřízení pažení do ocelových zápor hl výkopu do 4 m s jeho následným odstraněním</t>
  </si>
  <si>
    <t>2080184890</t>
  </si>
  <si>
    <t>Pažení do ocelových zápor bez ohledu na druh pažin, s odstraněním pažení, hloubky výkopu do 4 m</t>
  </si>
  <si>
    <t>https://podminky.urs.cz/item/CS_URS_2023_01/151721111</t>
  </si>
  <si>
    <t>dřevěné pažiny</t>
  </si>
  <si>
    <t>2,25*3,6</t>
  </si>
  <si>
    <t>162251122</t>
  </si>
  <si>
    <t>Vodorovné přemístění přes 20 do 50 m výkopku/sypaniny z horniny třídy těžitelnosti II skupiny 4 a 5</t>
  </si>
  <si>
    <t>1826083632</t>
  </si>
  <si>
    <t>Vodorovné přemístění výkopku nebo sypaniny po suchu na obvyklém dopravním prostředku, bez naložení výkopku, avšak se složením bez rozhrnutí z horniny třídy těžitelnosti II skupiny 4 a 5 na vzdálenost přes 20 do 50 m</t>
  </si>
  <si>
    <t>https://podminky.urs.cz/item/CS_URS_2023_01/162251122</t>
  </si>
  <si>
    <t>51,84*0,15 'Přepočtené koeficientem množství</t>
  </si>
  <si>
    <t>162751137</t>
  </si>
  <si>
    <t>Vodorovné přemístění přes 9 000 do 10000 m výkopku/sypaniny z horniny třídy těžitelnosti II skupiny 4 a 5</t>
  </si>
  <si>
    <t>1313054659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</si>
  <si>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</si>
  <si>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https://podminky.urs.cz/item/CS_URS_2023_01/162751137</t>
  </si>
  <si>
    <t>nadbytočné zeminy na skládku</t>
  </si>
  <si>
    <t>z pol. 129253101, 131351103</t>
  </si>
  <si>
    <t>110,489</t>
  </si>
  <si>
    <t>162751139</t>
  </si>
  <si>
    <t>Příplatek k vodorovnému přemístění výkopku/sypaniny z horniny třídy těžitelnosti II skupiny 4 a 5 ZKD 1000 m přes 10000 m</t>
  </si>
  <si>
    <t>-594713819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</si>
  <si>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</si>
  <si>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https://podminky.urs.cz/item/CS_URS_2023_01/162751139</t>
  </si>
  <si>
    <t>113,489*5 'Přepočtené koeficientem množství</t>
  </si>
  <si>
    <t>167151102</t>
  </si>
  <si>
    <t>Nakládání výkopku z hornin třídy těžitelnosti II skupiny 4 a 5 do 100 m3</t>
  </si>
  <si>
    <t>-451628219</t>
  </si>
  <si>
    <t>Nakládání, skládání a překládání neulehlého výkopku nebo sypaniny strojně nakládání, množství do 100 m3, z horniny třídy těžitelnosti II, skupiny 4 a 5</t>
  </si>
  <si>
    <t>https://podminky.urs.cz/item/CS_URS_2023_01/167151102</t>
  </si>
  <si>
    <t>171151101</t>
  </si>
  <si>
    <t>Hutnění boků násypů pro jakýkoliv sklon a míru zhutnění svahu</t>
  </si>
  <si>
    <t>686965889</t>
  </si>
  <si>
    <t>Hutnění boků násypů z hornin soudržných a sypkých pro jakýkoliv sklon, délku a míru zhutnění svahu</t>
  </si>
  <si>
    <t>https://podminky.urs.cz/item/CS_URS_2023_01/171151101</t>
  </si>
  <si>
    <t>171153101</t>
  </si>
  <si>
    <t>Zemní hrázky melioračních kanálů z horniny třídy těžitelnosti I a II skupiny 1 až 4</t>
  </si>
  <si>
    <t>1521037611</t>
  </si>
  <si>
    <t>Zemní hrázky přívodních a odpadních melioračních kanálů zhutňované po vrstvách tloušťky 200 mm s přemístěním sypaniny do 20 m nebo s jejím přehozením do 3 m z hornin třídy těžitelnosti I a II, skupiny 1 až 4</t>
  </si>
  <si>
    <t>https://podminky.urs.cz/item/CS_URS_2023_01/171153101</t>
  </si>
  <si>
    <t>pro převedení vody potrubím</t>
  </si>
  <si>
    <t>2*5</t>
  </si>
  <si>
    <t>171201221</t>
  </si>
  <si>
    <t>Poplatek za uložení na skládce (skládkovné) zeminy a kamení kód odpadu 17 05 04</t>
  </si>
  <si>
    <t>2047241445</t>
  </si>
  <si>
    <t>Poplatek za uložení stavebního odpadu na skládce (skládkovné) zeminy a kamení zatříděného do Katalogu odpadů pod kódem 17 05 04</t>
  </si>
  <si>
    <t>https://podminky.urs.cz/item/CS_URS_2023_01/171201221</t>
  </si>
  <si>
    <t>113,489*1,8 'Přepočtené koeficientem množství</t>
  </si>
  <si>
    <t>175151201</t>
  </si>
  <si>
    <t>Obsypání objektu nad přilehlým původním terénem sypaninou bez prohození, uloženou do 3 m strojně</t>
  </si>
  <si>
    <t>366691092</t>
  </si>
  <si>
    <t>Obsypání objektů nad přilehlým původním terénem strojně sypaninou z vhodných hornin třídy těžitelnosti I a II, skupiny 1 až 4 nebo materiálem uloženým ve vzdálenosti do 3 m od vnějšího kraje objektu pro jakoukoliv míru zhutnění bez prohození sypaniny</t>
  </si>
  <si>
    <t>https://podminky.urs.cz/item/CS_URS_2023_01/175151201</t>
  </si>
  <si>
    <t>rámového propustku</t>
  </si>
  <si>
    <t>58344171</t>
  </si>
  <si>
    <t>štěrkodrť frakce 0/32</t>
  </si>
  <si>
    <t>738517230</t>
  </si>
  <si>
    <t>106,368*1,92 'Přepočtené koeficientem množství</t>
  </si>
  <si>
    <t>181411123</t>
  </si>
  <si>
    <t>Založení lučního trávníku výsevem pl do 1000 m2 ve svahu přes 1:2 do 1:1</t>
  </si>
  <si>
    <t>270329666</t>
  </si>
  <si>
    <t>Založení trávníku na půdě předem připravené plochy do 1000 m2 výsevem včetně utažení lučního na svahu přes 1:2 do 1:1</t>
  </si>
  <si>
    <t>https://podminky.urs.cz/item/CS_URS_2023_01/181411123</t>
  </si>
  <si>
    <t>51,84</t>
  </si>
  <si>
    <t>00572100</t>
  </si>
  <si>
    <t>osivo jetelotráva intenzivní víceletá</t>
  </si>
  <si>
    <t>kg</t>
  </si>
  <si>
    <t>726361611</t>
  </si>
  <si>
    <t>51,836429752066*0,1 'Přepočtené koeficientem množství</t>
  </si>
  <si>
    <t>182351023</t>
  </si>
  <si>
    <t>Rozprostření ornice pl do 100 m2 ve svahu přes 1:5 tl vrstvy do 200 mm strojně</t>
  </si>
  <si>
    <t>64032672</t>
  </si>
  <si>
    <t>Rozprostření a urovnání ornice ve svahu sklonu přes 1:5 strojně při souvislé ploše do 100 m2, tl. vrstvy do 200 mm</t>
  </si>
  <si>
    <t>https://podminky.urs.cz/item/CS_URS_2023_01/182351023</t>
  </si>
  <si>
    <t>Zakládání</t>
  </si>
  <si>
    <t>226211112</t>
  </si>
  <si>
    <t>Vrty velkoprofilové svislé zapažené D přes 400 do 450 mm hl od 0 do 5 m hornina II</t>
  </si>
  <si>
    <t>-321779541</t>
  </si>
  <si>
    <t>Velkoprofilové vrty náběrovým vrtáním svislé zapažené ocelovými pažnicemi průměru přes 400 do 450 mm, v hl od 0 do 5 m v hornině tř. II</t>
  </si>
  <si>
    <t>https://podminky.urs.cz/item/CS_URS_2023_01/226211112</t>
  </si>
  <si>
    <t>vrty pro zápory</t>
  </si>
  <si>
    <t>273321117</t>
  </si>
  <si>
    <t>Základové desky mostních konstrukcí ze ŽB C 25/30</t>
  </si>
  <si>
    <t>252789310</t>
  </si>
  <si>
    <t>Základové konstrukce z betonu železového desky ve výkopu nebo na hlavách pilot C 25/30</t>
  </si>
  <si>
    <t>https://podminky.urs.cz/item/CS_URS_2023_01/273321117</t>
  </si>
  <si>
    <t>základ pod troubu</t>
  </si>
  <si>
    <t>6,9*2,3*0,2</t>
  </si>
  <si>
    <t>273321191</t>
  </si>
  <si>
    <t>Příplatek k základovým deskám mostních konstrukcí ze ŽB za betonáž malého rozsahu do 25 m3</t>
  </si>
  <si>
    <t>1322732111</t>
  </si>
  <si>
    <t>Základové konstrukce z betonu železového Příplatek k cenám za betonáž malého rozsahu do 25 m3</t>
  </si>
  <si>
    <t>https://podminky.urs.cz/item/CS_URS_2023_01/273321191</t>
  </si>
  <si>
    <t>274311127</t>
  </si>
  <si>
    <t>Základové pasy, prahy, věnce a ostruhy z betonu prostého C 25/30</t>
  </si>
  <si>
    <t>-920732384</t>
  </si>
  <si>
    <t>Základové konstrukce z betonu prostého pasy, prahy, věnce a ostruhy ve výkopu nebo na hlavách pilot C 25/30</t>
  </si>
  <si>
    <t>https://podminky.urs.cz/item/CS_URS_2023_01/274311127</t>
  </si>
  <si>
    <t>základ pod šachtu</t>
  </si>
  <si>
    <t>1,55*2,2*0,1</t>
  </si>
  <si>
    <t>příčné prahy v korytě</t>
  </si>
  <si>
    <t>0,4*0,9*2,3</t>
  </si>
  <si>
    <t>274311191</t>
  </si>
  <si>
    <t>Příplatek k základovým pasům, prahům a věncům za betonáž malého rozsahu do 25 m3</t>
  </si>
  <si>
    <t>1568532956</t>
  </si>
  <si>
    <t>Základové konstrukce z betonu prostého Příplatek k cenám za betonáž malého rozsahu do 25 m3</t>
  </si>
  <si>
    <t>https://podminky.urs.cz/item/CS_URS_2023_01/274311191</t>
  </si>
  <si>
    <t>28</t>
  </si>
  <si>
    <t>274354111</t>
  </si>
  <si>
    <t>Bednění základových pasů - zřízení</t>
  </si>
  <si>
    <t>1941214447</t>
  </si>
  <si>
    <t>Bednění základových konstrukcí pasů, prahů, věnců a ostruh zřízení</t>
  </si>
  <si>
    <t>https://podminky.urs.cz/item/CS_URS_2023_01/274354111</t>
  </si>
  <si>
    <t>2*(6,9+2,3)*0,2</t>
  </si>
  <si>
    <t>2*(1,55+2,2)*0,1</t>
  </si>
  <si>
    <t>příčné prahy</t>
  </si>
  <si>
    <t>2*(0,4+2,3)*0,9</t>
  </si>
  <si>
    <t>29</t>
  </si>
  <si>
    <t>274354211</t>
  </si>
  <si>
    <t>Bednění základových pasů - odstranění</t>
  </si>
  <si>
    <t>1447156092</t>
  </si>
  <si>
    <t>Bednění základových konstrukcí pasů, prahů, věnců a ostruh odstranění bednění</t>
  </si>
  <si>
    <t>https://podminky.urs.cz/item/CS_URS_2023_01/274354211</t>
  </si>
  <si>
    <t>Svislé a kompletní konstrukce</t>
  </si>
  <si>
    <t>30</t>
  </si>
  <si>
    <t>317321118</t>
  </si>
  <si>
    <t>Mostní římsy ze ŽB C 30/37</t>
  </si>
  <si>
    <t>-1818999207</t>
  </si>
  <si>
    <t>Římsy ze železového betonu C 30/37</t>
  </si>
  <si>
    <t>https://podminky.urs.cz/item/CS_URS_2023_01/317321118</t>
  </si>
  <si>
    <t>římsy na vrchu</t>
  </si>
  <si>
    <t>(0,25+0,5)*0,45*1,8</t>
  </si>
  <si>
    <t>římsy na bocích</t>
  </si>
  <si>
    <t>2*0,25*0,2*1,25</t>
  </si>
  <si>
    <t>31</t>
  </si>
  <si>
    <t>317321191</t>
  </si>
  <si>
    <t>Příplatek k mostním římsám ze ŽB za betonáž malého rozsahu do 25 m3</t>
  </si>
  <si>
    <t>580094455</t>
  </si>
  <si>
    <t>Římsy ze železového betonu Příplatek k cenám za betonáž malého rozsahu do 25 m3</t>
  </si>
  <si>
    <t>https://podminky.urs.cz/item/CS_URS_2023_01/317321191</t>
  </si>
  <si>
    <t>32</t>
  </si>
  <si>
    <t>317353121</t>
  </si>
  <si>
    <t>Bednění mostních říms všech tvarů - zřízení</t>
  </si>
  <si>
    <t>-928615560</t>
  </si>
  <si>
    <t>Bednění mostní římsy zřízení všech tvarů</t>
  </si>
  <si>
    <t>https://podminky.urs.cz/item/CS_URS_2023_01/317353121</t>
  </si>
  <si>
    <t>2*(0,45+1,8)*(0,25+0,5)</t>
  </si>
  <si>
    <t>2*2*(0,2+1,25)*0,25</t>
  </si>
  <si>
    <t>33</t>
  </si>
  <si>
    <t>317353221</t>
  </si>
  <si>
    <t>Bednění mostních říms všech tvarů - odstranění</t>
  </si>
  <si>
    <t>-167571881</t>
  </si>
  <si>
    <t>Bednění mostní římsy odstranění všech tvarů</t>
  </si>
  <si>
    <t>https://podminky.urs.cz/item/CS_URS_2023_01/317353221</t>
  </si>
  <si>
    <t>34</t>
  </si>
  <si>
    <t>317361116</t>
  </si>
  <si>
    <t>Výztuž mostních říms z betonářské oceli 10 505</t>
  </si>
  <si>
    <t>1034861193</t>
  </si>
  <si>
    <t>Výztuž mostních železobetonových říms z betonářské oceli 10 505 (R) nebo BSt 500</t>
  </si>
  <si>
    <t>https://podminky.urs.cz/item/CS_URS_2023_01/317361116</t>
  </si>
  <si>
    <t>47,4</t>
  </si>
  <si>
    <t>47,4*0,001 'Přepočtené koeficientem množství</t>
  </si>
  <si>
    <t>35</t>
  </si>
  <si>
    <t>389122211</t>
  </si>
  <si>
    <t>Osazení ŽB běžného dílce klenbové konstrukce propustků a podchodů</t>
  </si>
  <si>
    <t>228213367</t>
  </si>
  <si>
    <t>Klenbové konstrukce propustků a podchodů ze železobetonových dílců osazení dílce běžného</t>
  </si>
  <si>
    <t>https://podminky.urs.cz/item/CS_URS_2023_01/389122211</t>
  </si>
  <si>
    <t>36</t>
  </si>
  <si>
    <t>592220R1</t>
  </si>
  <si>
    <t>rámový prefabrikát pro železniční stavby přímý železobetonový s integrovaným těsněním DN1400x1000/2000 vč. dopravy</t>
  </si>
  <si>
    <t>ks</t>
  </si>
  <si>
    <t>833977659</t>
  </si>
  <si>
    <t>37</t>
  </si>
  <si>
    <t>592220R1.2</t>
  </si>
  <si>
    <t>rámový prefabrikát pro železniční stavby přímý železobetonový s integrovaným těsněním DN1400x1000/1500 vč. dopravy</t>
  </si>
  <si>
    <t>-1918363842</t>
  </si>
  <si>
    <t>38</t>
  </si>
  <si>
    <t>389122212</t>
  </si>
  <si>
    <t>Osazení ŽB koncového dílce klenbové konstrukce propustků a podchodů</t>
  </si>
  <si>
    <t>-941937133</t>
  </si>
  <si>
    <t>Klenbové konstrukce propustků a podchodů ze železobetonových dílců osazení dílce koncového</t>
  </si>
  <si>
    <t>https://podminky.urs.cz/item/CS_URS_2023_01/389122212</t>
  </si>
  <si>
    <t>39</t>
  </si>
  <si>
    <t>3891222R</t>
  </si>
  <si>
    <t>Úprava koncového prefabrikátu ve výrobně seříznutí</t>
  </si>
  <si>
    <t>-1859490773</t>
  </si>
  <si>
    <t>40</t>
  </si>
  <si>
    <t>334352111</t>
  </si>
  <si>
    <t>Bednění mostních křídel a závěrných zídek ze systémového bednění s výplní z překližek - zřízení</t>
  </si>
  <si>
    <t>-2088906673</t>
  </si>
  <si>
    <t>Bednění mostních křídel a závěrných zídek ze systémového bednění zřízení z překližek</t>
  </si>
  <si>
    <t>https://podminky.urs.cz/item/CS_URS_2023_01/334352111</t>
  </si>
  <si>
    <t>šachta</t>
  </si>
  <si>
    <t>stěny</t>
  </si>
  <si>
    <t>2*(1,75*(1,9+0,25)+2*1,1*(1,0+0,25))</t>
  </si>
  <si>
    <t>dno</t>
  </si>
  <si>
    <t>2*0,3*(1,9+1,25)</t>
  </si>
  <si>
    <t>41</t>
  </si>
  <si>
    <t>334352211</t>
  </si>
  <si>
    <t>Bednění mostních křídel a závěrných zídek ze systémového bednění s výplní z překližek - odstranění</t>
  </si>
  <si>
    <t>1973705099</t>
  </si>
  <si>
    <t>Bednění mostních křídel a závěrných zídek ze systémového bednění odstranění z překližek</t>
  </si>
  <si>
    <t>https://podminky.urs.cz/item/CS_URS_2023_01/334352211</t>
  </si>
  <si>
    <t>42</t>
  </si>
  <si>
    <t>334361226</t>
  </si>
  <si>
    <t>Výztuž křídel, závěrných zdí z betonářské oceli 10 505</t>
  </si>
  <si>
    <t>-360461976</t>
  </si>
  <si>
    <t>Výztuž betonářská mostních konstrukcí opěr, úložných prahů, křídel, závěrných zídek, bloků ložisek, pilířů a sloupů z oceli 10 505 (R) nebo BSt 500 křídel, závěrných zdí</t>
  </si>
  <si>
    <t>https://podminky.urs.cz/item/CS_URS_2023_01/334361226</t>
  </si>
  <si>
    <t>274,8</t>
  </si>
  <si>
    <t>274,8*0,001 'Přepočtené koeficientem množství</t>
  </si>
  <si>
    <t>Vodorovné konstrukce</t>
  </si>
  <si>
    <t>43</t>
  </si>
  <si>
    <t>421321127</t>
  </si>
  <si>
    <t>Mostní nosné konstrukce deskové ze ŽB C 25/30</t>
  </si>
  <si>
    <t>-359497977</t>
  </si>
  <si>
    <t>Mostní železobetonové nosné konstrukce deskové nebo klenbové deskové, z betonu C 25/30</t>
  </si>
  <si>
    <t>https://podminky.urs.cz/item/CS_URS_2023_01/421321127</t>
  </si>
  <si>
    <t>0,25*(1,75*1,9+2*1,1*1,0)</t>
  </si>
  <si>
    <t>0,3*1,9*1,25</t>
  </si>
  <si>
    <t>44</t>
  </si>
  <si>
    <t>421321192</t>
  </si>
  <si>
    <t>Příplatek k mostní železobetonové nosné konstrukci deskové nebo klenbové za betonáž malého rozsahu do 50 m3</t>
  </si>
  <si>
    <t>-1026689962</t>
  </si>
  <si>
    <t>Mostní železobetonové nosné konstrukce deskové nebo klenbové Příplatek k cenám za betonáž malého rozsahu do 50 m3</t>
  </si>
  <si>
    <t>https://podminky.urs.cz/item/CS_URS_2023_01/421321192</t>
  </si>
  <si>
    <t>45</t>
  </si>
  <si>
    <t>273361412</t>
  </si>
  <si>
    <t>Výztuž základových desek ze svařovaných sítí přes 3,5 do 6 kg/m2</t>
  </si>
  <si>
    <t>-125616659</t>
  </si>
  <si>
    <t>Výztuž základových konstrukcí desek ze svařovaných sítí, hmotnosti přes 3,5 do 6 kg/m2</t>
  </si>
  <si>
    <t>https://podminky.urs.cz/item/CS_URS_2023_01/273361412</t>
  </si>
  <si>
    <t>výztuž základu</t>
  </si>
  <si>
    <t>133,8</t>
  </si>
  <si>
    <t>133,8*0,001 'Přepočtené koeficientem množství</t>
  </si>
  <si>
    <t>46</t>
  </si>
  <si>
    <t>451315115</t>
  </si>
  <si>
    <t>Podkladní nebo výplňová vrstva z betonu C 16/20 tl do 100 mm</t>
  </si>
  <si>
    <t>1662071730</t>
  </si>
  <si>
    <t>Podkladní a výplňové vrstvy z betonu prostého tloušťky do 100 mm, z betonu C 16/20</t>
  </si>
  <si>
    <t>https://podminky.urs.cz/item/CS_URS_2023_01/451315115</t>
  </si>
  <si>
    <t>v celkové tloušťce cca 100 mm</t>
  </si>
  <si>
    <t>2,5*6,5</t>
  </si>
  <si>
    <t>47</t>
  </si>
  <si>
    <t>462511111</t>
  </si>
  <si>
    <t>Zához prostoru z lomového kamene</t>
  </si>
  <si>
    <t>-379258003</t>
  </si>
  <si>
    <t>Zához prostoru z lomového kamene</t>
  </si>
  <si>
    <t>https://podminky.urs.cz/item/CS_URS_2023_01/462511111</t>
  </si>
  <si>
    <t>zpevnění koryta před a za propustkem</t>
  </si>
  <si>
    <t>1,5*1,8*0,3</t>
  </si>
  <si>
    <t>48</t>
  </si>
  <si>
    <t>465513256</t>
  </si>
  <si>
    <t>Dlažba svahu u opěr z upraveného lomového žulového kamene tl 250 mm do lože C 25/30 pl do 10 m2</t>
  </si>
  <si>
    <t>1318835293</t>
  </si>
  <si>
    <t>Dlažba svahu u mostních opěr z upraveného lomového žulového kamene s vyspárováním maltou MC 25, šíře spáry 15 mm do betonového lože C 25/30 tloušťky 250 mm, plochy do 10 m2</t>
  </si>
  <si>
    <t>https://podminky.urs.cz/item/CS_URS_2023_01/465513256</t>
  </si>
  <si>
    <t>odláždění vyústění, koryta a propustku</t>
  </si>
  <si>
    <t>1,9*1,5+0,75*1,4+4,9*2,0</t>
  </si>
  <si>
    <t>49</t>
  </si>
  <si>
    <t>584121109</t>
  </si>
  <si>
    <t>Osazení silničních dílců z ŽB do lože z kameniva těženého tl 40 mm plochy do 50 m2</t>
  </si>
  <si>
    <t>1321948025</t>
  </si>
  <si>
    <t>Osazení silničních dílců ze železového betonu s podkladem z kameniva těženého do tl. 40 mm jakéhokoliv druhu a velikosti, na plochu jednotlivě přes 15 do 50 m2</t>
  </si>
  <si>
    <t>https://podminky.urs.cz/item/CS_URS_2023_01/584121109</t>
  </si>
  <si>
    <t>zpevněná plocha pro zapatkování jeřábu</t>
  </si>
  <si>
    <t>50</t>
  </si>
  <si>
    <t>113106192</t>
  </si>
  <si>
    <t>Rozebrání vozovek ze silničních dílců se spárami zalitými cementovou maltou strojně pl do 50 m2</t>
  </si>
  <si>
    <t>-311494572</t>
  </si>
  <si>
    <t>Rozebrání dílců vozovek a ploch s přemístěním hmot na skládku na vzdálenost do 3 m nebo s naložením na dopravní prostředek, ze silničních dílců jakýchkoliv rozměrů, s ložem z kameniva nebo živice strojně plochy jednotlivě do 50 m2 se spárami zalitými cementovou maltou</t>
  </si>
  <si>
    <t>https://podminky.urs.cz/item/CS_URS_2023_01/113106192</t>
  </si>
  <si>
    <t>51</t>
  </si>
  <si>
    <t>59381006</t>
  </si>
  <si>
    <t>panel silniční 3,00x1,00x0,215m</t>
  </si>
  <si>
    <t>-1727478581</t>
  </si>
  <si>
    <t>52</t>
  </si>
  <si>
    <t>564201111</t>
  </si>
  <si>
    <t>Podklad nebo podsyp ze štěrkopísku ŠP plochy přes 100 m2 tl 40 mm</t>
  </si>
  <si>
    <t>310409770</t>
  </si>
  <si>
    <t>Podklad nebo podsyp ze štěrkopísku ŠP s rozprostřením, vlhčením a zhutněním plochy přes 100 m2, po zhutnění tl. 40 mm</t>
  </si>
  <si>
    <t>https://podminky.urs.cz/item/CS_URS_2023_01/564201111</t>
  </si>
  <si>
    <t>53</t>
  </si>
  <si>
    <t>113107111</t>
  </si>
  <si>
    <t>Odstranění podkladu z kameniva těženého tl do 100 mm ručně</t>
  </si>
  <si>
    <t>1662688223</t>
  </si>
  <si>
    <t>Odstranění podkladů nebo krytů ručně s přemístěním hmot na skládku na vzdálenost do 3 m nebo s naložením na dopravní prostředek z kameniva těženého, o tl. vrstvy do 100 mm</t>
  </si>
  <si>
    <t>https://podminky.urs.cz/item/CS_URS_2023_01/113107111</t>
  </si>
  <si>
    <t>Úpravy povrchů, podlahy a osazování výplní</t>
  </si>
  <si>
    <t>54</t>
  </si>
  <si>
    <t>628613232</t>
  </si>
  <si>
    <t>Protikorozní ochrana OK mostu II. tř.- základní a podkladní epoxidový, vrchní PU nátěr s metalizací</t>
  </si>
  <si>
    <t>1211342981</t>
  </si>
  <si>
    <t>Protikorozní ochrana ocelových mostních konstrukcí včetně otryskání povrchu základní a podkladní epoxidový a vrchní polyuretanový nátěr s metalizací II. třídy</t>
  </si>
  <si>
    <t>https://podminky.urs.cz/item/CS_URS_2023_01/628613232</t>
  </si>
  <si>
    <t>rám</t>
  </si>
  <si>
    <t>0,194*4,4</t>
  </si>
  <si>
    <t>mříž</t>
  </si>
  <si>
    <t>2*1,05</t>
  </si>
  <si>
    <t>55</t>
  </si>
  <si>
    <t>24629068</t>
  </si>
  <si>
    <t>hmota nátěrová epoxidová základní antikorozní na ocelové konstrukce RAL 7035</t>
  </si>
  <si>
    <t>1480287449</t>
  </si>
  <si>
    <t>2,954*0,28 'Přepočtené koeficientem množství</t>
  </si>
  <si>
    <t>56</t>
  </si>
  <si>
    <t>24613582</t>
  </si>
  <si>
    <t>hmota nátěrová PUR krycí (email) na kovy</t>
  </si>
  <si>
    <t>-744548926</t>
  </si>
  <si>
    <t>2,954*0,12 'Přepočtené koeficientem množství</t>
  </si>
  <si>
    <t>57</t>
  </si>
  <si>
    <t>15625102</t>
  </si>
  <si>
    <t>drát metalizační ZnAl D 3mm</t>
  </si>
  <si>
    <t>-355690395</t>
  </si>
  <si>
    <t>2,954*1,517 'Přepočtené koeficientem množství</t>
  </si>
  <si>
    <t>Trubní vedení</t>
  </si>
  <si>
    <t>58</t>
  </si>
  <si>
    <t>899202112</t>
  </si>
  <si>
    <t>Osazení mříží litinových včetně rámů a košů na bahno pro třídu zatížení A15</t>
  </si>
  <si>
    <t>-1882572577</t>
  </si>
  <si>
    <t>https://podminky.urs.cz/item/CS_URS_2023_01/899202112</t>
  </si>
  <si>
    <t>59</t>
  </si>
  <si>
    <t>63126003</t>
  </si>
  <si>
    <t>rošt kompozitní pochůzný litý 44x44/50mm A15</t>
  </si>
  <si>
    <t>390026162</t>
  </si>
  <si>
    <t>0,7*1,5</t>
  </si>
  <si>
    <t>60</t>
  </si>
  <si>
    <t>13011064</t>
  </si>
  <si>
    <t>úhelník ocelový rovnostranný jakost S235JR (11 375) 50x50x4mm</t>
  </si>
  <si>
    <t>1749326204</t>
  </si>
  <si>
    <t>2*(0,7+1,5)"DL"*3,056"kg/m"</t>
  </si>
  <si>
    <t>13,446*0,001 'Přepočtené koeficientem množství</t>
  </si>
  <si>
    <t>61</t>
  </si>
  <si>
    <t>899501221</t>
  </si>
  <si>
    <t>Stupadla do šachet ocelová s PE povlakem vidlicová pro přímé zabudování do hmoždinek</t>
  </si>
  <si>
    <t>-1923741516</t>
  </si>
  <si>
    <t>Stupadla do šachet a drobných objektů ocelová s PE povlakem vidlicová pro přímé zabudování do hmoždinek</t>
  </si>
  <si>
    <t>https://podminky.urs.cz/item/CS_URS_2023_01/899501221</t>
  </si>
  <si>
    <t>62</t>
  </si>
  <si>
    <t>55243806</t>
  </si>
  <si>
    <t>stupadlo ocelové s PE povlakem forma A - P162mm</t>
  </si>
  <si>
    <t>-1508752825</t>
  </si>
  <si>
    <t>63</t>
  </si>
  <si>
    <t>55243832</t>
  </si>
  <si>
    <t>hmoždinka pro jednořadová šachtová stupadla levá</t>
  </si>
  <si>
    <t>CS ÚRS 2021 02</t>
  </si>
  <si>
    <t>-1437132990</t>
  </si>
  <si>
    <t>64</t>
  </si>
  <si>
    <t>55243834</t>
  </si>
  <si>
    <t>hmoždinka pro jednořadová šachtová stupadla pravá</t>
  </si>
  <si>
    <t>1554780178</t>
  </si>
  <si>
    <t>Ostatní konstrukce a práce, bourání</t>
  </si>
  <si>
    <t>65</t>
  </si>
  <si>
    <t>9111221R</t>
  </si>
  <si>
    <t>Výroba ocelového rámu pro osazení mříže do 50 kg při opravách mostů</t>
  </si>
  <si>
    <t>1460944086</t>
  </si>
  <si>
    <t>66</t>
  </si>
  <si>
    <t>931994142</t>
  </si>
  <si>
    <t>Těsnění dilatační spáry betonové konstrukce polyuretanovým tmelem do pl 4,0 cm2</t>
  </si>
  <si>
    <t>1055141527</t>
  </si>
  <si>
    <t>Těsnění spáry betonové konstrukce pásy, profily, tmely tmelem polyuretanovým spáry dilatační do 4,0 cm2</t>
  </si>
  <si>
    <t>https://podminky.urs.cz/item/CS_URS_2023_01/931994142</t>
  </si>
  <si>
    <t>mezi troubami na vnitřním obvodu</t>
  </si>
  <si>
    <t>3*2*(1,4+1)</t>
  </si>
  <si>
    <t>67</t>
  </si>
  <si>
    <t>936942211</t>
  </si>
  <si>
    <t>Zhotovení tabulky s letopočtem opravy mostu vložením šablony do bednění</t>
  </si>
  <si>
    <t>1845843205</t>
  </si>
  <si>
    <t>Zhotovení tabulky s letopočtem opravy nebo větší údržby vložením šablony do bednění</t>
  </si>
  <si>
    <t>https://podminky.urs.cz/item/CS_URS_2023_01/936942211</t>
  </si>
  <si>
    <t>68</t>
  </si>
  <si>
    <t>938121111</t>
  </si>
  <si>
    <t>Odstranění náletových křovin, dřevin a travnatého porostu ve výškách v okolí říms a křídel</t>
  </si>
  <si>
    <t>-1672783961</t>
  </si>
  <si>
    <t>Odstraňování náletových křovin, dřevin a travnatého porostu ve výškách v okolí mostních říms a křídel</t>
  </si>
  <si>
    <t>https://podminky.urs.cz/item/CS_URS_2023_01/938121111</t>
  </si>
  <si>
    <t>2*8+5,5*4</t>
  </si>
  <si>
    <t>69</t>
  </si>
  <si>
    <t>963041211</t>
  </si>
  <si>
    <t>Bourání mostní nosné konstrukce z betonu prostého</t>
  </si>
  <si>
    <t>1767535909</t>
  </si>
  <si>
    <t>Bourání mostních konstrukcí nosných konstrukcí z prostého betonu</t>
  </si>
  <si>
    <t>https://podminky.urs.cz/item/CS_URS_2023_01/963041211</t>
  </si>
  <si>
    <t>staré konstrukce propustku</t>
  </si>
  <si>
    <t>0,9*1,2*6,9</t>
  </si>
  <si>
    <t>70</t>
  </si>
  <si>
    <t>927211111</t>
  </si>
  <si>
    <t>Příkop z tvárnic odvodňovacích pro povrchové odvodnění</t>
  </si>
  <si>
    <t>1094641513</t>
  </si>
  <si>
    <t>Odvodňovací železniční povrchové zařízení příkop zpevněný z tvárnic příkopových prefabrikovaných odvodňovacích</t>
  </si>
  <si>
    <t>https://podminky.urs.cz/item/CS_URS_2023_01/927211111</t>
  </si>
  <si>
    <t>2*1,8</t>
  </si>
  <si>
    <t>71</t>
  </si>
  <si>
    <t>59227052</t>
  </si>
  <si>
    <t>žlábek meliorační betonový 300x670x180mm</t>
  </si>
  <si>
    <t>-710931864</t>
  </si>
  <si>
    <t>72</t>
  </si>
  <si>
    <t>985331215</t>
  </si>
  <si>
    <t>Dodatečné vlepování betonářské výztuže D 16 mm do chemické malty včetně vyvrtání otvoru</t>
  </si>
  <si>
    <t>-1700595514</t>
  </si>
  <si>
    <t>Dodatečné vlepování betonářské výztuže včetně vyvrtání a vyčištění otvoru chemickou maltou průměr výztuže 16 mm</t>
  </si>
  <si>
    <t>https://podminky.urs.cz/item/CS_URS_2023_01/985331215</t>
  </si>
  <si>
    <t>kotvení říms do prefabrikátu</t>
  </si>
  <si>
    <t>20% navíc na dodávku výztuže</t>
  </si>
  <si>
    <t>(2*3+11+6)*0,2</t>
  </si>
  <si>
    <t>4,6*1,2 'Přepočtené koeficientem množství</t>
  </si>
  <si>
    <t>997</t>
  </si>
  <si>
    <t>Přesun sutě</t>
  </si>
  <si>
    <t>73</t>
  </si>
  <si>
    <t>997013501</t>
  </si>
  <si>
    <t>Odvoz suti a vybouraných hmot na skládku nebo meziskládku do 1 km se složením</t>
  </si>
  <si>
    <t>-869630917</t>
  </si>
  <si>
    <t>Odvoz suti a vybouraných hmot na skládku nebo meziskládku se složením, na vzdálenost do 1 km</t>
  </si>
  <si>
    <t>https://podminky.urs.cz/item/CS_URS_2023_01/997013501</t>
  </si>
  <si>
    <t>74</t>
  </si>
  <si>
    <t>997013509</t>
  </si>
  <si>
    <t>Příplatek k odvozu suti a vybouraných hmot na skládku ZKD 1 km přes 1 km</t>
  </si>
  <si>
    <t>1815675965</t>
  </si>
  <si>
    <t>Odvoz suti a vybouraných hmot na skládku nebo meziskládku se složením, na vzdálenost Příplatek k ceně za každý další i započatý 1 km přes 1 km</t>
  </si>
  <si>
    <t>https://podminky.urs.cz/item/CS_URS_2023_01/997013509</t>
  </si>
  <si>
    <t>29,408*5 'Přepočtené koeficientem množství</t>
  </si>
  <si>
    <t>75</t>
  </si>
  <si>
    <t>997013601</t>
  </si>
  <si>
    <t>Poplatek za uložení na skládce (skládkovné) stavebního odpadu betonového kód odpadu 17 01 01</t>
  </si>
  <si>
    <t>314068884</t>
  </si>
  <si>
    <t>Poplatek za uložení stavebního odpadu na skládce (skládkovné) z prostého betonu zatříděného do Katalogu odpadů pod kódem 17 01 01</t>
  </si>
  <si>
    <t>https://podminky.urs.cz/item/CS_URS_2023_01/997013601</t>
  </si>
  <si>
    <t>76</t>
  </si>
  <si>
    <t>997013631</t>
  </si>
  <si>
    <t>Poplatek za uložení na skládce (skládkovné) stavebního odpadu směsného kód odpadu 17 09 04</t>
  </si>
  <si>
    <t>-1010589601</t>
  </si>
  <si>
    <t>Poplatek za uložení stavebního odpadu na skládce (skládkovné) směsného stavebního a demoličního zatříděného do Katalogu odpadů pod kódem 17 09 04</t>
  </si>
  <si>
    <t>https://podminky.urs.cz/item/CS_URS_2023_01/997013631</t>
  </si>
  <si>
    <t>staré KL, 2,0t/m3</t>
  </si>
  <si>
    <t>9*5,7367*2,0</t>
  </si>
  <si>
    <t>77</t>
  </si>
  <si>
    <t>997013841</t>
  </si>
  <si>
    <t>Poplatek za uložení na skládce (skládkovné) odpadu po otryskávání bez obsahu nebezpečných látek kód odpadu 12 01 17</t>
  </si>
  <si>
    <t>-2068528923</t>
  </si>
  <si>
    <t>Poplatek za uložení stavebního odpadu na skládce (skládkovné) odpadního materiálu po otryskávání bez obsahu nebezpečných látek zatříděného do Katalogu odpadů pod kódem 12 01 17</t>
  </si>
  <si>
    <t>https://podminky.urs.cz/item/CS_URS_2023_01/997013841</t>
  </si>
  <si>
    <t>odpad PKO</t>
  </si>
  <si>
    <t>0,269</t>
  </si>
  <si>
    <t>78</t>
  </si>
  <si>
    <t>997211612</t>
  </si>
  <si>
    <t>Nakládání vybouraných hmot na dopravní prostředky pro vodorovnou dopravu</t>
  </si>
  <si>
    <t>-328794903</t>
  </si>
  <si>
    <t>Nakládání suti nebo vybouraných hmot na dopravní prostředky pro vodorovnou dopravu vybouraných hmot</t>
  </si>
  <si>
    <t>https://podminky.urs.cz/item/CS_URS_2023_01/997211612</t>
  </si>
  <si>
    <t>998</t>
  </si>
  <si>
    <t>Přesun hmot</t>
  </si>
  <si>
    <t>79</t>
  </si>
  <si>
    <t>998212111</t>
  </si>
  <si>
    <t>Přesun hmot pro mosty zděné, monolitické betonové nebo ocelové v do 20 m</t>
  </si>
  <si>
    <t>947125991</t>
  </si>
  <si>
    <t>Přesun hmot pro mosty zděné, betonové monolitické, spřažené ocelobetonové nebo kovové vodorovná dopravní vzdálenost do 100 m výška mostu do 20 m</t>
  </si>
  <si>
    <t>https://podminky.urs.cz/item/CS_URS_2023_01/998212111</t>
  </si>
  <si>
    <t>80</t>
  </si>
  <si>
    <t>998212195</t>
  </si>
  <si>
    <t>Příplatek k přesunu hmot pro mosty zděné nebo monolitické za zvětšený přesun do 5000 m</t>
  </si>
  <si>
    <t>-1920011330</t>
  </si>
  <si>
    <t>Přesun hmot pro mosty zděné, betonové monolitické, spřažené ocelobetonové nebo kovové Příplatek k cenám za zvětšený přesun přes přes vymezenou největší dopravní vzdálenost do 5000 m</t>
  </si>
  <si>
    <t>https://podminky.urs.cz/item/CS_URS_2023_01/998212195</t>
  </si>
  <si>
    <t>81</t>
  </si>
  <si>
    <t>998212199</t>
  </si>
  <si>
    <t>Příplatek k přesunu hmot pro mosty zděné nebo monolitické za zvětšený přesun ZKD 5000 m</t>
  </si>
  <si>
    <t>2070806483</t>
  </si>
  <si>
    <t>Přesun hmot pro mosty zděné, betonové monolitické, spřažené ocelobetonové nebo kovové Příplatek k cenám za zvětšený přesun přes přes vymezenou největší dopravní vzdálenost za každých dalších i započatých 5000 m</t>
  </si>
  <si>
    <t>https://podminky.urs.cz/item/CS_URS_2023_01/998212199</t>
  </si>
  <si>
    <t>241,253*2 'Přepočtené koeficientem množství</t>
  </si>
  <si>
    <t>PSV</t>
  </si>
  <si>
    <t>Práce a dodávky PSV</t>
  </si>
  <si>
    <t>711</t>
  </si>
  <si>
    <t>Izolace proti vodě, vlhkosti a plynům</t>
  </si>
  <si>
    <t>82</t>
  </si>
  <si>
    <t>711112001</t>
  </si>
  <si>
    <t>Provedení izolace proti zemní vlhkosti svislé za studena nátěrem penetračním</t>
  </si>
  <si>
    <t>-2041692104</t>
  </si>
  <si>
    <t>Provedení izolace proti zemní vlhkosti natěradly a tmely za studena na ploše svislé S nátěrem penetračním</t>
  </si>
  <si>
    <t>https://podminky.urs.cz/item/CS_URS_2023_01/711112001</t>
  </si>
  <si>
    <t>na rubu prefabrikátů</t>
  </si>
  <si>
    <t>1,8*5,775+2*1,4*7,13</t>
  </si>
  <si>
    <t>na rubu šachty</t>
  </si>
  <si>
    <t>1,9*2,05+2*1,25*1,4</t>
  </si>
  <si>
    <t>83</t>
  </si>
  <si>
    <t>11163150</t>
  </si>
  <si>
    <t>lak penetrační asfaltový</t>
  </si>
  <si>
    <t>-1808415204</t>
  </si>
  <si>
    <t>Poznámka k položce:_x000d_
Spotřeba 0,3-0,4kg/m2</t>
  </si>
  <si>
    <t>37,754*0,00035 'Přepočtené koeficientem množství</t>
  </si>
  <si>
    <t>84</t>
  </si>
  <si>
    <t>711112002</t>
  </si>
  <si>
    <t>Provedení izolace proti zemní vlhkosti svislé za studena lakem asfaltovým</t>
  </si>
  <si>
    <t>-1223469258</t>
  </si>
  <si>
    <t>Provedení izolace proti zemní vlhkosti natěradly a tmely za studena na ploše svislé S nátěrem lakem asfaltovým</t>
  </si>
  <si>
    <t>https://podminky.urs.cz/item/CS_URS_2023_01/711112002</t>
  </si>
  <si>
    <t>85</t>
  </si>
  <si>
    <t>11163152</t>
  </si>
  <si>
    <t>lak hydroizolační asfaltový</t>
  </si>
  <si>
    <t>390199419</t>
  </si>
  <si>
    <t>Poznámka k položce:_x000d_
Spotřeba: 0,3-0,5 kg/m2</t>
  </si>
  <si>
    <t>37,754*0,00045 'Přepočtené koeficientem množství</t>
  </si>
  <si>
    <t>86</t>
  </si>
  <si>
    <t>213141111</t>
  </si>
  <si>
    <t>Zřízení vrstvy z geotextilie v rovině nebo ve sklonu do 1:5 š do 3 m</t>
  </si>
  <si>
    <t>1889921214</t>
  </si>
  <si>
    <t>Zřízení vrstvy z geotextilie filtrační, separační, odvodňovací, ochranné, výztužné nebo protierozní v rovině nebo ve sklonu do 1:5, šířky do 3 m</t>
  </si>
  <si>
    <t>https://podminky.urs.cz/item/CS_URS_2023_01/213141111</t>
  </si>
  <si>
    <t>87</t>
  </si>
  <si>
    <t>69311083</t>
  </si>
  <si>
    <t>geotextilie netkaná separační, ochranná, filtrační, drenážní PP 600g/m2</t>
  </si>
  <si>
    <t>-121692244</t>
  </si>
  <si>
    <t>37,754*1,2 'Přepočtené koeficientem množství</t>
  </si>
  <si>
    <t>88</t>
  </si>
  <si>
    <t>998711101</t>
  </si>
  <si>
    <t>Přesun hmot tonážní pro izolace proti vodě, vlhkosti a plynům v objektech v do 6 m</t>
  </si>
  <si>
    <t>1852325853</t>
  </si>
  <si>
    <t>Přesun hmot pro izolace proti vodě, vlhkosti a plynům stanovený z hmotnosti přesunovaného materiálu vodorovná dopravní vzdálenost do 50 m v objektech výšky do 6 m</t>
  </si>
  <si>
    <t>https://podminky.urs.cz/item/CS_URS_2023_01/998711101</t>
  </si>
  <si>
    <t xml:space="preserve">    VRN1 - Průzkumné, geodetické a projektové práce</t>
  </si>
  <si>
    <t>VRN1</t>
  </si>
  <si>
    <t>Průzkumné, geodetické a projektové práce</t>
  </si>
  <si>
    <t>012203000</t>
  </si>
  <si>
    <t>Geodetické práce při provádění stavby</t>
  </si>
  <si>
    <t>1024</t>
  </si>
  <si>
    <t>1428917616</t>
  </si>
  <si>
    <t>https://podminky.urs.cz/item/CS_URS_2023_01/012203000</t>
  </si>
  <si>
    <t>012303000</t>
  </si>
  <si>
    <t>Geodetické práce po výstavbě</t>
  </si>
  <si>
    <t>2069824136</t>
  </si>
  <si>
    <t>https://podminky.urs.cz/item/CS_URS_2023_01/012303000</t>
  </si>
  <si>
    <t>013254000</t>
  </si>
  <si>
    <t>Dokumentace skutečného provedení stavby</t>
  </si>
  <si>
    <t>-1470619359</t>
  </si>
  <si>
    <t>https://podminky.urs.cz/item/CS_URS_2023_01/013254000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</si>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</sst>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40" fillId="0" borderId="0" xfId="0" applyFont="1" applyAlignment="1" applyProtection="1">
      <alignment horizontal="left" vertical="center"/>
    </xf>
    <xf numFmtId="0" fontId="41" fillId="0" borderId="0" xfId="1" applyFont="1" applyAlignment="1" applyProtection="1">
      <alignment vertical="center" wrapText="1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5001105" TargetMode="External" /><Relationship Id="rId2" Type="http://schemas.openxmlformats.org/officeDocument/2006/relationships/hyperlink" Target="https://podminky.urs.cz/item/CS_URS_2023_01/115101201" TargetMode="External" /><Relationship Id="rId3" Type="http://schemas.openxmlformats.org/officeDocument/2006/relationships/hyperlink" Target="https://podminky.urs.cz/item/CS_URS_2023_01/115101301" TargetMode="External" /><Relationship Id="rId4" Type="http://schemas.openxmlformats.org/officeDocument/2006/relationships/hyperlink" Target="https://podminky.urs.cz/item/CS_URS_2023_01/121151103" TargetMode="External" /><Relationship Id="rId5" Type="http://schemas.openxmlformats.org/officeDocument/2006/relationships/hyperlink" Target="https://podminky.urs.cz/item/CS_URS_2023_01/129253101" TargetMode="External" /><Relationship Id="rId6" Type="http://schemas.openxmlformats.org/officeDocument/2006/relationships/hyperlink" Target="https://podminky.urs.cz/item/CS_URS_2023_01/131351103" TargetMode="External" /><Relationship Id="rId7" Type="http://schemas.openxmlformats.org/officeDocument/2006/relationships/hyperlink" Target="https://podminky.urs.cz/item/CS_URS_2023_01/151711111" TargetMode="External" /><Relationship Id="rId8" Type="http://schemas.openxmlformats.org/officeDocument/2006/relationships/hyperlink" Target="https://podminky.urs.cz/item/CS_URS_2023_01/151711131" TargetMode="External" /><Relationship Id="rId9" Type="http://schemas.openxmlformats.org/officeDocument/2006/relationships/hyperlink" Target="https://podminky.urs.cz/item/CS_URS_2023_01/151721111" TargetMode="External" /><Relationship Id="rId10" Type="http://schemas.openxmlformats.org/officeDocument/2006/relationships/hyperlink" Target="https://podminky.urs.cz/item/CS_URS_2023_01/162251122" TargetMode="External" /><Relationship Id="rId11" Type="http://schemas.openxmlformats.org/officeDocument/2006/relationships/hyperlink" Target="https://podminky.urs.cz/item/CS_URS_2023_01/162751137" TargetMode="External" /><Relationship Id="rId12" Type="http://schemas.openxmlformats.org/officeDocument/2006/relationships/hyperlink" Target="https://podminky.urs.cz/item/CS_URS_2023_01/162751139" TargetMode="External" /><Relationship Id="rId13" Type="http://schemas.openxmlformats.org/officeDocument/2006/relationships/hyperlink" Target="https://podminky.urs.cz/item/CS_URS_2023_01/167151102" TargetMode="External" /><Relationship Id="rId14" Type="http://schemas.openxmlformats.org/officeDocument/2006/relationships/hyperlink" Target="https://podminky.urs.cz/item/CS_URS_2023_01/171151101" TargetMode="External" /><Relationship Id="rId15" Type="http://schemas.openxmlformats.org/officeDocument/2006/relationships/hyperlink" Target="https://podminky.urs.cz/item/CS_URS_2023_01/171153101" TargetMode="External" /><Relationship Id="rId16" Type="http://schemas.openxmlformats.org/officeDocument/2006/relationships/hyperlink" Target="https://podminky.urs.cz/item/CS_URS_2023_01/171201221" TargetMode="External" /><Relationship Id="rId17" Type="http://schemas.openxmlformats.org/officeDocument/2006/relationships/hyperlink" Target="https://podminky.urs.cz/item/CS_URS_2023_01/175151201" TargetMode="External" /><Relationship Id="rId18" Type="http://schemas.openxmlformats.org/officeDocument/2006/relationships/hyperlink" Target="https://podminky.urs.cz/item/CS_URS_2023_01/181411123" TargetMode="External" /><Relationship Id="rId19" Type="http://schemas.openxmlformats.org/officeDocument/2006/relationships/hyperlink" Target="https://podminky.urs.cz/item/CS_URS_2023_01/182351023" TargetMode="External" /><Relationship Id="rId20" Type="http://schemas.openxmlformats.org/officeDocument/2006/relationships/hyperlink" Target="https://podminky.urs.cz/item/CS_URS_2023_01/226211112" TargetMode="External" /><Relationship Id="rId21" Type="http://schemas.openxmlformats.org/officeDocument/2006/relationships/hyperlink" Target="https://podminky.urs.cz/item/CS_URS_2023_01/273321117" TargetMode="External" /><Relationship Id="rId22" Type="http://schemas.openxmlformats.org/officeDocument/2006/relationships/hyperlink" Target="https://podminky.urs.cz/item/CS_URS_2023_01/273321191" TargetMode="External" /><Relationship Id="rId23" Type="http://schemas.openxmlformats.org/officeDocument/2006/relationships/hyperlink" Target="https://podminky.urs.cz/item/CS_URS_2023_01/274311127" TargetMode="External" /><Relationship Id="rId24" Type="http://schemas.openxmlformats.org/officeDocument/2006/relationships/hyperlink" Target="https://podminky.urs.cz/item/CS_URS_2023_01/274311191" TargetMode="External" /><Relationship Id="rId25" Type="http://schemas.openxmlformats.org/officeDocument/2006/relationships/hyperlink" Target="https://podminky.urs.cz/item/CS_URS_2023_01/274354111" TargetMode="External" /><Relationship Id="rId26" Type="http://schemas.openxmlformats.org/officeDocument/2006/relationships/hyperlink" Target="https://podminky.urs.cz/item/CS_URS_2023_01/274354211" TargetMode="External" /><Relationship Id="rId27" Type="http://schemas.openxmlformats.org/officeDocument/2006/relationships/hyperlink" Target="https://podminky.urs.cz/item/CS_URS_2023_01/317321118" TargetMode="External" /><Relationship Id="rId28" Type="http://schemas.openxmlformats.org/officeDocument/2006/relationships/hyperlink" Target="https://podminky.urs.cz/item/CS_URS_2023_01/317321191" TargetMode="External" /><Relationship Id="rId29" Type="http://schemas.openxmlformats.org/officeDocument/2006/relationships/hyperlink" Target="https://podminky.urs.cz/item/CS_URS_2023_01/317353121" TargetMode="External" /><Relationship Id="rId30" Type="http://schemas.openxmlformats.org/officeDocument/2006/relationships/hyperlink" Target="https://podminky.urs.cz/item/CS_URS_2023_01/317353221" TargetMode="External" /><Relationship Id="rId31" Type="http://schemas.openxmlformats.org/officeDocument/2006/relationships/hyperlink" Target="https://podminky.urs.cz/item/CS_URS_2023_01/317361116" TargetMode="External" /><Relationship Id="rId32" Type="http://schemas.openxmlformats.org/officeDocument/2006/relationships/hyperlink" Target="https://podminky.urs.cz/item/CS_URS_2023_01/389122211" TargetMode="External" /><Relationship Id="rId33" Type="http://schemas.openxmlformats.org/officeDocument/2006/relationships/hyperlink" Target="https://podminky.urs.cz/item/CS_URS_2023_01/389122212" TargetMode="External" /><Relationship Id="rId34" Type="http://schemas.openxmlformats.org/officeDocument/2006/relationships/hyperlink" Target="https://podminky.urs.cz/item/CS_URS_2023_01/334352111" TargetMode="External" /><Relationship Id="rId35" Type="http://schemas.openxmlformats.org/officeDocument/2006/relationships/hyperlink" Target="https://podminky.urs.cz/item/CS_URS_2023_01/334352211" TargetMode="External" /><Relationship Id="rId36" Type="http://schemas.openxmlformats.org/officeDocument/2006/relationships/hyperlink" Target="https://podminky.urs.cz/item/CS_URS_2023_01/334361226" TargetMode="External" /><Relationship Id="rId37" Type="http://schemas.openxmlformats.org/officeDocument/2006/relationships/hyperlink" Target="https://podminky.urs.cz/item/CS_URS_2023_01/421321127" TargetMode="External" /><Relationship Id="rId38" Type="http://schemas.openxmlformats.org/officeDocument/2006/relationships/hyperlink" Target="https://podminky.urs.cz/item/CS_URS_2023_01/421321192" TargetMode="External" /><Relationship Id="rId39" Type="http://schemas.openxmlformats.org/officeDocument/2006/relationships/hyperlink" Target="https://podminky.urs.cz/item/CS_URS_2023_01/273361412" TargetMode="External" /><Relationship Id="rId40" Type="http://schemas.openxmlformats.org/officeDocument/2006/relationships/hyperlink" Target="https://podminky.urs.cz/item/CS_URS_2023_01/451315115" TargetMode="External" /><Relationship Id="rId41" Type="http://schemas.openxmlformats.org/officeDocument/2006/relationships/hyperlink" Target="https://podminky.urs.cz/item/CS_URS_2023_01/462511111" TargetMode="External" /><Relationship Id="rId42" Type="http://schemas.openxmlformats.org/officeDocument/2006/relationships/hyperlink" Target="https://podminky.urs.cz/item/CS_URS_2023_01/465513256" TargetMode="External" /><Relationship Id="rId43" Type="http://schemas.openxmlformats.org/officeDocument/2006/relationships/hyperlink" Target="https://podminky.urs.cz/item/CS_URS_2023_01/584121109" TargetMode="External" /><Relationship Id="rId44" Type="http://schemas.openxmlformats.org/officeDocument/2006/relationships/hyperlink" Target="https://podminky.urs.cz/item/CS_URS_2023_01/113106192" TargetMode="External" /><Relationship Id="rId45" Type="http://schemas.openxmlformats.org/officeDocument/2006/relationships/hyperlink" Target="https://podminky.urs.cz/item/CS_URS_2023_01/564201111" TargetMode="External" /><Relationship Id="rId46" Type="http://schemas.openxmlformats.org/officeDocument/2006/relationships/hyperlink" Target="https://podminky.urs.cz/item/CS_URS_2023_01/113107111" TargetMode="External" /><Relationship Id="rId47" Type="http://schemas.openxmlformats.org/officeDocument/2006/relationships/hyperlink" Target="https://podminky.urs.cz/item/CS_URS_2023_01/628613232" TargetMode="External" /><Relationship Id="rId48" Type="http://schemas.openxmlformats.org/officeDocument/2006/relationships/hyperlink" Target="https://podminky.urs.cz/item/CS_URS_2023_01/899202112" TargetMode="External" /><Relationship Id="rId49" Type="http://schemas.openxmlformats.org/officeDocument/2006/relationships/hyperlink" Target="https://podminky.urs.cz/item/CS_URS_2023_01/899501221" TargetMode="External" /><Relationship Id="rId50" Type="http://schemas.openxmlformats.org/officeDocument/2006/relationships/hyperlink" Target="https://podminky.urs.cz/item/CS_URS_2023_01/931994142" TargetMode="External" /><Relationship Id="rId51" Type="http://schemas.openxmlformats.org/officeDocument/2006/relationships/hyperlink" Target="https://podminky.urs.cz/item/CS_URS_2023_01/936942211" TargetMode="External" /><Relationship Id="rId52" Type="http://schemas.openxmlformats.org/officeDocument/2006/relationships/hyperlink" Target="https://podminky.urs.cz/item/CS_URS_2023_01/938121111" TargetMode="External" /><Relationship Id="rId53" Type="http://schemas.openxmlformats.org/officeDocument/2006/relationships/hyperlink" Target="https://podminky.urs.cz/item/CS_URS_2023_01/963041211" TargetMode="External" /><Relationship Id="rId54" Type="http://schemas.openxmlformats.org/officeDocument/2006/relationships/hyperlink" Target="https://podminky.urs.cz/item/CS_URS_2023_01/927211111" TargetMode="External" /><Relationship Id="rId55" Type="http://schemas.openxmlformats.org/officeDocument/2006/relationships/hyperlink" Target="https://podminky.urs.cz/item/CS_URS_2023_01/985331215" TargetMode="External" /><Relationship Id="rId56" Type="http://schemas.openxmlformats.org/officeDocument/2006/relationships/hyperlink" Target="https://podminky.urs.cz/item/CS_URS_2023_01/997013501" TargetMode="External" /><Relationship Id="rId57" Type="http://schemas.openxmlformats.org/officeDocument/2006/relationships/hyperlink" Target="https://podminky.urs.cz/item/CS_URS_2023_01/997013509" TargetMode="External" /><Relationship Id="rId58" Type="http://schemas.openxmlformats.org/officeDocument/2006/relationships/hyperlink" Target="https://podminky.urs.cz/item/CS_URS_2023_01/997013601" TargetMode="External" /><Relationship Id="rId59" Type="http://schemas.openxmlformats.org/officeDocument/2006/relationships/hyperlink" Target="https://podminky.urs.cz/item/CS_URS_2023_01/997013631" TargetMode="External" /><Relationship Id="rId60" Type="http://schemas.openxmlformats.org/officeDocument/2006/relationships/hyperlink" Target="https://podminky.urs.cz/item/CS_URS_2023_01/997013841" TargetMode="External" /><Relationship Id="rId61" Type="http://schemas.openxmlformats.org/officeDocument/2006/relationships/hyperlink" Target="https://podminky.urs.cz/item/CS_URS_2023_01/997211612" TargetMode="External" /><Relationship Id="rId62" Type="http://schemas.openxmlformats.org/officeDocument/2006/relationships/hyperlink" Target="https://podminky.urs.cz/item/CS_URS_2023_01/998212111" TargetMode="External" /><Relationship Id="rId63" Type="http://schemas.openxmlformats.org/officeDocument/2006/relationships/hyperlink" Target="https://podminky.urs.cz/item/CS_URS_2023_01/998212195" TargetMode="External" /><Relationship Id="rId64" Type="http://schemas.openxmlformats.org/officeDocument/2006/relationships/hyperlink" Target="https://podminky.urs.cz/item/CS_URS_2023_01/998212199" TargetMode="External" /><Relationship Id="rId65" Type="http://schemas.openxmlformats.org/officeDocument/2006/relationships/hyperlink" Target="https://podminky.urs.cz/item/CS_URS_2023_01/711112001" TargetMode="External" /><Relationship Id="rId66" Type="http://schemas.openxmlformats.org/officeDocument/2006/relationships/hyperlink" Target="https://podminky.urs.cz/item/CS_URS_2023_01/711112002" TargetMode="External" /><Relationship Id="rId67" Type="http://schemas.openxmlformats.org/officeDocument/2006/relationships/hyperlink" Target="https://podminky.urs.cz/item/CS_URS_2023_01/213141111" TargetMode="External" /><Relationship Id="rId68" Type="http://schemas.openxmlformats.org/officeDocument/2006/relationships/hyperlink" Target="https://podminky.urs.cz/item/CS_URS_2023_01/998711101" TargetMode="External" /><Relationship Id="rId6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2203000" TargetMode="External" /><Relationship Id="rId2" Type="http://schemas.openxmlformats.org/officeDocument/2006/relationships/hyperlink" Target="https://podminky.urs.cz/item/CS_URS_2023_01/012303000" TargetMode="External" /><Relationship Id="rId3" Type="http://schemas.openxmlformats.org/officeDocument/2006/relationships/hyperlink" Target="https://podminky.urs.cz/item/CS_URS_2023_01/013254000" TargetMode="External" /><Relationship Id="rId4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36</v>
      </c>
      <c r="AO17" s="23"/>
      <c r="AP17" s="23"/>
      <c r="AQ17" s="23"/>
      <c r="AR17" s="21"/>
      <c r="BE17" s="32"/>
      <c r="BS17" s="18" t="s">
        <v>37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34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36</v>
      </c>
      <c r="AO20" s="23"/>
      <c r="AP20" s="23"/>
      <c r="AQ20" s="23"/>
      <c r="AR20" s="21"/>
      <c r="BE20" s="32"/>
      <c r="BS20" s="18" t="s">
        <v>37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59.25" customHeight="1">
      <c r="B23" s="22"/>
      <c r="C23" s="23"/>
      <c r="D23" s="23"/>
      <c r="E23" s="37" t="s">
        <v>40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41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42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43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44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45</v>
      </c>
      <c r="E29" s="48"/>
      <c r="F29" s="33" t="s">
        <v>46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47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48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49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50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51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52</v>
      </c>
      <c r="U35" s="55"/>
      <c r="V35" s="55"/>
      <c r="W35" s="55"/>
      <c r="X35" s="57" t="s">
        <v>53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54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J006-14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Oprava propustku v km 53,841 na trati Myjava - Veselí nad Moravou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Velká nad Veličkou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30. 9. 2021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25.6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Správa železnic, s. o.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>F-PROJEKT-DOPRAVNÍ STAVBY s. r. o.</v>
      </c>
      <c r="AN49" s="65"/>
      <c r="AO49" s="65"/>
      <c r="AP49" s="65"/>
      <c r="AQ49" s="41"/>
      <c r="AR49" s="45"/>
      <c r="AS49" s="75" t="s">
        <v>55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25.6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38</v>
      </c>
      <c r="AJ50" s="41"/>
      <c r="AK50" s="41"/>
      <c r="AL50" s="41"/>
      <c r="AM50" s="74" t="str">
        <f>IF(E20="","",E20)</f>
        <v>F-PROJEKT-DOPRAVNÍ STAVBY s. r. 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56</v>
      </c>
      <c r="D52" s="88"/>
      <c r="E52" s="88"/>
      <c r="F52" s="88"/>
      <c r="G52" s="88"/>
      <c r="H52" s="89"/>
      <c r="I52" s="90" t="s">
        <v>57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58</v>
      </c>
      <c r="AH52" s="88"/>
      <c r="AI52" s="88"/>
      <c r="AJ52" s="88"/>
      <c r="AK52" s="88"/>
      <c r="AL52" s="88"/>
      <c r="AM52" s="88"/>
      <c r="AN52" s="90" t="s">
        <v>59</v>
      </c>
      <c r="AO52" s="88"/>
      <c r="AP52" s="88"/>
      <c r="AQ52" s="92" t="s">
        <v>60</v>
      </c>
      <c r="AR52" s="45"/>
      <c r="AS52" s="93" t="s">
        <v>61</v>
      </c>
      <c r="AT52" s="94" t="s">
        <v>62</v>
      </c>
      <c r="AU52" s="94" t="s">
        <v>63</v>
      </c>
      <c r="AV52" s="94" t="s">
        <v>64</v>
      </c>
      <c r="AW52" s="94" t="s">
        <v>65</v>
      </c>
      <c r="AX52" s="94" t="s">
        <v>66</v>
      </c>
      <c r="AY52" s="94" t="s">
        <v>67</v>
      </c>
      <c r="AZ52" s="94" t="s">
        <v>68</v>
      </c>
      <c r="BA52" s="94" t="s">
        <v>69</v>
      </c>
      <c r="BB52" s="94" t="s">
        <v>70</v>
      </c>
      <c r="BC52" s="94" t="s">
        <v>71</v>
      </c>
      <c r="BD52" s="95" t="s">
        <v>72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73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ROUND(AG55+AG57+AG59+AG61,2)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ROUND(AS55+AS57+AS59+AS61,2)</f>
        <v>0</v>
      </c>
      <c r="AT54" s="107">
        <f>ROUND(SUM(AV54:AW54),2)</f>
        <v>0</v>
      </c>
      <c r="AU54" s="108">
        <f>ROUND(AU55+AU57+AU59+AU61,5)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ROUND(AZ55+AZ57+AZ59+AZ61,2)</f>
        <v>0</v>
      </c>
      <c r="BA54" s="107">
        <f>ROUND(BA55+BA57+BA59+BA61,2)</f>
        <v>0</v>
      </c>
      <c r="BB54" s="107">
        <f>ROUND(BB55+BB57+BB59+BB61,2)</f>
        <v>0</v>
      </c>
      <c r="BC54" s="107">
        <f>ROUND(BC55+BC57+BC59+BC61,2)</f>
        <v>0</v>
      </c>
      <c r="BD54" s="109">
        <f>ROUND(BD55+BD57+BD59+BD61,2)</f>
        <v>0</v>
      </c>
      <c r="BE54" s="6"/>
      <c r="BS54" s="110" t="s">
        <v>74</v>
      </c>
      <c r="BT54" s="110" t="s">
        <v>75</v>
      </c>
      <c r="BU54" s="111" t="s">
        <v>76</v>
      </c>
      <c r="BV54" s="110" t="s">
        <v>77</v>
      </c>
      <c r="BW54" s="110" t="s">
        <v>5</v>
      </c>
      <c r="BX54" s="110" t="s">
        <v>78</v>
      </c>
      <c r="CL54" s="110" t="s">
        <v>19</v>
      </c>
    </row>
    <row r="55" s="7" customFormat="1" ht="24.75" customHeight="1">
      <c r="A55" s="7"/>
      <c r="B55" s="112"/>
      <c r="C55" s="113"/>
      <c r="D55" s="114" t="s">
        <v>79</v>
      </c>
      <c r="E55" s="114"/>
      <c r="F55" s="114"/>
      <c r="G55" s="114"/>
      <c r="H55" s="114"/>
      <c r="I55" s="115"/>
      <c r="J55" s="114" t="s">
        <v>80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ROUND(AG56,2)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81</v>
      </c>
      <c r="AR55" s="119"/>
      <c r="AS55" s="120">
        <f>ROUND(AS56,2)</f>
        <v>0</v>
      </c>
      <c r="AT55" s="121">
        <f>ROUND(SUM(AV55:AW55),2)</f>
        <v>0</v>
      </c>
      <c r="AU55" s="122">
        <f>ROUND(AU56,5)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ROUND(AZ56,2)</f>
        <v>0</v>
      </c>
      <c r="BA55" s="121">
        <f>ROUND(BA56,2)</f>
        <v>0</v>
      </c>
      <c r="BB55" s="121">
        <f>ROUND(BB56,2)</f>
        <v>0</v>
      </c>
      <c r="BC55" s="121">
        <f>ROUND(BC56,2)</f>
        <v>0</v>
      </c>
      <c r="BD55" s="123">
        <f>ROUND(BD56,2)</f>
        <v>0</v>
      </c>
      <c r="BE55" s="7"/>
      <c r="BS55" s="124" t="s">
        <v>74</v>
      </c>
      <c r="BT55" s="124" t="s">
        <v>82</v>
      </c>
      <c r="BU55" s="124" t="s">
        <v>76</v>
      </c>
      <c r="BV55" s="124" t="s">
        <v>77</v>
      </c>
      <c r="BW55" s="124" t="s">
        <v>83</v>
      </c>
      <c r="BX55" s="124" t="s">
        <v>5</v>
      </c>
      <c r="CL55" s="124" t="s">
        <v>19</v>
      </c>
      <c r="CM55" s="124" t="s">
        <v>84</v>
      </c>
    </row>
    <row r="56" s="4" customFormat="1" ht="16.5" customHeight="1">
      <c r="A56" s="125" t="s">
        <v>85</v>
      </c>
      <c r="B56" s="64"/>
      <c r="C56" s="126"/>
      <c r="D56" s="126"/>
      <c r="E56" s="127" t="s">
        <v>79</v>
      </c>
      <c r="F56" s="127"/>
      <c r="G56" s="127"/>
      <c r="H56" s="127"/>
      <c r="I56" s="127"/>
      <c r="J56" s="126"/>
      <c r="K56" s="127" t="s">
        <v>80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'SO 14.1 - Železniční svršek'!J32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86</v>
      </c>
      <c r="AR56" s="66"/>
      <c r="AS56" s="130">
        <v>0</v>
      </c>
      <c r="AT56" s="131">
        <f>ROUND(SUM(AV56:AW56),2)</f>
        <v>0</v>
      </c>
      <c r="AU56" s="132">
        <f>'SO 14.1 - Železniční svršek'!P89</f>
        <v>0</v>
      </c>
      <c r="AV56" s="131">
        <f>'SO 14.1 - Železniční svršek'!J35</f>
        <v>0</v>
      </c>
      <c r="AW56" s="131">
        <f>'SO 14.1 - Železniční svršek'!J36</f>
        <v>0</v>
      </c>
      <c r="AX56" s="131">
        <f>'SO 14.1 - Železniční svršek'!J37</f>
        <v>0</v>
      </c>
      <c r="AY56" s="131">
        <f>'SO 14.1 - Železniční svršek'!J38</f>
        <v>0</v>
      </c>
      <c r="AZ56" s="131">
        <f>'SO 14.1 - Železniční svršek'!F35</f>
        <v>0</v>
      </c>
      <c r="BA56" s="131">
        <f>'SO 14.1 - Železniční svršek'!F36</f>
        <v>0</v>
      </c>
      <c r="BB56" s="131">
        <f>'SO 14.1 - Železniční svršek'!F37</f>
        <v>0</v>
      </c>
      <c r="BC56" s="131">
        <f>'SO 14.1 - Železniční svršek'!F38</f>
        <v>0</v>
      </c>
      <c r="BD56" s="133">
        <f>'SO 14.1 - Železniční svršek'!F39</f>
        <v>0</v>
      </c>
      <c r="BE56" s="4"/>
      <c r="BT56" s="134" t="s">
        <v>84</v>
      </c>
      <c r="BV56" s="134" t="s">
        <v>77</v>
      </c>
      <c r="BW56" s="134" t="s">
        <v>87</v>
      </c>
      <c r="BX56" s="134" t="s">
        <v>83</v>
      </c>
      <c r="CL56" s="134" t="s">
        <v>19</v>
      </c>
    </row>
    <row r="57" s="7" customFormat="1" ht="16.5" customHeight="1">
      <c r="A57" s="7"/>
      <c r="B57" s="112"/>
      <c r="C57" s="113"/>
      <c r="D57" s="114" t="s">
        <v>88</v>
      </c>
      <c r="E57" s="114"/>
      <c r="F57" s="114"/>
      <c r="G57" s="114"/>
      <c r="H57" s="114"/>
      <c r="I57" s="115"/>
      <c r="J57" s="114" t="s">
        <v>89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ROUND(AG58,2)</f>
        <v>0</v>
      </c>
      <c r="AH57" s="115"/>
      <c r="AI57" s="115"/>
      <c r="AJ57" s="115"/>
      <c r="AK57" s="115"/>
      <c r="AL57" s="115"/>
      <c r="AM57" s="115"/>
      <c r="AN57" s="117">
        <f>SUM(AG57,AT57)</f>
        <v>0</v>
      </c>
      <c r="AO57" s="115"/>
      <c r="AP57" s="115"/>
      <c r="AQ57" s="118" t="s">
        <v>81</v>
      </c>
      <c r="AR57" s="119"/>
      <c r="AS57" s="120">
        <f>ROUND(AS58,2)</f>
        <v>0</v>
      </c>
      <c r="AT57" s="121">
        <f>ROUND(SUM(AV57:AW57),2)</f>
        <v>0</v>
      </c>
      <c r="AU57" s="122">
        <f>ROUND(AU58,5)</f>
        <v>0</v>
      </c>
      <c r="AV57" s="121">
        <f>ROUND(AZ57*L29,2)</f>
        <v>0</v>
      </c>
      <c r="AW57" s="121">
        <f>ROUND(BA57*L30,2)</f>
        <v>0</v>
      </c>
      <c r="AX57" s="121">
        <f>ROUND(BB57*L29,2)</f>
        <v>0</v>
      </c>
      <c r="AY57" s="121">
        <f>ROUND(BC57*L30,2)</f>
        <v>0</v>
      </c>
      <c r="AZ57" s="121">
        <f>ROUND(AZ58,2)</f>
        <v>0</v>
      </c>
      <c r="BA57" s="121">
        <f>ROUND(BA58,2)</f>
        <v>0</v>
      </c>
      <c r="BB57" s="121">
        <f>ROUND(BB58,2)</f>
        <v>0</v>
      </c>
      <c r="BC57" s="121">
        <f>ROUND(BC58,2)</f>
        <v>0</v>
      </c>
      <c r="BD57" s="123">
        <f>ROUND(BD58,2)</f>
        <v>0</v>
      </c>
      <c r="BE57" s="7"/>
      <c r="BS57" s="124" t="s">
        <v>74</v>
      </c>
      <c r="BT57" s="124" t="s">
        <v>82</v>
      </c>
      <c r="BU57" s="124" t="s">
        <v>76</v>
      </c>
      <c r="BV57" s="124" t="s">
        <v>77</v>
      </c>
      <c r="BW57" s="124" t="s">
        <v>90</v>
      </c>
      <c r="BX57" s="124" t="s">
        <v>5</v>
      </c>
      <c r="CL57" s="124" t="s">
        <v>19</v>
      </c>
      <c r="CM57" s="124" t="s">
        <v>84</v>
      </c>
    </row>
    <row r="58" s="4" customFormat="1" ht="16.5" customHeight="1">
      <c r="A58" s="125" t="s">
        <v>85</v>
      </c>
      <c r="B58" s="64"/>
      <c r="C58" s="126"/>
      <c r="D58" s="126"/>
      <c r="E58" s="127" t="s">
        <v>88</v>
      </c>
      <c r="F58" s="127"/>
      <c r="G58" s="127"/>
      <c r="H58" s="127"/>
      <c r="I58" s="127"/>
      <c r="J58" s="126"/>
      <c r="K58" s="127" t="s">
        <v>89</v>
      </c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8">
        <f>'VON - Vedlejší a ostatní ...'!J32</f>
        <v>0</v>
      </c>
      <c r="AH58" s="126"/>
      <c r="AI58" s="126"/>
      <c r="AJ58" s="126"/>
      <c r="AK58" s="126"/>
      <c r="AL58" s="126"/>
      <c r="AM58" s="126"/>
      <c r="AN58" s="128">
        <f>SUM(AG58,AT58)</f>
        <v>0</v>
      </c>
      <c r="AO58" s="126"/>
      <c r="AP58" s="126"/>
      <c r="AQ58" s="129" t="s">
        <v>86</v>
      </c>
      <c r="AR58" s="66"/>
      <c r="AS58" s="130">
        <v>0</v>
      </c>
      <c r="AT58" s="131">
        <f>ROUND(SUM(AV58:AW58),2)</f>
        <v>0</v>
      </c>
      <c r="AU58" s="132">
        <f>'VON - Vedlejší a ostatní ...'!P86</f>
        <v>0</v>
      </c>
      <c r="AV58" s="131">
        <f>'VON - Vedlejší a ostatní ...'!J35</f>
        <v>0</v>
      </c>
      <c r="AW58" s="131">
        <f>'VON - Vedlejší a ostatní ...'!J36</f>
        <v>0</v>
      </c>
      <c r="AX58" s="131">
        <f>'VON - Vedlejší a ostatní ...'!J37</f>
        <v>0</v>
      </c>
      <c r="AY58" s="131">
        <f>'VON - Vedlejší a ostatní ...'!J38</f>
        <v>0</v>
      </c>
      <c r="AZ58" s="131">
        <f>'VON - Vedlejší a ostatní ...'!F35</f>
        <v>0</v>
      </c>
      <c r="BA58" s="131">
        <f>'VON - Vedlejší a ostatní ...'!F36</f>
        <v>0</v>
      </c>
      <c r="BB58" s="131">
        <f>'VON - Vedlejší a ostatní ...'!F37</f>
        <v>0</v>
      </c>
      <c r="BC58" s="131">
        <f>'VON - Vedlejší a ostatní ...'!F38</f>
        <v>0</v>
      </c>
      <c r="BD58" s="133">
        <f>'VON - Vedlejší a ostatní ...'!F39</f>
        <v>0</v>
      </c>
      <c r="BE58" s="4"/>
      <c r="BT58" s="134" t="s">
        <v>84</v>
      </c>
      <c r="BV58" s="134" t="s">
        <v>77</v>
      </c>
      <c r="BW58" s="134" t="s">
        <v>91</v>
      </c>
      <c r="BX58" s="134" t="s">
        <v>90</v>
      </c>
      <c r="CL58" s="134" t="s">
        <v>19</v>
      </c>
    </row>
    <row r="59" s="7" customFormat="1" ht="24.75" customHeight="1">
      <c r="A59" s="7"/>
      <c r="B59" s="112"/>
      <c r="C59" s="113"/>
      <c r="D59" s="114" t="s">
        <v>92</v>
      </c>
      <c r="E59" s="114"/>
      <c r="F59" s="114"/>
      <c r="G59" s="114"/>
      <c r="H59" s="114"/>
      <c r="I59" s="115"/>
      <c r="J59" s="114" t="s">
        <v>93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ROUND(AG60,2)</f>
        <v>0</v>
      </c>
      <c r="AH59" s="115"/>
      <c r="AI59" s="115"/>
      <c r="AJ59" s="115"/>
      <c r="AK59" s="115"/>
      <c r="AL59" s="115"/>
      <c r="AM59" s="115"/>
      <c r="AN59" s="117">
        <f>SUM(AG59,AT59)</f>
        <v>0</v>
      </c>
      <c r="AO59" s="115"/>
      <c r="AP59" s="115"/>
      <c r="AQ59" s="118" t="s">
        <v>81</v>
      </c>
      <c r="AR59" s="119"/>
      <c r="AS59" s="120">
        <f>ROUND(AS60,2)</f>
        <v>0</v>
      </c>
      <c r="AT59" s="121">
        <f>ROUND(SUM(AV59:AW59),2)</f>
        <v>0</v>
      </c>
      <c r="AU59" s="122">
        <f>ROUND(AU60,5)</f>
        <v>0</v>
      </c>
      <c r="AV59" s="121">
        <f>ROUND(AZ59*L29,2)</f>
        <v>0</v>
      </c>
      <c r="AW59" s="121">
        <f>ROUND(BA59*L30,2)</f>
        <v>0</v>
      </c>
      <c r="AX59" s="121">
        <f>ROUND(BB59*L29,2)</f>
        <v>0</v>
      </c>
      <c r="AY59" s="121">
        <f>ROUND(BC59*L30,2)</f>
        <v>0</v>
      </c>
      <c r="AZ59" s="121">
        <f>ROUND(AZ60,2)</f>
        <v>0</v>
      </c>
      <c r="BA59" s="121">
        <f>ROUND(BA60,2)</f>
        <v>0</v>
      </c>
      <c r="BB59" s="121">
        <f>ROUND(BB60,2)</f>
        <v>0</v>
      </c>
      <c r="BC59" s="121">
        <f>ROUND(BC60,2)</f>
        <v>0</v>
      </c>
      <c r="BD59" s="123">
        <f>ROUND(BD60,2)</f>
        <v>0</v>
      </c>
      <c r="BE59" s="7"/>
      <c r="BS59" s="124" t="s">
        <v>74</v>
      </c>
      <c r="BT59" s="124" t="s">
        <v>82</v>
      </c>
      <c r="BU59" s="124" t="s">
        <v>76</v>
      </c>
      <c r="BV59" s="124" t="s">
        <v>77</v>
      </c>
      <c r="BW59" s="124" t="s">
        <v>94</v>
      </c>
      <c r="BX59" s="124" t="s">
        <v>5</v>
      </c>
      <c r="CL59" s="124" t="s">
        <v>19</v>
      </c>
      <c r="CM59" s="124" t="s">
        <v>84</v>
      </c>
    </row>
    <row r="60" s="4" customFormat="1" ht="16.5" customHeight="1">
      <c r="A60" s="125" t="s">
        <v>85</v>
      </c>
      <c r="B60" s="64"/>
      <c r="C60" s="126"/>
      <c r="D60" s="126"/>
      <c r="E60" s="127" t="s">
        <v>92</v>
      </c>
      <c r="F60" s="127"/>
      <c r="G60" s="127"/>
      <c r="H60" s="127"/>
      <c r="I60" s="127"/>
      <c r="J60" s="126"/>
      <c r="K60" s="127" t="s">
        <v>93</v>
      </c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8">
        <f>'SO 14.2 - Železniční prop...'!J32</f>
        <v>0</v>
      </c>
      <c r="AH60" s="126"/>
      <c r="AI60" s="126"/>
      <c r="AJ60" s="126"/>
      <c r="AK60" s="126"/>
      <c r="AL60" s="126"/>
      <c r="AM60" s="126"/>
      <c r="AN60" s="128">
        <f>SUM(AG60,AT60)</f>
        <v>0</v>
      </c>
      <c r="AO60" s="126"/>
      <c r="AP60" s="126"/>
      <c r="AQ60" s="129" t="s">
        <v>86</v>
      </c>
      <c r="AR60" s="66"/>
      <c r="AS60" s="130">
        <v>0</v>
      </c>
      <c r="AT60" s="131">
        <f>ROUND(SUM(AV60:AW60),2)</f>
        <v>0</v>
      </c>
      <c r="AU60" s="132">
        <f>'SO 14.2 - Železniční prop...'!P98</f>
        <v>0</v>
      </c>
      <c r="AV60" s="131">
        <f>'SO 14.2 - Železniční prop...'!J35</f>
        <v>0</v>
      </c>
      <c r="AW60" s="131">
        <f>'SO 14.2 - Železniční prop...'!J36</f>
        <v>0</v>
      </c>
      <c r="AX60" s="131">
        <f>'SO 14.2 - Železniční prop...'!J37</f>
        <v>0</v>
      </c>
      <c r="AY60" s="131">
        <f>'SO 14.2 - Železniční prop...'!J38</f>
        <v>0</v>
      </c>
      <c r="AZ60" s="131">
        <f>'SO 14.2 - Železniční prop...'!F35</f>
        <v>0</v>
      </c>
      <c r="BA60" s="131">
        <f>'SO 14.2 - Železniční prop...'!F36</f>
        <v>0</v>
      </c>
      <c r="BB60" s="131">
        <f>'SO 14.2 - Železniční prop...'!F37</f>
        <v>0</v>
      </c>
      <c r="BC60" s="131">
        <f>'SO 14.2 - Železniční prop...'!F38</f>
        <v>0</v>
      </c>
      <c r="BD60" s="133">
        <f>'SO 14.2 - Železniční prop...'!F39</f>
        <v>0</v>
      </c>
      <c r="BE60" s="4"/>
      <c r="BT60" s="134" t="s">
        <v>84</v>
      </c>
      <c r="BV60" s="134" t="s">
        <v>77</v>
      </c>
      <c r="BW60" s="134" t="s">
        <v>95</v>
      </c>
      <c r="BX60" s="134" t="s">
        <v>94</v>
      </c>
      <c r="CL60" s="134" t="s">
        <v>19</v>
      </c>
    </row>
    <row r="61" s="7" customFormat="1" ht="16.5" customHeight="1">
      <c r="A61" s="7"/>
      <c r="B61" s="112"/>
      <c r="C61" s="113"/>
      <c r="D61" s="114" t="s">
        <v>96</v>
      </c>
      <c r="E61" s="114"/>
      <c r="F61" s="114"/>
      <c r="G61" s="114"/>
      <c r="H61" s="114"/>
      <c r="I61" s="115"/>
      <c r="J61" s="114" t="s">
        <v>97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6">
        <f>ROUND(AG62,2)</f>
        <v>0</v>
      </c>
      <c r="AH61" s="115"/>
      <c r="AI61" s="115"/>
      <c r="AJ61" s="115"/>
      <c r="AK61" s="115"/>
      <c r="AL61" s="115"/>
      <c r="AM61" s="115"/>
      <c r="AN61" s="117">
        <f>SUM(AG61,AT61)</f>
        <v>0</v>
      </c>
      <c r="AO61" s="115"/>
      <c r="AP61" s="115"/>
      <c r="AQ61" s="118" t="s">
        <v>81</v>
      </c>
      <c r="AR61" s="119"/>
      <c r="AS61" s="120">
        <f>ROUND(AS62,2)</f>
        <v>0</v>
      </c>
      <c r="AT61" s="121">
        <f>ROUND(SUM(AV61:AW61),2)</f>
        <v>0</v>
      </c>
      <c r="AU61" s="122">
        <f>ROUND(AU62,5)</f>
        <v>0</v>
      </c>
      <c r="AV61" s="121">
        <f>ROUND(AZ61*L29,2)</f>
        <v>0</v>
      </c>
      <c r="AW61" s="121">
        <f>ROUND(BA61*L30,2)</f>
        <v>0</v>
      </c>
      <c r="AX61" s="121">
        <f>ROUND(BB61*L29,2)</f>
        <v>0</v>
      </c>
      <c r="AY61" s="121">
        <f>ROUND(BC61*L30,2)</f>
        <v>0</v>
      </c>
      <c r="AZ61" s="121">
        <f>ROUND(AZ62,2)</f>
        <v>0</v>
      </c>
      <c r="BA61" s="121">
        <f>ROUND(BA62,2)</f>
        <v>0</v>
      </c>
      <c r="BB61" s="121">
        <f>ROUND(BB62,2)</f>
        <v>0</v>
      </c>
      <c r="BC61" s="121">
        <f>ROUND(BC62,2)</f>
        <v>0</v>
      </c>
      <c r="BD61" s="123">
        <f>ROUND(BD62,2)</f>
        <v>0</v>
      </c>
      <c r="BE61" s="7"/>
      <c r="BS61" s="124" t="s">
        <v>74</v>
      </c>
      <c r="BT61" s="124" t="s">
        <v>82</v>
      </c>
      <c r="BU61" s="124" t="s">
        <v>76</v>
      </c>
      <c r="BV61" s="124" t="s">
        <v>77</v>
      </c>
      <c r="BW61" s="124" t="s">
        <v>98</v>
      </c>
      <c r="BX61" s="124" t="s">
        <v>5</v>
      </c>
      <c r="CL61" s="124" t="s">
        <v>19</v>
      </c>
      <c r="CM61" s="124" t="s">
        <v>84</v>
      </c>
    </row>
    <row r="62" s="4" customFormat="1" ht="16.5" customHeight="1">
      <c r="A62" s="125" t="s">
        <v>85</v>
      </c>
      <c r="B62" s="64"/>
      <c r="C62" s="126"/>
      <c r="D62" s="126"/>
      <c r="E62" s="127" t="s">
        <v>96</v>
      </c>
      <c r="F62" s="127"/>
      <c r="G62" s="127"/>
      <c r="H62" s="127"/>
      <c r="I62" s="127"/>
      <c r="J62" s="126"/>
      <c r="K62" s="127" t="s">
        <v>97</v>
      </c>
      <c r="L62" s="127"/>
      <c r="M62" s="127"/>
      <c r="N62" s="127"/>
      <c r="O62" s="127"/>
      <c r="P62" s="127"/>
      <c r="Q62" s="127"/>
      <c r="R62" s="127"/>
      <c r="S62" s="127"/>
      <c r="T62" s="127"/>
      <c r="U62" s="127"/>
      <c r="V62" s="127"/>
      <c r="W62" s="127"/>
      <c r="X62" s="127"/>
      <c r="Y62" s="127"/>
      <c r="Z62" s="127"/>
      <c r="AA62" s="127"/>
      <c r="AB62" s="127"/>
      <c r="AC62" s="127"/>
      <c r="AD62" s="127"/>
      <c r="AE62" s="127"/>
      <c r="AF62" s="127"/>
      <c r="AG62" s="128">
        <f>'VRN - Vedlejší rozpočtové...'!J32</f>
        <v>0</v>
      </c>
      <c r="AH62" s="126"/>
      <c r="AI62" s="126"/>
      <c r="AJ62" s="126"/>
      <c r="AK62" s="126"/>
      <c r="AL62" s="126"/>
      <c r="AM62" s="126"/>
      <c r="AN62" s="128">
        <f>SUM(AG62,AT62)</f>
        <v>0</v>
      </c>
      <c r="AO62" s="126"/>
      <c r="AP62" s="126"/>
      <c r="AQ62" s="129" t="s">
        <v>86</v>
      </c>
      <c r="AR62" s="66"/>
      <c r="AS62" s="135">
        <v>0</v>
      </c>
      <c r="AT62" s="136">
        <f>ROUND(SUM(AV62:AW62),2)</f>
        <v>0</v>
      </c>
      <c r="AU62" s="137">
        <f>'VRN - Vedlejší rozpočtové...'!P87</f>
        <v>0</v>
      </c>
      <c r="AV62" s="136">
        <f>'VRN - Vedlejší rozpočtové...'!J35</f>
        <v>0</v>
      </c>
      <c r="AW62" s="136">
        <f>'VRN - Vedlejší rozpočtové...'!J36</f>
        <v>0</v>
      </c>
      <c r="AX62" s="136">
        <f>'VRN - Vedlejší rozpočtové...'!J37</f>
        <v>0</v>
      </c>
      <c r="AY62" s="136">
        <f>'VRN - Vedlejší rozpočtové...'!J38</f>
        <v>0</v>
      </c>
      <c r="AZ62" s="136">
        <f>'VRN - Vedlejší rozpočtové...'!F35</f>
        <v>0</v>
      </c>
      <c r="BA62" s="136">
        <f>'VRN - Vedlejší rozpočtové...'!F36</f>
        <v>0</v>
      </c>
      <c r="BB62" s="136">
        <f>'VRN - Vedlejší rozpočtové...'!F37</f>
        <v>0</v>
      </c>
      <c r="BC62" s="136">
        <f>'VRN - Vedlejší rozpočtové...'!F38</f>
        <v>0</v>
      </c>
      <c r="BD62" s="138">
        <f>'VRN - Vedlejší rozpočtové...'!F39</f>
        <v>0</v>
      </c>
      <c r="BE62" s="4"/>
      <c r="BT62" s="134" t="s">
        <v>84</v>
      </c>
      <c r="BV62" s="134" t="s">
        <v>77</v>
      </c>
      <c r="BW62" s="134" t="s">
        <v>99</v>
      </c>
      <c r="BX62" s="134" t="s">
        <v>98</v>
      </c>
      <c r="CL62" s="134" t="s">
        <v>19</v>
      </c>
    </row>
    <row r="63" s="2" customFormat="1" ht="30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5"/>
      <c r="AS63" s="39"/>
      <c r="AT63" s="39"/>
      <c r="AU63" s="39"/>
      <c r="AV63" s="39"/>
      <c r="AW63" s="39"/>
      <c r="AX63" s="39"/>
      <c r="AY63" s="39"/>
      <c r="AZ63" s="39"/>
      <c r="BA63" s="39"/>
      <c r="BB63" s="39"/>
      <c r="BC63" s="39"/>
      <c r="BD63" s="39"/>
      <c r="B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61"/>
      <c r="AO64" s="61"/>
      <c r="AP64" s="61"/>
      <c r="AQ64" s="61"/>
      <c r="AR64" s="45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  <c r="BD64" s="39"/>
      <c r="BE64" s="39"/>
    </row>
  </sheetData>
  <sheetProtection sheet="1" formatColumns="0" formatRows="0" objects="1" scenarios="1" spinCount="100000" saltValue="m31FaEEypYdK0Y68+X3acetgGaYLJHPW3yE33Il+OiC2pDDNDHb6jU3P8cQRdI4lsXmacgLhx8bTyUZPCcAS5g==" hashValue="8QgT0zgVfl9hFm+YGSjoxV4uMbHyuz4rPk1kB9ousRD1zP66nbxgqvmC5w4gyD7qSmZhqW1IeTRWTVfeQP4mfg==" algorithmName="SHA-512" password="CC35"/>
  <mergeCells count="70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K56:AF56"/>
    <mergeCell ref="AN56:AP56"/>
    <mergeCell ref="AG56:AM56"/>
    <mergeCell ref="E56:I56"/>
    <mergeCell ref="D57:H57"/>
    <mergeCell ref="J57:AF57"/>
    <mergeCell ref="AN57:AP57"/>
    <mergeCell ref="AG57:AM57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N60:AP60"/>
    <mergeCell ref="AG60:AM60"/>
    <mergeCell ref="E60:I60"/>
    <mergeCell ref="K60:AF60"/>
    <mergeCell ref="AN61:AP61"/>
    <mergeCell ref="AG61:AM61"/>
    <mergeCell ref="D61:H61"/>
    <mergeCell ref="J61:AF61"/>
    <mergeCell ref="AN62:AP62"/>
    <mergeCell ref="AG62:AM62"/>
    <mergeCell ref="E62:I62"/>
    <mergeCell ref="K62:AF62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6" location="'SO 14.1 - Železniční svršek'!C2" display="/"/>
    <hyperlink ref="A58" location="'VON - Vedlejší a ostatní ...'!C2" display="/"/>
    <hyperlink ref="A60" location="'SO 14.2 - Železniční prop...'!C2" display="/"/>
    <hyperlink ref="A62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84</v>
      </c>
    </row>
    <row r="4" s="1" customFormat="1" ht="24.96" customHeight="1">
      <c r="B4" s="21"/>
      <c r="D4" s="141" t="s">
        <v>100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propustku v km 53,841 na trati Myjava - Veselí nad Moravou</v>
      </c>
      <c r="F7" s="143"/>
      <c r="G7" s="143"/>
      <c r="H7" s="143"/>
      <c r="L7" s="21"/>
    </row>
    <row r="8" s="1" customFormat="1" ht="12" customHeight="1">
      <c r="B8" s="21"/>
      <c r="D8" s="143" t="s">
        <v>101</v>
      </c>
      <c r="L8" s="21"/>
    </row>
    <row r="9" s="2" customFormat="1" ht="16.5" customHeight="1">
      <c r="A9" s="39"/>
      <c r="B9" s="45"/>
      <c r="C9" s="39"/>
      <c r="D9" s="39"/>
      <c r="E9" s="144" t="s">
        <v>102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102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30. 9. 2021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">
        <v>34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35</v>
      </c>
      <c r="F23" s="39"/>
      <c r="G23" s="39"/>
      <c r="H23" s="39"/>
      <c r="I23" s="143" t="s">
        <v>29</v>
      </c>
      <c r="J23" s="134" t="s">
        <v>36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38</v>
      </c>
      <c r="E25" s="39"/>
      <c r="F25" s="39"/>
      <c r="G25" s="39"/>
      <c r="H25" s="39"/>
      <c r="I25" s="143" t="s">
        <v>26</v>
      </c>
      <c r="J25" s="134" t="s">
        <v>34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3" t="s">
        <v>29</v>
      </c>
      <c r="J26" s="134" t="s">
        <v>36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39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59.25" customHeight="1">
      <c r="A29" s="148"/>
      <c r="B29" s="149"/>
      <c r="C29" s="148"/>
      <c r="D29" s="148"/>
      <c r="E29" s="150" t="s">
        <v>104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41</v>
      </c>
      <c r="E32" s="39"/>
      <c r="F32" s="39"/>
      <c r="G32" s="39"/>
      <c r="H32" s="39"/>
      <c r="I32" s="39"/>
      <c r="J32" s="154">
        <f>ROUND(J89,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43</v>
      </c>
      <c r="G34" s="39"/>
      <c r="H34" s="39"/>
      <c r="I34" s="155" t="s">
        <v>42</v>
      </c>
      <c r="J34" s="155" t="s">
        <v>44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45</v>
      </c>
      <c r="E35" s="143" t="s">
        <v>46</v>
      </c>
      <c r="F35" s="157">
        <f>ROUND((SUM(BE89:BE190)),  2)</f>
        <v>0</v>
      </c>
      <c r="G35" s="39"/>
      <c r="H35" s="39"/>
      <c r="I35" s="158">
        <v>0.20999999999999999</v>
      </c>
      <c r="J35" s="157">
        <f>ROUND(((SUM(BE89:BE190))*I35),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47</v>
      </c>
      <c r="F36" s="157">
        <f>ROUND((SUM(BF89:BF190)),  2)</f>
        <v>0</v>
      </c>
      <c r="G36" s="39"/>
      <c r="H36" s="39"/>
      <c r="I36" s="158">
        <v>0.14999999999999999</v>
      </c>
      <c r="J36" s="157">
        <f>ROUND(((SUM(BF89:BF190))*I36),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57">
        <f>ROUND((SUM(BG89:BG190)),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49</v>
      </c>
      <c r="F38" s="157">
        <f>ROUND((SUM(BH89:BH190)),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50</v>
      </c>
      <c r="F39" s="157">
        <f>ROUND((SUM(BI89:BI190)),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51</v>
      </c>
      <c r="E41" s="161"/>
      <c r="F41" s="161"/>
      <c r="G41" s="162" t="s">
        <v>52</v>
      </c>
      <c r="H41" s="163" t="s">
        <v>53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105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Oprava propustku v km 53,841 na trati Myjava - Veselí nad Moravou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102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14.1 - Železniční svršek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Velká nad Veličkou</v>
      </c>
      <c r="G56" s="41"/>
      <c r="H56" s="41"/>
      <c r="I56" s="33" t="s">
        <v>23</v>
      </c>
      <c r="J56" s="73" t="str">
        <f>IF(J14="","",J14)</f>
        <v>30. 9. 2021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40.05" customHeight="1">
      <c r="A58" s="39"/>
      <c r="B58" s="40"/>
      <c r="C58" s="33" t="s">
        <v>25</v>
      </c>
      <c r="D58" s="41"/>
      <c r="E58" s="41"/>
      <c r="F58" s="28" t="str">
        <f>E17</f>
        <v>Správa železnic, s. o.</v>
      </c>
      <c r="G58" s="41"/>
      <c r="H58" s="41"/>
      <c r="I58" s="33" t="s">
        <v>33</v>
      </c>
      <c r="J58" s="37" t="str">
        <f>E23</f>
        <v>F-PROJEKT-DOPRAVNÍ STAVBY s. r. 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40.0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38</v>
      </c>
      <c r="J59" s="37" t="str">
        <f>E26</f>
        <v>F-PROJEKT-DOPRAVNÍ STAVBY s. r. 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106</v>
      </c>
      <c r="D61" s="172"/>
      <c r="E61" s="172"/>
      <c r="F61" s="172"/>
      <c r="G61" s="172"/>
      <c r="H61" s="172"/>
      <c r="I61" s="172"/>
      <c r="J61" s="173" t="s">
        <v>107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73</v>
      </c>
      <c r="D63" s="41"/>
      <c r="E63" s="41"/>
      <c r="F63" s="41"/>
      <c r="G63" s="41"/>
      <c r="H63" s="41"/>
      <c r="I63" s="41"/>
      <c r="J63" s="103">
        <f>J89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108</v>
      </c>
    </row>
    <row r="64" s="9" customFormat="1" ht="24.96" customHeight="1">
      <c r="A64" s="9"/>
      <c r="B64" s="175"/>
      <c r="C64" s="176"/>
      <c r="D64" s="177" t="s">
        <v>109</v>
      </c>
      <c r="E64" s="178"/>
      <c r="F64" s="178"/>
      <c r="G64" s="178"/>
      <c r="H64" s="178"/>
      <c r="I64" s="178"/>
      <c r="J64" s="179">
        <f>J90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110</v>
      </c>
      <c r="E65" s="183"/>
      <c r="F65" s="183"/>
      <c r="G65" s="183"/>
      <c r="H65" s="183"/>
      <c r="I65" s="183"/>
      <c r="J65" s="184">
        <f>J91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111</v>
      </c>
      <c r="E66" s="183"/>
      <c r="F66" s="183"/>
      <c r="G66" s="183"/>
      <c r="H66" s="183"/>
      <c r="I66" s="183"/>
      <c r="J66" s="184">
        <f>J96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5"/>
      <c r="C67" s="176"/>
      <c r="D67" s="177" t="s">
        <v>112</v>
      </c>
      <c r="E67" s="178"/>
      <c r="F67" s="178"/>
      <c r="G67" s="178"/>
      <c r="H67" s="178"/>
      <c r="I67" s="178"/>
      <c r="J67" s="179">
        <f>J170</f>
        <v>0</v>
      </c>
      <c r="K67" s="176"/>
      <c r="L67" s="18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113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70" t="str">
        <f>E7</f>
        <v>Oprava propustku v km 53,841 na trati Myjava - Veselí nad Moravou</v>
      </c>
      <c r="F77" s="33"/>
      <c r="G77" s="33"/>
      <c r="H77" s="33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" customFormat="1" ht="12" customHeight="1">
      <c r="B78" s="22"/>
      <c r="C78" s="33" t="s">
        <v>101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16.5" customHeight="1">
      <c r="A79" s="39"/>
      <c r="B79" s="40"/>
      <c r="C79" s="41"/>
      <c r="D79" s="41"/>
      <c r="E79" s="170" t="s">
        <v>102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103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E11</f>
        <v>SO 14.1 - Železniční svršek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F14</f>
        <v>Velká nad Veličkou</v>
      </c>
      <c r="G83" s="41"/>
      <c r="H83" s="41"/>
      <c r="I83" s="33" t="s">
        <v>23</v>
      </c>
      <c r="J83" s="73" t="str">
        <f>IF(J14="","",J14)</f>
        <v>30. 9. 2021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40.05" customHeight="1">
      <c r="A85" s="39"/>
      <c r="B85" s="40"/>
      <c r="C85" s="33" t="s">
        <v>25</v>
      </c>
      <c r="D85" s="41"/>
      <c r="E85" s="41"/>
      <c r="F85" s="28" t="str">
        <f>E17</f>
        <v>Správa železnic, s. o.</v>
      </c>
      <c r="G85" s="41"/>
      <c r="H85" s="41"/>
      <c r="I85" s="33" t="s">
        <v>33</v>
      </c>
      <c r="J85" s="37" t="str">
        <f>E23</f>
        <v>F-PROJEKT-DOPRAVNÍ STAVBY s. r. o.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40.05" customHeight="1">
      <c r="A86" s="39"/>
      <c r="B86" s="40"/>
      <c r="C86" s="33" t="s">
        <v>31</v>
      </c>
      <c r="D86" s="41"/>
      <c r="E86" s="41"/>
      <c r="F86" s="28" t="str">
        <f>IF(E20="","",E20)</f>
        <v>Vyplň údaj</v>
      </c>
      <c r="G86" s="41"/>
      <c r="H86" s="41"/>
      <c r="I86" s="33" t="s">
        <v>38</v>
      </c>
      <c r="J86" s="37" t="str">
        <f>E26</f>
        <v>F-PROJEKT-DOPRAVNÍ STAVBY s. r. o.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86"/>
      <c r="B88" s="187"/>
      <c r="C88" s="188" t="s">
        <v>114</v>
      </c>
      <c r="D88" s="189" t="s">
        <v>60</v>
      </c>
      <c r="E88" s="189" t="s">
        <v>56</v>
      </c>
      <c r="F88" s="189" t="s">
        <v>57</v>
      </c>
      <c r="G88" s="189" t="s">
        <v>115</v>
      </c>
      <c r="H88" s="189" t="s">
        <v>116</v>
      </c>
      <c r="I88" s="189" t="s">
        <v>117</v>
      </c>
      <c r="J88" s="189" t="s">
        <v>107</v>
      </c>
      <c r="K88" s="190" t="s">
        <v>118</v>
      </c>
      <c r="L88" s="191"/>
      <c r="M88" s="93" t="s">
        <v>19</v>
      </c>
      <c r="N88" s="94" t="s">
        <v>45</v>
      </c>
      <c r="O88" s="94" t="s">
        <v>119</v>
      </c>
      <c r="P88" s="94" t="s">
        <v>120</v>
      </c>
      <c r="Q88" s="94" t="s">
        <v>121</v>
      </c>
      <c r="R88" s="94" t="s">
        <v>122</v>
      </c>
      <c r="S88" s="94" t="s">
        <v>123</v>
      </c>
      <c r="T88" s="95" t="s">
        <v>124</v>
      </c>
      <c r="U88" s="186"/>
      <c r="V88" s="186"/>
      <c r="W88" s="186"/>
      <c r="X88" s="186"/>
      <c r="Y88" s="186"/>
      <c r="Z88" s="186"/>
      <c r="AA88" s="186"/>
      <c r="AB88" s="186"/>
      <c r="AC88" s="186"/>
      <c r="AD88" s="186"/>
      <c r="AE88" s="186"/>
    </row>
    <row r="89" s="2" customFormat="1" ht="22.8" customHeight="1">
      <c r="A89" s="39"/>
      <c r="B89" s="40"/>
      <c r="C89" s="100" t="s">
        <v>125</v>
      </c>
      <c r="D89" s="41"/>
      <c r="E89" s="41"/>
      <c r="F89" s="41"/>
      <c r="G89" s="41"/>
      <c r="H89" s="41"/>
      <c r="I89" s="41"/>
      <c r="J89" s="192">
        <f>BK89</f>
        <v>0</v>
      </c>
      <c r="K89" s="41"/>
      <c r="L89" s="45"/>
      <c r="M89" s="96"/>
      <c r="N89" s="193"/>
      <c r="O89" s="97"/>
      <c r="P89" s="194">
        <f>P90+P170</f>
        <v>0</v>
      </c>
      <c r="Q89" s="97"/>
      <c r="R89" s="194">
        <f>R90+R170</f>
        <v>127.47620000000001</v>
      </c>
      <c r="S89" s="97"/>
      <c r="T89" s="195">
        <f>T90+T170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74</v>
      </c>
      <c r="AU89" s="18" t="s">
        <v>108</v>
      </c>
      <c r="BK89" s="196">
        <f>BK90+BK170</f>
        <v>0</v>
      </c>
    </row>
    <row r="90" s="12" customFormat="1" ht="25.92" customHeight="1">
      <c r="A90" s="12"/>
      <c r="B90" s="197"/>
      <c r="C90" s="198"/>
      <c r="D90" s="199" t="s">
        <v>74</v>
      </c>
      <c r="E90" s="200" t="s">
        <v>126</v>
      </c>
      <c r="F90" s="200" t="s">
        <v>127</v>
      </c>
      <c r="G90" s="198"/>
      <c r="H90" s="198"/>
      <c r="I90" s="201"/>
      <c r="J90" s="202">
        <f>BK90</f>
        <v>0</v>
      </c>
      <c r="K90" s="198"/>
      <c r="L90" s="203"/>
      <c r="M90" s="204"/>
      <c r="N90" s="205"/>
      <c r="O90" s="205"/>
      <c r="P90" s="206">
        <f>P91+P96</f>
        <v>0</v>
      </c>
      <c r="Q90" s="205"/>
      <c r="R90" s="206">
        <f>R91+R96</f>
        <v>127.47620000000001</v>
      </c>
      <c r="S90" s="205"/>
      <c r="T90" s="207">
        <f>T91+T96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82</v>
      </c>
      <c r="AT90" s="209" t="s">
        <v>74</v>
      </c>
      <c r="AU90" s="209" t="s">
        <v>75</v>
      </c>
      <c r="AY90" s="208" t="s">
        <v>128</v>
      </c>
      <c r="BK90" s="210">
        <f>BK91+BK96</f>
        <v>0</v>
      </c>
    </row>
    <row r="91" s="12" customFormat="1" ht="22.8" customHeight="1">
      <c r="A91" s="12"/>
      <c r="B91" s="197"/>
      <c r="C91" s="198"/>
      <c r="D91" s="199" t="s">
        <v>74</v>
      </c>
      <c r="E91" s="211" t="s">
        <v>82</v>
      </c>
      <c r="F91" s="211" t="s">
        <v>129</v>
      </c>
      <c r="G91" s="198"/>
      <c r="H91" s="198"/>
      <c r="I91" s="201"/>
      <c r="J91" s="212">
        <f>BK91</f>
        <v>0</v>
      </c>
      <c r="K91" s="198"/>
      <c r="L91" s="203"/>
      <c r="M91" s="204"/>
      <c r="N91" s="205"/>
      <c r="O91" s="205"/>
      <c r="P91" s="206">
        <f>SUM(P92:P95)</f>
        <v>0</v>
      </c>
      <c r="Q91" s="205"/>
      <c r="R91" s="206">
        <f>SUM(R92:R95)</f>
        <v>0</v>
      </c>
      <c r="S91" s="205"/>
      <c r="T91" s="207">
        <f>SUM(T92:T95)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82</v>
      </c>
      <c r="AT91" s="209" t="s">
        <v>74</v>
      </c>
      <c r="AU91" s="209" t="s">
        <v>82</v>
      </c>
      <c r="AY91" s="208" t="s">
        <v>128</v>
      </c>
      <c r="BK91" s="210">
        <f>SUM(BK92:BK95)</f>
        <v>0</v>
      </c>
    </row>
    <row r="92" s="2" customFormat="1" ht="16.5" customHeight="1">
      <c r="A92" s="39"/>
      <c r="B92" s="40"/>
      <c r="C92" s="213" t="s">
        <v>82</v>
      </c>
      <c r="D92" s="213" t="s">
        <v>130</v>
      </c>
      <c r="E92" s="214" t="s">
        <v>131</v>
      </c>
      <c r="F92" s="215" t="s">
        <v>132</v>
      </c>
      <c r="G92" s="216" t="s">
        <v>133</v>
      </c>
      <c r="H92" s="217">
        <v>15</v>
      </c>
      <c r="I92" s="218"/>
      <c r="J92" s="219">
        <f>ROUND(I92*H92,2)</f>
        <v>0</v>
      </c>
      <c r="K92" s="215" t="s">
        <v>19</v>
      </c>
      <c r="L92" s="45"/>
      <c r="M92" s="220" t="s">
        <v>19</v>
      </c>
      <c r="N92" s="221" t="s">
        <v>46</v>
      </c>
      <c r="O92" s="85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4" t="s">
        <v>134</v>
      </c>
      <c r="AT92" s="224" t="s">
        <v>130</v>
      </c>
      <c r="AU92" s="224" t="s">
        <v>84</v>
      </c>
      <c r="AY92" s="18" t="s">
        <v>128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8" t="s">
        <v>82</v>
      </c>
      <c r="BK92" s="225">
        <f>ROUND(I92*H92,2)</f>
        <v>0</v>
      </c>
      <c r="BL92" s="18" t="s">
        <v>134</v>
      </c>
      <c r="BM92" s="224" t="s">
        <v>135</v>
      </c>
    </row>
    <row r="93" s="2" customFormat="1">
      <c r="A93" s="39"/>
      <c r="B93" s="40"/>
      <c r="C93" s="41"/>
      <c r="D93" s="226" t="s">
        <v>136</v>
      </c>
      <c r="E93" s="41"/>
      <c r="F93" s="227" t="s">
        <v>132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136</v>
      </c>
      <c r="AU93" s="18" t="s">
        <v>84</v>
      </c>
    </row>
    <row r="94" s="2" customFormat="1" ht="16.5" customHeight="1">
      <c r="A94" s="39"/>
      <c r="B94" s="40"/>
      <c r="C94" s="213" t="s">
        <v>84</v>
      </c>
      <c r="D94" s="213" t="s">
        <v>130</v>
      </c>
      <c r="E94" s="214" t="s">
        <v>137</v>
      </c>
      <c r="F94" s="215" t="s">
        <v>138</v>
      </c>
      <c r="G94" s="216" t="s">
        <v>133</v>
      </c>
      <c r="H94" s="217">
        <v>15</v>
      </c>
      <c r="I94" s="218"/>
      <c r="J94" s="219">
        <f>ROUND(I94*H94,2)</f>
        <v>0</v>
      </c>
      <c r="K94" s="215" t="s">
        <v>19</v>
      </c>
      <c r="L94" s="45"/>
      <c r="M94" s="220" t="s">
        <v>19</v>
      </c>
      <c r="N94" s="221" t="s">
        <v>46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134</v>
      </c>
      <c r="AT94" s="224" t="s">
        <v>130</v>
      </c>
      <c r="AU94" s="224" t="s">
        <v>84</v>
      </c>
      <c r="AY94" s="18" t="s">
        <v>128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82</v>
      </c>
      <c r="BK94" s="225">
        <f>ROUND(I94*H94,2)</f>
        <v>0</v>
      </c>
      <c r="BL94" s="18" t="s">
        <v>134</v>
      </c>
      <c r="BM94" s="224" t="s">
        <v>139</v>
      </c>
    </row>
    <row r="95" s="2" customFormat="1">
      <c r="A95" s="39"/>
      <c r="B95" s="40"/>
      <c r="C95" s="41"/>
      <c r="D95" s="226" t="s">
        <v>136</v>
      </c>
      <c r="E95" s="41"/>
      <c r="F95" s="227" t="s">
        <v>138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136</v>
      </c>
      <c r="AU95" s="18" t="s">
        <v>84</v>
      </c>
    </row>
    <row r="96" s="12" customFormat="1" ht="22.8" customHeight="1">
      <c r="A96" s="12"/>
      <c r="B96" s="197"/>
      <c r="C96" s="198"/>
      <c r="D96" s="199" t="s">
        <v>74</v>
      </c>
      <c r="E96" s="211" t="s">
        <v>140</v>
      </c>
      <c r="F96" s="211" t="s">
        <v>141</v>
      </c>
      <c r="G96" s="198"/>
      <c r="H96" s="198"/>
      <c r="I96" s="201"/>
      <c r="J96" s="212">
        <f>BK96</f>
        <v>0</v>
      </c>
      <c r="K96" s="198"/>
      <c r="L96" s="203"/>
      <c r="M96" s="204"/>
      <c r="N96" s="205"/>
      <c r="O96" s="205"/>
      <c r="P96" s="206">
        <f>SUM(P97:P169)</f>
        <v>0</v>
      </c>
      <c r="Q96" s="205"/>
      <c r="R96" s="206">
        <f>SUM(R97:R169)</f>
        <v>127.47620000000001</v>
      </c>
      <c r="S96" s="205"/>
      <c r="T96" s="207">
        <f>SUM(T97:T169)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8" t="s">
        <v>82</v>
      </c>
      <c r="AT96" s="209" t="s">
        <v>74</v>
      </c>
      <c r="AU96" s="209" t="s">
        <v>82</v>
      </c>
      <c r="AY96" s="208" t="s">
        <v>128</v>
      </c>
      <c r="BK96" s="210">
        <f>SUM(BK97:BK169)</f>
        <v>0</v>
      </c>
    </row>
    <row r="97" s="2" customFormat="1" ht="16.5" customHeight="1">
      <c r="A97" s="39"/>
      <c r="B97" s="40"/>
      <c r="C97" s="213" t="s">
        <v>142</v>
      </c>
      <c r="D97" s="213" t="s">
        <v>130</v>
      </c>
      <c r="E97" s="214" t="s">
        <v>143</v>
      </c>
      <c r="F97" s="215" t="s">
        <v>144</v>
      </c>
      <c r="G97" s="216" t="s">
        <v>145</v>
      </c>
      <c r="H97" s="217">
        <v>0.109</v>
      </c>
      <c r="I97" s="218"/>
      <c r="J97" s="219">
        <f>ROUND(I97*H97,2)</f>
        <v>0</v>
      </c>
      <c r="K97" s="215" t="s">
        <v>146</v>
      </c>
      <c r="L97" s="45"/>
      <c r="M97" s="220" t="s">
        <v>19</v>
      </c>
      <c r="N97" s="221" t="s">
        <v>46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134</v>
      </c>
      <c r="AT97" s="224" t="s">
        <v>130</v>
      </c>
      <c r="AU97" s="224" t="s">
        <v>84</v>
      </c>
      <c r="AY97" s="18" t="s">
        <v>128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82</v>
      </c>
      <c r="BK97" s="225">
        <f>ROUND(I97*H97,2)</f>
        <v>0</v>
      </c>
      <c r="BL97" s="18" t="s">
        <v>134</v>
      </c>
      <c r="BM97" s="224" t="s">
        <v>147</v>
      </c>
    </row>
    <row r="98" s="2" customFormat="1">
      <c r="A98" s="39"/>
      <c r="B98" s="40"/>
      <c r="C98" s="41"/>
      <c r="D98" s="226" t="s">
        <v>136</v>
      </c>
      <c r="E98" s="41"/>
      <c r="F98" s="227" t="s">
        <v>148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136</v>
      </c>
      <c r="AU98" s="18" t="s">
        <v>84</v>
      </c>
    </row>
    <row r="99" s="2" customFormat="1">
      <c r="A99" s="39"/>
      <c r="B99" s="40"/>
      <c r="C99" s="41"/>
      <c r="D99" s="226" t="s">
        <v>149</v>
      </c>
      <c r="E99" s="41"/>
      <c r="F99" s="231" t="s">
        <v>150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149</v>
      </c>
      <c r="AU99" s="18" t="s">
        <v>84</v>
      </c>
    </row>
    <row r="100" s="13" customFormat="1">
      <c r="A100" s="13"/>
      <c r="B100" s="232"/>
      <c r="C100" s="233"/>
      <c r="D100" s="226" t="s">
        <v>151</v>
      </c>
      <c r="E100" s="234" t="s">
        <v>19</v>
      </c>
      <c r="F100" s="235" t="s">
        <v>152</v>
      </c>
      <c r="G100" s="233"/>
      <c r="H100" s="236">
        <v>0.109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2" t="s">
        <v>151</v>
      </c>
      <c r="AU100" s="242" t="s">
        <v>84</v>
      </c>
      <c r="AV100" s="13" t="s">
        <v>84</v>
      </c>
      <c r="AW100" s="13" t="s">
        <v>37</v>
      </c>
      <c r="AX100" s="13" t="s">
        <v>82</v>
      </c>
      <c r="AY100" s="242" t="s">
        <v>128</v>
      </c>
    </row>
    <row r="101" s="2" customFormat="1" ht="16.5" customHeight="1">
      <c r="A101" s="39"/>
      <c r="B101" s="40"/>
      <c r="C101" s="213" t="s">
        <v>134</v>
      </c>
      <c r="D101" s="213" t="s">
        <v>130</v>
      </c>
      <c r="E101" s="214" t="s">
        <v>153</v>
      </c>
      <c r="F101" s="215" t="s">
        <v>154</v>
      </c>
      <c r="G101" s="216" t="s">
        <v>155</v>
      </c>
      <c r="H101" s="217">
        <v>14.4</v>
      </c>
      <c r="I101" s="218"/>
      <c r="J101" s="219">
        <f>ROUND(I101*H101,2)</f>
        <v>0</v>
      </c>
      <c r="K101" s="215" t="s">
        <v>146</v>
      </c>
      <c r="L101" s="45"/>
      <c r="M101" s="220" t="s">
        <v>19</v>
      </c>
      <c r="N101" s="221" t="s">
        <v>46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134</v>
      </c>
      <c r="AT101" s="224" t="s">
        <v>130</v>
      </c>
      <c r="AU101" s="224" t="s">
        <v>84</v>
      </c>
      <c r="AY101" s="18" t="s">
        <v>128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82</v>
      </c>
      <c r="BK101" s="225">
        <f>ROUND(I101*H101,2)</f>
        <v>0</v>
      </c>
      <c r="BL101" s="18" t="s">
        <v>134</v>
      </c>
      <c r="BM101" s="224" t="s">
        <v>156</v>
      </c>
    </row>
    <row r="102" s="2" customFormat="1">
      <c r="A102" s="39"/>
      <c r="B102" s="40"/>
      <c r="C102" s="41"/>
      <c r="D102" s="226" t="s">
        <v>136</v>
      </c>
      <c r="E102" s="41"/>
      <c r="F102" s="227" t="s">
        <v>157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136</v>
      </c>
      <c r="AU102" s="18" t="s">
        <v>84</v>
      </c>
    </row>
    <row r="103" s="13" customFormat="1">
      <c r="A103" s="13"/>
      <c r="B103" s="232"/>
      <c r="C103" s="233"/>
      <c r="D103" s="226" t="s">
        <v>151</v>
      </c>
      <c r="E103" s="234" t="s">
        <v>19</v>
      </c>
      <c r="F103" s="235" t="s">
        <v>158</v>
      </c>
      <c r="G103" s="233"/>
      <c r="H103" s="236">
        <v>14.4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151</v>
      </c>
      <c r="AU103" s="242" t="s">
        <v>84</v>
      </c>
      <c r="AV103" s="13" t="s">
        <v>84</v>
      </c>
      <c r="AW103" s="13" t="s">
        <v>37</v>
      </c>
      <c r="AX103" s="13" t="s">
        <v>82</v>
      </c>
      <c r="AY103" s="242" t="s">
        <v>128</v>
      </c>
    </row>
    <row r="104" s="2" customFormat="1" ht="16.5" customHeight="1">
      <c r="A104" s="39"/>
      <c r="B104" s="40"/>
      <c r="C104" s="243" t="s">
        <v>140</v>
      </c>
      <c r="D104" s="243" t="s">
        <v>159</v>
      </c>
      <c r="E104" s="244" t="s">
        <v>160</v>
      </c>
      <c r="F104" s="245" t="s">
        <v>161</v>
      </c>
      <c r="G104" s="246" t="s">
        <v>162</v>
      </c>
      <c r="H104" s="247">
        <v>3.4849999999999999</v>
      </c>
      <c r="I104" s="248"/>
      <c r="J104" s="249">
        <f>ROUND(I104*H104,2)</f>
        <v>0</v>
      </c>
      <c r="K104" s="245" t="s">
        <v>146</v>
      </c>
      <c r="L104" s="250"/>
      <c r="M104" s="251" t="s">
        <v>19</v>
      </c>
      <c r="N104" s="252" t="s">
        <v>46</v>
      </c>
      <c r="O104" s="85"/>
      <c r="P104" s="222">
        <f>O104*H104</f>
        <v>0</v>
      </c>
      <c r="Q104" s="222">
        <v>1</v>
      </c>
      <c r="R104" s="222">
        <f>Q104*H104</f>
        <v>3.4849999999999999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163</v>
      </c>
      <c r="AT104" s="224" t="s">
        <v>159</v>
      </c>
      <c r="AU104" s="224" t="s">
        <v>84</v>
      </c>
      <c r="AY104" s="18" t="s">
        <v>128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82</v>
      </c>
      <c r="BK104" s="225">
        <f>ROUND(I104*H104,2)</f>
        <v>0</v>
      </c>
      <c r="BL104" s="18" t="s">
        <v>134</v>
      </c>
      <c r="BM104" s="224" t="s">
        <v>164</v>
      </c>
    </row>
    <row r="105" s="2" customFormat="1">
      <c r="A105" s="39"/>
      <c r="B105" s="40"/>
      <c r="C105" s="41"/>
      <c r="D105" s="226" t="s">
        <v>136</v>
      </c>
      <c r="E105" s="41"/>
      <c r="F105" s="227" t="s">
        <v>161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136</v>
      </c>
      <c r="AU105" s="18" t="s">
        <v>84</v>
      </c>
    </row>
    <row r="106" s="13" customFormat="1">
      <c r="A106" s="13"/>
      <c r="B106" s="232"/>
      <c r="C106" s="233"/>
      <c r="D106" s="226" t="s">
        <v>151</v>
      </c>
      <c r="E106" s="233"/>
      <c r="F106" s="235" t="s">
        <v>165</v>
      </c>
      <c r="G106" s="233"/>
      <c r="H106" s="236">
        <v>3.4849999999999999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151</v>
      </c>
      <c r="AU106" s="242" t="s">
        <v>84</v>
      </c>
      <c r="AV106" s="13" t="s">
        <v>84</v>
      </c>
      <c r="AW106" s="13" t="s">
        <v>4</v>
      </c>
      <c r="AX106" s="13" t="s">
        <v>82</v>
      </c>
      <c r="AY106" s="242" t="s">
        <v>128</v>
      </c>
    </row>
    <row r="107" s="2" customFormat="1" ht="16.5" customHeight="1">
      <c r="A107" s="39"/>
      <c r="B107" s="40"/>
      <c r="C107" s="213" t="s">
        <v>166</v>
      </c>
      <c r="D107" s="213" t="s">
        <v>130</v>
      </c>
      <c r="E107" s="214" t="s">
        <v>167</v>
      </c>
      <c r="F107" s="215" t="s">
        <v>168</v>
      </c>
      <c r="G107" s="216" t="s">
        <v>145</v>
      </c>
      <c r="H107" s="217">
        <v>0.010999999999999999</v>
      </c>
      <c r="I107" s="218"/>
      <c r="J107" s="219">
        <f>ROUND(I107*H107,2)</f>
        <v>0</v>
      </c>
      <c r="K107" s="215" t="s">
        <v>146</v>
      </c>
      <c r="L107" s="45"/>
      <c r="M107" s="220" t="s">
        <v>19</v>
      </c>
      <c r="N107" s="221" t="s">
        <v>46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134</v>
      </c>
      <c r="AT107" s="224" t="s">
        <v>130</v>
      </c>
      <c r="AU107" s="224" t="s">
        <v>84</v>
      </c>
      <c r="AY107" s="18" t="s">
        <v>128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82</v>
      </c>
      <c r="BK107" s="225">
        <f>ROUND(I107*H107,2)</f>
        <v>0</v>
      </c>
      <c r="BL107" s="18" t="s">
        <v>134</v>
      </c>
      <c r="BM107" s="224" t="s">
        <v>169</v>
      </c>
    </row>
    <row r="108" s="2" customFormat="1">
      <c r="A108" s="39"/>
      <c r="B108" s="40"/>
      <c r="C108" s="41"/>
      <c r="D108" s="226" t="s">
        <v>136</v>
      </c>
      <c r="E108" s="41"/>
      <c r="F108" s="227" t="s">
        <v>170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136</v>
      </c>
      <c r="AU108" s="18" t="s">
        <v>84</v>
      </c>
    </row>
    <row r="109" s="13" customFormat="1">
      <c r="A109" s="13"/>
      <c r="B109" s="232"/>
      <c r="C109" s="233"/>
      <c r="D109" s="226" t="s">
        <v>151</v>
      </c>
      <c r="E109" s="234" t="s">
        <v>19</v>
      </c>
      <c r="F109" s="235" t="s">
        <v>171</v>
      </c>
      <c r="G109" s="233"/>
      <c r="H109" s="236">
        <v>0.010999999999999999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2" t="s">
        <v>151</v>
      </c>
      <c r="AU109" s="242" t="s">
        <v>84</v>
      </c>
      <c r="AV109" s="13" t="s">
        <v>84</v>
      </c>
      <c r="AW109" s="13" t="s">
        <v>37</v>
      </c>
      <c r="AX109" s="13" t="s">
        <v>82</v>
      </c>
      <c r="AY109" s="242" t="s">
        <v>128</v>
      </c>
    </row>
    <row r="110" s="2" customFormat="1" ht="16.5" customHeight="1">
      <c r="A110" s="39"/>
      <c r="B110" s="40"/>
      <c r="C110" s="213" t="s">
        <v>172</v>
      </c>
      <c r="D110" s="213" t="s">
        <v>130</v>
      </c>
      <c r="E110" s="214" t="s">
        <v>173</v>
      </c>
      <c r="F110" s="215" t="s">
        <v>174</v>
      </c>
      <c r="G110" s="216" t="s">
        <v>175</v>
      </c>
      <c r="H110" s="217">
        <v>2.5819999999999999</v>
      </c>
      <c r="I110" s="218"/>
      <c r="J110" s="219">
        <f>ROUND(I110*H110,2)</f>
        <v>0</v>
      </c>
      <c r="K110" s="215" t="s">
        <v>146</v>
      </c>
      <c r="L110" s="45"/>
      <c r="M110" s="220" t="s">
        <v>19</v>
      </c>
      <c r="N110" s="221" t="s">
        <v>46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134</v>
      </c>
      <c r="AT110" s="224" t="s">
        <v>130</v>
      </c>
      <c r="AU110" s="224" t="s">
        <v>84</v>
      </c>
      <c r="AY110" s="18" t="s">
        <v>128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82</v>
      </c>
      <c r="BK110" s="225">
        <f>ROUND(I110*H110,2)</f>
        <v>0</v>
      </c>
      <c r="BL110" s="18" t="s">
        <v>134</v>
      </c>
      <c r="BM110" s="224" t="s">
        <v>176</v>
      </c>
    </row>
    <row r="111" s="2" customFormat="1">
      <c r="A111" s="39"/>
      <c r="B111" s="40"/>
      <c r="C111" s="41"/>
      <c r="D111" s="226" t="s">
        <v>136</v>
      </c>
      <c r="E111" s="41"/>
      <c r="F111" s="227" t="s">
        <v>177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136</v>
      </c>
      <c r="AU111" s="18" t="s">
        <v>84</v>
      </c>
    </row>
    <row r="112" s="14" customFormat="1">
      <c r="A112" s="14"/>
      <c r="B112" s="253"/>
      <c r="C112" s="254"/>
      <c r="D112" s="226" t="s">
        <v>151</v>
      </c>
      <c r="E112" s="255" t="s">
        <v>19</v>
      </c>
      <c r="F112" s="256" t="s">
        <v>178</v>
      </c>
      <c r="G112" s="254"/>
      <c r="H112" s="255" t="s">
        <v>19</v>
      </c>
      <c r="I112" s="257"/>
      <c r="J112" s="254"/>
      <c r="K112" s="254"/>
      <c r="L112" s="258"/>
      <c r="M112" s="259"/>
      <c r="N112" s="260"/>
      <c r="O112" s="260"/>
      <c r="P112" s="260"/>
      <c r="Q112" s="260"/>
      <c r="R112" s="260"/>
      <c r="S112" s="260"/>
      <c r="T112" s="261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62" t="s">
        <v>151</v>
      </c>
      <c r="AU112" s="262" t="s">
        <v>84</v>
      </c>
      <c r="AV112" s="14" t="s">
        <v>82</v>
      </c>
      <c r="AW112" s="14" t="s">
        <v>37</v>
      </c>
      <c r="AX112" s="14" t="s">
        <v>75</v>
      </c>
      <c r="AY112" s="262" t="s">
        <v>128</v>
      </c>
    </row>
    <row r="113" s="13" customFormat="1">
      <c r="A113" s="13"/>
      <c r="B113" s="232"/>
      <c r="C113" s="233"/>
      <c r="D113" s="226" t="s">
        <v>151</v>
      </c>
      <c r="E113" s="234" t="s">
        <v>19</v>
      </c>
      <c r="F113" s="235" t="s">
        <v>179</v>
      </c>
      <c r="G113" s="233"/>
      <c r="H113" s="236">
        <v>51.630000000000003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151</v>
      </c>
      <c r="AU113" s="242" t="s">
        <v>84</v>
      </c>
      <c r="AV113" s="13" t="s">
        <v>84</v>
      </c>
      <c r="AW113" s="13" t="s">
        <v>37</v>
      </c>
      <c r="AX113" s="13" t="s">
        <v>82</v>
      </c>
      <c r="AY113" s="242" t="s">
        <v>128</v>
      </c>
    </row>
    <row r="114" s="13" customFormat="1">
      <c r="A114" s="13"/>
      <c r="B114" s="232"/>
      <c r="C114" s="233"/>
      <c r="D114" s="226" t="s">
        <v>151</v>
      </c>
      <c r="E114" s="233"/>
      <c r="F114" s="235" t="s">
        <v>180</v>
      </c>
      <c r="G114" s="233"/>
      <c r="H114" s="236">
        <v>2.5819999999999999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2" t="s">
        <v>151</v>
      </c>
      <c r="AU114" s="242" t="s">
        <v>84</v>
      </c>
      <c r="AV114" s="13" t="s">
        <v>84</v>
      </c>
      <c r="AW114" s="13" t="s">
        <v>4</v>
      </c>
      <c r="AX114" s="13" t="s">
        <v>82</v>
      </c>
      <c r="AY114" s="242" t="s">
        <v>128</v>
      </c>
    </row>
    <row r="115" s="2" customFormat="1" ht="16.5" customHeight="1">
      <c r="A115" s="39"/>
      <c r="B115" s="40"/>
      <c r="C115" s="243" t="s">
        <v>163</v>
      </c>
      <c r="D115" s="243" t="s">
        <v>159</v>
      </c>
      <c r="E115" s="244" t="s">
        <v>181</v>
      </c>
      <c r="F115" s="245" t="s">
        <v>182</v>
      </c>
      <c r="G115" s="246" t="s">
        <v>162</v>
      </c>
      <c r="H115" s="247">
        <v>123.91200000000001</v>
      </c>
      <c r="I115" s="248"/>
      <c r="J115" s="249">
        <f>ROUND(I115*H115,2)</f>
        <v>0</v>
      </c>
      <c r="K115" s="245" t="s">
        <v>146</v>
      </c>
      <c r="L115" s="250"/>
      <c r="M115" s="251" t="s">
        <v>19</v>
      </c>
      <c r="N115" s="252" t="s">
        <v>46</v>
      </c>
      <c r="O115" s="85"/>
      <c r="P115" s="222">
        <f>O115*H115</f>
        <v>0</v>
      </c>
      <c r="Q115" s="222">
        <v>1</v>
      </c>
      <c r="R115" s="222">
        <f>Q115*H115</f>
        <v>123.91200000000001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163</v>
      </c>
      <c r="AT115" s="224" t="s">
        <v>159</v>
      </c>
      <c r="AU115" s="224" t="s">
        <v>84</v>
      </c>
      <c r="AY115" s="18" t="s">
        <v>128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82</v>
      </c>
      <c r="BK115" s="225">
        <f>ROUND(I115*H115,2)</f>
        <v>0</v>
      </c>
      <c r="BL115" s="18" t="s">
        <v>134</v>
      </c>
      <c r="BM115" s="224" t="s">
        <v>183</v>
      </c>
    </row>
    <row r="116" s="2" customFormat="1">
      <c r="A116" s="39"/>
      <c r="B116" s="40"/>
      <c r="C116" s="41"/>
      <c r="D116" s="226" t="s">
        <v>136</v>
      </c>
      <c r="E116" s="41"/>
      <c r="F116" s="227" t="s">
        <v>182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136</v>
      </c>
      <c r="AU116" s="18" t="s">
        <v>84</v>
      </c>
    </row>
    <row r="117" s="14" customFormat="1">
      <c r="A117" s="14"/>
      <c r="B117" s="253"/>
      <c r="C117" s="254"/>
      <c r="D117" s="226" t="s">
        <v>151</v>
      </c>
      <c r="E117" s="255" t="s">
        <v>19</v>
      </c>
      <c r="F117" s="256" t="s">
        <v>184</v>
      </c>
      <c r="G117" s="254"/>
      <c r="H117" s="255" t="s">
        <v>19</v>
      </c>
      <c r="I117" s="257"/>
      <c r="J117" s="254"/>
      <c r="K117" s="254"/>
      <c r="L117" s="258"/>
      <c r="M117" s="259"/>
      <c r="N117" s="260"/>
      <c r="O117" s="260"/>
      <c r="P117" s="260"/>
      <c r="Q117" s="260"/>
      <c r="R117" s="260"/>
      <c r="S117" s="260"/>
      <c r="T117" s="261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62" t="s">
        <v>151</v>
      </c>
      <c r="AU117" s="262" t="s">
        <v>84</v>
      </c>
      <c r="AV117" s="14" t="s">
        <v>82</v>
      </c>
      <c r="AW117" s="14" t="s">
        <v>37</v>
      </c>
      <c r="AX117" s="14" t="s">
        <v>75</v>
      </c>
      <c r="AY117" s="262" t="s">
        <v>128</v>
      </c>
    </row>
    <row r="118" s="14" customFormat="1">
      <c r="A118" s="14"/>
      <c r="B118" s="253"/>
      <c r="C118" s="254"/>
      <c r="D118" s="226" t="s">
        <v>151</v>
      </c>
      <c r="E118" s="255" t="s">
        <v>19</v>
      </c>
      <c r="F118" s="256" t="s">
        <v>185</v>
      </c>
      <c r="G118" s="254"/>
      <c r="H118" s="255" t="s">
        <v>19</v>
      </c>
      <c r="I118" s="257"/>
      <c r="J118" s="254"/>
      <c r="K118" s="254"/>
      <c r="L118" s="258"/>
      <c r="M118" s="259"/>
      <c r="N118" s="260"/>
      <c r="O118" s="260"/>
      <c r="P118" s="260"/>
      <c r="Q118" s="260"/>
      <c r="R118" s="260"/>
      <c r="S118" s="260"/>
      <c r="T118" s="26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62" t="s">
        <v>151</v>
      </c>
      <c r="AU118" s="262" t="s">
        <v>84</v>
      </c>
      <c r="AV118" s="14" t="s">
        <v>82</v>
      </c>
      <c r="AW118" s="14" t="s">
        <v>37</v>
      </c>
      <c r="AX118" s="14" t="s">
        <v>75</v>
      </c>
      <c r="AY118" s="262" t="s">
        <v>128</v>
      </c>
    </row>
    <row r="119" s="13" customFormat="1">
      <c r="A119" s="13"/>
      <c r="B119" s="232"/>
      <c r="C119" s="233"/>
      <c r="D119" s="226" t="s">
        <v>151</v>
      </c>
      <c r="E119" s="234" t="s">
        <v>19</v>
      </c>
      <c r="F119" s="235" t="s">
        <v>179</v>
      </c>
      <c r="G119" s="233"/>
      <c r="H119" s="236">
        <v>51.630000000000003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2" t="s">
        <v>151</v>
      </c>
      <c r="AU119" s="242" t="s">
        <v>84</v>
      </c>
      <c r="AV119" s="13" t="s">
        <v>84</v>
      </c>
      <c r="AW119" s="13" t="s">
        <v>37</v>
      </c>
      <c r="AX119" s="13" t="s">
        <v>82</v>
      </c>
      <c r="AY119" s="242" t="s">
        <v>128</v>
      </c>
    </row>
    <row r="120" s="13" customFormat="1">
      <c r="A120" s="13"/>
      <c r="B120" s="232"/>
      <c r="C120" s="233"/>
      <c r="D120" s="226" t="s">
        <v>151</v>
      </c>
      <c r="E120" s="233"/>
      <c r="F120" s="235" t="s">
        <v>186</v>
      </c>
      <c r="G120" s="233"/>
      <c r="H120" s="236">
        <v>123.91200000000001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2" t="s">
        <v>151</v>
      </c>
      <c r="AU120" s="242" t="s">
        <v>84</v>
      </c>
      <c r="AV120" s="13" t="s">
        <v>84</v>
      </c>
      <c r="AW120" s="13" t="s">
        <v>4</v>
      </c>
      <c r="AX120" s="13" t="s">
        <v>82</v>
      </c>
      <c r="AY120" s="242" t="s">
        <v>128</v>
      </c>
    </row>
    <row r="121" s="2" customFormat="1" ht="16.5" customHeight="1">
      <c r="A121" s="39"/>
      <c r="B121" s="40"/>
      <c r="C121" s="213" t="s">
        <v>187</v>
      </c>
      <c r="D121" s="213" t="s">
        <v>130</v>
      </c>
      <c r="E121" s="214" t="s">
        <v>188</v>
      </c>
      <c r="F121" s="215" t="s">
        <v>189</v>
      </c>
      <c r="G121" s="216" t="s">
        <v>145</v>
      </c>
      <c r="H121" s="217">
        <v>0.0089999999999999993</v>
      </c>
      <c r="I121" s="218"/>
      <c r="J121" s="219">
        <f>ROUND(I121*H121,2)</f>
        <v>0</v>
      </c>
      <c r="K121" s="215" t="s">
        <v>146</v>
      </c>
      <c r="L121" s="45"/>
      <c r="M121" s="220" t="s">
        <v>19</v>
      </c>
      <c r="N121" s="221" t="s">
        <v>46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134</v>
      </c>
      <c r="AT121" s="224" t="s">
        <v>130</v>
      </c>
      <c r="AU121" s="224" t="s">
        <v>84</v>
      </c>
      <c r="AY121" s="18" t="s">
        <v>128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82</v>
      </c>
      <c r="BK121" s="225">
        <f>ROUND(I121*H121,2)</f>
        <v>0</v>
      </c>
      <c r="BL121" s="18" t="s">
        <v>134</v>
      </c>
      <c r="BM121" s="224" t="s">
        <v>190</v>
      </c>
    </row>
    <row r="122" s="2" customFormat="1">
      <c r="A122" s="39"/>
      <c r="B122" s="40"/>
      <c r="C122" s="41"/>
      <c r="D122" s="226" t="s">
        <v>136</v>
      </c>
      <c r="E122" s="41"/>
      <c r="F122" s="227" t="s">
        <v>191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136</v>
      </c>
      <c r="AU122" s="18" t="s">
        <v>84</v>
      </c>
    </row>
    <row r="123" s="14" customFormat="1">
      <c r="A123" s="14"/>
      <c r="B123" s="253"/>
      <c r="C123" s="254"/>
      <c r="D123" s="226" t="s">
        <v>151</v>
      </c>
      <c r="E123" s="255" t="s">
        <v>19</v>
      </c>
      <c r="F123" s="256" t="s">
        <v>192</v>
      </c>
      <c r="G123" s="254"/>
      <c r="H123" s="255" t="s">
        <v>19</v>
      </c>
      <c r="I123" s="257"/>
      <c r="J123" s="254"/>
      <c r="K123" s="254"/>
      <c r="L123" s="258"/>
      <c r="M123" s="259"/>
      <c r="N123" s="260"/>
      <c r="O123" s="260"/>
      <c r="P123" s="260"/>
      <c r="Q123" s="260"/>
      <c r="R123" s="260"/>
      <c r="S123" s="260"/>
      <c r="T123" s="261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62" t="s">
        <v>151</v>
      </c>
      <c r="AU123" s="262" t="s">
        <v>84</v>
      </c>
      <c r="AV123" s="14" t="s">
        <v>82</v>
      </c>
      <c r="AW123" s="14" t="s">
        <v>37</v>
      </c>
      <c r="AX123" s="14" t="s">
        <v>75</v>
      </c>
      <c r="AY123" s="262" t="s">
        <v>128</v>
      </c>
    </row>
    <row r="124" s="13" customFormat="1">
      <c r="A124" s="13"/>
      <c r="B124" s="232"/>
      <c r="C124" s="233"/>
      <c r="D124" s="226" t="s">
        <v>151</v>
      </c>
      <c r="E124" s="234" t="s">
        <v>19</v>
      </c>
      <c r="F124" s="235" t="s">
        <v>193</v>
      </c>
      <c r="G124" s="233"/>
      <c r="H124" s="236">
        <v>0.0089999999999999993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151</v>
      </c>
      <c r="AU124" s="242" t="s">
        <v>84</v>
      </c>
      <c r="AV124" s="13" t="s">
        <v>84</v>
      </c>
      <c r="AW124" s="13" t="s">
        <v>37</v>
      </c>
      <c r="AX124" s="13" t="s">
        <v>82</v>
      </c>
      <c r="AY124" s="242" t="s">
        <v>128</v>
      </c>
    </row>
    <row r="125" s="2" customFormat="1" ht="16.5" customHeight="1">
      <c r="A125" s="39"/>
      <c r="B125" s="40"/>
      <c r="C125" s="213" t="s">
        <v>194</v>
      </c>
      <c r="D125" s="213" t="s">
        <v>130</v>
      </c>
      <c r="E125" s="214" t="s">
        <v>195</v>
      </c>
      <c r="F125" s="215" t="s">
        <v>196</v>
      </c>
      <c r="G125" s="216" t="s">
        <v>145</v>
      </c>
      <c r="H125" s="217">
        <v>0.0089999999999999993</v>
      </c>
      <c r="I125" s="218"/>
      <c r="J125" s="219">
        <f>ROUND(I125*H125,2)</f>
        <v>0</v>
      </c>
      <c r="K125" s="215" t="s">
        <v>146</v>
      </c>
      <c r="L125" s="45"/>
      <c r="M125" s="220" t="s">
        <v>19</v>
      </c>
      <c r="N125" s="221" t="s">
        <v>46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134</v>
      </c>
      <c r="AT125" s="224" t="s">
        <v>130</v>
      </c>
      <c r="AU125" s="224" t="s">
        <v>84</v>
      </c>
      <c r="AY125" s="18" t="s">
        <v>128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82</v>
      </c>
      <c r="BK125" s="225">
        <f>ROUND(I125*H125,2)</f>
        <v>0</v>
      </c>
      <c r="BL125" s="18" t="s">
        <v>134</v>
      </c>
      <c r="BM125" s="224" t="s">
        <v>197</v>
      </c>
    </row>
    <row r="126" s="2" customFormat="1">
      <c r="A126" s="39"/>
      <c r="B126" s="40"/>
      <c r="C126" s="41"/>
      <c r="D126" s="226" t="s">
        <v>136</v>
      </c>
      <c r="E126" s="41"/>
      <c r="F126" s="227" t="s">
        <v>198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136</v>
      </c>
      <c r="AU126" s="18" t="s">
        <v>84</v>
      </c>
    </row>
    <row r="127" s="14" customFormat="1">
      <c r="A127" s="14"/>
      <c r="B127" s="253"/>
      <c r="C127" s="254"/>
      <c r="D127" s="226" t="s">
        <v>151</v>
      </c>
      <c r="E127" s="255" t="s">
        <v>19</v>
      </c>
      <c r="F127" s="256" t="s">
        <v>192</v>
      </c>
      <c r="G127" s="254"/>
      <c r="H127" s="255" t="s">
        <v>19</v>
      </c>
      <c r="I127" s="257"/>
      <c r="J127" s="254"/>
      <c r="K127" s="254"/>
      <c r="L127" s="258"/>
      <c r="M127" s="259"/>
      <c r="N127" s="260"/>
      <c r="O127" s="260"/>
      <c r="P127" s="260"/>
      <c r="Q127" s="260"/>
      <c r="R127" s="260"/>
      <c r="S127" s="260"/>
      <c r="T127" s="26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2" t="s">
        <v>151</v>
      </c>
      <c r="AU127" s="262" t="s">
        <v>84</v>
      </c>
      <c r="AV127" s="14" t="s">
        <v>82</v>
      </c>
      <c r="AW127" s="14" t="s">
        <v>37</v>
      </c>
      <c r="AX127" s="14" t="s">
        <v>75</v>
      </c>
      <c r="AY127" s="262" t="s">
        <v>128</v>
      </c>
    </row>
    <row r="128" s="13" customFormat="1">
      <c r="A128" s="13"/>
      <c r="B128" s="232"/>
      <c r="C128" s="233"/>
      <c r="D128" s="226" t="s">
        <v>151</v>
      </c>
      <c r="E128" s="234" t="s">
        <v>19</v>
      </c>
      <c r="F128" s="235" t="s">
        <v>193</v>
      </c>
      <c r="G128" s="233"/>
      <c r="H128" s="236">
        <v>0.0089999999999999993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151</v>
      </c>
      <c r="AU128" s="242" t="s">
        <v>84</v>
      </c>
      <c r="AV128" s="13" t="s">
        <v>84</v>
      </c>
      <c r="AW128" s="13" t="s">
        <v>37</v>
      </c>
      <c r="AX128" s="13" t="s">
        <v>82</v>
      </c>
      <c r="AY128" s="242" t="s">
        <v>128</v>
      </c>
    </row>
    <row r="129" s="2" customFormat="1" ht="16.5" customHeight="1">
      <c r="A129" s="39"/>
      <c r="B129" s="40"/>
      <c r="C129" s="213" t="s">
        <v>199</v>
      </c>
      <c r="D129" s="213" t="s">
        <v>130</v>
      </c>
      <c r="E129" s="214" t="s">
        <v>200</v>
      </c>
      <c r="F129" s="215" t="s">
        <v>201</v>
      </c>
      <c r="G129" s="216" t="s">
        <v>202</v>
      </c>
      <c r="H129" s="217">
        <v>4</v>
      </c>
      <c r="I129" s="218"/>
      <c r="J129" s="219">
        <f>ROUND(I129*H129,2)</f>
        <v>0</v>
      </c>
      <c r="K129" s="215" t="s">
        <v>146</v>
      </c>
      <c r="L129" s="45"/>
      <c r="M129" s="220" t="s">
        <v>19</v>
      </c>
      <c r="N129" s="221" t="s">
        <v>46</v>
      </c>
      <c r="O129" s="85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134</v>
      </c>
      <c r="AT129" s="224" t="s">
        <v>130</v>
      </c>
      <c r="AU129" s="224" t="s">
        <v>84</v>
      </c>
      <c r="AY129" s="18" t="s">
        <v>128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82</v>
      </c>
      <c r="BK129" s="225">
        <f>ROUND(I129*H129,2)</f>
        <v>0</v>
      </c>
      <c r="BL129" s="18" t="s">
        <v>134</v>
      </c>
      <c r="BM129" s="224" t="s">
        <v>203</v>
      </c>
    </row>
    <row r="130" s="2" customFormat="1">
      <c r="A130" s="39"/>
      <c r="B130" s="40"/>
      <c r="C130" s="41"/>
      <c r="D130" s="226" t="s">
        <v>136</v>
      </c>
      <c r="E130" s="41"/>
      <c r="F130" s="227" t="s">
        <v>204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136</v>
      </c>
      <c r="AU130" s="18" t="s">
        <v>84</v>
      </c>
    </row>
    <row r="131" s="2" customFormat="1" ht="16.5" customHeight="1">
      <c r="A131" s="39"/>
      <c r="B131" s="40"/>
      <c r="C131" s="213" t="s">
        <v>205</v>
      </c>
      <c r="D131" s="213" t="s">
        <v>130</v>
      </c>
      <c r="E131" s="214" t="s">
        <v>206</v>
      </c>
      <c r="F131" s="215" t="s">
        <v>207</v>
      </c>
      <c r="G131" s="216" t="s">
        <v>202</v>
      </c>
      <c r="H131" s="217">
        <v>30</v>
      </c>
      <c r="I131" s="218"/>
      <c r="J131" s="219">
        <f>ROUND(I131*H131,2)</f>
        <v>0</v>
      </c>
      <c r="K131" s="215" t="s">
        <v>146</v>
      </c>
      <c r="L131" s="45"/>
      <c r="M131" s="220" t="s">
        <v>19</v>
      </c>
      <c r="N131" s="221" t="s">
        <v>46</v>
      </c>
      <c r="O131" s="85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134</v>
      </c>
      <c r="AT131" s="224" t="s">
        <v>130</v>
      </c>
      <c r="AU131" s="224" t="s">
        <v>84</v>
      </c>
      <c r="AY131" s="18" t="s">
        <v>128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82</v>
      </c>
      <c r="BK131" s="225">
        <f>ROUND(I131*H131,2)</f>
        <v>0</v>
      </c>
      <c r="BL131" s="18" t="s">
        <v>134</v>
      </c>
      <c r="BM131" s="224" t="s">
        <v>208</v>
      </c>
    </row>
    <row r="132" s="2" customFormat="1">
      <c r="A132" s="39"/>
      <c r="B132" s="40"/>
      <c r="C132" s="41"/>
      <c r="D132" s="226" t="s">
        <v>136</v>
      </c>
      <c r="E132" s="41"/>
      <c r="F132" s="227" t="s">
        <v>209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136</v>
      </c>
      <c r="AU132" s="18" t="s">
        <v>84</v>
      </c>
    </row>
    <row r="133" s="13" customFormat="1">
      <c r="A133" s="13"/>
      <c r="B133" s="232"/>
      <c r="C133" s="233"/>
      <c r="D133" s="226" t="s">
        <v>151</v>
      </c>
      <c r="E133" s="234" t="s">
        <v>19</v>
      </c>
      <c r="F133" s="235" t="s">
        <v>210</v>
      </c>
      <c r="G133" s="233"/>
      <c r="H133" s="236">
        <v>30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151</v>
      </c>
      <c r="AU133" s="242" t="s">
        <v>84</v>
      </c>
      <c r="AV133" s="13" t="s">
        <v>84</v>
      </c>
      <c r="AW133" s="13" t="s">
        <v>37</v>
      </c>
      <c r="AX133" s="13" t="s">
        <v>82</v>
      </c>
      <c r="AY133" s="242" t="s">
        <v>128</v>
      </c>
    </row>
    <row r="134" s="2" customFormat="1" ht="16.5" customHeight="1">
      <c r="A134" s="39"/>
      <c r="B134" s="40"/>
      <c r="C134" s="213" t="s">
        <v>211</v>
      </c>
      <c r="D134" s="213" t="s">
        <v>130</v>
      </c>
      <c r="E134" s="214" t="s">
        <v>212</v>
      </c>
      <c r="F134" s="215" t="s">
        <v>213</v>
      </c>
      <c r="G134" s="216" t="s">
        <v>145</v>
      </c>
      <c r="H134" s="217">
        <v>0.050000000000000003</v>
      </c>
      <c r="I134" s="218"/>
      <c r="J134" s="219">
        <f>ROUND(I134*H134,2)</f>
        <v>0</v>
      </c>
      <c r="K134" s="215" t="s">
        <v>146</v>
      </c>
      <c r="L134" s="45"/>
      <c r="M134" s="220" t="s">
        <v>19</v>
      </c>
      <c r="N134" s="221" t="s">
        <v>46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134</v>
      </c>
      <c r="AT134" s="224" t="s">
        <v>130</v>
      </c>
      <c r="AU134" s="224" t="s">
        <v>84</v>
      </c>
      <c r="AY134" s="18" t="s">
        <v>128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82</v>
      </c>
      <c r="BK134" s="225">
        <f>ROUND(I134*H134,2)</f>
        <v>0</v>
      </c>
      <c r="BL134" s="18" t="s">
        <v>134</v>
      </c>
      <c r="BM134" s="224" t="s">
        <v>214</v>
      </c>
    </row>
    <row r="135" s="2" customFormat="1">
      <c r="A135" s="39"/>
      <c r="B135" s="40"/>
      <c r="C135" s="41"/>
      <c r="D135" s="226" t="s">
        <v>136</v>
      </c>
      <c r="E135" s="41"/>
      <c r="F135" s="227" t="s">
        <v>215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136</v>
      </c>
      <c r="AU135" s="18" t="s">
        <v>84</v>
      </c>
    </row>
    <row r="136" s="2" customFormat="1">
      <c r="A136" s="39"/>
      <c r="B136" s="40"/>
      <c r="C136" s="41"/>
      <c r="D136" s="226" t="s">
        <v>149</v>
      </c>
      <c r="E136" s="41"/>
      <c r="F136" s="231" t="s">
        <v>150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149</v>
      </c>
      <c r="AU136" s="18" t="s">
        <v>84</v>
      </c>
    </row>
    <row r="137" s="14" customFormat="1">
      <c r="A137" s="14"/>
      <c r="B137" s="253"/>
      <c r="C137" s="254"/>
      <c r="D137" s="226" t="s">
        <v>151</v>
      </c>
      <c r="E137" s="255" t="s">
        <v>19</v>
      </c>
      <c r="F137" s="256" t="s">
        <v>216</v>
      </c>
      <c r="G137" s="254"/>
      <c r="H137" s="255" t="s">
        <v>19</v>
      </c>
      <c r="I137" s="257"/>
      <c r="J137" s="254"/>
      <c r="K137" s="254"/>
      <c r="L137" s="258"/>
      <c r="M137" s="259"/>
      <c r="N137" s="260"/>
      <c r="O137" s="260"/>
      <c r="P137" s="260"/>
      <c r="Q137" s="260"/>
      <c r="R137" s="260"/>
      <c r="S137" s="260"/>
      <c r="T137" s="26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2" t="s">
        <v>151</v>
      </c>
      <c r="AU137" s="262" t="s">
        <v>84</v>
      </c>
      <c r="AV137" s="14" t="s">
        <v>82</v>
      </c>
      <c r="AW137" s="14" t="s">
        <v>37</v>
      </c>
      <c r="AX137" s="14" t="s">
        <v>75</v>
      </c>
      <c r="AY137" s="262" t="s">
        <v>128</v>
      </c>
    </row>
    <row r="138" s="14" customFormat="1">
      <c r="A138" s="14"/>
      <c r="B138" s="253"/>
      <c r="C138" s="254"/>
      <c r="D138" s="226" t="s">
        <v>151</v>
      </c>
      <c r="E138" s="255" t="s">
        <v>19</v>
      </c>
      <c r="F138" s="256" t="s">
        <v>217</v>
      </c>
      <c r="G138" s="254"/>
      <c r="H138" s="255" t="s">
        <v>19</v>
      </c>
      <c r="I138" s="257"/>
      <c r="J138" s="254"/>
      <c r="K138" s="254"/>
      <c r="L138" s="258"/>
      <c r="M138" s="259"/>
      <c r="N138" s="260"/>
      <c r="O138" s="260"/>
      <c r="P138" s="260"/>
      <c r="Q138" s="260"/>
      <c r="R138" s="260"/>
      <c r="S138" s="260"/>
      <c r="T138" s="26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2" t="s">
        <v>151</v>
      </c>
      <c r="AU138" s="262" t="s">
        <v>84</v>
      </c>
      <c r="AV138" s="14" t="s">
        <v>82</v>
      </c>
      <c r="AW138" s="14" t="s">
        <v>37</v>
      </c>
      <c r="AX138" s="14" t="s">
        <v>75</v>
      </c>
      <c r="AY138" s="262" t="s">
        <v>128</v>
      </c>
    </row>
    <row r="139" s="13" customFormat="1">
      <c r="A139" s="13"/>
      <c r="B139" s="232"/>
      <c r="C139" s="233"/>
      <c r="D139" s="226" t="s">
        <v>151</v>
      </c>
      <c r="E139" s="234" t="s">
        <v>19</v>
      </c>
      <c r="F139" s="235" t="s">
        <v>218</v>
      </c>
      <c r="G139" s="233"/>
      <c r="H139" s="236">
        <v>0.050000000000000003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151</v>
      </c>
      <c r="AU139" s="242" t="s">
        <v>84</v>
      </c>
      <c r="AV139" s="13" t="s">
        <v>84</v>
      </c>
      <c r="AW139" s="13" t="s">
        <v>37</v>
      </c>
      <c r="AX139" s="13" t="s">
        <v>82</v>
      </c>
      <c r="AY139" s="242" t="s">
        <v>128</v>
      </c>
    </row>
    <row r="140" s="2" customFormat="1" ht="16.5" customHeight="1">
      <c r="A140" s="39"/>
      <c r="B140" s="40"/>
      <c r="C140" s="213" t="s">
        <v>219</v>
      </c>
      <c r="D140" s="213" t="s">
        <v>130</v>
      </c>
      <c r="E140" s="214" t="s">
        <v>220</v>
      </c>
      <c r="F140" s="215" t="s">
        <v>221</v>
      </c>
      <c r="G140" s="216" t="s">
        <v>145</v>
      </c>
      <c r="H140" s="217">
        <v>0.025000000000000001</v>
      </c>
      <c r="I140" s="218"/>
      <c r="J140" s="219">
        <f>ROUND(I140*H140,2)</f>
        <v>0</v>
      </c>
      <c r="K140" s="215" t="s">
        <v>146</v>
      </c>
      <c r="L140" s="45"/>
      <c r="M140" s="220" t="s">
        <v>19</v>
      </c>
      <c r="N140" s="221" t="s">
        <v>46</v>
      </c>
      <c r="O140" s="85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134</v>
      </c>
      <c r="AT140" s="224" t="s">
        <v>130</v>
      </c>
      <c r="AU140" s="224" t="s">
        <v>84</v>
      </c>
      <c r="AY140" s="18" t="s">
        <v>128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82</v>
      </c>
      <c r="BK140" s="225">
        <f>ROUND(I140*H140,2)</f>
        <v>0</v>
      </c>
      <c r="BL140" s="18" t="s">
        <v>134</v>
      </c>
      <c r="BM140" s="224" t="s">
        <v>222</v>
      </c>
    </row>
    <row r="141" s="2" customFormat="1">
      <c r="A141" s="39"/>
      <c r="B141" s="40"/>
      <c r="C141" s="41"/>
      <c r="D141" s="226" t="s">
        <v>136</v>
      </c>
      <c r="E141" s="41"/>
      <c r="F141" s="227" t="s">
        <v>223</v>
      </c>
      <c r="G141" s="41"/>
      <c r="H141" s="41"/>
      <c r="I141" s="228"/>
      <c r="J141" s="41"/>
      <c r="K141" s="41"/>
      <c r="L141" s="45"/>
      <c r="M141" s="229"/>
      <c r="N141" s="23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136</v>
      </c>
      <c r="AU141" s="18" t="s">
        <v>84</v>
      </c>
    </row>
    <row r="142" s="14" customFormat="1">
      <c r="A142" s="14"/>
      <c r="B142" s="253"/>
      <c r="C142" s="254"/>
      <c r="D142" s="226" t="s">
        <v>151</v>
      </c>
      <c r="E142" s="255" t="s">
        <v>19</v>
      </c>
      <c r="F142" s="256" t="s">
        <v>224</v>
      </c>
      <c r="G142" s="254"/>
      <c r="H142" s="255" t="s">
        <v>19</v>
      </c>
      <c r="I142" s="257"/>
      <c r="J142" s="254"/>
      <c r="K142" s="254"/>
      <c r="L142" s="258"/>
      <c r="M142" s="259"/>
      <c r="N142" s="260"/>
      <c r="O142" s="260"/>
      <c r="P142" s="260"/>
      <c r="Q142" s="260"/>
      <c r="R142" s="260"/>
      <c r="S142" s="260"/>
      <c r="T142" s="26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2" t="s">
        <v>151</v>
      </c>
      <c r="AU142" s="262" t="s">
        <v>84</v>
      </c>
      <c r="AV142" s="14" t="s">
        <v>82</v>
      </c>
      <c r="AW142" s="14" t="s">
        <v>37</v>
      </c>
      <c r="AX142" s="14" t="s">
        <v>75</v>
      </c>
      <c r="AY142" s="262" t="s">
        <v>128</v>
      </c>
    </row>
    <row r="143" s="14" customFormat="1">
      <c r="A143" s="14"/>
      <c r="B143" s="253"/>
      <c r="C143" s="254"/>
      <c r="D143" s="226" t="s">
        <v>151</v>
      </c>
      <c r="E143" s="255" t="s">
        <v>19</v>
      </c>
      <c r="F143" s="256" t="s">
        <v>217</v>
      </c>
      <c r="G143" s="254"/>
      <c r="H143" s="255" t="s">
        <v>19</v>
      </c>
      <c r="I143" s="257"/>
      <c r="J143" s="254"/>
      <c r="K143" s="254"/>
      <c r="L143" s="258"/>
      <c r="M143" s="259"/>
      <c r="N143" s="260"/>
      <c r="O143" s="260"/>
      <c r="P143" s="260"/>
      <c r="Q143" s="260"/>
      <c r="R143" s="260"/>
      <c r="S143" s="260"/>
      <c r="T143" s="26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2" t="s">
        <v>151</v>
      </c>
      <c r="AU143" s="262" t="s">
        <v>84</v>
      </c>
      <c r="AV143" s="14" t="s">
        <v>82</v>
      </c>
      <c r="AW143" s="14" t="s">
        <v>37</v>
      </c>
      <c r="AX143" s="14" t="s">
        <v>75</v>
      </c>
      <c r="AY143" s="262" t="s">
        <v>128</v>
      </c>
    </row>
    <row r="144" s="13" customFormat="1">
      <c r="A144" s="13"/>
      <c r="B144" s="232"/>
      <c r="C144" s="233"/>
      <c r="D144" s="226" t="s">
        <v>151</v>
      </c>
      <c r="E144" s="234" t="s">
        <v>19</v>
      </c>
      <c r="F144" s="235" t="s">
        <v>225</v>
      </c>
      <c r="G144" s="233"/>
      <c r="H144" s="236">
        <v>0.025000000000000001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151</v>
      </c>
      <c r="AU144" s="242" t="s">
        <v>84</v>
      </c>
      <c r="AV144" s="13" t="s">
        <v>84</v>
      </c>
      <c r="AW144" s="13" t="s">
        <v>37</v>
      </c>
      <c r="AX144" s="13" t="s">
        <v>82</v>
      </c>
      <c r="AY144" s="242" t="s">
        <v>128</v>
      </c>
    </row>
    <row r="145" s="2" customFormat="1" ht="16.5" customHeight="1">
      <c r="A145" s="39"/>
      <c r="B145" s="40"/>
      <c r="C145" s="213" t="s">
        <v>8</v>
      </c>
      <c r="D145" s="213" t="s">
        <v>130</v>
      </c>
      <c r="E145" s="214" t="s">
        <v>226</v>
      </c>
      <c r="F145" s="215" t="s">
        <v>227</v>
      </c>
      <c r="G145" s="216" t="s">
        <v>145</v>
      </c>
      <c r="H145" s="217">
        <v>0.14999999999999999</v>
      </c>
      <c r="I145" s="218"/>
      <c r="J145" s="219">
        <f>ROUND(I145*H145,2)</f>
        <v>0</v>
      </c>
      <c r="K145" s="215" t="s">
        <v>146</v>
      </c>
      <c r="L145" s="45"/>
      <c r="M145" s="220" t="s">
        <v>19</v>
      </c>
      <c r="N145" s="221" t="s">
        <v>46</v>
      </c>
      <c r="O145" s="85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134</v>
      </c>
      <c r="AT145" s="224" t="s">
        <v>130</v>
      </c>
      <c r="AU145" s="224" t="s">
        <v>84</v>
      </c>
      <c r="AY145" s="18" t="s">
        <v>128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82</v>
      </c>
      <c r="BK145" s="225">
        <f>ROUND(I145*H145,2)</f>
        <v>0</v>
      </c>
      <c r="BL145" s="18" t="s">
        <v>134</v>
      </c>
      <c r="BM145" s="224" t="s">
        <v>228</v>
      </c>
    </row>
    <row r="146" s="2" customFormat="1">
      <c r="A146" s="39"/>
      <c r="B146" s="40"/>
      <c r="C146" s="41"/>
      <c r="D146" s="226" t="s">
        <v>136</v>
      </c>
      <c r="E146" s="41"/>
      <c r="F146" s="227" t="s">
        <v>229</v>
      </c>
      <c r="G146" s="41"/>
      <c r="H146" s="41"/>
      <c r="I146" s="228"/>
      <c r="J146" s="41"/>
      <c r="K146" s="41"/>
      <c r="L146" s="45"/>
      <c r="M146" s="229"/>
      <c r="N146" s="230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136</v>
      </c>
      <c r="AU146" s="18" t="s">
        <v>84</v>
      </c>
    </row>
    <row r="147" s="2" customFormat="1">
      <c r="A147" s="39"/>
      <c r="B147" s="40"/>
      <c r="C147" s="41"/>
      <c r="D147" s="226" t="s">
        <v>149</v>
      </c>
      <c r="E147" s="41"/>
      <c r="F147" s="231" t="s">
        <v>150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149</v>
      </c>
      <c r="AU147" s="18" t="s">
        <v>84</v>
      </c>
    </row>
    <row r="148" s="2" customFormat="1" ht="16.5" customHeight="1">
      <c r="A148" s="39"/>
      <c r="B148" s="40"/>
      <c r="C148" s="213" t="s">
        <v>230</v>
      </c>
      <c r="D148" s="213" t="s">
        <v>130</v>
      </c>
      <c r="E148" s="214" t="s">
        <v>231</v>
      </c>
      <c r="F148" s="215" t="s">
        <v>232</v>
      </c>
      <c r="G148" s="216" t="s">
        <v>233</v>
      </c>
      <c r="H148" s="217">
        <v>4</v>
      </c>
      <c r="I148" s="218"/>
      <c r="J148" s="219">
        <f>ROUND(I148*H148,2)</f>
        <v>0</v>
      </c>
      <c r="K148" s="215" t="s">
        <v>146</v>
      </c>
      <c r="L148" s="45"/>
      <c r="M148" s="220" t="s">
        <v>19</v>
      </c>
      <c r="N148" s="221" t="s">
        <v>46</v>
      </c>
      <c r="O148" s="85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4" t="s">
        <v>134</v>
      </c>
      <c r="AT148" s="224" t="s">
        <v>130</v>
      </c>
      <c r="AU148" s="224" t="s">
        <v>84</v>
      </c>
      <c r="AY148" s="18" t="s">
        <v>128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8" t="s">
        <v>82</v>
      </c>
      <c r="BK148" s="225">
        <f>ROUND(I148*H148,2)</f>
        <v>0</v>
      </c>
      <c r="BL148" s="18" t="s">
        <v>134</v>
      </c>
      <c r="BM148" s="224" t="s">
        <v>234</v>
      </c>
    </row>
    <row r="149" s="2" customFormat="1">
      <c r="A149" s="39"/>
      <c r="B149" s="40"/>
      <c r="C149" s="41"/>
      <c r="D149" s="226" t="s">
        <v>136</v>
      </c>
      <c r="E149" s="41"/>
      <c r="F149" s="227" t="s">
        <v>235</v>
      </c>
      <c r="G149" s="41"/>
      <c r="H149" s="41"/>
      <c r="I149" s="228"/>
      <c r="J149" s="41"/>
      <c r="K149" s="41"/>
      <c r="L149" s="45"/>
      <c r="M149" s="229"/>
      <c r="N149" s="230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136</v>
      </c>
      <c r="AU149" s="18" t="s">
        <v>84</v>
      </c>
    </row>
    <row r="150" s="2" customFormat="1" ht="16.5" customHeight="1">
      <c r="A150" s="39"/>
      <c r="B150" s="40"/>
      <c r="C150" s="213" t="s">
        <v>236</v>
      </c>
      <c r="D150" s="213" t="s">
        <v>130</v>
      </c>
      <c r="E150" s="214" t="s">
        <v>237</v>
      </c>
      <c r="F150" s="215" t="s">
        <v>238</v>
      </c>
      <c r="G150" s="216" t="s">
        <v>233</v>
      </c>
      <c r="H150" s="217">
        <v>4</v>
      </c>
      <c r="I150" s="218"/>
      <c r="J150" s="219">
        <f>ROUND(I150*H150,2)</f>
        <v>0</v>
      </c>
      <c r="K150" s="215" t="s">
        <v>146</v>
      </c>
      <c r="L150" s="45"/>
      <c r="M150" s="220" t="s">
        <v>19</v>
      </c>
      <c r="N150" s="221" t="s">
        <v>46</v>
      </c>
      <c r="O150" s="85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134</v>
      </c>
      <c r="AT150" s="224" t="s">
        <v>130</v>
      </c>
      <c r="AU150" s="224" t="s">
        <v>84</v>
      </c>
      <c r="AY150" s="18" t="s">
        <v>128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82</v>
      </c>
      <c r="BK150" s="225">
        <f>ROUND(I150*H150,2)</f>
        <v>0</v>
      </c>
      <c r="BL150" s="18" t="s">
        <v>134</v>
      </c>
      <c r="BM150" s="224" t="s">
        <v>239</v>
      </c>
    </row>
    <row r="151" s="2" customFormat="1">
      <c r="A151" s="39"/>
      <c r="B151" s="40"/>
      <c r="C151" s="41"/>
      <c r="D151" s="226" t="s">
        <v>136</v>
      </c>
      <c r="E151" s="41"/>
      <c r="F151" s="227" t="s">
        <v>240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136</v>
      </c>
      <c r="AU151" s="18" t="s">
        <v>84</v>
      </c>
    </row>
    <row r="152" s="2" customFormat="1" ht="16.5" customHeight="1">
      <c r="A152" s="39"/>
      <c r="B152" s="40"/>
      <c r="C152" s="213" t="s">
        <v>241</v>
      </c>
      <c r="D152" s="213" t="s">
        <v>130</v>
      </c>
      <c r="E152" s="214" t="s">
        <v>242</v>
      </c>
      <c r="F152" s="215" t="s">
        <v>243</v>
      </c>
      <c r="G152" s="216" t="s">
        <v>133</v>
      </c>
      <c r="H152" s="217">
        <v>100</v>
      </c>
      <c r="I152" s="218"/>
      <c r="J152" s="219">
        <f>ROUND(I152*H152,2)</f>
        <v>0</v>
      </c>
      <c r="K152" s="215" t="s">
        <v>146</v>
      </c>
      <c r="L152" s="45"/>
      <c r="M152" s="220" t="s">
        <v>19</v>
      </c>
      <c r="N152" s="221" t="s">
        <v>46</v>
      </c>
      <c r="O152" s="85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134</v>
      </c>
      <c r="AT152" s="224" t="s">
        <v>130</v>
      </c>
      <c r="AU152" s="224" t="s">
        <v>84</v>
      </c>
      <c r="AY152" s="18" t="s">
        <v>128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82</v>
      </c>
      <c r="BK152" s="225">
        <f>ROUND(I152*H152,2)</f>
        <v>0</v>
      </c>
      <c r="BL152" s="18" t="s">
        <v>134</v>
      </c>
      <c r="BM152" s="224" t="s">
        <v>244</v>
      </c>
    </row>
    <row r="153" s="2" customFormat="1">
      <c r="A153" s="39"/>
      <c r="B153" s="40"/>
      <c r="C153" s="41"/>
      <c r="D153" s="226" t="s">
        <v>136</v>
      </c>
      <c r="E153" s="41"/>
      <c r="F153" s="227" t="s">
        <v>245</v>
      </c>
      <c r="G153" s="41"/>
      <c r="H153" s="41"/>
      <c r="I153" s="228"/>
      <c r="J153" s="41"/>
      <c r="K153" s="41"/>
      <c r="L153" s="45"/>
      <c r="M153" s="229"/>
      <c r="N153" s="23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136</v>
      </c>
      <c r="AU153" s="18" t="s">
        <v>84</v>
      </c>
    </row>
    <row r="154" s="13" customFormat="1">
      <c r="A154" s="13"/>
      <c r="B154" s="232"/>
      <c r="C154" s="233"/>
      <c r="D154" s="226" t="s">
        <v>151</v>
      </c>
      <c r="E154" s="234" t="s">
        <v>19</v>
      </c>
      <c r="F154" s="235" t="s">
        <v>246</v>
      </c>
      <c r="G154" s="233"/>
      <c r="H154" s="236">
        <v>100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151</v>
      </c>
      <c r="AU154" s="242" t="s">
        <v>84</v>
      </c>
      <c r="AV154" s="13" t="s">
        <v>84</v>
      </c>
      <c r="AW154" s="13" t="s">
        <v>37</v>
      </c>
      <c r="AX154" s="13" t="s">
        <v>82</v>
      </c>
      <c r="AY154" s="242" t="s">
        <v>128</v>
      </c>
    </row>
    <row r="155" s="2" customFormat="1" ht="16.5" customHeight="1">
      <c r="A155" s="39"/>
      <c r="B155" s="40"/>
      <c r="C155" s="213" t="s">
        <v>247</v>
      </c>
      <c r="D155" s="213" t="s">
        <v>130</v>
      </c>
      <c r="E155" s="214" t="s">
        <v>248</v>
      </c>
      <c r="F155" s="215" t="s">
        <v>249</v>
      </c>
      <c r="G155" s="216" t="s">
        <v>133</v>
      </c>
      <c r="H155" s="217">
        <v>100</v>
      </c>
      <c r="I155" s="218"/>
      <c r="J155" s="219">
        <f>ROUND(I155*H155,2)</f>
        <v>0</v>
      </c>
      <c r="K155" s="215" t="s">
        <v>146</v>
      </c>
      <c r="L155" s="45"/>
      <c r="M155" s="220" t="s">
        <v>19</v>
      </c>
      <c r="N155" s="221" t="s">
        <v>46</v>
      </c>
      <c r="O155" s="85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4" t="s">
        <v>134</v>
      </c>
      <c r="AT155" s="224" t="s">
        <v>130</v>
      </c>
      <c r="AU155" s="224" t="s">
        <v>84</v>
      </c>
      <c r="AY155" s="18" t="s">
        <v>128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8" t="s">
        <v>82</v>
      </c>
      <c r="BK155" s="225">
        <f>ROUND(I155*H155,2)</f>
        <v>0</v>
      </c>
      <c r="BL155" s="18" t="s">
        <v>134</v>
      </c>
      <c r="BM155" s="224" t="s">
        <v>250</v>
      </c>
    </row>
    <row r="156" s="2" customFormat="1">
      <c r="A156" s="39"/>
      <c r="B156" s="40"/>
      <c r="C156" s="41"/>
      <c r="D156" s="226" t="s">
        <v>136</v>
      </c>
      <c r="E156" s="41"/>
      <c r="F156" s="227" t="s">
        <v>251</v>
      </c>
      <c r="G156" s="41"/>
      <c r="H156" s="41"/>
      <c r="I156" s="228"/>
      <c r="J156" s="41"/>
      <c r="K156" s="41"/>
      <c r="L156" s="45"/>
      <c r="M156" s="229"/>
      <c r="N156" s="230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136</v>
      </c>
      <c r="AU156" s="18" t="s">
        <v>84</v>
      </c>
    </row>
    <row r="157" s="2" customFormat="1" ht="16.5" customHeight="1">
      <c r="A157" s="39"/>
      <c r="B157" s="40"/>
      <c r="C157" s="213" t="s">
        <v>252</v>
      </c>
      <c r="D157" s="213" t="s">
        <v>130</v>
      </c>
      <c r="E157" s="214" t="s">
        <v>253</v>
      </c>
      <c r="F157" s="215" t="s">
        <v>254</v>
      </c>
      <c r="G157" s="216" t="s">
        <v>155</v>
      </c>
      <c r="H157" s="217">
        <v>6.2999999999999998</v>
      </c>
      <c r="I157" s="218"/>
      <c r="J157" s="219">
        <f>ROUND(I157*H157,2)</f>
        <v>0</v>
      </c>
      <c r="K157" s="215" t="s">
        <v>146</v>
      </c>
      <c r="L157" s="45"/>
      <c r="M157" s="220" t="s">
        <v>19</v>
      </c>
      <c r="N157" s="221" t="s">
        <v>46</v>
      </c>
      <c r="O157" s="85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134</v>
      </c>
      <c r="AT157" s="224" t="s">
        <v>130</v>
      </c>
      <c r="AU157" s="224" t="s">
        <v>84</v>
      </c>
      <c r="AY157" s="18" t="s">
        <v>128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82</v>
      </c>
      <c r="BK157" s="225">
        <f>ROUND(I157*H157,2)</f>
        <v>0</v>
      </c>
      <c r="BL157" s="18" t="s">
        <v>134</v>
      </c>
      <c r="BM157" s="224" t="s">
        <v>255</v>
      </c>
    </row>
    <row r="158" s="2" customFormat="1">
      <c r="A158" s="39"/>
      <c r="B158" s="40"/>
      <c r="C158" s="41"/>
      <c r="D158" s="226" t="s">
        <v>136</v>
      </c>
      <c r="E158" s="41"/>
      <c r="F158" s="227" t="s">
        <v>256</v>
      </c>
      <c r="G158" s="41"/>
      <c r="H158" s="41"/>
      <c r="I158" s="228"/>
      <c r="J158" s="41"/>
      <c r="K158" s="41"/>
      <c r="L158" s="45"/>
      <c r="M158" s="229"/>
      <c r="N158" s="230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136</v>
      </c>
      <c r="AU158" s="18" t="s">
        <v>84</v>
      </c>
    </row>
    <row r="159" s="13" customFormat="1">
      <c r="A159" s="13"/>
      <c r="B159" s="232"/>
      <c r="C159" s="233"/>
      <c r="D159" s="226" t="s">
        <v>151</v>
      </c>
      <c r="E159" s="234" t="s">
        <v>19</v>
      </c>
      <c r="F159" s="235" t="s">
        <v>257</v>
      </c>
      <c r="G159" s="233"/>
      <c r="H159" s="236">
        <v>6.2999999999999998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151</v>
      </c>
      <c r="AU159" s="242" t="s">
        <v>84</v>
      </c>
      <c r="AV159" s="13" t="s">
        <v>84</v>
      </c>
      <c r="AW159" s="13" t="s">
        <v>37</v>
      </c>
      <c r="AX159" s="13" t="s">
        <v>82</v>
      </c>
      <c r="AY159" s="242" t="s">
        <v>128</v>
      </c>
    </row>
    <row r="160" s="2" customFormat="1" ht="16.5" customHeight="1">
      <c r="A160" s="39"/>
      <c r="B160" s="40"/>
      <c r="C160" s="213" t="s">
        <v>7</v>
      </c>
      <c r="D160" s="213" t="s">
        <v>130</v>
      </c>
      <c r="E160" s="214" t="s">
        <v>258</v>
      </c>
      <c r="F160" s="215" t="s">
        <v>259</v>
      </c>
      <c r="G160" s="216" t="s">
        <v>155</v>
      </c>
      <c r="H160" s="217">
        <v>55.799999999999997</v>
      </c>
      <c r="I160" s="218"/>
      <c r="J160" s="219">
        <f>ROUND(I160*H160,2)</f>
        <v>0</v>
      </c>
      <c r="K160" s="215" t="s">
        <v>146</v>
      </c>
      <c r="L160" s="45"/>
      <c r="M160" s="220" t="s">
        <v>19</v>
      </c>
      <c r="N160" s="221" t="s">
        <v>46</v>
      </c>
      <c r="O160" s="85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134</v>
      </c>
      <c r="AT160" s="224" t="s">
        <v>130</v>
      </c>
      <c r="AU160" s="224" t="s">
        <v>84</v>
      </c>
      <c r="AY160" s="18" t="s">
        <v>128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82</v>
      </c>
      <c r="BK160" s="225">
        <f>ROUND(I160*H160,2)</f>
        <v>0</v>
      </c>
      <c r="BL160" s="18" t="s">
        <v>134</v>
      </c>
      <c r="BM160" s="224" t="s">
        <v>260</v>
      </c>
    </row>
    <row r="161" s="2" customFormat="1">
      <c r="A161" s="39"/>
      <c r="B161" s="40"/>
      <c r="C161" s="41"/>
      <c r="D161" s="226" t="s">
        <v>136</v>
      </c>
      <c r="E161" s="41"/>
      <c r="F161" s="227" t="s">
        <v>261</v>
      </c>
      <c r="G161" s="41"/>
      <c r="H161" s="41"/>
      <c r="I161" s="228"/>
      <c r="J161" s="41"/>
      <c r="K161" s="41"/>
      <c r="L161" s="45"/>
      <c r="M161" s="229"/>
      <c r="N161" s="230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136</v>
      </c>
      <c r="AU161" s="18" t="s">
        <v>84</v>
      </c>
    </row>
    <row r="162" s="13" customFormat="1">
      <c r="A162" s="13"/>
      <c r="B162" s="232"/>
      <c r="C162" s="233"/>
      <c r="D162" s="226" t="s">
        <v>151</v>
      </c>
      <c r="E162" s="234" t="s">
        <v>19</v>
      </c>
      <c r="F162" s="235" t="s">
        <v>262</v>
      </c>
      <c r="G162" s="233"/>
      <c r="H162" s="236">
        <v>55.799999999999997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151</v>
      </c>
      <c r="AU162" s="242" t="s">
        <v>84</v>
      </c>
      <c r="AV162" s="13" t="s">
        <v>84</v>
      </c>
      <c r="AW162" s="13" t="s">
        <v>37</v>
      </c>
      <c r="AX162" s="13" t="s">
        <v>82</v>
      </c>
      <c r="AY162" s="242" t="s">
        <v>128</v>
      </c>
    </row>
    <row r="163" s="2" customFormat="1" ht="16.5" customHeight="1">
      <c r="A163" s="39"/>
      <c r="B163" s="40"/>
      <c r="C163" s="213" t="s">
        <v>263</v>
      </c>
      <c r="D163" s="213" t="s">
        <v>130</v>
      </c>
      <c r="E163" s="214" t="s">
        <v>264</v>
      </c>
      <c r="F163" s="215" t="s">
        <v>265</v>
      </c>
      <c r="G163" s="216" t="s">
        <v>162</v>
      </c>
      <c r="H163" s="217">
        <v>0.079000000000000001</v>
      </c>
      <c r="I163" s="218"/>
      <c r="J163" s="219">
        <f>ROUND(I163*H163,2)</f>
        <v>0</v>
      </c>
      <c r="K163" s="215" t="s">
        <v>146</v>
      </c>
      <c r="L163" s="45"/>
      <c r="M163" s="220" t="s">
        <v>19</v>
      </c>
      <c r="N163" s="221" t="s">
        <v>46</v>
      </c>
      <c r="O163" s="85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134</v>
      </c>
      <c r="AT163" s="224" t="s">
        <v>130</v>
      </c>
      <c r="AU163" s="224" t="s">
        <v>84</v>
      </c>
      <c r="AY163" s="18" t="s">
        <v>128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8" t="s">
        <v>82</v>
      </c>
      <c r="BK163" s="225">
        <f>ROUND(I163*H163,2)</f>
        <v>0</v>
      </c>
      <c r="BL163" s="18" t="s">
        <v>134</v>
      </c>
      <c r="BM163" s="224" t="s">
        <v>266</v>
      </c>
    </row>
    <row r="164" s="2" customFormat="1">
      <c r="A164" s="39"/>
      <c r="B164" s="40"/>
      <c r="C164" s="41"/>
      <c r="D164" s="226" t="s">
        <v>136</v>
      </c>
      <c r="E164" s="41"/>
      <c r="F164" s="227" t="s">
        <v>267</v>
      </c>
      <c r="G164" s="41"/>
      <c r="H164" s="41"/>
      <c r="I164" s="228"/>
      <c r="J164" s="41"/>
      <c r="K164" s="41"/>
      <c r="L164" s="45"/>
      <c r="M164" s="229"/>
      <c r="N164" s="230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136</v>
      </c>
      <c r="AU164" s="18" t="s">
        <v>84</v>
      </c>
    </row>
    <row r="165" s="2" customFormat="1" ht="16.5" customHeight="1">
      <c r="A165" s="39"/>
      <c r="B165" s="40"/>
      <c r="C165" s="243" t="s">
        <v>268</v>
      </c>
      <c r="D165" s="243" t="s">
        <v>159</v>
      </c>
      <c r="E165" s="244" t="s">
        <v>269</v>
      </c>
      <c r="F165" s="245" t="s">
        <v>270</v>
      </c>
      <c r="G165" s="246" t="s">
        <v>202</v>
      </c>
      <c r="H165" s="247">
        <v>60</v>
      </c>
      <c r="I165" s="248"/>
      <c r="J165" s="249">
        <f>ROUND(I165*H165,2)</f>
        <v>0</v>
      </c>
      <c r="K165" s="245" t="s">
        <v>146</v>
      </c>
      <c r="L165" s="250"/>
      <c r="M165" s="251" t="s">
        <v>19</v>
      </c>
      <c r="N165" s="252" t="s">
        <v>46</v>
      </c>
      <c r="O165" s="85"/>
      <c r="P165" s="222">
        <f>O165*H165</f>
        <v>0</v>
      </c>
      <c r="Q165" s="222">
        <v>0.00123</v>
      </c>
      <c r="R165" s="222">
        <f>Q165*H165</f>
        <v>0.073800000000000004</v>
      </c>
      <c r="S165" s="222">
        <v>0</v>
      </c>
      <c r="T165" s="22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4" t="s">
        <v>163</v>
      </c>
      <c r="AT165" s="224" t="s">
        <v>159</v>
      </c>
      <c r="AU165" s="224" t="s">
        <v>84</v>
      </c>
      <c r="AY165" s="18" t="s">
        <v>128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8" t="s">
        <v>82</v>
      </c>
      <c r="BK165" s="225">
        <f>ROUND(I165*H165,2)</f>
        <v>0</v>
      </c>
      <c r="BL165" s="18" t="s">
        <v>134</v>
      </c>
      <c r="BM165" s="224" t="s">
        <v>271</v>
      </c>
    </row>
    <row r="166" s="2" customFormat="1">
      <c r="A166" s="39"/>
      <c r="B166" s="40"/>
      <c r="C166" s="41"/>
      <c r="D166" s="226" t="s">
        <v>136</v>
      </c>
      <c r="E166" s="41"/>
      <c r="F166" s="227" t="s">
        <v>270</v>
      </c>
      <c r="G166" s="41"/>
      <c r="H166" s="41"/>
      <c r="I166" s="228"/>
      <c r="J166" s="41"/>
      <c r="K166" s="41"/>
      <c r="L166" s="45"/>
      <c r="M166" s="229"/>
      <c r="N166" s="230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136</v>
      </c>
      <c r="AU166" s="18" t="s">
        <v>84</v>
      </c>
    </row>
    <row r="167" s="13" customFormat="1">
      <c r="A167" s="13"/>
      <c r="B167" s="232"/>
      <c r="C167" s="233"/>
      <c r="D167" s="226" t="s">
        <v>151</v>
      </c>
      <c r="E167" s="234" t="s">
        <v>19</v>
      </c>
      <c r="F167" s="235" t="s">
        <v>272</v>
      </c>
      <c r="G167" s="233"/>
      <c r="H167" s="236">
        <v>60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151</v>
      </c>
      <c r="AU167" s="242" t="s">
        <v>84</v>
      </c>
      <c r="AV167" s="13" t="s">
        <v>84</v>
      </c>
      <c r="AW167" s="13" t="s">
        <v>37</v>
      </c>
      <c r="AX167" s="13" t="s">
        <v>82</v>
      </c>
      <c r="AY167" s="242" t="s">
        <v>128</v>
      </c>
    </row>
    <row r="168" s="2" customFormat="1" ht="16.5" customHeight="1">
      <c r="A168" s="39"/>
      <c r="B168" s="40"/>
      <c r="C168" s="243" t="s">
        <v>273</v>
      </c>
      <c r="D168" s="243" t="s">
        <v>159</v>
      </c>
      <c r="E168" s="244" t="s">
        <v>274</v>
      </c>
      <c r="F168" s="245" t="s">
        <v>275</v>
      </c>
      <c r="G168" s="246" t="s">
        <v>202</v>
      </c>
      <c r="H168" s="247">
        <v>30</v>
      </c>
      <c r="I168" s="248"/>
      <c r="J168" s="249">
        <f>ROUND(I168*H168,2)</f>
        <v>0</v>
      </c>
      <c r="K168" s="245" t="s">
        <v>146</v>
      </c>
      <c r="L168" s="250"/>
      <c r="M168" s="251" t="s">
        <v>19</v>
      </c>
      <c r="N168" s="252" t="s">
        <v>46</v>
      </c>
      <c r="O168" s="85"/>
      <c r="P168" s="222">
        <f>O168*H168</f>
        <v>0</v>
      </c>
      <c r="Q168" s="222">
        <v>0.00018000000000000001</v>
      </c>
      <c r="R168" s="222">
        <f>Q168*H168</f>
        <v>0.0054000000000000003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163</v>
      </c>
      <c r="AT168" s="224" t="s">
        <v>159</v>
      </c>
      <c r="AU168" s="224" t="s">
        <v>84</v>
      </c>
      <c r="AY168" s="18" t="s">
        <v>128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8" t="s">
        <v>82</v>
      </c>
      <c r="BK168" s="225">
        <f>ROUND(I168*H168,2)</f>
        <v>0</v>
      </c>
      <c r="BL168" s="18" t="s">
        <v>134</v>
      </c>
      <c r="BM168" s="224" t="s">
        <v>276</v>
      </c>
    </row>
    <row r="169" s="2" customFormat="1">
      <c r="A169" s="39"/>
      <c r="B169" s="40"/>
      <c r="C169" s="41"/>
      <c r="D169" s="226" t="s">
        <v>136</v>
      </c>
      <c r="E169" s="41"/>
      <c r="F169" s="227" t="s">
        <v>275</v>
      </c>
      <c r="G169" s="41"/>
      <c r="H169" s="41"/>
      <c r="I169" s="228"/>
      <c r="J169" s="41"/>
      <c r="K169" s="41"/>
      <c r="L169" s="45"/>
      <c r="M169" s="229"/>
      <c r="N169" s="230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136</v>
      </c>
      <c r="AU169" s="18" t="s">
        <v>84</v>
      </c>
    </row>
    <row r="170" s="12" customFormat="1" ht="25.92" customHeight="1">
      <c r="A170" s="12"/>
      <c r="B170" s="197"/>
      <c r="C170" s="198"/>
      <c r="D170" s="199" t="s">
        <v>74</v>
      </c>
      <c r="E170" s="200" t="s">
        <v>277</v>
      </c>
      <c r="F170" s="200" t="s">
        <v>278</v>
      </c>
      <c r="G170" s="198"/>
      <c r="H170" s="198"/>
      <c r="I170" s="201"/>
      <c r="J170" s="202">
        <f>BK170</f>
        <v>0</v>
      </c>
      <c r="K170" s="198"/>
      <c r="L170" s="203"/>
      <c r="M170" s="204"/>
      <c r="N170" s="205"/>
      <c r="O170" s="205"/>
      <c r="P170" s="206">
        <f>SUM(P171:P190)</f>
        <v>0</v>
      </c>
      <c r="Q170" s="205"/>
      <c r="R170" s="206">
        <f>SUM(R171:R190)</f>
        <v>0</v>
      </c>
      <c r="S170" s="205"/>
      <c r="T170" s="207">
        <f>SUM(T171:T190)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8" t="s">
        <v>134</v>
      </c>
      <c r="AT170" s="209" t="s">
        <v>74</v>
      </c>
      <c r="AU170" s="209" t="s">
        <v>75</v>
      </c>
      <c r="AY170" s="208" t="s">
        <v>128</v>
      </c>
      <c r="BK170" s="210">
        <f>SUM(BK171:BK190)</f>
        <v>0</v>
      </c>
    </row>
    <row r="171" s="2" customFormat="1" ht="24.15" customHeight="1">
      <c r="A171" s="39"/>
      <c r="B171" s="40"/>
      <c r="C171" s="213" t="s">
        <v>279</v>
      </c>
      <c r="D171" s="213" t="s">
        <v>130</v>
      </c>
      <c r="E171" s="214" t="s">
        <v>280</v>
      </c>
      <c r="F171" s="215" t="s">
        <v>281</v>
      </c>
      <c r="G171" s="216" t="s">
        <v>162</v>
      </c>
      <c r="H171" s="217">
        <v>127.55500000000001</v>
      </c>
      <c r="I171" s="218"/>
      <c r="J171" s="219">
        <f>ROUND(I171*H171,2)</f>
        <v>0</v>
      </c>
      <c r="K171" s="215" t="s">
        <v>146</v>
      </c>
      <c r="L171" s="45"/>
      <c r="M171" s="220" t="s">
        <v>19</v>
      </c>
      <c r="N171" s="221" t="s">
        <v>46</v>
      </c>
      <c r="O171" s="85"/>
      <c r="P171" s="222">
        <f>O171*H171</f>
        <v>0</v>
      </c>
      <c r="Q171" s="222">
        <v>0</v>
      </c>
      <c r="R171" s="222">
        <f>Q171*H171</f>
        <v>0</v>
      </c>
      <c r="S171" s="222">
        <v>0</v>
      </c>
      <c r="T171" s="22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4" t="s">
        <v>282</v>
      </c>
      <c r="AT171" s="224" t="s">
        <v>130</v>
      </c>
      <c r="AU171" s="224" t="s">
        <v>82</v>
      </c>
      <c r="AY171" s="18" t="s">
        <v>128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8" t="s">
        <v>82</v>
      </c>
      <c r="BK171" s="225">
        <f>ROUND(I171*H171,2)</f>
        <v>0</v>
      </c>
      <c r="BL171" s="18" t="s">
        <v>282</v>
      </c>
      <c r="BM171" s="224" t="s">
        <v>283</v>
      </c>
    </row>
    <row r="172" s="2" customFormat="1">
      <c r="A172" s="39"/>
      <c r="B172" s="40"/>
      <c r="C172" s="41"/>
      <c r="D172" s="226" t="s">
        <v>136</v>
      </c>
      <c r="E172" s="41"/>
      <c r="F172" s="227" t="s">
        <v>284</v>
      </c>
      <c r="G172" s="41"/>
      <c r="H172" s="41"/>
      <c r="I172" s="228"/>
      <c r="J172" s="41"/>
      <c r="K172" s="41"/>
      <c r="L172" s="45"/>
      <c r="M172" s="229"/>
      <c r="N172" s="230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136</v>
      </c>
      <c r="AU172" s="18" t="s">
        <v>82</v>
      </c>
    </row>
    <row r="173" s="2" customFormat="1">
      <c r="A173" s="39"/>
      <c r="B173" s="40"/>
      <c r="C173" s="41"/>
      <c r="D173" s="226" t="s">
        <v>149</v>
      </c>
      <c r="E173" s="41"/>
      <c r="F173" s="231" t="s">
        <v>285</v>
      </c>
      <c r="G173" s="41"/>
      <c r="H173" s="41"/>
      <c r="I173" s="228"/>
      <c r="J173" s="41"/>
      <c r="K173" s="41"/>
      <c r="L173" s="45"/>
      <c r="M173" s="229"/>
      <c r="N173" s="230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149</v>
      </c>
      <c r="AU173" s="18" t="s">
        <v>82</v>
      </c>
    </row>
    <row r="174" s="14" customFormat="1">
      <c r="A174" s="14"/>
      <c r="B174" s="253"/>
      <c r="C174" s="254"/>
      <c r="D174" s="226" t="s">
        <v>151</v>
      </c>
      <c r="E174" s="255" t="s">
        <v>19</v>
      </c>
      <c r="F174" s="256" t="s">
        <v>286</v>
      </c>
      <c r="G174" s="254"/>
      <c r="H174" s="255" t="s">
        <v>19</v>
      </c>
      <c r="I174" s="257"/>
      <c r="J174" s="254"/>
      <c r="K174" s="254"/>
      <c r="L174" s="258"/>
      <c r="M174" s="259"/>
      <c r="N174" s="260"/>
      <c r="O174" s="260"/>
      <c r="P174" s="260"/>
      <c r="Q174" s="260"/>
      <c r="R174" s="260"/>
      <c r="S174" s="260"/>
      <c r="T174" s="26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2" t="s">
        <v>151</v>
      </c>
      <c r="AU174" s="262" t="s">
        <v>82</v>
      </c>
      <c r="AV174" s="14" t="s">
        <v>82</v>
      </c>
      <c r="AW174" s="14" t="s">
        <v>37</v>
      </c>
      <c r="AX174" s="14" t="s">
        <v>75</v>
      </c>
      <c r="AY174" s="262" t="s">
        <v>128</v>
      </c>
    </row>
    <row r="175" s="13" customFormat="1">
      <c r="A175" s="13"/>
      <c r="B175" s="232"/>
      <c r="C175" s="233"/>
      <c r="D175" s="226" t="s">
        <v>151</v>
      </c>
      <c r="E175" s="234" t="s">
        <v>19</v>
      </c>
      <c r="F175" s="235" t="s">
        <v>287</v>
      </c>
      <c r="G175" s="233"/>
      <c r="H175" s="236">
        <v>127.39700000000001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151</v>
      </c>
      <c r="AU175" s="242" t="s">
        <v>82</v>
      </c>
      <c r="AV175" s="13" t="s">
        <v>84</v>
      </c>
      <c r="AW175" s="13" t="s">
        <v>37</v>
      </c>
      <c r="AX175" s="13" t="s">
        <v>75</v>
      </c>
      <c r="AY175" s="242" t="s">
        <v>128</v>
      </c>
    </row>
    <row r="176" s="14" customFormat="1">
      <c r="A176" s="14"/>
      <c r="B176" s="253"/>
      <c r="C176" s="254"/>
      <c r="D176" s="226" t="s">
        <v>151</v>
      </c>
      <c r="E176" s="255" t="s">
        <v>19</v>
      </c>
      <c r="F176" s="256" t="s">
        <v>288</v>
      </c>
      <c r="G176" s="254"/>
      <c r="H176" s="255" t="s">
        <v>19</v>
      </c>
      <c r="I176" s="257"/>
      <c r="J176" s="254"/>
      <c r="K176" s="254"/>
      <c r="L176" s="258"/>
      <c r="M176" s="259"/>
      <c r="N176" s="260"/>
      <c r="O176" s="260"/>
      <c r="P176" s="260"/>
      <c r="Q176" s="260"/>
      <c r="R176" s="260"/>
      <c r="S176" s="260"/>
      <c r="T176" s="26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2" t="s">
        <v>151</v>
      </c>
      <c r="AU176" s="262" t="s">
        <v>82</v>
      </c>
      <c r="AV176" s="14" t="s">
        <v>82</v>
      </c>
      <c r="AW176" s="14" t="s">
        <v>37</v>
      </c>
      <c r="AX176" s="14" t="s">
        <v>75</v>
      </c>
      <c r="AY176" s="262" t="s">
        <v>128</v>
      </c>
    </row>
    <row r="177" s="14" customFormat="1">
      <c r="A177" s="14"/>
      <c r="B177" s="253"/>
      <c r="C177" s="254"/>
      <c r="D177" s="226" t="s">
        <v>151</v>
      </c>
      <c r="E177" s="255" t="s">
        <v>19</v>
      </c>
      <c r="F177" s="256" t="s">
        <v>289</v>
      </c>
      <c r="G177" s="254"/>
      <c r="H177" s="255" t="s">
        <v>19</v>
      </c>
      <c r="I177" s="257"/>
      <c r="J177" s="254"/>
      <c r="K177" s="254"/>
      <c r="L177" s="258"/>
      <c r="M177" s="259"/>
      <c r="N177" s="260"/>
      <c r="O177" s="260"/>
      <c r="P177" s="260"/>
      <c r="Q177" s="260"/>
      <c r="R177" s="260"/>
      <c r="S177" s="260"/>
      <c r="T177" s="26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2" t="s">
        <v>151</v>
      </c>
      <c r="AU177" s="262" t="s">
        <v>82</v>
      </c>
      <c r="AV177" s="14" t="s">
        <v>82</v>
      </c>
      <c r="AW177" s="14" t="s">
        <v>37</v>
      </c>
      <c r="AX177" s="14" t="s">
        <v>75</v>
      </c>
      <c r="AY177" s="262" t="s">
        <v>128</v>
      </c>
    </row>
    <row r="178" s="13" customFormat="1">
      <c r="A178" s="13"/>
      <c r="B178" s="232"/>
      <c r="C178" s="233"/>
      <c r="D178" s="226" t="s">
        <v>151</v>
      </c>
      <c r="E178" s="234" t="s">
        <v>19</v>
      </c>
      <c r="F178" s="235" t="s">
        <v>290</v>
      </c>
      <c r="G178" s="233"/>
      <c r="H178" s="236">
        <v>0.158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151</v>
      </c>
      <c r="AU178" s="242" t="s">
        <v>82</v>
      </c>
      <c r="AV178" s="13" t="s">
        <v>84</v>
      </c>
      <c r="AW178" s="13" t="s">
        <v>37</v>
      </c>
      <c r="AX178" s="13" t="s">
        <v>75</v>
      </c>
      <c r="AY178" s="242" t="s">
        <v>128</v>
      </c>
    </row>
    <row r="179" s="15" customFormat="1">
      <c r="A179" s="15"/>
      <c r="B179" s="263"/>
      <c r="C179" s="264"/>
      <c r="D179" s="226" t="s">
        <v>151</v>
      </c>
      <c r="E179" s="265" t="s">
        <v>19</v>
      </c>
      <c r="F179" s="266" t="s">
        <v>291</v>
      </c>
      <c r="G179" s="264"/>
      <c r="H179" s="267">
        <v>127.55500000000001</v>
      </c>
      <c r="I179" s="268"/>
      <c r="J179" s="264"/>
      <c r="K179" s="264"/>
      <c r="L179" s="269"/>
      <c r="M179" s="270"/>
      <c r="N179" s="271"/>
      <c r="O179" s="271"/>
      <c r="P179" s="271"/>
      <c r="Q179" s="271"/>
      <c r="R179" s="271"/>
      <c r="S179" s="271"/>
      <c r="T179" s="272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73" t="s">
        <v>151</v>
      </c>
      <c r="AU179" s="273" t="s">
        <v>82</v>
      </c>
      <c r="AV179" s="15" t="s">
        <v>134</v>
      </c>
      <c r="AW179" s="15" t="s">
        <v>37</v>
      </c>
      <c r="AX179" s="15" t="s">
        <v>82</v>
      </c>
      <c r="AY179" s="273" t="s">
        <v>128</v>
      </c>
    </row>
    <row r="180" s="2" customFormat="1" ht="16.5" customHeight="1">
      <c r="A180" s="39"/>
      <c r="B180" s="40"/>
      <c r="C180" s="213" t="s">
        <v>292</v>
      </c>
      <c r="D180" s="213" t="s">
        <v>130</v>
      </c>
      <c r="E180" s="214" t="s">
        <v>293</v>
      </c>
      <c r="F180" s="215" t="s">
        <v>294</v>
      </c>
      <c r="G180" s="216" t="s">
        <v>162</v>
      </c>
      <c r="H180" s="217">
        <v>6.9299999999999997</v>
      </c>
      <c r="I180" s="218"/>
      <c r="J180" s="219">
        <f>ROUND(I180*H180,2)</f>
        <v>0</v>
      </c>
      <c r="K180" s="215" t="s">
        <v>146</v>
      </c>
      <c r="L180" s="45"/>
      <c r="M180" s="220" t="s">
        <v>19</v>
      </c>
      <c r="N180" s="221" t="s">
        <v>46</v>
      </c>
      <c r="O180" s="85"/>
      <c r="P180" s="222">
        <f>O180*H180</f>
        <v>0</v>
      </c>
      <c r="Q180" s="222">
        <v>0</v>
      </c>
      <c r="R180" s="222">
        <f>Q180*H180</f>
        <v>0</v>
      </c>
      <c r="S180" s="222">
        <v>0</v>
      </c>
      <c r="T180" s="223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4" t="s">
        <v>282</v>
      </c>
      <c r="AT180" s="224" t="s">
        <v>130</v>
      </c>
      <c r="AU180" s="224" t="s">
        <v>82</v>
      </c>
      <c r="AY180" s="18" t="s">
        <v>128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8" t="s">
        <v>82</v>
      </c>
      <c r="BK180" s="225">
        <f>ROUND(I180*H180,2)</f>
        <v>0</v>
      </c>
      <c r="BL180" s="18" t="s">
        <v>282</v>
      </c>
      <c r="BM180" s="224" t="s">
        <v>295</v>
      </c>
    </row>
    <row r="181" s="2" customFormat="1">
      <c r="A181" s="39"/>
      <c r="B181" s="40"/>
      <c r="C181" s="41"/>
      <c r="D181" s="226" t="s">
        <v>136</v>
      </c>
      <c r="E181" s="41"/>
      <c r="F181" s="227" t="s">
        <v>296</v>
      </c>
      <c r="G181" s="41"/>
      <c r="H181" s="41"/>
      <c r="I181" s="228"/>
      <c r="J181" s="41"/>
      <c r="K181" s="41"/>
      <c r="L181" s="45"/>
      <c r="M181" s="229"/>
      <c r="N181" s="230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136</v>
      </c>
      <c r="AU181" s="18" t="s">
        <v>82</v>
      </c>
    </row>
    <row r="182" s="2" customFormat="1" ht="16.5" customHeight="1">
      <c r="A182" s="39"/>
      <c r="B182" s="40"/>
      <c r="C182" s="213" t="s">
        <v>297</v>
      </c>
      <c r="D182" s="213" t="s">
        <v>130</v>
      </c>
      <c r="E182" s="214" t="s">
        <v>298</v>
      </c>
      <c r="F182" s="215" t="s">
        <v>299</v>
      </c>
      <c r="G182" s="216" t="s">
        <v>162</v>
      </c>
      <c r="H182" s="217">
        <v>127.55500000000001</v>
      </c>
      <c r="I182" s="218"/>
      <c r="J182" s="219">
        <f>ROUND(I182*H182,2)</f>
        <v>0</v>
      </c>
      <c r="K182" s="215" t="s">
        <v>146</v>
      </c>
      <c r="L182" s="45"/>
      <c r="M182" s="220" t="s">
        <v>19</v>
      </c>
      <c r="N182" s="221" t="s">
        <v>46</v>
      </c>
      <c r="O182" s="85"/>
      <c r="P182" s="222">
        <f>O182*H182</f>
        <v>0</v>
      </c>
      <c r="Q182" s="222">
        <v>0</v>
      </c>
      <c r="R182" s="222">
        <f>Q182*H182</f>
        <v>0</v>
      </c>
      <c r="S182" s="222">
        <v>0</v>
      </c>
      <c r="T182" s="223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4" t="s">
        <v>282</v>
      </c>
      <c r="AT182" s="224" t="s">
        <v>130</v>
      </c>
      <c r="AU182" s="224" t="s">
        <v>82</v>
      </c>
      <c r="AY182" s="18" t="s">
        <v>128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8" t="s">
        <v>82</v>
      </c>
      <c r="BK182" s="225">
        <f>ROUND(I182*H182,2)</f>
        <v>0</v>
      </c>
      <c r="BL182" s="18" t="s">
        <v>282</v>
      </c>
      <c r="BM182" s="224" t="s">
        <v>300</v>
      </c>
    </row>
    <row r="183" s="2" customFormat="1">
      <c r="A183" s="39"/>
      <c r="B183" s="40"/>
      <c r="C183" s="41"/>
      <c r="D183" s="226" t="s">
        <v>136</v>
      </c>
      <c r="E183" s="41"/>
      <c r="F183" s="227" t="s">
        <v>301</v>
      </c>
      <c r="G183" s="41"/>
      <c r="H183" s="41"/>
      <c r="I183" s="228"/>
      <c r="J183" s="41"/>
      <c r="K183" s="41"/>
      <c r="L183" s="45"/>
      <c r="M183" s="229"/>
      <c r="N183" s="230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136</v>
      </c>
      <c r="AU183" s="18" t="s">
        <v>82</v>
      </c>
    </row>
    <row r="184" s="14" customFormat="1">
      <c r="A184" s="14"/>
      <c r="B184" s="253"/>
      <c r="C184" s="254"/>
      <c r="D184" s="226" t="s">
        <v>151</v>
      </c>
      <c r="E184" s="255" t="s">
        <v>19</v>
      </c>
      <c r="F184" s="256" t="s">
        <v>302</v>
      </c>
      <c r="G184" s="254"/>
      <c r="H184" s="255" t="s">
        <v>19</v>
      </c>
      <c r="I184" s="257"/>
      <c r="J184" s="254"/>
      <c r="K184" s="254"/>
      <c r="L184" s="258"/>
      <c r="M184" s="259"/>
      <c r="N184" s="260"/>
      <c r="O184" s="260"/>
      <c r="P184" s="260"/>
      <c r="Q184" s="260"/>
      <c r="R184" s="260"/>
      <c r="S184" s="260"/>
      <c r="T184" s="26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2" t="s">
        <v>151</v>
      </c>
      <c r="AU184" s="262" t="s">
        <v>82</v>
      </c>
      <c r="AV184" s="14" t="s">
        <v>82</v>
      </c>
      <c r="AW184" s="14" t="s">
        <v>37</v>
      </c>
      <c r="AX184" s="14" t="s">
        <v>75</v>
      </c>
      <c r="AY184" s="262" t="s">
        <v>128</v>
      </c>
    </row>
    <row r="185" s="14" customFormat="1">
      <c r="A185" s="14"/>
      <c r="B185" s="253"/>
      <c r="C185" s="254"/>
      <c r="D185" s="226" t="s">
        <v>151</v>
      </c>
      <c r="E185" s="255" t="s">
        <v>19</v>
      </c>
      <c r="F185" s="256" t="s">
        <v>303</v>
      </c>
      <c r="G185" s="254"/>
      <c r="H185" s="255" t="s">
        <v>19</v>
      </c>
      <c r="I185" s="257"/>
      <c r="J185" s="254"/>
      <c r="K185" s="254"/>
      <c r="L185" s="258"/>
      <c r="M185" s="259"/>
      <c r="N185" s="260"/>
      <c r="O185" s="260"/>
      <c r="P185" s="260"/>
      <c r="Q185" s="260"/>
      <c r="R185" s="260"/>
      <c r="S185" s="260"/>
      <c r="T185" s="26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2" t="s">
        <v>151</v>
      </c>
      <c r="AU185" s="262" t="s">
        <v>82</v>
      </c>
      <c r="AV185" s="14" t="s">
        <v>82</v>
      </c>
      <c r="AW185" s="14" t="s">
        <v>37</v>
      </c>
      <c r="AX185" s="14" t="s">
        <v>75</v>
      </c>
      <c r="AY185" s="262" t="s">
        <v>128</v>
      </c>
    </row>
    <row r="186" s="13" customFormat="1">
      <c r="A186" s="13"/>
      <c r="B186" s="232"/>
      <c r="C186" s="233"/>
      <c r="D186" s="226" t="s">
        <v>151</v>
      </c>
      <c r="E186" s="234" t="s">
        <v>19</v>
      </c>
      <c r="F186" s="235" t="s">
        <v>304</v>
      </c>
      <c r="G186" s="233"/>
      <c r="H186" s="236">
        <v>127.39700000000001</v>
      </c>
      <c r="I186" s="237"/>
      <c r="J186" s="233"/>
      <c r="K186" s="233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151</v>
      </c>
      <c r="AU186" s="242" t="s">
        <v>82</v>
      </c>
      <c r="AV186" s="13" t="s">
        <v>84</v>
      </c>
      <c r="AW186" s="13" t="s">
        <v>37</v>
      </c>
      <c r="AX186" s="13" t="s">
        <v>75</v>
      </c>
      <c r="AY186" s="242" t="s">
        <v>128</v>
      </c>
    </row>
    <row r="187" s="14" customFormat="1">
      <c r="A187" s="14"/>
      <c r="B187" s="253"/>
      <c r="C187" s="254"/>
      <c r="D187" s="226" t="s">
        <v>151</v>
      </c>
      <c r="E187" s="255" t="s">
        <v>19</v>
      </c>
      <c r="F187" s="256" t="s">
        <v>305</v>
      </c>
      <c r="G187" s="254"/>
      <c r="H187" s="255" t="s">
        <v>19</v>
      </c>
      <c r="I187" s="257"/>
      <c r="J187" s="254"/>
      <c r="K187" s="254"/>
      <c r="L187" s="258"/>
      <c r="M187" s="259"/>
      <c r="N187" s="260"/>
      <c r="O187" s="260"/>
      <c r="P187" s="260"/>
      <c r="Q187" s="260"/>
      <c r="R187" s="260"/>
      <c r="S187" s="260"/>
      <c r="T187" s="26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2" t="s">
        <v>151</v>
      </c>
      <c r="AU187" s="262" t="s">
        <v>82</v>
      </c>
      <c r="AV187" s="14" t="s">
        <v>82</v>
      </c>
      <c r="AW187" s="14" t="s">
        <v>37</v>
      </c>
      <c r="AX187" s="14" t="s">
        <v>75</v>
      </c>
      <c r="AY187" s="262" t="s">
        <v>128</v>
      </c>
    </row>
    <row r="188" s="14" customFormat="1">
      <c r="A188" s="14"/>
      <c r="B188" s="253"/>
      <c r="C188" s="254"/>
      <c r="D188" s="226" t="s">
        <v>151</v>
      </c>
      <c r="E188" s="255" t="s">
        <v>19</v>
      </c>
      <c r="F188" s="256" t="s">
        <v>289</v>
      </c>
      <c r="G188" s="254"/>
      <c r="H188" s="255" t="s">
        <v>19</v>
      </c>
      <c r="I188" s="257"/>
      <c r="J188" s="254"/>
      <c r="K188" s="254"/>
      <c r="L188" s="258"/>
      <c r="M188" s="259"/>
      <c r="N188" s="260"/>
      <c r="O188" s="260"/>
      <c r="P188" s="260"/>
      <c r="Q188" s="260"/>
      <c r="R188" s="260"/>
      <c r="S188" s="260"/>
      <c r="T188" s="26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2" t="s">
        <v>151</v>
      </c>
      <c r="AU188" s="262" t="s">
        <v>82</v>
      </c>
      <c r="AV188" s="14" t="s">
        <v>82</v>
      </c>
      <c r="AW188" s="14" t="s">
        <v>37</v>
      </c>
      <c r="AX188" s="14" t="s">
        <v>75</v>
      </c>
      <c r="AY188" s="262" t="s">
        <v>128</v>
      </c>
    </row>
    <row r="189" s="13" customFormat="1">
      <c r="A189" s="13"/>
      <c r="B189" s="232"/>
      <c r="C189" s="233"/>
      <c r="D189" s="226" t="s">
        <v>151</v>
      </c>
      <c r="E189" s="234" t="s">
        <v>19</v>
      </c>
      <c r="F189" s="235" t="s">
        <v>290</v>
      </c>
      <c r="G189" s="233"/>
      <c r="H189" s="236">
        <v>0.158</v>
      </c>
      <c r="I189" s="237"/>
      <c r="J189" s="233"/>
      <c r="K189" s="233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151</v>
      </c>
      <c r="AU189" s="242" t="s">
        <v>82</v>
      </c>
      <c r="AV189" s="13" t="s">
        <v>84</v>
      </c>
      <c r="AW189" s="13" t="s">
        <v>37</v>
      </c>
      <c r="AX189" s="13" t="s">
        <v>75</v>
      </c>
      <c r="AY189" s="242" t="s">
        <v>128</v>
      </c>
    </row>
    <row r="190" s="15" customFormat="1">
      <c r="A190" s="15"/>
      <c r="B190" s="263"/>
      <c r="C190" s="264"/>
      <c r="D190" s="226" t="s">
        <v>151</v>
      </c>
      <c r="E190" s="265" t="s">
        <v>19</v>
      </c>
      <c r="F190" s="266" t="s">
        <v>291</v>
      </c>
      <c r="G190" s="264"/>
      <c r="H190" s="267">
        <v>127.55500000000001</v>
      </c>
      <c r="I190" s="268"/>
      <c r="J190" s="264"/>
      <c r="K190" s="264"/>
      <c r="L190" s="269"/>
      <c r="M190" s="274"/>
      <c r="N190" s="275"/>
      <c r="O190" s="275"/>
      <c r="P190" s="275"/>
      <c r="Q190" s="275"/>
      <c r="R190" s="275"/>
      <c r="S190" s="275"/>
      <c r="T190" s="276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73" t="s">
        <v>151</v>
      </c>
      <c r="AU190" s="273" t="s">
        <v>82</v>
      </c>
      <c r="AV190" s="15" t="s">
        <v>134</v>
      </c>
      <c r="AW190" s="15" t="s">
        <v>37</v>
      </c>
      <c r="AX190" s="15" t="s">
        <v>82</v>
      </c>
      <c r="AY190" s="273" t="s">
        <v>128</v>
      </c>
    </row>
    <row r="191" s="2" customFormat="1" ht="6.96" customHeight="1">
      <c r="A191" s="39"/>
      <c r="B191" s="60"/>
      <c r="C191" s="61"/>
      <c r="D191" s="61"/>
      <c r="E191" s="61"/>
      <c r="F191" s="61"/>
      <c r="G191" s="61"/>
      <c r="H191" s="61"/>
      <c r="I191" s="61"/>
      <c r="J191" s="61"/>
      <c r="K191" s="61"/>
      <c r="L191" s="45"/>
      <c r="M191" s="39"/>
      <c r="O191" s="39"/>
      <c r="P191" s="39"/>
      <c r="Q191" s="39"/>
      <c r="R191" s="39"/>
      <c r="S191" s="39"/>
      <c r="T191" s="39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</row>
  </sheetData>
  <sheetProtection sheet="1" autoFilter="0" formatColumns="0" formatRows="0" objects="1" scenarios="1" spinCount="100000" saltValue="FkwMkl8EmEMRwflz45c/0lRn5nC/fJqn8R8zv3wmKMVKJAgLRyympo071kpFjdjcOnp6qzplBEle0akhPpRWvQ==" hashValue="AiOL27HVK+DFv9oT8kurXL3Zc+tNgVv3w5bHUGPyAb3yLaWw/88ww1pM8BkoDdSQEATVrmNshZidZP2ujkvM9A==" algorithmName="SHA-512" password="CC35"/>
  <autoFilter ref="C88:K19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84</v>
      </c>
    </row>
    <row r="4" s="1" customFormat="1" ht="24.96" customHeight="1">
      <c r="B4" s="21"/>
      <c r="D4" s="141" t="s">
        <v>100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propustku v km 53,841 na trati Myjava - Veselí nad Moravou</v>
      </c>
      <c r="F7" s="143"/>
      <c r="G7" s="143"/>
      <c r="H7" s="143"/>
      <c r="L7" s="21"/>
    </row>
    <row r="8" s="1" customFormat="1" ht="12" customHeight="1">
      <c r="B8" s="21"/>
      <c r="D8" s="143" t="s">
        <v>101</v>
      </c>
      <c r="L8" s="21"/>
    </row>
    <row r="9" s="2" customFormat="1" ht="16.5" customHeight="1">
      <c r="A9" s="39"/>
      <c r="B9" s="45"/>
      <c r="C9" s="39"/>
      <c r="D9" s="39"/>
      <c r="E9" s="144" t="s">
        <v>306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306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30. 9. 2021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">
        <v>34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35</v>
      </c>
      <c r="F23" s="39"/>
      <c r="G23" s="39"/>
      <c r="H23" s="39"/>
      <c r="I23" s="143" t="s">
        <v>29</v>
      </c>
      <c r="J23" s="134" t="s">
        <v>36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38</v>
      </c>
      <c r="E25" s="39"/>
      <c r="F25" s="39"/>
      <c r="G25" s="39"/>
      <c r="H25" s="39"/>
      <c r="I25" s="143" t="s">
        <v>26</v>
      </c>
      <c r="J25" s="134" t="s">
        <v>34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3" t="s">
        <v>29</v>
      </c>
      <c r="J26" s="134" t="s">
        <v>36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39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59.25" customHeight="1">
      <c r="A29" s="148"/>
      <c r="B29" s="149"/>
      <c r="C29" s="148"/>
      <c r="D29" s="148"/>
      <c r="E29" s="150" t="s">
        <v>104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41</v>
      </c>
      <c r="E32" s="39"/>
      <c r="F32" s="39"/>
      <c r="G32" s="39"/>
      <c r="H32" s="39"/>
      <c r="I32" s="39"/>
      <c r="J32" s="154">
        <f>ROUND(J86,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43</v>
      </c>
      <c r="G34" s="39"/>
      <c r="H34" s="39"/>
      <c r="I34" s="155" t="s">
        <v>42</v>
      </c>
      <c r="J34" s="155" t="s">
        <v>44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45</v>
      </c>
      <c r="E35" s="143" t="s">
        <v>46</v>
      </c>
      <c r="F35" s="157">
        <f>ROUND((SUM(BE86:BE89)),  2)</f>
        <v>0</v>
      </c>
      <c r="G35" s="39"/>
      <c r="H35" s="39"/>
      <c r="I35" s="158">
        <v>0.20999999999999999</v>
      </c>
      <c r="J35" s="157">
        <f>ROUND(((SUM(BE86:BE89))*I35),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47</v>
      </c>
      <c r="F36" s="157">
        <f>ROUND((SUM(BF86:BF89)),  2)</f>
        <v>0</v>
      </c>
      <c r="G36" s="39"/>
      <c r="H36" s="39"/>
      <c r="I36" s="158">
        <v>0.14999999999999999</v>
      </c>
      <c r="J36" s="157">
        <f>ROUND(((SUM(BF86:BF89))*I36),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57">
        <f>ROUND((SUM(BG86:BG89)),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49</v>
      </c>
      <c r="F38" s="157">
        <f>ROUND((SUM(BH86:BH89)),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50</v>
      </c>
      <c r="F39" s="157">
        <f>ROUND((SUM(BI86:BI89)),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51</v>
      </c>
      <c r="E41" s="161"/>
      <c r="F41" s="161"/>
      <c r="G41" s="162" t="s">
        <v>52</v>
      </c>
      <c r="H41" s="163" t="s">
        <v>53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105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Oprava propustku v km 53,841 na trati Myjava - Veselí nad Moravou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306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VON - Vedlejší a ostatní náklady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Velká nad Veličkou</v>
      </c>
      <c r="G56" s="41"/>
      <c r="H56" s="41"/>
      <c r="I56" s="33" t="s">
        <v>23</v>
      </c>
      <c r="J56" s="73" t="str">
        <f>IF(J14="","",J14)</f>
        <v>30. 9. 2021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40.05" customHeight="1">
      <c r="A58" s="39"/>
      <c r="B58" s="40"/>
      <c r="C58" s="33" t="s">
        <v>25</v>
      </c>
      <c r="D58" s="41"/>
      <c r="E58" s="41"/>
      <c r="F58" s="28" t="str">
        <f>E17</f>
        <v>Správa železnic, s. o.</v>
      </c>
      <c r="G58" s="41"/>
      <c r="H58" s="41"/>
      <c r="I58" s="33" t="s">
        <v>33</v>
      </c>
      <c r="J58" s="37" t="str">
        <f>E23</f>
        <v>F-PROJEKT-DOPRAVNÍ STAVBY s. r. 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40.0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38</v>
      </c>
      <c r="J59" s="37" t="str">
        <f>E26</f>
        <v>F-PROJEKT-DOPRAVNÍ STAVBY s. r. 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106</v>
      </c>
      <c r="D61" s="172"/>
      <c r="E61" s="172"/>
      <c r="F61" s="172"/>
      <c r="G61" s="172"/>
      <c r="H61" s="172"/>
      <c r="I61" s="172"/>
      <c r="J61" s="173" t="s">
        <v>107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73</v>
      </c>
      <c r="D63" s="41"/>
      <c r="E63" s="41"/>
      <c r="F63" s="41"/>
      <c r="G63" s="41"/>
      <c r="H63" s="41"/>
      <c r="I63" s="41"/>
      <c r="J63" s="103">
        <f>J86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108</v>
      </c>
    </row>
    <row r="64" s="9" customFormat="1" ht="24.96" customHeight="1">
      <c r="A64" s="9"/>
      <c r="B64" s="175"/>
      <c r="C64" s="176"/>
      <c r="D64" s="177" t="s">
        <v>307</v>
      </c>
      <c r="E64" s="178"/>
      <c r="F64" s="178"/>
      <c r="G64" s="178"/>
      <c r="H64" s="178"/>
      <c r="I64" s="178"/>
      <c r="J64" s="179">
        <f>J87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4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113</v>
      </c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70" t="str">
        <f>E7</f>
        <v>Oprava propustku v km 53,841 na trati Myjava - Veselí nad Moravou</v>
      </c>
      <c r="F74" s="33"/>
      <c r="G74" s="33"/>
      <c r="H74" s="33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1" customFormat="1" ht="12" customHeight="1">
      <c r="B75" s="22"/>
      <c r="C75" s="33" t="s">
        <v>101</v>
      </c>
      <c r="D75" s="23"/>
      <c r="E75" s="23"/>
      <c r="F75" s="23"/>
      <c r="G75" s="23"/>
      <c r="H75" s="23"/>
      <c r="I75" s="23"/>
      <c r="J75" s="23"/>
      <c r="K75" s="23"/>
      <c r="L75" s="21"/>
    </row>
    <row r="76" s="2" customFormat="1" ht="16.5" customHeight="1">
      <c r="A76" s="39"/>
      <c r="B76" s="40"/>
      <c r="C76" s="41"/>
      <c r="D76" s="41"/>
      <c r="E76" s="170" t="s">
        <v>306</v>
      </c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103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E11</f>
        <v>VON - Vedlejší a ostatní náklady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F14</f>
        <v>Velká nad Veličkou</v>
      </c>
      <c r="G80" s="41"/>
      <c r="H80" s="41"/>
      <c r="I80" s="33" t="s">
        <v>23</v>
      </c>
      <c r="J80" s="73" t="str">
        <f>IF(J14="","",J14)</f>
        <v>30. 9. 2021</v>
      </c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40.05" customHeight="1">
      <c r="A82" s="39"/>
      <c r="B82" s="40"/>
      <c r="C82" s="33" t="s">
        <v>25</v>
      </c>
      <c r="D82" s="41"/>
      <c r="E82" s="41"/>
      <c r="F82" s="28" t="str">
        <f>E17</f>
        <v>Správa železnic, s. o.</v>
      </c>
      <c r="G82" s="41"/>
      <c r="H82" s="41"/>
      <c r="I82" s="33" t="s">
        <v>33</v>
      </c>
      <c r="J82" s="37" t="str">
        <f>E23</f>
        <v>F-PROJEKT-DOPRAVNÍ STAVBY s. r. o.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40.05" customHeight="1">
      <c r="A83" s="39"/>
      <c r="B83" s="40"/>
      <c r="C83" s="33" t="s">
        <v>31</v>
      </c>
      <c r="D83" s="41"/>
      <c r="E83" s="41"/>
      <c r="F83" s="28" t="str">
        <f>IF(E20="","",E20)</f>
        <v>Vyplň údaj</v>
      </c>
      <c r="G83" s="41"/>
      <c r="H83" s="41"/>
      <c r="I83" s="33" t="s">
        <v>38</v>
      </c>
      <c r="J83" s="37" t="str">
        <f>E26</f>
        <v>F-PROJEKT-DOPRAVNÍ STAVBY s. r. o.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86"/>
      <c r="B85" s="187"/>
      <c r="C85" s="188" t="s">
        <v>114</v>
      </c>
      <c r="D85" s="189" t="s">
        <v>60</v>
      </c>
      <c r="E85" s="189" t="s">
        <v>56</v>
      </c>
      <c r="F85" s="189" t="s">
        <v>57</v>
      </c>
      <c r="G85" s="189" t="s">
        <v>115</v>
      </c>
      <c r="H85" s="189" t="s">
        <v>116</v>
      </c>
      <c r="I85" s="189" t="s">
        <v>117</v>
      </c>
      <c r="J85" s="189" t="s">
        <v>107</v>
      </c>
      <c r="K85" s="190" t="s">
        <v>118</v>
      </c>
      <c r="L85" s="191"/>
      <c r="M85" s="93" t="s">
        <v>19</v>
      </c>
      <c r="N85" s="94" t="s">
        <v>45</v>
      </c>
      <c r="O85" s="94" t="s">
        <v>119</v>
      </c>
      <c r="P85" s="94" t="s">
        <v>120</v>
      </c>
      <c r="Q85" s="94" t="s">
        <v>121</v>
      </c>
      <c r="R85" s="94" t="s">
        <v>122</v>
      </c>
      <c r="S85" s="94" t="s">
        <v>123</v>
      </c>
      <c r="T85" s="95" t="s">
        <v>124</v>
      </c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</row>
    <row r="86" s="2" customFormat="1" ht="22.8" customHeight="1">
      <c r="A86" s="39"/>
      <c r="B86" s="40"/>
      <c r="C86" s="100" t="s">
        <v>125</v>
      </c>
      <c r="D86" s="41"/>
      <c r="E86" s="41"/>
      <c r="F86" s="41"/>
      <c r="G86" s="41"/>
      <c r="H86" s="41"/>
      <c r="I86" s="41"/>
      <c r="J86" s="192">
        <f>BK86</f>
        <v>0</v>
      </c>
      <c r="K86" s="41"/>
      <c r="L86" s="45"/>
      <c r="M86" s="96"/>
      <c r="N86" s="193"/>
      <c r="O86" s="97"/>
      <c r="P86" s="194">
        <f>P87</f>
        <v>0</v>
      </c>
      <c r="Q86" s="97"/>
      <c r="R86" s="194">
        <f>R87</f>
        <v>0</v>
      </c>
      <c r="S86" s="97"/>
      <c r="T86" s="195">
        <f>T87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74</v>
      </c>
      <c r="AU86" s="18" t="s">
        <v>108</v>
      </c>
      <c r="BK86" s="196">
        <f>BK87</f>
        <v>0</v>
      </c>
    </row>
    <row r="87" s="12" customFormat="1" ht="25.92" customHeight="1">
      <c r="A87" s="12"/>
      <c r="B87" s="197"/>
      <c r="C87" s="198"/>
      <c r="D87" s="199" t="s">
        <v>74</v>
      </c>
      <c r="E87" s="200" t="s">
        <v>96</v>
      </c>
      <c r="F87" s="200" t="s">
        <v>97</v>
      </c>
      <c r="G87" s="198"/>
      <c r="H87" s="198"/>
      <c r="I87" s="201"/>
      <c r="J87" s="202">
        <f>BK87</f>
        <v>0</v>
      </c>
      <c r="K87" s="198"/>
      <c r="L87" s="203"/>
      <c r="M87" s="204"/>
      <c r="N87" s="205"/>
      <c r="O87" s="205"/>
      <c r="P87" s="206">
        <f>SUM(P88:P89)</f>
        <v>0</v>
      </c>
      <c r="Q87" s="205"/>
      <c r="R87" s="206">
        <f>SUM(R88:R89)</f>
        <v>0</v>
      </c>
      <c r="S87" s="205"/>
      <c r="T87" s="207">
        <f>SUM(T88:T89)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8" t="s">
        <v>140</v>
      </c>
      <c r="AT87" s="209" t="s">
        <v>74</v>
      </c>
      <c r="AU87" s="209" t="s">
        <v>75</v>
      </c>
      <c r="AY87" s="208" t="s">
        <v>128</v>
      </c>
      <c r="BK87" s="210">
        <f>SUM(BK88:BK89)</f>
        <v>0</v>
      </c>
    </row>
    <row r="88" s="2" customFormat="1" ht="21.75" customHeight="1">
      <c r="A88" s="39"/>
      <c r="B88" s="40"/>
      <c r="C88" s="213" t="s">
        <v>82</v>
      </c>
      <c r="D88" s="213" t="s">
        <v>130</v>
      </c>
      <c r="E88" s="214" t="s">
        <v>308</v>
      </c>
      <c r="F88" s="215" t="s">
        <v>309</v>
      </c>
      <c r="G88" s="216" t="s">
        <v>310</v>
      </c>
      <c r="H88" s="217">
        <v>1</v>
      </c>
      <c r="I88" s="218"/>
      <c r="J88" s="219">
        <f>ROUND(I88*H88,2)</f>
        <v>0</v>
      </c>
      <c r="K88" s="215" t="s">
        <v>146</v>
      </c>
      <c r="L88" s="45"/>
      <c r="M88" s="220" t="s">
        <v>19</v>
      </c>
      <c r="N88" s="221" t="s">
        <v>46</v>
      </c>
      <c r="O88" s="85"/>
      <c r="P88" s="222">
        <f>O88*H88</f>
        <v>0</v>
      </c>
      <c r="Q88" s="222">
        <v>0</v>
      </c>
      <c r="R88" s="222">
        <f>Q88*H88</f>
        <v>0</v>
      </c>
      <c r="S88" s="222">
        <v>0</v>
      </c>
      <c r="T88" s="223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24" t="s">
        <v>134</v>
      </c>
      <c r="AT88" s="224" t="s">
        <v>130</v>
      </c>
      <c r="AU88" s="224" t="s">
        <v>82</v>
      </c>
      <c r="AY88" s="18" t="s">
        <v>128</v>
      </c>
      <c r="BE88" s="225">
        <f>IF(N88="základní",J88,0)</f>
        <v>0</v>
      </c>
      <c r="BF88" s="225">
        <f>IF(N88="snížená",J88,0)</f>
        <v>0</v>
      </c>
      <c r="BG88" s="225">
        <f>IF(N88="zákl. přenesená",J88,0)</f>
        <v>0</v>
      </c>
      <c r="BH88" s="225">
        <f>IF(N88="sníž. přenesená",J88,0)</f>
        <v>0</v>
      </c>
      <c r="BI88" s="225">
        <f>IF(N88="nulová",J88,0)</f>
        <v>0</v>
      </c>
      <c r="BJ88" s="18" t="s">
        <v>82</v>
      </c>
      <c r="BK88" s="225">
        <f>ROUND(I88*H88,2)</f>
        <v>0</v>
      </c>
      <c r="BL88" s="18" t="s">
        <v>134</v>
      </c>
      <c r="BM88" s="224" t="s">
        <v>311</v>
      </c>
    </row>
    <row r="89" s="2" customFormat="1">
      <c r="A89" s="39"/>
      <c r="B89" s="40"/>
      <c r="C89" s="41"/>
      <c r="D89" s="226" t="s">
        <v>136</v>
      </c>
      <c r="E89" s="41"/>
      <c r="F89" s="227" t="s">
        <v>312</v>
      </c>
      <c r="G89" s="41"/>
      <c r="H89" s="41"/>
      <c r="I89" s="228"/>
      <c r="J89" s="41"/>
      <c r="K89" s="41"/>
      <c r="L89" s="45"/>
      <c r="M89" s="277"/>
      <c r="N89" s="278"/>
      <c r="O89" s="279"/>
      <c r="P89" s="279"/>
      <c r="Q89" s="279"/>
      <c r="R89" s="279"/>
      <c r="S89" s="279"/>
      <c r="T89" s="280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136</v>
      </c>
      <c r="AU89" s="18" t="s">
        <v>82</v>
      </c>
    </row>
    <row r="90" s="2" customFormat="1" ht="6.96" customHeight="1">
      <c r="A90" s="39"/>
      <c r="B90" s="60"/>
      <c r="C90" s="61"/>
      <c r="D90" s="61"/>
      <c r="E90" s="61"/>
      <c r="F90" s="61"/>
      <c r="G90" s="61"/>
      <c r="H90" s="61"/>
      <c r="I90" s="61"/>
      <c r="J90" s="61"/>
      <c r="K90" s="61"/>
      <c r="L90" s="45"/>
      <c r="M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</sheetData>
  <sheetProtection sheet="1" autoFilter="0" formatColumns="0" formatRows="0" objects="1" scenarios="1" spinCount="100000" saltValue="7GGUKf5HV8dMuc7WGgGHvfPgyIdSnj+wh2qwZk5rcF9qVhrR4oU86cuwRdNCmbbgvMxZdmP/x+yHG4FdlBf92Q==" hashValue="2MqmcltPAjhEcDjaaTeenJJmX/zrlx0F9Wozui7eYwZ3JCC/JifIqficYqdwfOXZrxXvy7L+VwqcyljgkIj33Q==" algorithmName="SHA-512" password="CC35"/>
  <autoFilter ref="C85:K8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84</v>
      </c>
    </row>
    <row r="4" s="1" customFormat="1" ht="24.96" customHeight="1">
      <c r="B4" s="21"/>
      <c r="D4" s="141" t="s">
        <v>100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propustku v km 53,841 na trati Myjava - Veselí nad Moravou</v>
      </c>
      <c r="F7" s="143"/>
      <c r="G7" s="143"/>
      <c r="H7" s="143"/>
      <c r="L7" s="21"/>
    </row>
    <row r="8" s="1" customFormat="1" ht="12" customHeight="1">
      <c r="B8" s="21"/>
      <c r="D8" s="143" t="s">
        <v>101</v>
      </c>
      <c r="L8" s="21"/>
    </row>
    <row r="9" s="2" customFormat="1" ht="16.5" customHeight="1">
      <c r="A9" s="39"/>
      <c r="B9" s="45"/>
      <c r="C9" s="39"/>
      <c r="D9" s="39"/>
      <c r="E9" s="144" t="s">
        <v>313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313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30. 9. 2021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">
        <v>34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35</v>
      </c>
      <c r="F23" s="39"/>
      <c r="G23" s="39"/>
      <c r="H23" s="39"/>
      <c r="I23" s="143" t="s">
        <v>29</v>
      </c>
      <c r="J23" s="134" t="s">
        <v>36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38</v>
      </c>
      <c r="E25" s="39"/>
      <c r="F25" s="39"/>
      <c r="G25" s="39"/>
      <c r="H25" s="39"/>
      <c r="I25" s="143" t="s">
        <v>26</v>
      </c>
      <c r="J25" s="134" t="s">
        <v>34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3" t="s">
        <v>29</v>
      </c>
      <c r="J26" s="134" t="s">
        <v>36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39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59.25" customHeight="1">
      <c r="A29" s="148"/>
      <c r="B29" s="149"/>
      <c r="C29" s="148"/>
      <c r="D29" s="148"/>
      <c r="E29" s="150" t="s">
        <v>104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41</v>
      </c>
      <c r="E32" s="39"/>
      <c r="F32" s="39"/>
      <c r="G32" s="39"/>
      <c r="H32" s="39"/>
      <c r="I32" s="39"/>
      <c r="J32" s="154">
        <f>ROUND(J98,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43</v>
      </c>
      <c r="G34" s="39"/>
      <c r="H34" s="39"/>
      <c r="I34" s="155" t="s">
        <v>42</v>
      </c>
      <c r="J34" s="155" t="s">
        <v>44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45</v>
      </c>
      <c r="E35" s="143" t="s">
        <v>46</v>
      </c>
      <c r="F35" s="157">
        <f>ROUND((SUM(BE98:BE487)),  2)</f>
        <v>0</v>
      </c>
      <c r="G35" s="39"/>
      <c r="H35" s="39"/>
      <c r="I35" s="158">
        <v>0.20999999999999999</v>
      </c>
      <c r="J35" s="157">
        <f>ROUND(((SUM(BE98:BE487))*I35),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47</v>
      </c>
      <c r="F36" s="157">
        <f>ROUND((SUM(BF98:BF487)),  2)</f>
        <v>0</v>
      </c>
      <c r="G36" s="39"/>
      <c r="H36" s="39"/>
      <c r="I36" s="158">
        <v>0.14999999999999999</v>
      </c>
      <c r="J36" s="157">
        <f>ROUND(((SUM(BF98:BF487))*I36),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57">
        <f>ROUND((SUM(BG98:BG487)),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49</v>
      </c>
      <c r="F38" s="157">
        <f>ROUND((SUM(BH98:BH487)),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50</v>
      </c>
      <c r="F39" s="157">
        <f>ROUND((SUM(BI98:BI487)),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51</v>
      </c>
      <c r="E41" s="161"/>
      <c r="F41" s="161"/>
      <c r="G41" s="162" t="s">
        <v>52</v>
      </c>
      <c r="H41" s="163" t="s">
        <v>53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105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Oprava propustku v km 53,841 na trati Myjava - Veselí nad Moravou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313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14.2 - Železniční propustek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Velká nad Veličkou</v>
      </c>
      <c r="G56" s="41"/>
      <c r="H56" s="41"/>
      <c r="I56" s="33" t="s">
        <v>23</v>
      </c>
      <c r="J56" s="73" t="str">
        <f>IF(J14="","",J14)</f>
        <v>30. 9. 2021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40.05" customHeight="1">
      <c r="A58" s="39"/>
      <c r="B58" s="40"/>
      <c r="C58" s="33" t="s">
        <v>25</v>
      </c>
      <c r="D58" s="41"/>
      <c r="E58" s="41"/>
      <c r="F58" s="28" t="str">
        <f>E17</f>
        <v>Správa železnic, s. o.</v>
      </c>
      <c r="G58" s="41"/>
      <c r="H58" s="41"/>
      <c r="I58" s="33" t="s">
        <v>33</v>
      </c>
      <c r="J58" s="37" t="str">
        <f>E23</f>
        <v>F-PROJEKT-DOPRAVNÍ STAVBY s. r. 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40.0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38</v>
      </c>
      <c r="J59" s="37" t="str">
        <f>E26</f>
        <v>F-PROJEKT-DOPRAVNÍ STAVBY s. r. 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106</v>
      </c>
      <c r="D61" s="172"/>
      <c r="E61" s="172"/>
      <c r="F61" s="172"/>
      <c r="G61" s="172"/>
      <c r="H61" s="172"/>
      <c r="I61" s="172"/>
      <c r="J61" s="173" t="s">
        <v>107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73</v>
      </c>
      <c r="D63" s="41"/>
      <c r="E63" s="41"/>
      <c r="F63" s="41"/>
      <c r="G63" s="41"/>
      <c r="H63" s="41"/>
      <c r="I63" s="41"/>
      <c r="J63" s="103">
        <f>J98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108</v>
      </c>
    </row>
    <row r="64" s="9" customFormat="1" ht="24.96" customHeight="1">
      <c r="A64" s="9"/>
      <c r="B64" s="175"/>
      <c r="C64" s="176"/>
      <c r="D64" s="177" t="s">
        <v>109</v>
      </c>
      <c r="E64" s="178"/>
      <c r="F64" s="178"/>
      <c r="G64" s="178"/>
      <c r="H64" s="178"/>
      <c r="I64" s="178"/>
      <c r="J64" s="179">
        <f>J99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110</v>
      </c>
      <c r="E65" s="183"/>
      <c r="F65" s="183"/>
      <c r="G65" s="183"/>
      <c r="H65" s="183"/>
      <c r="I65" s="183"/>
      <c r="J65" s="184">
        <f>J100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314</v>
      </c>
      <c r="E66" s="183"/>
      <c r="F66" s="183"/>
      <c r="G66" s="183"/>
      <c r="H66" s="183"/>
      <c r="I66" s="183"/>
      <c r="J66" s="184">
        <f>J198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315</v>
      </c>
      <c r="E67" s="183"/>
      <c r="F67" s="183"/>
      <c r="G67" s="183"/>
      <c r="H67" s="183"/>
      <c r="I67" s="183"/>
      <c r="J67" s="184">
        <f>J236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316</v>
      </c>
      <c r="E68" s="183"/>
      <c r="F68" s="183"/>
      <c r="G68" s="183"/>
      <c r="H68" s="183"/>
      <c r="I68" s="183"/>
      <c r="J68" s="184">
        <f>J294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111</v>
      </c>
      <c r="E69" s="183"/>
      <c r="F69" s="183"/>
      <c r="G69" s="183"/>
      <c r="H69" s="183"/>
      <c r="I69" s="183"/>
      <c r="J69" s="184">
        <f>J328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1"/>
      <c r="C70" s="126"/>
      <c r="D70" s="182" t="s">
        <v>317</v>
      </c>
      <c r="E70" s="183"/>
      <c r="F70" s="183"/>
      <c r="G70" s="183"/>
      <c r="H70" s="183"/>
      <c r="I70" s="183"/>
      <c r="J70" s="184">
        <f>J345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1"/>
      <c r="C71" s="126"/>
      <c r="D71" s="182" t="s">
        <v>318</v>
      </c>
      <c r="E71" s="183"/>
      <c r="F71" s="183"/>
      <c r="G71" s="183"/>
      <c r="H71" s="183"/>
      <c r="I71" s="183"/>
      <c r="J71" s="184">
        <f>J363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1"/>
      <c r="C72" s="126"/>
      <c r="D72" s="182" t="s">
        <v>319</v>
      </c>
      <c r="E72" s="183"/>
      <c r="F72" s="183"/>
      <c r="G72" s="183"/>
      <c r="H72" s="183"/>
      <c r="I72" s="183"/>
      <c r="J72" s="184">
        <f>J383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1"/>
      <c r="C73" s="126"/>
      <c r="D73" s="182" t="s">
        <v>320</v>
      </c>
      <c r="E73" s="183"/>
      <c r="F73" s="183"/>
      <c r="G73" s="183"/>
      <c r="H73" s="183"/>
      <c r="I73" s="183"/>
      <c r="J73" s="184">
        <f>J418</f>
        <v>0</v>
      </c>
      <c r="K73" s="126"/>
      <c r="L73" s="18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1"/>
      <c r="C74" s="126"/>
      <c r="D74" s="182" t="s">
        <v>321</v>
      </c>
      <c r="E74" s="183"/>
      <c r="F74" s="183"/>
      <c r="G74" s="183"/>
      <c r="H74" s="183"/>
      <c r="I74" s="183"/>
      <c r="J74" s="184">
        <f>J442</f>
        <v>0</v>
      </c>
      <c r="K74" s="126"/>
      <c r="L74" s="18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9" customFormat="1" ht="24.96" customHeight="1">
      <c r="A75" s="9"/>
      <c r="B75" s="175"/>
      <c r="C75" s="176"/>
      <c r="D75" s="177" t="s">
        <v>322</v>
      </c>
      <c r="E75" s="178"/>
      <c r="F75" s="178"/>
      <c r="G75" s="178"/>
      <c r="H75" s="178"/>
      <c r="I75" s="178"/>
      <c r="J75" s="179">
        <f>J453</f>
        <v>0</v>
      </c>
      <c r="K75" s="176"/>
      <c r="L75" s="180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10" customFormat="1" ht="19.92" customHeight="1">
      <c r="A76" s="10"/>
      <c r="B76" s="181"/>
      <c r="C76" s="126"/>
      <c r="D76" s="182" t="s">
        <v>323</v>
      </c>
      <c r="E76" s="183"/>
      <c r="F76" s="183"/>
      <c r="G76" s="183"/>
      <c r="H76" s="183"/>
      <c r="I76" s="183"/>
      <c r="J76" s="184">
        <f>J454</f>
        <v>0</v>
      </c>
      <c r="K76" s="126"/>
      <c r="L76" s="185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60"/>
      <c r="C78" s="61"/>
      <c r="D78" s="61"/>
      <c r="E78" s="61"/>
      <c r="F78" s="61"/>
      <c r="G78" s="61"/>
      <c r="H78" s="61"/>
      <c r="I78" s="61"/>
      <c r="J78" s="61"/>
      <c r="K78" s="6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82" s="2" customFormat="1" ht="6.96" customHeight="1">
      <c r="A82" s="39"/>
      <c r="B82" s="62"/>
      <c r="C82" s="63"/>
      <c r="D82" s="63"/>
      <c r="E82" s="63"/>
      <c r="F82" s="63"/>
      <c r="G82" s="63"/>
      <c r="H82" s="63"/>
      <c r="I82" s="63"/>
      <c r="J82" s="63"/>
      <c r="K82" s="63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24.96" customHeight="1">
      <c r="A83" s="39"/>
      <c r="B83" s="40"/>
      <c r="C83" s="24" t="s">
        <v>113</v>
      </c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16</v>
      </c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170" t="str">
        <f>E7</f>
        <v>Oprava propustku v km 53,841 na trati Myjava - Veselí nad Moravou</v>
      </c>
      <c r="F86" s="33"/>
      <c r="G86" s="33"/>
      <c r="H86" s="33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" customFormat="1" ht="12" customHeight="1">
      <c r="B87" s="22"/>
      <c r="C87" s="33" t="s">
        <v>101</v>
      </c>
      <c r="D87" s="23"/>
      <c r="E87" s="23"/>
      <c r="F87" s="23"/>
      <c r="G87" s="23"/>
      <c r="H87" s="23"/>
      <c r="I87" s="23"/>
      <c r="J87" s="23"/>
      <c r="K87" s="23"/>
      <c r="L87" s="21"/>
    </row>
    <row r="88" s="2" customFormat="1" ht="16.5" customHeight="1">
      <c r="A88" s="39"/>
      <c r="B88" s="40"/>
      <c r="C88" s="41"/>
      <c r="D88" s="41"/>
      <c r="E88" s="170" t="s">
        <v>313</v>
      </c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103</v>
      </c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6.5" customHeight="1">
      <c r="A90" s="39"/>
      <c r="B90" s="40"/>
      <c r="C90" s="41"/>
      <c r="D90" s="41"/>
      <c r="E90" s="70" t="str">
        <f>E11</f>
        <v>SO 14.2 - Železniční propustek</v>
      </c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2" customHeight="1">
      <c r="A92" s="39"/>
      <c r="B92" s="40"/>
      <c r="C92" s="33" t="s">
        <v>21</v>
      </c>
      <c r="D92" s="41"/>
      <c r="E92" s="41"/>
      <c r="F92" s="28" t="str">
        <f>F14</f>
        <v>Velká nad Veličkou</v>
      </c>
      <c r="G92" s="41"/>
      <c r="H92" s="41"/>
      <c r="I92" s="33" t="s">
        <v>23</v>
      </c>
      <c r="J92" s="73" t="str">
        <f>IF(J14="","",J14)</f>
        <v>30. 9. 2021</v>
      </c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6.96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40.05" customHeight="1">
      <c r="A94" s="39"/>
      <c r="B94" s="40"/>
      <c r="C94" s="33" t="s">
        <v>25</v>
      </c>
      <c r="D94" s="41"/>
      <c r="E94" s="41"/>
      <c r="F94" s="28" t="str">
        <f>E17</f>
        <v>Správa železnic, s. o.</v>
      </c>
      <c r="G94" s="41"/>
      <c r="H94" s="41"/>
      <c r="I94" s="33" t="s">
        <v>33</v>
      </c>
      <c r="J94" s="37" t="str">
        <f>E23</f>
        <v>F-PROJEKT-DOPRAVNÍ STAVBY s. r. o.</v>
      </c>
      <c r="K94" s="41"/>
      <c r="L94" s="14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40.05" customHeight="1">
      <c r="A95" s="39"/>
      <c r="B95" s="40"/>
      <c r="C95" s="33" t="s">
        <v>31</v>
      </c>
      <c r="D95" s="41"/>
      <c r="E95" s="41"/>
      <c r="F95" s="28" t="str">
        <f>IF(E20="","",E20)</f>
        <v>Vyplň údaj</v>
      </c>
      <c r="G95" s="41"/>
      <c r="H95" s="41"/>
      <c r="I95" s="33" t="s">
        <v>38</v>
      </c>
      <c r="J95" s="37" t="str">
        <f>E26</f>
        <v>F-PROJEKT-DOPRAVNÍ STAVBY s. r. o.</v>
      </c>
      <c r="K95" s="41"/>
      <c r="L95" s="14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0.32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14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11" customFormat="1" ht="29.28" customHeight="1">
      <c r="A97" s="186"/>
      <c r="B97" s="187"/>
      <c r="C97" s="188" t="s">
        <v>114</v>
      </c>
      <c r="D97" s="189" t="s">
        <v>60</v>
      </c>
      <c r="E97" s="189" t="s">
        <v>56</v>
      </c>
      <c r="F97" s="189" t="s">
        <v>57</v>
      </c>
      <c r="G97" s="189" t="s">
        <v>115</v>
      </c>
      <c r="H97" s="189" t="s">
        <v>116</v>
      </c>
      <c r="I97" s="189" t="s">
        <v>117</v>
      </c>
      <c r="J97" s="189" t="s">
        <v>107</v>
      </c>
      <c r="K97" s="190" t="s">
        <v>118</v>
      </c>
      <c r="L97" s="191"/>
      <c r="M97" s="93" t="s">
        <v>19</v>
      </c>
      <c r="N97" s="94" t="s">
        <v>45</v>
      </c>
      <c r="O97" s="94" t="s">
        <v>119</v>
      </c>
      <c r="P97" s="94" t="s">
        <v>120</v>
      </c>
      <c r="Q97" s="94" t="s">
        <v>121</v>
      </c>
      <c r="R97" s="94" t="s">
        <v>122</v>
      </c>
      <c r="S97" s="94" t="s">
        <v>123</v>
      </c>
      <c r="T97" s="95" t="s">
        <v>124</v>
      </c>
      <c r="U97" s="186"/>
      <c r="V97" s="186"/>
      <c r="W97" s="186"/>
      <c r="X97" s="186"/>
      <c r="Y97" s="186"/>
      <c r="Z97" s="186"/>
      <c r="AA97" s="186"/>
      <c r="AB97" s="186"/>
      <c r="AC97" s="186"/>
      <c r="AD97" s="186"/>
      <c r="AE97" s="186"/>
    </row>
    <row r="98" s="2" customFormat="1" ht="22.8" customHeight="1">
      <c r="A98" s="39"/>
      <c r="B98" s="40"/>
      <c r="C98" s="100" t="s">
        <v>125</v>
      </c>
      <c r="D98" s="41"/>
      <c r="E98" s="41"/>
      <c r="F98" s="41"/>
      <c r="G98" s="41"/>
      <c r="H98" s="41"/>
      <c r="I98" s="41"/>
      <c r="J98" s="192">
        <f>BK98</f>
        <v>0</v>
      </c>
      <c r="K98" s="41"/>
      <c r="L98" s="45"/>
      <c r="M98" s="96"/>
      <c r="N98" s="193"/>
      <c r="O98" s="97"/>
      <c r="P98" s="194">
        <f>P99+P453</f>
        <v>0</v>
      </c>
      <c r="Q98" s="97"/>
      <c r="R98" s="194">
        <f>R99+R453</f>
        <v>241.28308360100002</v>
      </c>
      <c r="S98" s="97"/>
      <c r="T98" s="195">
        <f>T99+T453</f>
        <v>29.407503999999996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74</v>
      </c>
      <c r="AU98" s="18" t="s">
        <v>108</v>
      </c>
      <c r="BK98" s="196">
        <f>BK99+BK453</f>
        <v>0</v>
      </c>
    </row>
    <row r="99" s="12" customFormat="1" ht="25.92" customHeight="1">
      <c r="A99" s="12"/>
      <c r="B99" s="197"/>
      <c r="C99" s="198"/>
      <c r="D99" s="199" t="s">
        <v>74</v>
      </c>
      <c r="E99" s="200" t="s">
        <v>126</v>
      </c>
      <c r="F99" s="200" t="s">
        <v>127</v>
      </c>
      <c r="G99" s="198"/>
      <c r="H99" s="198"/>
      <c r="I99" s="201"/>
      <c r="J99" s="202">
        <f>BK99</f>
        <v>0</v>
      </c>
      <c r="K99" s="198"/>
      <c r="L99" s="203"/>
      <c r="M99" s="204"/>
      <c r="N99" s="205"/>
      <c r="O99" s="205"/>
      <c r="P99" s="206">
        <f>P100+P198+P236+P294+P328+P345+P363+P383+P418+P442</f>
        <v>0</v>
      </c>
      <c r="Q99" s="205"/>
      <c r="R99" s="206">
        <f>R100+R198+R236+R294+R328+R345+R363+R383+R418+R442</f>
        <v>241.22216295500002</v>
      </c>
      <c r="S99" s="205"/>
      <c r="T99" s="207">
        <f>T100+T198+T236+T294+T328+T345+T363+T383+T418+T442</f>
        <v>29.407503999999996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8" t="s">
        <v>82</v>
      </c>
      <c r="AT99" s="209" t="s">
        <v>74</v>
      </c>
      <c r="AU99" s="209" t="s">
        <v>75</v>
      </c>
      <c r="AY99" s="208" t="s">
        <v>128</v>
      </c>
      <c r="BK99" s="210">
        <f>BK100+BK198+BK236+BK294+BK328+BK345+BK363+BK383+BK418+BK442</f>
        <v>0</v>
      </c>
    </row>
    <row r="100" s="12" customFormat="1" ht="22.8" customHeight="1">
      <c r="A100" s="12"/>
      <c r="B100" s="197"/>
      <c r="C100" s="198"/>
      <c r="D100" s="199" t="s">
        <v>74</v>
      </c>
      <c r="E100" s="211" t="s">
        <v>82</v>
      </c>
      <c r="F100" s="211" t="s">
        <v>129</v>
      </c>
      <c r="G100" s="198"/>
      <c r="H100" s="198"/>
      <c r="I100" s="201"/>
      <c r="J100" s="212">
        <f>BK100</f>
        <v>0</v>
      </c>
      <c r="K100" s="198"/>
      <c r="L100" s="203"/>
      <c r="M100" s="204"/>
      <c r="N100" s="205"/>
      <c r="O100" s="205"/>
      <c r="P100" s="206">
        <f>SUM(P101:P197)</f>
        <v>0</v>
      </c>
      <c r="Q100" s="205"/>
      <c r="R100" s="206">
        <f>SUM(R101:R197)</f>
        <v>205.45386925840003</v>
      </c>
      <c r="S100" s="205"/>
      <c r="T100" s="207">
        <f>SUM(T101:T197)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8" t="s">
        <v>82</v>
      </c>
      <c r="AT100" s="209" t="s">
        <v>74</v>
      </c>
      <c r="AU100" s="209" t="s">
        <v>82</v>
      </c>
      <c r="AY100" s="208" t="s">
        <v>128</v>
      </c>
      <c r="BK100" s="210">
        <f>SUM(BK101:BK197)</f>
        <v>0</v>
      </c>
    </row>
    <row r="101" s="2" customFormat="1" ht="16.5" customHeight="1">
      <c r="A101" s="39"/>
      <c r="B101" s="40"/>
      <c r="C101" s="213" t="s">
        <v>82</v>
      </c>
      <c r="D101" s="213" t="s">
        <v>130</v>
      </c>
      <c r="E101" s="214" t="s">
        <v>324</v>
      </c>
      <c r="F101" s="215" t="s">
        <v>325</v>
      </c>
      <c r="G101" s="216" t="s">
        <v>133</v>
      </c>
      <c r="H101" s="217">
        <v>14</v>
      </c>
      <c r="I101" s="218"/>
      <c r="J101" s="219">
        <f>ROUND(I101*H101,2)</f>
        <v>0</v>
      </c>
      <c r="K101" s="215" t="s">
        <v>326</v>
      </c>
      <c r="L101" s="45"/>
      <c r="M101" s="220" t="s">
        <v>19</v>
      </c>
      <c r="N101" s="221" t="s">
        <v>46</v>
      </c>
      <c r="O101" s="85"/>
      <c r="P101" s="222">
        <f>O101*H101</f>
        <v>0</v>
      </c>
      <c r="Q101" s="222">
        <v>0.0219291816</v>
      </c>
      <c r="R101" s="222">
        <f>Q101*H101</f>
        <v>0.30700854239999997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134</v>
      </c>
      <c r="AT101" s="224" t="s">
        <v>130</v>
      </c>
      <c r="AU101" s="224" t="s">
        <v>84</v>
      </c>
      <c r="AY101" s="18" t="s">
        <v>128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82</v>
      </c>
      <c r="BK101" s="225">
        <f>ROUND(I101*H101,2)</f>
        <v>0</v>
      </c>
      <c r="BL101" s="18" t="s">
        <v>134</v>
      </c>
      <c r="BM101" s="224" t="s">
        <v>327</v>
      </c>
    </row>
    <row r="102" s="2" customFormat="1">
      <c r="A102" s="39"/>
      <c r="B102" s="40"/>
      <c r="C102" s="41"/>
      <c r="D102" s="226" t="s">
        <v>136</v>
      </c>
      <c r="E102" s="41"/>
      <c r="F102" s="227" t="s">
        <v>328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136</v>
      </c>
      <c r="AU102" s="18" t="s">
        <v>84</v>
      </c>
    </row>
    <row r="103" s="2" customFormat="1">
      <c r="A103" s="39"/>
      <c r="B103" s="40"/>
      <c r="C103" s="41"/>
      <c r="D103" s="281" t="s">
        <v>329</v>
      </c>
      <c r="E103" s="41"/>
      <c r="F103" s="282" t="s">
        <v>330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329</v>
      </c>
      <c r="AU103" s="18" t="s">
        <v>84</v>
      </c>
    </row>
    <row r="104" s="14" customFormat="1">
      <c r="A104" s="14"/>
      <c r="B104" s="253"/>
      <c r="C104" s="254"/>
      <c r="D104" s="226" t="s">
        <v>151</v>
      </c>
      <c r="E104" s="255" t="s">
        <v>19</v>
      </c>
      <c r="F104" s="256" t="s">
        <v>331</v>
      </c>
      <c r="G104" s="254"/>
      <c r="H104" s="255" t="s">
        <v>19</v>
      </c>
      <c r="I104" s="257"/>
      <c r="J104" s="254"/>
      <c r="K104" s="254"/>
      <c r="L104" s="258"/>
      <c r="M104" s="259"/>
      <c r="N104" s="260"/>
      <c r="O104" s="260"/>
      <c r="P104" s="260"/>
      <c r="Q104" s="260"/>
      <c r="R104" s="260"/>
      <c r="S104" s="260"/>
      <c r="T104" s="26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62" t="s">
        <v>151</v>
      </c>
      <c r="AU104" s="262" t="s">
        <v>84</v>
      </c>
      <c r="AV104" s="14" t="s">
        <v>82</v>
      </c>
      <c r="AW104" s="14" t="s">
        <v>37</v>
      </c>
      <c r="AX104" s="14" t="s">
        <v>75</v>
      </c>
      <c r="AY104" s="262" t="s">
        <v>128</v>
      </c>
    </row>
    <row r="105" s="13" customFormat="1">
      <c r="A105" s="13"/>
      <c r="B105" s="232"/>
      <c r="C105" s="233"/>
      <c r="D105" s="226" t="s">
        <v>151</v>
      </c>
      <c r="E105" s="234" t="s">
        <v>19</v>
      </c>
      <c r="F105" s="235" t="s">
        <v>219</v>
      </c>
      <c r="G105" s="233"/>
      <c r="H105" s="236">
        <v>14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151</v>
      </c>
      <c r="AU105" s="242" t="s">
        <v>84</v>
      </c>
      <c r="AV105" s="13" t="s">
        <v>84</v>
      </c>
      <c r="AW105" s="13" t="s">
        <v>37</v>
      </c>
      <c r="AX105" s="13" t="s">
        <v>82</v>
      </c>
      <c r="AY105" s="242" t="s">
        <v>128</v>
      </c>
    </row>
    <row r="106" s="2" customFormat="1" ht="16.5" customHeight="1">
      <c r="A106" s="39"/>
      <c r="B106" s="40"/>
      <c r="C106" s="213" t="s">
        <v>84</v>
      </c>
      <c r="D106" s="213" t="s">
        <v>130</v>
      </c>
      <c r="E106" s="214" t="s">
        <v>332</v>
      </c>
      <c r="F106" s="215" t="s">
        <v>333</v>
      </c>
      <c r="G106" s="216" t="s">
        <v>334</v>
      </c>
      <c r="H106" s="217">
        <v>80</v>
      </c>
      <c r="I106" s="218"/>
      <c r="J106" s="219">
        <f>ROUND(I106*H106,2)</f>
        <v>0</v>
      </c>
      <c r="K106" s="215" t="s">
        <v>326</v>
      </c>
      <c r="L106" s="45"/>
      <c r="M106" s="220" t="s">
        <v>19</v>
      </c>
      <c r="N106" s="221" t="s">
        <v>46</v>
      </c>
      <c r="O106" s="85"/>
      <c r="P106" s="222">
        <f>O106*H106</f>
        <v>0</v>
      </c>
      <c r="Q106" s="222">
        <v>3.2634E-05</v>
      </c>
      <c r="R106" s="222">
        <f>Q106*H106</f>
        <v>0.00261072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134</v>
      </c>
      <c r="AT106" s="224" t="s">
        <v>130</v>
      </c>
      <c r="AU106" s="224" t="s">
        <v>84</v>
      </c>
      <c r="AY106" s="18" t="s">
        <v>128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82</v>
      </c>
      <c r="BK106" s="225">
        <f>ROUND(I106*H106,2)</f>
        <v>0</v>
      </c>
      <c r="BL106" s="18" t="s">
        <v>134</v>
      </c>
      <c r="BM106" s="224" t="s">
        <v>335</v>
      </c>
    </row>
    <row r="107" s="2" customFormat="1">
      <c r="A107" s="39"/>
      <c r="B107" s="40"/>
      <c r="C107" s="41"/>
      <c r="D107" s="226" t="s">
        <v>136</v>
      </c>
      <c r="E107" s="41"/>
      <c r="F107" s="227" t="s">
        <v>336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136</v>
      </c>
      <c r="AU107" s="18" t="s">
        <v>84</v>
      </c>
    </row>
    <row r="108" s="2" customFormat="1">
      <c r="A108" s="39"/>
      <c r="B108" s="40"/>
      <c r="C108" s="41"/>
      <c r="D108" s="281" t="s">
        <v>329</v>
      </c>
      <c r="E108" s="41"/>
      <c r="F108" s="282" t="s">
        <v>337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329</v>
      </c>
      <c r="AU108" s="18" t="s">
        <v>84</v>
      </c>
    </row>
    <row r="109" s="13" customFormat="1">
      <c r="A109" s="13"/>
      <c r="B109" s="232"/>
      <c r="C109" s="233"/>
      <c r="D109" s="226" t="s">
        <v>151</v>
      </c>
      <c r="E109" s="234" t="s">
        <v>19</v>
      </c>
      <c r="F109" s="235" t="s">
        <v>338</v>
      </c>
      <c r="G109" s="233"/>
      <c r="H109" s="236">
        <v>80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2" t="s">
        <v>151</v>
      </c>
      <c r="AU109" s="242" t="s">
        <v>84</v>
      </c>
      <c r="AV109" s="13" t="s">
        <v>84</v>
      </c>
      <c r="AW109" s="13" t="s">
        <v>37</v>
      </c>
      <c r="AX109" s="13" t="s">
        <v>82</v>
      </c>
      <c r="AY109" s="242" t="s">
        <v>128</v>
      </c>
    </row>
    <row r="110" s="2" customFormat="1" ht="16.5" customHeight="1">
      <c r="A110" s="39"/>
      <c r="B110" s="40"/>
      <c r="C110" s="213" t="s">
        <v>142</v>
      </c>
      <c r="D110" s="213" t="s">
        <v>130</v>
      </c>
      <c r="E110" s="214" t="s">
        <v>339</v>
      </c>
      <c r="F110" s="215" t="s">
        <v>340</v>
      </c>
      <c r="G110" s="216" t="s">
        <v>341</v>
      </c>
      <c r="H110" s="217">
        <v>20</v>
      </c>
      <c r="I110" s="218"/>
      <c r="J110" s="219">
        <f>ROUND(I110*H110,2)</f>
        <v>0</v>
      </c>
      <c r="K110" s="215" t="s">
        <v>326</v>
      </c>
      <c r="L110" s="45"/>
      <c r="M110" s="220" t="s">
        <v>19</v>
      </c>
      <c r="N110" s="221" t="s">
        <v>46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134</v>
      </c>
      <c r="AT110" s="224" t="s">
        <v>130</v>
      </c>
      <c r="AU110" s="224" t="s">
        <v>84</v>
      </c>
      <c r="AY110" s="18" t="s">
        <v>128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82</v>
      </c>
      <c r="BK110" s="225">
        <f>ROUND(I110*H110,2)</f>
        <v>0</v>
      </c>
      <c r="BL110" s="18" t="s">
        <v>134</v>
      </c>
      <c r="BM110" s="224" t="s">
        <v>342</v>
      </c>
    </row>
    <row r="111" s="2" customFormat="1">
      <c r="A111" s="39"/>
      <c r="B111" s="40"/>
      <c r="C111" s="41"/>
      <c r="D111" s="226" t="s">
        <v>136</v>
      </c>
      <c r="E111" s="41"/>
      <c r="F111" s="227" t="s">
        <v>343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136</v>
      </c>
      <c r="AU111" s="18" t="s">
        <v>84</v>
      </c>
    </row>
    <row r="112" s="2" customFormat="1">
      <c r="A112" s="39"/>
      <c r="B112" s="40"/>
      <c r="C112" s="41"/>
      <c r="D112" s="281" t="s">
        <v>329</v>
      </c>
      <c r="E112" s="41"/>
      <c r="F112" s="282" t="s">
        <v>344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329</v>
      </c>
      <c r="AU112" s="18" t="s">
        <v>84</v>
      </c>
    </row>
    <row r="113" s="2" customFormat="1" ht="16.5" customHeight="1">
      <c r="A113" s="39"/>
      <c r="B113" s="40"/>
      <c r="C113" s="213" t="s">
        <v>134</v>
      </c>
      <c r="D113" s="213" t="s">
        <v>130</v>
      </c>
      <c r="E113" s="214" t="s">
        <v>345</v>
      </c>
      <c r="F113" s="215" t="s">
        <v>346</v>
      </c>
      <c r="G113" s="216" t="s">
        <v>155</v>
      </c>
      <c r="H113" s="217">
        <v>51.840000000000003</v>
      </c>
      <c r="I113" s="218"/>
      <c r="J113" s="219">
        <f>ROUND(I113*H113,2)</f>
        <v>0</v>
      </c>
      <c r="K113" s="215" t="s">
        <v>326</v>
      </c>
      <c r="L113" s="45"/>
      <c r="M113" s="220" t="s">
        <v>19</v>
      </c>
      <c r="N113" s="221" t="s">
        <v>46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134</v>
      </c>
      <c r="AT113" s="224" t="s">
        <v>130</v>
      </c>
      <c r="AU113" s="224" t="s">
        <v>84</v>
      </c>
      <c r="AY113" s="18" t="s">
        <v>128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82</v>
      </c>
      <c r="BK113" s="225">
        <f>ROUND(I113*H113,2)</f>
        <v>0</v>
      </c>
      <c r="BL113" s="18" t="s">
        <v>134</v>
      </c>
      <c r="BM113" s="224" t="s">
        <v>347</v>
      </c>
    </row>
    <row r="114" s="2" customFormat="1">
      <c r="A114" s="39"/>
      <c r="B114" s="40"/>
      <c r="C114" s="41"/>
      <c r="D114" s="226" t="s">
        <v>136</v>
      </c>
      <c r="E114" s="41"/>
      <c r="F114" s="227" t="s">
        <v>348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136</v>
      </c>
      <c r="AU114" s="18" t="s">
        <v>84</v>
      </c>
    </row>
    <row r="115" s="2" customFormat="1">
      <c r="A115" s="39"/>
      <c r="B115" s="40"/>
      <c r="C115" s="41"/>
      <c r="D115" s="281" t="s">
        <v>329</v>
      </c>
      <c r="E115" s="41"/>
      <c r="F115" s="282" t="s">
        <v>349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329</v>
      </c>
      <c r="AU115" s="18" t="s">
        <v>84</v>
      </c>
    </row>
    <row r="116" s="14" customFormat="1">
      <c r="A116" s="14"/>
      <c r="B116" s="253"/>
      <c r="C116" s="254"/>
      <c r="D116" s="226" t="s">
        <v>151</v>
      </c>
      <c r="E116" s="255" t="s">
        <v>19</v>
      </c>
      <c r="F116" s="256" t="s">
        <v>350</v>
      </c>
      <c r="G116" s="254"/>
      <c r="H116" s="255" t="s">
        <v>19</v>
      </c>
      <c r="I116" s="257"/>
      <c r="J116" s="254"/>
      <c r="K116" s="254"/>
      <c r="L116" s="258"/>
      <c r="M116" s="259"/>
      <c r="N116" s="260"/>
      <c r="O116" s="260"/>
      <c r="P116" s="260"/>
      <c r="Q116" s="260"/>
      <c r="R116" s="260"/>
      <c r="S116" s="260"/>
      <c r="T116" s="261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62" t="s">
        <v>151</v>
      </c>
      <c r="AU116" s="262" t="s">
        <v>84</v>
      </c>
      <c r="AV116" s="14" t="s">
        <v>82</v>
      </c>
      <c r="AW116" s="14" t="s">
        <v>37</v>
      </c>
      <c r="AX116" s="14" t="s">
        <v>75</v>
      </c>
      <c r="AY116" s="262" t="s">
        <v>128</v>
      </c>
    </row>
    <row r="117" s="13" customFormat="1">
      <c r="A117" s="13"/>
      <c r="B117" s="232"/>
      <c r="C117" s="233"/>
      <c r="D117" s="226" t="s">
        <v>151</v>
      </c>
      <c r="E117" s="234" t="s">
        <v>19</v>
      </c>
      <c r="F117" s="235" t="s">
        <v>351</v>
      </c>
      <c r="G117" s="233"/>
      <c r="H117" s="236">
        <v>51.840000000000003</v>
      </c>
      <c r="I117" s="237"/>
      <c r="J117" s="233"/>
      <c r="K117" s="233"/>
      <c r="L117" s="238"/>
      <c r="M117" s="239"/>
      <c r="N117" s="240"/>
      <c r="O117" s="240"/>
      <c r="P117" s="240"/>
      <c r="Q117" s="240"/>
      <c r="R117" s="240"/>
      <c r="S117" s="240"/>
      <c r="T117" s="24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2" t="s">
        <v>151</v>
      </c>
      <c r="AU117" s="242" t="s">
        <v>84</v>
      </c>
      <c r="AV117" s="13" t="s">
        <v>84</v>
      </c>
      <c r="AW117" s="13" t="s">
        <v>37</v>
      </c>
      <c r="AX117" s="13" t="s">
        <v>82</v>
      </c>
      <c r="AY117" s="242" t="s">
        <v>128</v>
      </c>
    </row>
    <row r="118" s="2" customFormat="1" ht="21.75" customHeight="1">
      <c r="A118" s="39"/>
      <c r="B118" s="40"/>
      <c r="C118" s="213" t="s">
        <v>140</v>
      </c>
      <c r="D118" s="213" t="s">
        <v>130</v>
      </c>
      <c r="E118" s="214" t="s">
        <v>352</v>
      </c>
      <c r="F118" s="215" t="s">
        <v>353</v>
      </c>
      <c r="G118" s="216" t="s">
        <v>175</v>
      </c>
      <c r="H118" s="217">
        <v>3</v>
      </c>
      <c r="I118" s="218"/>
      <c r="J118" s="219">
        <f>ROUND(I118*H118,2)</f>
        <v>0</v>
      </c>
      <c r="K118" s="215" t="s">
        <v>326</v>
      </c>
      <c r="L118" s="45"/>
      <c r="M118" s="220" t="s">
        <v>19</v>
      </c>
      <c r="N118" s="221" t="s">
        <v>46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134</v>
      </c>
      <c r="AT118" s="224" t="s">
        <v>130</v>
      </c>
      <c r="AU118" s="224" t="s">
        <v>84</v>
      </c>
      <c r="AY118" s="18" t="s">
        <v>128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82</v>
      </c>
      <c r="BK118" s="225">
        <f>ROUND(I118*H118,2)</f>
        <v>0</v>
      </c>
      <c r="BL118" s="18" t="s">
        <v>134</v>
      </c>
      <c r="BM118" s="224" t="s">
        <v>354</v>
      </c>
    </row>
    <row r="119" s="2" customFormat="1">
      <c r="A119" s="39"/>
      <c r="B119" s="40"/>
      <c r="C119" s="41"/>
      <c r="D119" s="226" t="s">
        <v>136</v>
      </c>
      <c r="E119" s="41"/>
      <c r="F119" s="227" t="s">
        <v>355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136</v>
      </c>
      <c r="AU119" s="18" t="s">
        <v>84</v>
      </c>
    </row>
    <row r="120" s="2" customFormat="1">
      <c r="A120" s="39"/>
      <c r="B120" s="40"/>
      <c r="C120" s="41"/>
      <c r="D120" s="281" t="s">
        <v>329</v>
      </c>
      <c r="E120" s="41"/>
      <c r="F120" s="282" t="s">
        <v>356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329</v>
      </c>
      <c r="AU120" s="18" t="s">
        <v>84</v>
      </c>
    </row>
    <row r="121" s="14" customFormat="1">
      <c r="A121" s="14"/>
      <c r="B121" s="253"/>
      <c r="C121" s="254"/>
      <c r="D121" s="226" t="s">
        <v>151</v>
      </c>
      <c r="E121" s="255" t="s">
        <v>19</v>
      </c>
      <c r="F121" s="256" t="s">
        <v>357</v>
      </c>
      <c r="G121" s="254"/>
      <c r="H121" s="255" t="s">
        <v>19</v>
      </c>
      <c r="I121" s="257"/>
      <c r="J121" s="254"/>
      <c r="K121" s="254"/>
      <c r="L121" s="258"/>
      <c r="M121" s="259"/>
      <c r="N121" s="260"/>
      <c r="O121" s="260"/>
      <c r="P121" s="260"/>
      <c r="Q121" s="260"/>
      <c r="R121" s="260"/>
      <c r="S121" s="260"/>
      <c r="T121" s="26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62" t="s">
        <v>151</v>
      </c>
      <c r="AU121" s="262" t="s">
        <v>84</v>
      </c>
      <c r="AV121" s="14" t="s">
        <v>82</v>
      </c>
      <c r="AW121" s="14" t="s">
        <v>37</v>
      </c>
      <c r="AX121" s="14" t="s">
        <v>75</v>
      </c>
      <c r="AY121" s="262" t="s">
        <v>128</v>
      </c>
    </row>
    <row r="122" s="13" customFormat="1">
      <c r="A122" s="13"/>
      <c r="B122" s="232"/>
      <c r="C122" s="233"/>
      <c r="D122" s="226" t="s">
        <v>151</v>
      </c>
      <c r="E122" s="234" t="s">
        <v>19</v>
      </c>
      <c r="F122" s="235" t="s">
        <v>358</v>
      </c>
      <c r="G122" s="233"/>
      <c r="H122" s="236">
        <v>3</v>
      </c>
      <c r="I122" s="237"/>
      <c r="J122" s="233"/>
      <c r="K122" s="233"/>
      <c r="L122" s="238"/>
      <c r="M122" s="239"/>
      <c r="N122" s="240"/>
      <c r="O122" s="240"/>
      <c r="P122" s="240"/>
      <c r="Q122" s="240"/>
      <c r="R122" s="240"/>
      <c r="S122" s="240"/>
      <c r="T122" s="24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2" t="s">
        <v>151</v>
      </c>
      <c r="AU122" s="242" t="s">
        <v>84</v>
      </c>
      <c r="AV122" s="13" t="s">
        <v>84</v>
      </c>
      <c r="AW122" s="13" t="s">
        <v>37</v>
      </c>
      <c r="AX122" s="13" t="s">
        <v>82</v>
      </c>
      <c r="AY122" s="242" t="s">
        <v>128</v>
      </c>
    </row>
    <row r="123" s="2" customFormat="1" ht="16.5" customHeight="1">
      <c r="A123" s="39"/>
      <c r="B123" s="40"/>
      <c r="C123" s="213" t="s">
        <v>166</v>
      </c>
      <c r="D123" s="213" t="s">
        <v>130</v>
      </c>
      <c r="E123" s="214" t="s">
        <v>359</v>
      </c>
      <c r="F123" s="215" t="s">
        <v>360</v>
      </c>
      <c r="G123" s="216" t="s">
        <v>175</v>
      </c>
      <c r="H123" s="217">
        <v>110.489</v>
      </c>
      <c r="I123" s="218"/>
      <c r="J123" s="219">
        <f>ROUND(I123*H123,2)</f>
        <v>0</v>
      </c>
      <c r="K123" s="215" t="s">
        <v>326</v>
      </c>
      <c r="L123" s="45"/>
      <c r="M123" s="220" t="s">
        <v>19</v>
      </c>
      <c r="N123" s="221" t="s">
        <v>46</v>
      </c>
      <c r="O123" s="85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134</v>
      </c>
      <c r="AT123" s="224" t="s">
        <v>130</v>
      </c>
      <c r="AU123" s="224" t="s">
        <v>84</v>
      </c>
      <c r="AY123" s="18" t="s">
        <v>128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82</v>
      </c>
      <c r="BK123" s="225">
        <f>ROUND(I123*H123,2)</f>
        <v>0</v>
      </c>
      <c r="BL123" s="18" t="s">
        <v>134</v>
      </c>
      <c r="BM123" s="224" t="s">
        <v>361</v>
      </c>
    </row>
    <row r="124" s="2" customFormat="1">
      <c r="A124" s="39"/>
      <c r="B124" s="40"/>
      <c r="C124" s="41"/>
      <c r="D124" s="226" t="s">
        <v>136</v>
      </c>
      <c r="E124" s="41"/>
      <c r="F124" s="227" t="s">
        <v>362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136</v>
      </c>
      <c r="AU124" s="18" t="s">
        <v>84</v>
      </c>
    </row>
    <row r="125" s="2" customFormat="1">
      <c r="A125" s="39"/>
      <c r="B125" s="40"/>
      <c r="C125" s="41"/>
      <c r="D125" s="281" t="s">
        <v>329</v>
      </c>
      <c r="E125" s="41"/>
      <c r="F125" s="282" t="s">
        <v>363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329</v>
      </c>
      <c r="AU125" s="18" t="s">
        <v>84</v>
      </c>
    </row>
    <row r="126" s="14" customFormat="1">
      <c r="A126" s="14"/>
      <c r="B126" s="253"/>
      <c r="C126" s="254"/>
      <c r="D126" s="226" t="s">
        <v>151</v>
      </c>
      <c r="E126" s="255" t="s">
        <v>19</v>
      </c>
      <c r="F126" s="256" t="s">
        <v>364</v>
      </c>
      <c r="G126" s="254"/>
      <c r="H126" s="255" t="s">
        <v>19</v>
      </c>
      <c r="I126" s="257"/>
      <c r="J126" s="254"/>
      <c r="K126" s="254"/>
      <c r="L126" s="258"/>
      <c r="M126" s="259"/>
      <c r="N126" s="260"/>
      <c r="O126" s="260"/>
      <c r="P126" s="260"/>
      <c r="Q126" s="260"/>
      <c r="R126" s="260"/>
      <c r="S126" s="260"/>
      <c r="T126" s="26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62" t="s">
        <v>151</v>
      </c>
      <c r="AU126" s="262" t="s">
        <v>84</v>
      </c>
      <c r="AV126" s="14" t="s">
        <v>82</v>
      </c>
      <c r="AW126" s="14" t="s">
        <v>37</v>
      </c>
      <c r="AX126" s="14" t="s">
        <v>75</v>
      </c>
      <c r="AY126" s="262" t="s">
        <v>128</v>
      </c>
    </row>
    <row r="127" s="13" customFormat="1">
      <c r="A127" s="13"/>
      <c r="B127" s="232"/>
      <c r="C127" s="233"/>
      <c r="D127" s="226" t="s">
        <v>151</v>
      </c>
      <c r="E127" s="234" t="s">
        <v>19</v>
      </c>
      <c r="F127" s="235" t="s">
        <v>365</v>
      </c>
      <c r="G127" s="233"/>
      <c r="H127" s="236">
        <v>4.1210000000000004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151</v>
      </c>
      <c r="AU127" s="242" t="s">
        <v>84</v>
      </c>
      <c r="AV127" s="13" t="s">
        <v>84</v>
      </c>
      <c r="AW127" s="13" t="s">
        <v>37</v>
      </c>
      <c r="AX127" s="13" t="s">
        <v>75</v>
      </c>
      <c r="AY127" s="242" t="s">
        <v>128</v>
      </c>
    </row>
    <row r="128" s="14" customFormat="1">
      <c r="A128" s="14"/>
      <c r="B128" s="253"/>
      <c r="C128" s="254"/>
      <c r="D128" s="226" t="s">
        <v>151</v>
      </c>
      <c r="E128" s="255" t="s">
        <v>19</v>
      </c>
      <c r="F128" s="256" t="s">
        <v>366</v>
      </c>
      <c r="G128" s="254"/>
      <c r="H128" s="255" t="s">
        <v>19</v>
      </c>
      <c r="I128" s="257"/>
      <c r="J128" s="254"/>
      <c r="K128" s="254"/>
      <c r="L128" s="258"/>
      <c r="M128" s="259"/>
      <c r="N128" s="260"/>
      <c r="O128" s="260"/>
      <c r="P128" s="260"/>
      <c r="Q128" s="260"/>
      <c r="R128" s="260"/>
      <c r="S128" s="260"/>
      <c r="T128" s="26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2" t="s">
        <v>151</v>
      </c>
      <c r="AU128" s="262" t="s">
        <v>84</v>
      </c>
      <c r="AV128" s="14" t="s">
        <v>82</v>
      </c>
      <c r="AW128" s="14" t="s">
        <v>37</v>
      </c>
      <c r="AX128" s="14" t="s">
        <v>75</v>
      </c>
      <c r="AY128" s="262" t="s">
        <v>128</v>
      </c>
    </row>
    <row r="129" s="13" customFormat="1">
      <c r="A129" s="13"/>
      <c r="B129" s="232"/>
      <c r="C129" s="233"/>
      <c r="D129" s="226" t="s">
        <v>151</v>
      </c>
      <c r="E129" s="234" t="s">
        <v>19</v>
      </c>
      <c r="F129" s="235" t="s">
        <v>367</v>
      </c>
      <c r="G129" s="233"/>
      <c r="H129" s="236">
        <v>106.368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151</v>
      </c>
      <c r="AU129" s="242" t="s">
        <v>84</v>
      </c>
      <c r="AV129" s="13" t="s">
        <v>84</v>
      </c>
      <c r="AW129" s="13" t="s">
        <v>37</v>
      </c>
      <c r="AX129" s="13" t="s">
        <v>75</v>
      </c>
      <c r="AY129" s="242" t="s">
        <v>128</v>
      </c>
    </row>
    <row r="130" s="15" customFormat="1">
      <c r="A130" s="15"/>
      <c r="B130" s="263"/>
      <c r="C130" s="264"/>
      <c r="D130" s="226" t="s">
        <v>151</v>
      </c>
      <c r="E130" s="265" t="s">
        <v>19</v>
      </c>
      <c r="F130" s="266" t="s">
        <v>291</v>
      </c>
      <c r="G130" s="264"/>
      <c r="H130" s="267">
        <v>110.48899999999999</v>
      </c>
      <c r="I130" s="268"/>
      <c r="J130" s="264"/>
      <c r="K130" s="264"/>
      <c r="L130" s="269"/>
      <c r="M130" s="270"/>
      <c r="N130" s="271"/>
      <c r="O130" s="271"/>
      <c r="P130" s="271"/>
      <c r="Q130" s="271"/>
      <c r="R130" s="271"/>
      <c r="S130" s="271"/>
      <c r="T130" s="272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73" t="s">
        <v>151</v>
      </c>
      <c r="AU130" s="273" t="s">
        <v>84</v>
      </c>
      <c r="AV130" s="15" t="s">
        <v>134</v>
      </c>
      <c r="AW130" s="15" t="s">
        <v>37</v>
      </c>
      <c r="AX130" s="15" t="s">
        <v>82</v>
      </c>
      <c r="AY130" s="273" t="s">
        <v>128</v>
      </c>
    </row>
    <row r="131" s="2" customFormat="1" ht="16.5" customHeight="1">
      <c r="A131" s="39"/>
      <c r="B131" s="40"/>
      <c r="C131" s="213" t="s">
        <v>172</v>
      </c>
      <c r="D131" s="213" t="s">
        <v>130</v>
      </c>
      <c r="E131" s="214" t="s">
        <v>368</v>
      </c>
      <c r="F131" s="215" t="s">
        <v>369</v>
      </c>
      <c r="G131" s="216" t="s">
        <v>133</v>
      </c>
      <c r="H131" s="217">
        <v>16</v>
      </c>
      <c r="I131" s="218"/>
      <c r="J131" s="219">
        <f>ROUND(I131*H131,2)</f>
        <v>0</v>
      </c>
      <c r="K131" s="215" t="s">
        <v>326</v>
      </c>
      <c r="L131" s="45"/>
      <c r="M131" s="220" t="s">
        <v>19</v>
      </c>
      <c r="N131" s="221" t="s">
        <v>46</v>
      </c>
      <c r="O131" s="85"/>
      <c r="P131" s="222">
        <f>O131*H131</f>
        <v>0</v>
      </c>
      <c r="Q131" s="222">
        <v>0.0010166559999999999</v>
      </c>
      <c r="R131" s="222">
        <f>Q131*H131</f>
        <v>0.016266495999999998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134</v>
      </c>
      <c r="AT131" s="224" t="s">
        <v>130</v>
      </c>
      <c r="AU131" s="224" t="s">
        <v>84</v>
      </c>
      <c r="AY131" s="18" t="s">
        <v>128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82</v>
      </c>
      <c r="BK131" s="225">
        <f>ROUND(I131*H131,2)</f>
        <v>0</v>
      </c>
      <c r="BL131" s="18" t="s">
        <v>134</v>
      </c>
      <c r="BM131" s="224" t="s">
        <v>370</v>
      </c>
    </row>
    <row r="132" s="2" customFormat="1">
      <c r="A132" s="39"/>
      <c r="B132" s="40"/>
      <c r="C132" s="41"/>
      <c r="D132" s="226" t="s">
        <v>136</v>
      </c>
      <c r="E132" s="41"/>
      <c r="F132" s="227" t="s">
        <v>371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136</v>
      </c>
      <c r="AU132" s="18" t="s">
        <v>84</v>
      </c>
    </row>
    <row r="133" s="2" customFormat="1">
      <c r="A133" s="39"/>
      <c r="B133" s="40"/>
      <c r="C133" s="41"/>
      <c r="D133" s="281" t="s">
        <v>329</v>
      </c>
      <c r="E133" s="41"/>
      <c r="F133" s="282" t="s">
        <v>372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329</v>
      </c>
      <c r="AU133" s="18" t="s">
        <v>84</v>
      </c>
    </row>
    <row r="134" s="13" customFormat="1">
      <c r="A134" s="13"/>
      <c r="B134" s="232"/>
      <c r="C134" s="233"/>
      <c r="D134" s="226" t="s">
        <v>151</v>
      </c>
      <c r="E134" s="234" t="s">
        <v>19</v>
      </c>
      <c r="F134" s="235" t="s">
        <v>373</v>
      </c>
      <c r="G134" s="233"/>
      <c r="H134" s="236">
        <v>16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151</v>
      </c>
      <c r="AU134" s="242" t="s">
        <v>84</v>
      </c>
      <c r="AV134" s="13" t="s">
        <v>84</v>
      </c>
      <c r="AW134" s="13" t="s">
        <v>37</v>
      </c>
      <c r="AX134" s="13" t="s">
        <v>82</v>
      </c>
      <c r="AY134" s="242" t="s">
        <v>128</v>
      </c>
    </row>
    <row r="135" s="2" customFormat="1" ht="16.5" customHeight="1">
      <c r="A135" s="39"/>
      <c r="B135" s="40"/>
      <c r="C135" s="213" t="s">
        <v>163</v>
      </c>
      <c r="D135" s="213" t="s">
        <v>130</v>
      </c>
      <c r="E135" s="214" t="s">
        <v>374</v>
      </c>
      <c r="F135" s="215" t="s">
        <v>375</v>
      </c>
      <c r="G135" s="216" t="s">
        <v>133</v>
      </c>
      <c r="H135" s="217">
        <v>16</v>
      </c>
      <c r="I135" s="218"/>
      <c r="J135" s="219">
        <f>ROUND(I135*H135,2)</f>
        <v>0</v>
      </c>
      <c r="K135" s="215" t="s">
        <v>326</v>
      </c>
      <c r="L135" s="45"/>
      <c r="M135" s="220" t="s">
        <v>19</v>
      </c>
      <c r="N135" s="221" t="s">
        <v>46</v>
      </c>
      <c r="O135" s="85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134</v>
      </c>
      <c r="AT135" s="224" t="s">
        <v>130</v>
      </c>
      <c r="AU135" s="224" t="s">
        <v>84</v>
      </c>
      <c r="AY135" s="18" t="s">
        <v>128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82</v>
      </c>
      <c r="BK135" s="225">
        <f>ROUND(I135*H135,2)</f>
        <v>0</v>
      </c>
      <c r="BL135" s="18" t="s">
        <v>134</v>
      </c>
      <c r="BM135" s="224" t="s">
        <v>376</v>
      </c>
    </row>
    <row r="136" s="2" customFormat="1">
      <c r="A136" s="39"/>
      <c r="B136" s="40"/>
      <c r="C136" s="41"/>
      <c r="D136" s="226" t="s">
        <v>136</v>
      </c>
      <c r="E136" s="41"/>
      <c r="F136" s="227" t="s">
        <v>377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136</v>
      </c>
      <c r="AU136" s="18" t="s">
        <v>84</v>
      </c>
    </row>
    <row r="137" s="2" customFormat="1">
      <c r="A137" s="39"/>
      <c r="B137" s="40"/>
      <c r="C137" s="41"/>
      <c r="D137" s="281" t="s">
        <v>329</v>
      </c>
      <c r="E137" s="41"/>
      <c r="F137" s="282" t="s">
        <v>378</v>
      </c>
      <c r="G137" s="41"/>
      <c r="H137" s="41"/>
      <c r="I137" s="228"/>
      <c r="J137" s="41"/>
      <c r="K137" s="41"/>
      <c r="L137" s="45"/>
      <c r="M137" s="229"/>
      <c r="N137" s="23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329</v>
      </c>
      <c r="AU137" s="18" t="s">
        <v>84</v>
      </c>
    </row>
    <row r="138" s="2" customFormat="1" ht="16.5" customHeight="1">
      <c r="A138" s="39"/>
      <c r="B138" s="40"/>
      <c r="C138" s="243" t="s">
        <v>187</v>
      </c>
      <c r="D138" s="243" t="s">
        <v>159</v>
      </c>
      <c r="E138" s="244" t="s">
        <v>379</v>
      </c>
      <c r="F138" s="245" t="s">
        <v>380</v>
      </c>
      <c r="G138" s="246" t="s">
        <v>162</v>
      </c>
      <c r="H138" s="247">
        <v>0.68200000000000005</v>
      </c>
      <c r="I138" s="248"/>
      <c r="J138" s="249">
        <f>ROUND(I138*H138,2)</f>
        <v>0</v>
      </c>
      <c r="K138" s="245" t="s">
        <v>326</v>
      </c>
      <c r="L138" s="250"/>
      <c r="M138" s="251" t="s">
        <v>19</v>
      </c>
      <c r="N138" s="252" t="s">
        <v>46</v>
      </c>
      <c r="O138" s="85"/>
      <c r="P138" s="222">
        <f>O138*H138</f>
        <v>0</v>
      </c>
      <c r="Q138" s="222">
        <v>1</v>
      </c>
      <c r="R138" s="222">
        <f>Q138*H138</f>
        <v>0.68200000000000005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163</v>
      </c>
      <c r="AT138" s="224" t="s">
        <v>159</v>
      </c>
      <c r="AU138" s="224" t="s">
        <v>84</v>
      </c>
      <c r="AY138" s="18" t="s">
        <v>128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8" t="s">
        <v>82</v>
      </c>
      <c r="BK138" s="225">
        <f>ROUND(I138*H138,2)</f>
        <v>0</v>
      </c>
      <c r="BL138" s="18" t="s">
        <v>134</v>
      </c>
      <c r="BM138" s="224" t="s">
        <v>381</v>
      </c>
    </row>
    <row r="139" s="2" customFormat="1">
      <c r="A139" s="39"/>
      <c r="B139" s="40"/>
      <c r="C139" s="41"/>
      <c r="D139" s="226" t="s">
        <v>136</v>
      </c>
      <c r="E139" s="41"/>
      <c r="F139" s="227" t="s">
        <v>380</v>
      </c>
      <c r="G139" s="41"/>
      <c r="H139" s="41"/>
      <c r="I139" s="228"/>
      <c r="J139" s="41"/>
      <c r="K139" s="41"/>
      <c r="L139" s="45"/>
      <c r="M139" s="229"/>
      <c r="N139" s="230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136</v>
      </c>
      <c r="AU139" s="18" t="s">
        <v>84</v>
      </c>
    </row>
    <row r="140" s="13" customFormat="1">
      <c r="A140" s="13"/>
      <c r="B140" s="232"/>
      <c r="C140" s="233"/>
      <c r="D140" s="226" t="s">
        <v>151</v>
      </c>
      <c r="E140" s="234" t="s">
        <v>19</v>
      </c>
      <c r="F140" s="235" t="s">
        <v>382</v>
      </c>
      <c r="G140" s="233"/>
      <c r="H140" s="236">
        <v>681.60000000000002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151</v>
      </c>
      <c r="AU140" s="242" t="s">
        <v>84</v>
      </c>
      <c r="AV140" s="13" t="s">
        <v>84</v>
      </c>
      <c r="AW140" s="13" t="s">
        <v>37</v>
      </c>
      <c r="AX140" s="13" t="s">
        <v>82</v>
      </c>
      <c r="AY140" s="242" t="s">
        <v>128</v>
      </c>
    </row>
    <row r="141" s="13" customFormat="1">
      <c r="A141" s="13"/>
      <c r="B141" s="232"/>
      <c r="C141" s="233"/>
      <c r="D141" s="226" t="s">
        <v>151</v>
      </c>
      <c r="E141" s="233"/>
      <c r="F141" s="235" t="s">
        <v>383</v>
      </c>
      <c r="G141" s="233"/>
      <c r="H141" s="236">
        <v>0.68200000000000005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151</v>
      </c>
      <c r="AU141" s="242" t="s">
        <v>84</v>
      </c>
      <c r="AV141" s="13" t="s">
        <v>84</v>
      </c>
      <c r="AW141" s="13" t="s">
        <v>4</v>
      </c>
      <c r="AX141" s="13" t="s">
        <v>82</v>
      </c>
      <c r="AY141" s="242" t="s">
        <v>128</v>
      </c>
    </row>
    <row r="142" s="2" customFormat="1" ht="16.5" customHeight="1">
      <c r="A142" s="39"/>
      <c r="B142" s="40"/>
      <c r="C142" s="213" t="s">
        <v>194</v>
      </c>
      <c r="D142" s="213" t="s">
        <v>130</v>
      </c>
      <c r="E142" s="214" t="s">
        <v>384</v>
      </c>
      <c r="F142" s="215" t="s">
        <v>385</v>
      </c>
      <c r="G142" s="216" t="s">
        <v>155</v>
      </c>
      <c r="H142" s="217">
        <v>8.0999999999999996</v>
      </c>
      <c r="I142" s="218"/>
      <c r="J142" s="219">
        <f>ROUND(I142*H142,2)</f>
        <v>0</v>
      </c>
      <c r="K142" s="215" t="s">
        <v>326</v>
      </c>
      <c r="L142" s="45"/>
      <c r="M142" s="220" t="s">
        <v>19</v>
      </c>
      <c r="N142" s="221" t="s">
        <v>46</v>
      </c>
      <c r="O142" s="85"/>
      <c r="P142" s="222">
        <f>O142*H142</f>
        <v>0</v>
      </c>
      <c r="Q142" s="222">
        <v>0.026394999999999998</v>
      </c>
      <c r="R142" s="222">
        <f>Q142*H142</f>
        <v>0.21379949999999998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134</v>
      </c>
      <c r="AT142" s="224" t="s">
        <v>130</v>
      </c>
      <c r="AU142" s="224" t="s">
        <v>84</v>
      </c>
      <c r="AY142" s="18" t="s">
        <v>128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82</v>
      </c>
      <c r="BK142" s="225">
        <f>ROUND(I142*H142,2)</f>
        <v>0</v>
      </c>
      <c r="BL142" s="18" t="s">
        <v>134</v>
      </c>
      <c r="BM142" s="224" t="s">
        <v>386</v>
      </c>
    </row>
    <row r="143" s="2" customFormat="1">
      <c r="A143" s="39"/>
      <c r="B143" s="40"/>
      <c r="C143" s="41"/>
      <c r="D143" s="226" t="s">
        <v>136</v>
      </c>
      <c r="E143" s="41"/>
      <c r="F143" s="227" t="s">
        <v>387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136</v>
      </c>
      <c r="AU143" s="18" t="s">
        <v>84</v>
      </c>
    </row>
    <row r="144" s="2" customFormat="1">
      <c r="A144" s="39"/>
      <c r="B144" s="40"/>
      <c r="C144" s="41"/>
      <c r="D144" s="281" t="s">
        <v>329</v>
      </c>
      <c r="E144" s="41"/>
      <c r="F144" s="282" t="s">
        <v>388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329</v>
      </c>
      <c r="AU144" s="18" t="s">
        <v>84</v>
      </c>
    </row>
    <row r="145" s="14" customFormat="1">
      <c r="A145" s="14"/>
      <c r="B145" s="253"/>
      <c r="C145" s="254"/>
      <c r="D145" s="226" t="s">
        <v>151</v>
      </c>
      <c r="E145" s="255" t="s">
        <v>19</v>
      </c>
      <c r="F145" s="256" t="s">
        <v>389</v>
      </c>
      <c r="G145" s="254"/>
      <c r="H145" s="255" t="s">
        <v>19</v>
      </c>
      <c r="I145" s="257"/>
      <c r="J145" s="254"/>
      <c r="K145" s="254"/>
      <c r="L145" s="258"/>
      <c r="M145" s="259"/>
      <c r="N145" s="260"/>
      <c r="O145" s="260"/>
      <c r="P145" s="260"/>
      <c r="Q145" s="260"/>
      <c r="R145" s="260"/>
      <c r="S145" s="260"/>
      <c r="T145" s="26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2" t="s">
        <v>151</v>
      </c>
      <c r="AU145" s="262" t="s">
        <v>84</v>
      </c>
      <c r="AV145" s="14" t="s">
        <v>82</v>
      </c>
      <c r="AW145" s="14" t="s">
        <v>37</v>
      </c>
      <c r="AX145" s="14" t="s">
        <v>75</v>
      </c>
      <c r="AY145" s="262" t="s">
        <v>128</v>
      </c>
    </row>
    <row r="146" s="13" customFormat="1">
      <c r="A146" s="13"/>
      <c r="B146" s="232"/>
      <c r="C146" s="233"/>
      <c r="D146" s="226" t="s">
        <v>151</v>
      </c>
      <c r="E146" s="234" t="s">
        <v>19</v>
      </c>
      <c r="F146" s="235" t="s">
        <v>390</v>
      </c>
      <c r="G146" s="233"/>
      <c r="H146" s="236">
        <v>8.0999999999999996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151</v>
      </c>
      <c r="AU146" s="242" t="s">
        <v>84</v>
      </c>
      <c r="AV146" s="13" t="s">
        <v>84</v>
      </c>
      <c r="AW146" s="13" t="s">
        <v>37</v>
      </c>
      <c r="AX146" s="13" t="s">
        <v>82</v>
      </c>
      <c r="AY146" s="242" t="s">
        <v>128</v>
      </c>
    </row>
    <row r="147" s="2" customFormat="1" ht="21.75" customHeight="1">
      <c r="A147" s="39"/>
      <c r="B147" s="40"/>
      <c r="C147" s="213" t="s">
        <v>199</v>
      </c>
      <c r="D147" s="213" t="s">
        <v>130</v>
      </c>
      <c r="E147" s="214" t="s">
        <v>391</v>
      </c>
      <c r="F147" s="215" t="s">
        <v>392</v>
      </c>
      <c r="G147" s="216" t="s">
        <v>175</v>
      </c>
      <c r="H147" s="217">
        <v>7.7759999999999998</v>
      </c>
      <c r="I147" s="218"/>
      <c r="J147" s="219">
        <f>ROUND(I147*H147,2)</f>
        <v>0</v>
      </c>
      <c r="K147" s="215" t="s">
        <v>326</v>
      </c>
      <c r="L147" s="45"/>
      <c r="M147" s="220" t="s">
        <v>19</v>
      </c>
      <c r="N147" s="221" t="s">
        <v>46</v>
      </c>
      <c r="O147" s="85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134</v>
      </c>
      <c r="AT147" s="224" t="s">
        <v>130</v>
      </c>
      <c r="AU147" s="224" t="s">
        <v>84</v>
      </c>
      <c r="AY147" s="18" t="s">
        <v>128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8" t="s">
        <v>82</v>
      </c>
      <c r="BK147" s="225">
        <f>ROUND(I147*H147,2)</f>
        <v>0</v>
      </c>
      <c r="BL147" s="18" t="s">
        <v>134</v>
      </c>
      <c r="BM147" s="224" t="s">
        <v>393</v>
      </c>
    </row>
    <row r="148" s="2" customFormat="1">
      <c r="A148" s="39"/>
      <c r="B148" s="40"/>
      <c r="C148" s="41"/>
      <c r="D148" s="226" t="s">
        <v>136</v>
      </c>
      <c r="E148" s="41"/>
      <c r="F148" s="227" t="s">
        <v>394</v>
      </c>
      <c r="G148" s="41"/>
      <c r="H148" s="41"/>
      <c r="I148" s="228"/>
      <c r="J148" s="41"/>
      <c r="K148" s="41"/>
      <c r="L148" s="45"/>
      <c r="M148" s="229"/>
      <c r="N148" s="230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136</v>
      </c>
      <c r="AU148" s="18" t="s">
        <v>84</v>
      </c>
    </row>
    <row r="149" s="2" customFormat="1">
      <c r="A149" s="39"/>
      <c r="B149" s="40"/>
      <c r="C149" s="41"/>
      <c r="D149" s="281" t="s">
        <v>329</v>
      </c>
      <c r="E149" s="41"/>
      <c r="F149" s="282" t="s">
        <v>395</v>
      </c>
      <c r="G149" s="41"/>
      <c r="H149" s="41"/>
      <c r="I149" s="228"/>
      <c r="J149" s="41"/>
      <c r="K149" s="41"/>
      <c r="L149" s="45"/>
      <c r="M149" s="229"/>
      <c r="N149" s="230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329</v>
      </c>
      <c r="AU149" s="18" t="s">
        <v>84</v>
      </c>
    </row>
    <row r="150" s="13" customFormat="1">
      <c r="A150" s="13"/>
      <c r="B150" s="232"/>
      <c r="C150" s="233"/>
      <c r="D150" s="226" t="s">
        <v>151</v>
      </c>
      <c r="E150" s="233"/>
      <c r="F150" s="235" t="s">
        <v>396</v>
      </c>
      <c r="G150" s="233"/>
      <c r="H150" s="236">
        <v>7.7759999999999998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151</v>
      </c>
      <c r="AU150" s="242" t="s">
        <v>84</v>
      </c>
      <c r="AV150" s="13" t="s">
        <v>84</v>
      </c>
      <c r="AW150" s="13" t="s">
        <v>4</v>
      </c>
      <c r="AX150" s="13" t="s">
        <v>82</v>
      </c>
      <c r="AY150" s="242" t="s">
        <v>128</v>
      </c>
    </row>
    <row r="151" s="2" customFormat="1" ht="21.75" customHeight="1">
      <c r="A151" s="39"/>
      <c r="B151" s="40"/>
      <c r="C151" s="213" t="s">
        <v>205</v>
      </c>
      <c r="D151" s="213" t="s">
        <v>130</v>
      </c>
      <c r="E151" s="214" t="s">
        <v>397</v>
      </c>
      <c r="F151" s="215" t="s">
        <v>398</v>
      </c>
      <c r="G151" s="216" t="s">
        <v>175</v>
      </c>
      <c r="H151" s="217">
        <v>113.489</v>
      </c>
      <c r="I151" s="218"/>
      <c r="J151" s="219">
        <f>ROUND(I151*H151,2)</f>
        <v>0</v>
      </c>
      <c r="K151" s="215" t="s">
        <v>326</v>
      </c>
      <c r="L151" s="45"/>
      <c r="M151" s="220" t="s">
        <v>19</v>
      </c>
      <c r="N151" s="221" t="s">
        <v>46</v>
      </c>
      <c r="O151" s="85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4" t="s">
        <v>134</v>
      </c>
      <c r="AT151" s="224" t="s">
        <v>130</v>
      </c>
      <c r="AU151" s="224" t="s">
        <v>84</v>
      </c>
      <c r="AY151" s="18" t="s">
        <v>128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8" t="s">
        <v>82</v>
      </c>
      <c r="BK151" s="225">
        <f>ROUND(I151*H151,2)</f>
        <v>0</v>
      </c>
      <c r="BL151" s="18" t="s">
        <v>134</v>
      </c>
      <c r="BM151" s="224" t="s">
        <v>399</v>
      </c>
    </row>
    <row r="152" s="2" customFormat="1">
      <c r="A152" s="39"/>
      <c r="B152" s="40"/>
      <c r="C152" s="41"/>
      <c r="D152" s="226" t="s">
        <v>136</v>
      </c>
      <c r="E152" s="41"/>
      <c r="F152" s="227" t="s">
        <v>400</v>
      </c>
      <c r="G152" s="41"/>
      <c r="H152" s="41"/>
      <c r="I152" s="228"/>
      <c r="J152" s="41"/>
      <c r="K152" s="41"/>
      <c r="L152" s="45"/>
      <c r="M152" s="229"/>
      <c r="N152" s="230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136</v>
      </c>
      <c r="AU152" s="18" t="s">
        <v>84</v>
      </c>
    </row>
    <row r="153" s="2" customFormat="1">
      <c r="A153" s="39"/>
      <c r="B153" s="40"/>
      <c r="C153" s="41"/>
      <c r="D153" s="281" t="s">
        <v>329</v>
      </c>
      <c r="E153" s="41"/>
      <c r="F153" s="282" t="s">
        <v>401</v>
      </c>
      <c r="G153" s="41"/>
      <c r="H153" s="41"/>
      <c r="I153" s="228"/>
      <c r="J153" s="41"/>
      <c r="K153" s="41"/>
      <c r="L153" s="45"/>
      <c r="M153" s="229"/>
      <c r="N153" s="23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329</v>
      </c>
      <c r="AU153" s="18" t="s">
        <v>84</v>
      </c>
    </row>
    <row r="154" s="14" customFormat="1">
      <c r="A154" s="14"/>
      <c r="B154" s="253"/>
      <c r="C154" s="254"/>
      <c r="D154" s="226" t="s">
        <v>151</v>
      </c>
      <c r="E154" s="255" t="s">
        <v>19</v>
      </c>
      <c r="F154" s="256" t="s">
        <v>402</v>
      </c>
      <c r="G154" s="254"/>
      <c r="H154" s="255" t="s">
        <v>19</v>
      </c>
      <c r="I154" s="257"/>
      <c r="J154" s="254"/>
      <c r="K154" s="254"/>
      <c r="L154" s="258"/>
      <c r="M154" s="259"/>
      <c r="N154" s="260"/>
      <c r="O154" s="260"/>
      <c r="P154" s="260"/>
      <c r="Q154" s="260"/>
      <c r="R154" s="260"/>
      <c r="S154" s="260"/>
      <c r="T154" s="26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2" t="s">
        <v>151</v>
      </c>
      <c r="AU154" s="262" t="s">
        <v>84</v>
      </c>
      <c r="AV154" s="14" t="s">
        <v>82</v>
      </c>
      <c r="AW154" s="14" t="s">
        <v>37</v>
      </c>
      <c r="AX154" s="14" t="s">
        <v>75</v>
      </c>
      <c r="AY154" s="262" t="s">
        <v>128</v>
      </c>
    </row>
    <row r="155" s="14" customFormat="1">
      <c r="A155" s="14"/>
      <c r="B155" s="253"/>
      <c r="C155" s="254"/>
      <c r="D155" s="226" t="s">
        <v>151</v>
      </c>
      <c r="E155" s="255" t="s">
        <v>19</v>
      </c>
      <c r="F155" s="256" t="s">
        <v>403</v>
      </c>
      <c r="G155" s="254"/>
      <c r="H155" s="255" t="s">
        <v>19</v>
      </c>
      <c r="I155" s="257"/>
      <c r="J155" s="254"/>
      <c r="K155" s="254"/>
      <c r="L155" s="258"/>
      <c r="M155" s="259"/>
      <c r="N155" s="260"/>
      <c r="O155" s="260"/>
      <c r="P155" s="260"/>
      <c r="Q155" s="260"/>
      <c r="R155" s="260"/>
      <c r="S155" s="260"/>
      <c r="T155" s="26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2" t="s">
        <v>151</v>
      </c>
      <c r="AU155" s="262" t="s">
        <v>84</v>
      </c>
      <c r="AV155" s="14" t="s">
        <v>82</v>
      </c>
      <c r="AW155" s="14" t="s">
        <v>37</v>
      </c>
      <c r="AX155" s="14" t="s">
        <v>75</v>
      </c>
      <c r="AY155" s="262" t="s">
        <v>128</v>
      </c>
    </row>
    <row r="156" s="13" customFormat="1">
      <c r="A156" s="13"/>
      <c r="B156" s="232"/>
      <c r="C156" s="233"/>
      <c r="D156" s="226" t="s">
        <v>151</v>
      </c>
      <c r="E156" s="234" t="s">
        <v>19</v>
      </c>
      <c r="F156" s="235" t="s">
        <v>142</v>
      </c>
      <c r="G156" s="233"/>
      <c r="H156" s="236">
        <v>3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151</v>
      </c>
      <c r="AU156" s="242" t="s">
        <v>84</v>
      </c>
      <c r="AV156" s="13" t="s">
        <v>84</v>
      </c>
      <c r="AW156" s="13" t="s">
        <v>37</v>
      </c>
      <c r="AX156" s="13" t="s">
        <v>75</v>
      </c>
      <c r="AY156" s="242" t="s">
        <v>128</v>
      </c>
    </row>
    <row r="157" s="13" customFormat="1">
      <c r="A157" s="13"/>
      <c r="B157" s="232"/>
      <c r="C157" s="233"/>
      <c r="D157" s="226" t="s">
        <v>151</v>
      </c>
      <c r="E157" s="234" t="s">
        <v>19</v>
      </c>
      <c r="F157" s="235" t="s">
        <v>404</v>
      </c>
      <c r="G157" s="233"/>
      <c r="H157" s="236">
        <v>110.489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151</v>
      </c>
      <c r="AU157" s="242" t="s">
        <v>84</v>
      </c>
      <c r="AV157" s="13" t="s">
        <v>84</v>
      </c>
      <c r="AW157" s="13" t="s">
        <v>37</v>
      </c>
      <c r="AX157" s="13" t="s">
        <v>75</v>
      </c>
      <c r="AY157" s="242" t="s">
        <v>128</v>
      </c>
    </row>
    <row r="158" s="15" customFormat="1">
      <c r="A158" s="15"/>
      <c r="B158" s="263"/>
      <c r="C158" s="264"/>
      <c r="D158" s="226" t="s">
        <v>151</v>
      </c>
      <c r="E158" s="265" t="s">
        <v>19</v>
      </c>
      <c r="F158" s="266" t="s">
        <v>291</v>
      </c>
      <c r="G158" s="264"/>
      <c r="H158" s="267">
        <v>113.489</v>
      </c>
      <c r="I158" s="268"/>
      <c r="J158" s="264"/>
      <c r="K158" s="264"/>
      <c r="L158" s="269"/>
      <c r="M158" s="270"/>
      <c r="N158" s="271"/>
      <c r="O158" s="271"/>
      <c r="P158" s="271"/>
      <c r="Q158" s="271"/>
      <c r="R158" s="271"/>
      <c r="S158" s="271"/>
      <c r="T158" s="272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73" t="s">
        <v>151</v>
      </c>
      <c r="AU158" s="273" t="s">
        <v>84</v>
      </c>
      <c r="AV158" s="15" t="s">
        <v>134</v>
      </c>
      <c r="AW158" s="15" t="s">
        <v>37</v>
      </c>
      <c r="AX158" s="15" t="s">
        <v>82</v>
      </c>
      <c r="AY158" s="273" t="s">
        <v>128</v>
      </c>
    </row>
    <row r="159" s="2" customFormat="1" ht="24.15" customHeight="1">
      <c r="A159" s="39"/>
      <c r="B159" s="40"/>
      <c r="C159" s="213" t="s">
        <v>211</v>
      </c>
      <c r="D159" s="213" t="s">
        <v>130</v>
      </c>
      <c r="E159" s="214" t="s">
        <v>405</v>
      </c>
      <c r="F159" s="215" t="s">
        <v>406</v>
      </c>
      <c r="G159" s="216" t="s">
        <v>175</v>
      </c>
      <c r="H159" s="217">
        <v>567.44500000000005</v>
      </c>
      <c r="I159" s="218"/>
      <c r="J159" s="219">
        <f>ROUND(I159*H159,2)</f>
        <v>0</v>
      </c>
      <c r="K159" s="215" t="s">
        <v>326</v>
      </c>
      <c r="L159" s="45"/>
      <c r="M159" s="220" t="s">
        <v>19</v>
      </c>
      <c r="N159" s="221" t="s">
        <v>46</v>
      </c>
      <c r="O159" s="85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134</v>
      </c>
      <c r="AT159" s="224" t="s">
        <v>130</v>
      </c>
      <c r="AU159" s="224" t="s">
        <v>84</v>
      </c>
      <c r="AY159" s="18" t="s">
        <v>128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8" t="s">
        <v>82</v>
      </c>
      <c r="BK159" s="225">
        <f>ROUND(I159*H159,2)</f>
        <v>0</v>
      </c>
      <c r="BL159" s="18" t="s">
        <v>134</v>
      </c>
      <c r="BM159" s="224" t="s">
        <v>407</v>
      </c>
    </row>
    <row r="160" s="2" customFormat="1">
      <c r="A160" s="39"/>
      <c r="B160" s="40"/>
      <c r="C160" s="41"/>
      <c r="D160" s="226" t="s">
        <v>136</v>
      </c>
      <c r="E160" s="41"/>
      <c r="F160" s="227" t="s">
        <v>408</v>
      </c>
      <c r="G160" s="41"/>
      <c r="H160" s="41"/>
      <c r="I160" s="228"/>
      <c r="J160" s="41"/>
      <c r="K160" s="41"/>
      <c r="L160" s="45"/>
      <c r="M160" s="229"/>
      <c r="N160" s="230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136</v>
      </c>
      <c r="AU160" s="18" t="s">
        <v>84</v>
      </c>
    </row>
    <row r="161" s="2" customFormat="1">
      <c r="A161" s="39"/>
      <c r="B161" s="40"/>
      <c r="C161" s="41"/>
      <c r="D161" s="281" t="s">
        <v>329</v>
      </c>
      <c r="E161" s="41"/>
      <c r="F161" s="282" t="s">
        <v>409</v>
      </c>
      <c r="G161" s="41"/>
      <c r="H161" s="41"/>
      <c r="I161" s="228"/>
      <c r="J161" s="41"/>
      <c r="K161" s="41"/>
      <c r="L161" s="45"/>
      <c r="M161" s="229"/>
      <c r="N161" s="230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329</v>
      </c>
      <c r="AU161" s="18" t="s">
        <v>84</v>
      </c>
    </row>
    <row r="162" s="13" customFormat="1">
      <c r="A162" s="13"/>
      <c r="B162" s="232"/>
      <c r="C162" s="233"/>
      <c r="D162" s="226" t="s">
        <v>151</v>
      </c>
      <c r="E162" s="233"/>
      <c r="F162" s="235" t="s">
        <v>410</v>
      </c>
      <c r="G162" s="233"/>
      <c r="H162" s="236">
        <v>567.44500000000005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151</v>
      </c>
      <c r="AU162" s="242" t="s">
        <v>84</v>
      </c>
      <c r="AV162" s="13" t="s">
        <v>84</v>
      </c>
      <c r="AW162" s="13" t="s">
        <v>4</v>
      </c>
      <c r="AX162" s="13" t="s">
        <v>82</v>
      </c>
      <c r="AY162" s="242" t="s">
        <v>128</v>
      </c>
    </row>
    <row r="163" s="2" customFormat="1" ht="16.5" customHeight="1">
      <c r="A163" s="39"/>
      <c r="B163" s="40"/>
      <c r="C163" s="213" t="s">
        <v>219</v>
      </c>
      <c r="D163" s="213" t="s">
        <v>130</v>
      </c>
      <c r="E163" s="214" t="s">
        <v>411</v>
      </c>
      <c r="F163" s="215" t="s">
        <v>412</v>
      </c>
      <c r="G163" s="216" t="s">
        <v>175</v>
      </c>
      <c r="H163" s="217">
        <v>7.7759999999999998</v>
      </c>
      <c r="I163" s="218"/>
      <c r="J163" s="219">
        <f>ROUND(I163*H163,2)</f>
        <v>0</v>
      </c>
      <c r="K163" s="215" t="s">
        <v>326</v>
      </c>
      <c r="L163" s="45"/>
      <c r="M163" s="220" t="s">
        <v>19</v>
      </c>
      <c r="N163" s="221" t="s">
        <v>46</v>
      </c>
      <c r="O163" s="85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134</v>
      </c>
      <c r="AT163" s="224" t="s">
        <v>130</v>
      </c>
      <c r="AU163" s="224" t="s">
        <v>84</v>
      </c>
      <c r="AY163" s="18" t="s">
        <v>128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8" t="s">
        <v>82</v>
      </c>
      <c r="BK163" s="225">
        <f>ROUND(I163*H163,2)</f>
        <v>0</v>
      </c>
      <c r="BL163" s="18" t="s">
        <v>134</v>
      </c>
      <c r="BM163" s="224" t="s">
        <v>413</v>
      </c>
    </row>
    <row r="164" s="2" customFormat="1">
      <c r="A164" s="39"/>
      <c r="B164" s="40"/>
      <c r="C164" s="41"/>
      <c r="D164" s="226" t="s">
        <v>136</v>
      </c>
      <c r="E164" s="41"/>
      <c r="F164" s="227" t="s">
        <v>414</v>
      </c>
      <c r="G164" s="41"/>
      <c r="H164" s="41"/>
      <c r="I164" s="228"/>
      <c r="J164" s="41"/>
      <c r="K164" s="41"/>
      <c r="L164" s="45"/>
      <c r="M164" s="229"/>
      <c r="N164" s="230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136</v>
      </c>
      <c r="AU164" s="18" t="s">
        <v>84</v>
      </c>
    </row>
    <row r="165" s="2" customFormat="1">
      <c r="A165" s="39"/>
      <c r="B165" s="40"/>
      <c r="C165" s="41"/>
      <c r="D165" s="281" t="s">
        <v>329</v>
      </c>
      <c r="E165" s="41"/>
      <c r="F165" s="282" t="s">
        <v>415</v>
      </c>
      <c r="G165" s="41"/>
      <c r="H165" s="41"/>
      <c r="I165" s="228"/>
      <c r="J165" s="41"/>
      <c r="K165" s="41"/>
      <c r="L165" s="45"/>
      <c r="M165" s="229"/>
      <c r="N165" s="230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329</v>
      </c>
      <c r="AU165" s="18" t="s">
        <v>84</v>
      </c>
    </row>
    <row r="166" s="13" customFormat="1">
      <c r="A166" s="13"/>
      <c r="B166" s="232"/>
      <c r="C166" s="233"/>
      <c r="D166" s="226" t="s">
        <v>151</v>
      </c>
      <c r="E166" s="233"/>
      <c r="F166" s="235" t="s">
        <v>396</v>
      </c>
      <c r="G166" s="233"/>
      <c r="H166" s="236">
        <v>7.7759999999999998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151</v>
      </c>
      <c r="AU166" s="242" t="s">
        <v>84</v>
      </c>
      <c r="AV166" s="13" t="s">
        <v>84</v>
      </c>
      <c r="AW166" s="13" t="s">
        <v>4</v>
      </c>
      <c r="AX166" s="13" t="s">
        <v>82</v>
      </c>
      <c r="AY166" s="242" t="s">
        <v>128</v>
      </c>
    </row>
    <row r="167" s="2" customFormat="1" ht="16.5" customHeight="1">
      <c r="A167" s="39"/>
      <c r="B167" s="40"/>
      <c r="C167" s="213" t="s">
        <v>8</v>
      </c>
      <c r="D167" s="213" t="s">
        <v>130</v>
      </c>
      <c r="E167" s="214" t="s">
        <v>416</v>
      </c>
      <c r="F167" s="215" t="s">
        <v>417</v>
      </c>
      <c r="G167" s="216" t="s">
        <v>155</v>
      </c>
      <c r="H167" s="217">
        <v>51.840000000000003</v>
      </c>
      <c r="I167" s="218"/>
      <c r="J167" s="219">
        <f>ROUND(I167*H167,2)</f>
        <v>0</v>
      </c>
      <c r="K167" s="215" t="s">
        <v>326</v>
      </c>
      <c r="L167" s="45"/>
      <c r="M167" s="220" t="s">
        <v>19</v>
      </c>
      <c r="N167" s="221" t="s">
        <v>46</v>
      </c>
      <c r="O167" s="85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134</v>
      </c>
      <c r="AT167" s="224" t="s">
        <v>130</v>
      </c>
      <c r="AU167" s="224" t="s">
        <v>84</v>
      </c>
      <c r="AY167" s="18" t="s">
        <v>128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82</v>
      </c>
      <c r="BK167" s="225">
        <f>ROUND(I167*H167,2)</f>
        <v>0</v>
      </c>
      <c r="BL167" s="18" t="s">
        <v>134</v>
      </c>
      <c r="BM167" s="224" t="s">
        <v>418</v>
      </c>
    </row>
    <row r="168" s="2" customFormat="1">
      <c r="A168" s="39"/>
      <c r="B168" s="40"/>
      <c r="C168" s="41"/>
      <c r="D168" s="226" t="s">
        <v>136</v>
      </c>
      <c r="E168" s="41"/>
      <c r="F168" s="227" t="s">
        <v>419</v>
      </c>
      <c r="G168" s="41"/>
      <c r="H168" s="41"/>
      <c r="I168" s="228"/>
      <c r="J168" s="41"/>
      <c r="K168" s="41"/>
      <c r="L168" s="45"/>
      <c r="M168" s="229"/>
      <c r="N168" s="230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136</v>
      </c>
      <c r="AU168" s="18" t="s">
        <v>84</v>
      </c>
    </row>
    <row r="169" s="2" customFormat="1">
      <c r="A169" s="39"/>
      <c r="B169" s="40"/>
      <c r="C169" s="41"/>
      <c r="D169" s="281" t="s">
        <v>329</v>
      </c>
      <c r="E169" s="41"/>
      <c r="F169" s="282" t="s">
        <v>420</v>
      </c>
      <c r="G169" s="41"/>
      <c r="H169" s="41"/>
      <c r="I169" s="228"/>
      <c r="J169" s="41"/>
      <c r="K169" s="41"/>
      <c r="L169" s="45"/>
      <c r="M169" s="229"/>
      <c r="N169" s="230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329</v>
      </c>
      <c r="AU169" s="18" t="s">
        <v>84</v>
      </c>
    </row>
    <row r="170" s="13" customFormat="1">
      <c r="A170" s="13"/>
      <c r="B170" s="232"/>
      <c r="C170" s="233"/>
      <c r="D170" s="226" t="s">
        <v>151</v>
      </c>
      <c r="E170" s="234" t="s">
        <v>19</v>
      </c>
      <c r="F170" s="235" t="s">
        <v>351</v>
      </c>
      <c r="G170" s="233"/>
      <c r="H170" s="236">
        <v>51.840000000000003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151</v>
      </c>
      <c r="AU170" s="242" t="s">
        <v>84</v>
      </c>
      <c r="AV170" s="13" t="s">
        <v>84</v>
      </c>
      <c r="AW170" s="13" t="s">
        <v>37</v>
      </c>
      <c r="AX170" s="13" t="s">
        <v>82</v>
      </c>
      <c r="AY170" s="242" t="s">
        <v>128</v>
      </c>
    </row>
    <row r="171" s="2" customFormat="1" ht="16.5" customHeight="1">
      <c r="A171" s="39"/>
      <c r="B171" s="40"/>
      <c r="C171" s="213" t="s">
        <v>230</v>
      </c>
      <c r="D171" s="213" t="s">
        <v>130</v>
      </c>
      <c r="E171" s="214" t="s">
        <v>421</v>
      </c>
      <c r="F171" s="215" t="s">
        <v>422</v>
      </c>
      <c r="G171" s="216" t="s">
        <v>175</v>
      </c>
      <c r="H171" s="217">
        <v>10</v>
      </c>
      <c r="I171" s="218"/>
      <c r="J171" s="219">
        <f>ROUND(I171*H171,2)</f>
        <v>0</v>
      </c>
      <c r="K171" s="215" t="s">
        <v>326</v>
      </c>
      <c r="L171" s="45"/>
      <c r="M171" s="220" t="s">
        <v>19</v>
      </c>
      <c r="N171" s="221" t="s">
        <v>46</v>
      </c>
      <c r="O171" s="85"/>
      <c r="P171" s="222">
        <f>O171*H171</f>
        <v>0</v>
      </c>
      <c r="Q171" s="222">
        <v>0</v>
      </c>
      <c r="R171" s="222">
        <f>Q171*H171</f>
        <v>0</v>
      </c>
      <c r="S171" s="222">
        <v>0</v>
      </c>
      <c r="T171" s="22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4" t="s">
        <v>134</v>
      </c>
      <c r="AT171" s="224" t="s">
        <v>130</v>
      </c>
      <c r="AU171" s="224" t="s">
        <v>84</v>
      </c>
      <c r="AY171" s="18" t="s">
        <v>128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8" t="s">
        <v>82</v>
      </c>
      <c r="BK171" s="225">
        <f>ROUND(I171*H171,2)</f>
        <v>0</v>
      </c>
      <c r="BL171" s="18" t="s">
        <v>134</v>
      </c>
      <c r="BM171" s="224" t="s">
        <v>423</v>
      </c>
    </row>
    <row r="172" s="2" customFormat="1">
      <c r="A172" s="39"/>
      <c r="B172" s="40"/>
      <c r="C172" s="41"/>
      <c r="D172" s="226" t="s">
        <v>136</v>
      </c>
      <c r="E172" s="41"/>
      <c r="F172" s="227" t="s">
        <v>424</v>
      </c>
      <c r="G172" s="41"/>
      <c r="H172" s="41"/>
      <c r="I172" s="228"/>
      <c r="J172" s="41"/>
      <c r="K172" s="41"/>
      <c r="L172" s="45"/>
      <c r="M172" s="229"/>
      <c r="N172" s="230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136</v>
      </c>
      <c r="AU172" s="18" t="s">
        <v>84</v>
      </c>
    </row>
    <row r="173" s="2" customFormat="1">
      <c r="A173" s="39"/>
      <c r="B173" s="40"/>
      <c r="C173" s="41"/>
      <c r="D173" s="281" t="s">
        <v>329</v>
      </c>
      <c r="E173" s="41"/>
      <c r="F173" s="282" t="s">
        <v>425</v>
      </c>
      <c r="G173" s="41"/>
      <c r="H173" s="41"/>
      <c r="I173" s="228"/>
      <c r="J173" s="41"/>
      <c r="K173" s="41"/>
      <c r="L173" s="45"/>
      <c r="M173" s="229"/>
      <c r="N173" s="230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329</v>
      </c>
      <c r="AU173" s="18" t="s">
        <v>84</v>
      </c>
    </row>
    <row r="174" s="14" customFormat="1">
      <c r="A174" s="14"/>
      <c r="B174" s="253"/>
      <c r="C174" s="254"/>
      <c r="D174" s="226" t="s">
        <v>151</v>
      </c>
      <c r="E174" s="255" t="s">
        <v>19</v>
      </c>
      <c r="F174" s="256" t="s">
        <v>426</v>
      </c>
      <c r="G174" s="254"/>
      <c r="H174" s="255" t="s">
        <v>19</v>
      </c>
      <c r="I174" s="257"/>
      <c r="J174" s="254"/>
      <c r="K174" s="254"/>
      <c r="L174" s="258"/>
      <c r="M174" s="259"/>
      <c r="N174" s="260"/>
      <c r="O174" s="260"/>
      <c r="P174" s="260"/>
      <c r="Q174" s="260"/>
      <c r="R174" s="260"/>
      <c r="S174" s="260"/>
      <c r="T174" s="26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2" t="s">
        <v>151</v>
      </c>
      <c r="AU174" s="262" t="s">
        <v>84</v>
      </c>
      <c r="AV174" s="14" t="s">
        <v>82</v>
      </c>
      <c r="AW174" s="14" t="s">
        <v>37</v>
      </c>
      <c r="AX174" s="14" t="s">
        <v>75</v>
      </c>
      <c r="AY174" s="262" t="s">
        <v>128</v>
      </c>
    </row>
    <row r="175" s="13" customFormat="1">
      <c r="A175" s="13"/>
      <c r="B175" s="232"/>
      <c r="C175" s="233"/>
      <c r="D175" s="226" t="s">
        <v>151</v>
      </c>
      <c r="E175" s="234" t="s">
        <v>19</v>
      </c>
      <c r="F175" s="235" t="s">
        <v>427</v>
      </c>
      <c r="G175" s="233"/>
      <c r="H175" s="236">
        <v>10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151</v>
      </c>
      <c r="AU175" s="242" t="s">
        <v>84</v>
      </c>
      <c r="AV175" s="13" t="s">
        <v>84</v>
      </c>
      <c r="AW175" s="13" t="s">
        <v>37</v>
      </c>
      <c r="AX175" s="13" t="s">
        <v>82</v>
      </c>
      <c r="AY175" s="242" t="s">
        <v>128</v>
      </c>
    </row>
    <row r="176" s="2" customFormat="1" ht="16.5" customHeight="1">
      <c r="A176" s="39"/>
      <c r="B176" s="40"/>
      <c r="C176" s="213" t="s">
        <v>236</v>
      </c>
      <c r="D176" s="213" t="s">
        <v>130</v>
      </c>
      <c r="E176" s="214" t="s">
        <v>428</v>
      </c>
      <c r="F176" s="215" t="s">
        <v>429</v>
      </c>
      <c r="G176" s="216" t="s">
        <v>162</v>
      </c>
      <c r="H176" s="217">
        <v>204.28</v>
      </c>
      <c r="I176" s="218"/>
      <c r="J176" s="219">
        <f>ROUND(I176*H176,2)</f>
        <v>0</v>
      </c>
      <c r="K176" s="215" t="s">
        <v>326</v>
      </c>
      <c r="L176" s="45"/>
      <c r="M176" s="220" t="s">
        <v>19</v>
      </c>
      <c r="N176" s="221" t="s">
        <v>46</v>
      </c>
      <c r="O176" s="85"/>
      <c r="P176" s="222">
        <f>O176*H176</f>
        <v>0</v>
      </c>
      <c r="Q176" s="222">
        <v>0</v>
      </c>
      <c r="R176" s="222">
        <f>Q176*H176</f>
        <v>0</v>
      </c>
      <c r="S176" s="222">
        <v>0</v>
      </c>
      <c r="T176" s="22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4" t="s">
        <v>134</v>
      </c>
      <c r="AT176" s="224" t="s">
        <v>130</v>
      </c>
      <c r="AU176" s="224" t="s">
        <v>84</v>
      </c>
      <c r="AY176" s="18" t="s">
        <v>128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8" t="s">
        <v>82</v>
      </c>
      <c r="BK176" s="225">
        <f>ROUND(I176*H176,2)</f>
        <v>0</v>
      </c>
      <c r="BL176" s="18" t="s">
        <v>134</v>
      </c>
      <c r="BM176" s="224" t="s">
        <v>430</v>
      </c>
    </row>
    <row r="177" s="2" customFormat="1">
      <c r="A177" s="39"/>
      <c r="B177" s="40"/>
      <c r="C177" s="41"/>
      <c r="D177" s="226" t="s">
        <v>136</v>
      </c>
      <c r="E177" s="41"/>
      <c r="F177" s="227" t="s">
        <v>431</v>
      </c>
      <c r="G177" s="41"/>
      <c r="H177" s="41"/>
      <c r="I177" s="228"/>
      <c r="J177" s="41"/>
      <c r="K177" s="41"/>
      <c r="L177" s="45"/>
      <c r="M177" s="229"/>
      <c r="N177" s="230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136</v>
      </c>
      <c r="AU177" s="18" t="s">
        <v>84</v>
      </c>
    </row>
    <row r="178" s="2" customFormat="1">
      <c r="A178" s="39"/>
      <c r="B178" s="40"/>
      <c r="C178" s="41"/>
      <c r="D178" s="281" t="s">
        <v>329</v>
      </c>
      <c r="E178" s="41"/>
      <c r="F178" s="282" t="s">
        <v>432</v>
      </c>
      <c r="G178" s="41"/>
      <c r="H178" s="41"/>
      <c r="I178" s="228"/>
      <c r="J178" s="41"/>
      <c r="K178" s="41"/>
      <c r="L178" s="45"/>
      <c r="M178" s="229"/>
      <c r="N178" s="230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329</v>
      </c>
      <c r="AU178" s="18" t="s">
        <v>84</v>
      </c>
    </row>
    <row r="179" s="13" customFormat="1">
      <c r="A179" s="13"/>
      <c r="B179" s="232"/>
      <c r="C179" s="233"/>
      <c r="D179" s="226" t="s">
        <v>151</v>
      </c>
      <c r="E179" s="233"/>
      <c r="F179" s="235" t="s">
        <v>433</v>
      </c>
      <c r="G179" s="233"/>
      <c r="H179" s="236">
        <v>204.28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151</v>
      </c>
      <c r="AU179" s="242" t="s">
        <v>84</v>
      </c>
      <c r="AV179" s="13" t="s">
        <v>84</v>
      </c>
      <c r="AW179" s="13" t="s">
        <v>4</v>
      </c>
      <c r="AX179" s="13" t="s">
        <v>82</v>
      </c>
      <c r="AY179" s="242" t="s">
        <v>128</v>
      </c>
    </row>
    <row r="180" s="2" customFormat="1" ht="21.75" customHeight="1">
      <c r="A180" s="39"/>
      <c r="B180" s="40"/>
      <c r="C180" s="213" t="s">
        <v>241</v>
      </c>
      <c r="D180" s="213" t="s">
        <v>130</v>
      </c>
      <c r="E180" s="214" t="s">
        <v>434</v>
      </c>
      <c r="F180" s="215" t="s">
        <v>435</v>
      </c>
      <c r="G180" s="216" t="s">
        <v>175</v>
      </c>
      <c r="H180" s="217">
        <v>106.368</v>
      </c>
      <c r="I180" s="218"/>
      <c r="J180" s="219">
        <f>ROUND(I180*H180,2)</f>
        <v>0</v>
      </c>
      <c r="K180" s="215" t="s">
        <v>326</v>
      </c>
      <c r="L180" s="45"/>
      <c r="M180" s="220" t="s">
        <v>19</v>
      </c>
      <c r="N180" s="221" t="s">
        <v>46</v>
      </c>
      <c r="O180" s="85"/>
      <c r="P180" s="222">
        <f>O180*H180</f>
        <v>0</v>
      </c>
      <c r="Q180" s="222">
        <v>0</v>
      </c>
      <c r="R180" s="222">
        <f>Q180*H180</f>
        <v>0</v>
      </c>
      <c r="S180" s="222">
        <v>0</v>
      </c>
      <c r="T180" s="223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4" t="s">
        <v>134</v>
      </c>
      <c r="AT180" s="224" t="s">
        <v>130</v>
      </c>
      <c r="AU180" s="224" t="s">
        <v>84</v>
      </c>
      <c r="AY180" s="18" t="s">
        <v>128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8" t="s">
        <v>82</v>
      </c>
      <c r="BK180" s="225">
        <f>ROUND(I180*H180,2)</f>
        <v>0</v>
      </c>
      <c r="BL180" s="18" t="s">
        <v>134</v>
      </c>
      <c r="BM180" s="224" t="s">
        <v>436</v>
      </c>
    </row>
    <row r="181" s="2" customFormat="1">
      <c r="A181" s="39"/>
      <c r="B181" s="40"/>
      <c r="C181" s="41"/>
      <c r="D181" s="226" t="s">
        <v>136</v>
      </c>
      <c r="E181" s="41"/>
      <c r="F181" s="227" t="s">
        <v>437</v>
      </c>
      <c r="G181" s="41"/>
      <c r="H181" s="41"/>
      <c r="I181" s="228"/>
      <c r="J181" s="41"/>
      <c r="K181" s="41"/>
      <c r="L181" s="45"/>
      <c r="M181" s="229"/>
      <c r="N181" s="230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136</v>
      </c>
      <c r="AU181" s="18" t="s">
        <v>84</v>
      </c>
    </row>
    <row r="182" s="2" customFormat="1">
      <c r="A182" s="39"/>
      <c r="B182" s="40"/>
      <c r="C182" s="41"/>
      <c r="D182" s="281" t="s">
        <v>329</v>
      </c>
      <c r="E182" s="41"/>
      <c r="F182" s="282" t="s">
        <v>438</v>
      </c>
      <c r="G182" s="41"/>
      <c r="H182" s="41"/>
      <c r="I182" s="228"/>
      <c r="J182" s="41"/>
      <c r="K182" s="41"/>
      <c r="L182" s="45"/>
      <c r="M182" s="229"/>
      <c r="N182" s="230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329</v>
      </c>
      <c r="AU182" s="18" t="s">
        <v>84</v>
      </c>
    </row>
    <row r="183" s="14" customFormat="1">
      <c r="A183" s="14"/>
      <c r="B183" s="253"/>
      <c r="C183" s="254"/>
      <c r="D183" s="226" t="s">
        <v>151</v>
      </c>
      <c r="E183" s="255" t="s">
        <v>19</v>
      </c>
      <c r="F183" s="256" t="s">
        <v>439</v>
      </c>
      <c r="G183" s="254"/>
      <c r="H183" s="255" t="s">
        <v>19</v>
      </c>
      <c r="I183" s="257"/>
      <c r="J183" s="254"/>
      <c r="K183" s="254"/>
      <c r="L183" s="258"/>
      <c r="M183" s="259"/>
      <c r="N183" s="260"/>
      <c r="O183" s="260"/>
      <c r="P183" s="260"/>
      <c r="Q183" s="260"/>
      <c r="R183" s="260"/>
      <c r="S183" s="260"/>
      <c r="T183" s="26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2" t="s">
        <v>151</v>
      </c>
      <c r="AU183" s="262" t="s">
        <v>84</v>
      </c>
      <c r="AV183" s="14" t="s">
        <v>82</v>
      </c>
      <c r="AW183" s="14" t="s">
        <v>37</v>
      </c>
      <c r="AX183" s="14" t="s">
        <v>75</v>
      </c>
      <c r="AY183" s="262" t="s">
        <v>128</v>
      </c>
    </row>
    <row r="184" s="13" customFormat="1">
      <c r="A184" s="13"/>
      <c r="B184" s="232"/>
      <c r="C184" s="233"/>
      <c r="D184" s="226" t="s">
        <v>151</v>
      </c>
      <c r="E184" s="234" t="s">
        <v>19</v>
      </c>
      <c r="F184" s="235" t="s">
        <v>367</v>
      </c>
      <c r="G184" s="233"/>
      <c r="H184" s="236">
        <v>106.368</v>
      </c>
      <c r="I184" s="237"/>
      <c r="J184" s="233"/>
      <c r="K184" s="233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151</v>
      </c>
      <c r="AU184" s="242" t="s">
        <v>84</v>
      </c>
      <c r="AV184" s="13" t="s">
        <v>84</v>
      </c>
      <c r="AW184" s="13" t="s">
        <v>37</v>
      </c>
      <c r="AX184" s="13" t="s">
        <v>82</v>
      </c>
      <c r="AY184" s="242" t="s">
        <v>128</v>
      </c>
    </row>
    <row r="185" s="2" customFormat="1" ht="16.5" customHeight="1">
      <c r="A185" s="39"/>
      <c r="B185" s="40"/>
      <c r="C185" s="243" t="s">
        <v>247</v>
      </c>
      <c r="D185" s="243" t="s">
        <v>159</v>
      </c>
      <c r="E185" s="244" t="s">
        <v>440</v>
      </c>
      <c r="F185" s="245" t="s">
        <v>441</v>
      </c>
      <c r="G185" s="246" t="s">
        <v>162</v>
      </c>
      <c r="H185" s="247">
        <v>204.227</v>
      </c>
      <c r="I185" s="248"/>
      <c r="J185" s="249">
        <f>ROUND(I185*H185,2)</f>
        <v>0</v>
      </c>
      <c r="K185" s="245" t="s">
        <v>326</v>
      </c>
      <c r="L185" s="250"/>
      <c r="M185" s="251" t="s">
        <v>19</v>
      </c>
      <c r="N185" s="252" t="s">
        <v>46</v>
      </c>
      <c r="O185" s="85"/>
      <c r="P185" s="222">
        <f>O185*H185</f>
        <v>0</v>
      </c>
      <c r="Q185" s="222">
        <v>1</v>
      </c>
      <c r="R185" s="222">
        <f>Q185*H185</f>
        <v>204.227</v>
      </c>
      <c r="S185" s="222">
        <v>0</v>
      </c>
      <c r="T185" s="223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4" t="s">
        <v>163</v>
      </c>
      <c r="AT185" s="224" t="s">
        <v>159</v>
      </c>
      <c r="AU185" s="224" t="s">
        <v>84</v>
      </c>
      <c r="AY185" s="18" t="s">
        <v>128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8" t="s">
        <v>82</v>
      </c>
      <c r="BK185" s="225">
        <f>ROUND(I185*H185,2)</f>
        <v>0</v>
      </c>
      <c r="BL185" s="18" t="s">
        <v>134</v>
      </c>
      <c r="BM185" s="224" t="s">
        <v>442</v>
      </c>
    </row>
    <row r="186" s="2" customFormat="1">
      <c r="A186" s="39"/>
      <c r="B186" s="40"/>
      <c r="C186" s="41"/>
      <c r="D186" s="226" t="s">
        <v>136</v>
      </c>
      <c r="E186" s="41"/>
      <c r="F186" s="227" t="s">
        <v>441</v>
      </c>
      <c r="G186" s="41"/>
      <c r="H186" s="41"/>
      <c r="I186" s="228"/>
      <c r="J186" s="41"/>
      <c r="K186" s="41"/>
      <c r="L186" s="45"/>
      <c r="M186" s="229"/>
      <c r="N186" s="230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136</v>
      </c>
      <c r="AU186" s="18" t="s">
        <v>84</v>
      </c>
    </row>
    <row r="187" s="13" customFormat="1">
      <c r="A187" s="13"/>
      <c r="B187" s="232"/>
      <c r="C187" s="233"/>
      <c r="D187" s="226" t="s">
        <v>151</v>
      </c>
      <c r="E187" s="233"/>
      <c r="F187" s="235" t="s">
        <v>443</v>
      </c>
      <c r="G187" s="233"/>
      <c r="H187" s="236">
        <v>204.227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151</v>
      </c>
      <c r="AU187" s="242" t="s">
        <v>84</v>
      </c>
      <c r="AV187" s="13" t="s">
        <v>84</v>
      </c>
      <c r="AW187" s="13" t="s">
        <v>4</v>
      </c>
      <c r="AX187" s="13" t="s">
        <v>82</v>
      </c>
      <c r="AY187" s="242" t="s">
        <v>128</v>
      </c>
    </row>
    <row r="188" s="2" customFormat="1" ht="16.5" customHeight="1">
      <c r="A188" s="39"/>
      <c r="B188" s="40"/>
      <c r="C188" s="213" t="s">
        <v>252</v>
      </c>
      <c r="D188" s="213" t="s">
        <v>130</v>
      </c>
      <c r="E188" s="214" t="s">
        <v>444</v>
      </c>
      <c r="F188" s="215" t="s">
        <v>445</v>
      </c>
      <c r="G188" s="216" t="s">
        <v>155</v>
      </c>
      <c r="H188" s="217">
        <v>51.840000000000003</v>
      </c>
      <c r="I188" s="218"/>
      <c r="J188" s="219">
        <f>ROUND(I188*H188,2)</f>
        <v>0</v>
      </c>
      <c r="K188" s="215" t="s">
        <v>326</v>
      </c>
      <c r="L188" s="45"/>
      <c r="M188" s="220" t="s">
        <v>19</v>
      </c>
      <c r="N188" s="221" t="s">
        <v>46</v>
      </c>
      <c r="O188" s="85"/>
      <c r="P188" s="222">
        <f>O188*H188</f>
        <v>0</v>
      </c>
      <c r="Q188" s="222">
        <v>0</v>
      </c>
      <c r="R188" s="222">
        <f>Q188*H188</f>
        <v>0</v>
      </c>
      <c r="S188" s="222">
        <v>0</v>
      </c>
      <c r="T188" s="223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4" t="s">
        <v>134</v>
      </c>
      <c r="AT188" s="224" t="s">
        <v>130</v>
      </c>
      <c r="AU188" s="224" t="s">
        <v>84</v>
      </c>
      <c r="AY188" s="18" t="s">
        <v>128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8" t="s">
        <v>82</v>
      </c>
      <c r="BK188" s="225">
        <f>ROUND(I188*H188,2)</f>
        <v>0</v>
      </c>
      <c r="BL188" s="18" t="s">
        <v>134</v>
      </c>
      <c r="BM188" s="224" t="s">
        <v>446</v>
      </c>
    </row>
    <row r="189" s="2" customFormat="1">
      <c r="A189" s="39"/>
      <c r="B189" s="40"/>
      <c r="C189" s="41"/>
      <c r="D189" s="226" t="s">
        <v>136</v>
      </c>
      <c r="E189" s="41"/>
      <c r="F189" s="227" t="s">
        <v>447</v>
      </c>
      <c r="G189" s="41"/>
      <c r="H189" s="41"/>
      <c r="I189" s="228"/>
      <c r="J189" s="41"/>
      <c r="K189" s="41"/>
      <c r="L189" s="45"/>
      <c r="M189" s="229"/>
      <c r="N189" s="230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136</v>
      </c>
      <c r="AU189" s="18" t="s">
        <v>84</v>
      </c>
    </row>
    <row r="190" s="2" customFormat="1">
      <c r="A190" s="39"/>
      <c r="B190" s="40"/>
      <c r="C190" s="41"/>
      <c r="D190" s="281" t="s">
        <v>329</v>
      </c>
      <c r="E190" s="41"/>
      <c r="F190" s="282" t="s">
        <v>448</v>
      </c>
      <c r="G190" s="41"/>
      <c r="H190" s="41"/>
      <c r="I190" s="228"/>
      <c r="J190" s="41"/>
      <c r="K190" s="41"/>
      <c r="L190" s="45"/>
      <c r="M190" s="229"/>
      <c r="N190" s="230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329</v>
      </c>
      <c r="AU190" s="18" t="s">
        <v>84</v>
      </c>
    </row>
    <row r="191" s="13" customFormat="1">
      <c r="A191" s="13"/>
      <c r="B191" s="232"/>
      <c r="C191" s="233"/>
      <c r="D191" s="226" t="s">
        <v>151</v>
      </c>
      <c r="E191" s="234" t="s">
        <v>19</v>
      </c>
      <c r="F191" s="235" t="s">
        <v>449</v>
      </c>
      <c r="G191" s="233"/>
      <c r="H191" s="236">
        <v>51.840000000000003</v>
      </c>
      <c r="I191" s="237"/>
      <c r="J191" s="233"/>
      <c r="K191" s="233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151</v>
      </c>
      <c r="AU191" s="242" t="s">
        <v>84</v>
      </c>
      <c r="AV191" s="13" t="s">
        <v>84</v>
      </c>
      <c r="AW191" s="13" t="s">
        <v>37</v>
      </c>
      <c r="AX191" s="13" t="s">
        <v>82</v>
      </c>
      <c r="AY191" s="242" t="s">
        <v>128</v>
      </c>
    </row>
    <row r="192" s="2" customFormat="1" ht="16.5" customHeight="1">
      <c r="A192" s="39"/>
      <c r="B192" s="40"/>
      <c r="C192" s="243" t="s">
        <v>7</v>
      </c>
      <c r="D192" s="243" t="s">
        <v>159</v>
      </c>
      <c r="E192" s="244" t="s">
        <v>450</v>
      </c>
      <c r="F192" s="245" t="s">
        <v>451</v>
      </c>
      <c r="G192" s="246" t="s">
        <v>452</v>
      </c>
      <c r="H192" s="247">
        <v>5.1840000000000002</v>
      </c>
      <c r="I192" s="248"/>
      <c r="J192" s="249">
        <f>ROUND(I192*H192,2)</f>
        <v>0</v>
      </c>
      <c r="K192" s="245" t="s">
        <v>326</v>
      </c>
      <c r="L192" s="250"/>
      <c r="M192" s="251" t="s">
        <v>19</v>
      </c>
      <c r="N192" s="252" t="s">
        <v>46</v>
      </c>
      <c r="O192" s="85"/>
      <c r="P192" s="222">
        <f>O192*H192</f>
        <v>0</v>
      </c>
      <c r="Q192" s="222">
        <v>0.001</v>
      </c>
      <c r="R192" s="222">
        <f>Q192*H192</f>
        <v>0.0051840000000000002</v>
      </c>
      <c r="S192" s="222">
        <v>0</v>
      </c>
      <c r="T192" s="223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4" t="s">
        <v>163</v>
      </c>
      <c r="AT192" s="224" t="s">
        <v>159</v>
      </c>
      <c r="AU192" s="224" t="s">
        <v>84</v>
      </c>
      <c r="AY192" s="18" t="s">
        <v>128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8" t="s">
        <v>82</v>
      </c>
      <c r="BK192" s="225">
        <f>ROUND(I192*H192,2)</f>
        <v>0</v>
      </c>
      <c r="BL192" s="18" t="s">
        <v>134</v>
      </c>
      <c r="BM192" s="224" t="s">
        <v>453</v>
      </c>
    </row>
    <row r="193" s="2" customFormat="1">
      <c r="A193" s="39"/>
      <c r="B193" s="40"/>
      <c r="C193" s="41"/>
      <c r="D193" s="226" t="s">
        <v>136</v>
      </c>
      <c r="E193" s="41"/>
      <c r="F193" s="227" t="s">
        <v>451</v>
      </c>
      <c r="G193" s="41"/>
      <c r="H193" s="41"/>
      <c r="I193" s="228"/>
      <c r="J193" s="41"/>
      <c r="K193" s="41"/>
      <c r="L193" s="45"/>
      <c r="M193" s="229"/>
      <c r="N193" s="230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136</v>
      </c>
      <c r="AU193" s="18" t="s">
        <v>84</v>
      </c>
    </row>
    <row r="194" s="13" customFormat="1">
      <c r="A194" s="13"/>
      <c r="B194" s="232"/>
      <c r="C194" s="233"/>
      <c r="D194" s="226" t="s">
        <v>151</v>
      </c>
      <c r="E194" s="233"/>
      <c r="F194" s="235" t="s">
        <v>454</v>
      </c>
      <c r="G194" s="233"/>
      <c r="H194" s="236">
        <v>5.1840000000000002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151</v>
      </c>
      <c r="AU194" s="242" t="s">
        <v>84</v>
      </c>
      <c r="AV194" s="13" t="s">
        <v>84</v>
      </c>
      <c r="AW194" s="13" t="s">
        <v>4</v>
      </c>
      <c r="AX194" s="13" t="s">
        <v>82</v>
      </c>
      <c r="AY194" s="242" t="s">
        <v>128</v>
      </c>
    </row>
    <row r="195" s="2" customFormat="1" ht="16.5" customHeight="1">
      <c r="A195" s="39"/>
      <c r="B195" s="40"/>
      <c r="C195" s="213" t="s">
        <v>263</v>
      </c>
      <c r="D195" s="213" t="s">
        <v>130</v>
      </c>
      <c r="E195" s="214" t="s">
        <v>455</v>
      </c>
      <c r="F195" s="215" t="s">
        <v>456</v>
      </c>
      <c r="G195" s="216" t="s">
        <v>155</v>
      </c>
      <c r="H195" s="217">
        <v>51.840000000000003</v>
      </c>
      <c r="I195" s="218"/>
      <c r="J195" s="219">
        <f>ROUND(I195*H195,2)</f>
        <v>0</v>
      </c>
      <c r="K195" s="215" t="s">
        <v>326</v>
      </c>
      <c r="L195" s="45"/>
      <c r="M195" s="220" t="s">
        <v>19</v>
      </c>
      <c r="N195" s="221" t="s">
        <v>46</v>
      </c>
      <c r="O195" s="85"/>
      <c r="P195" s="222">
        <f>O195*H195</f>
        <v>0</v>
      </c>
      <c r="Q195" s="222">
        <v>0</v>
      </c>
      <c r="R195" s="222">
        <f>Q195*H195</f>
        <v>0</v>
      </c>
      <c r="S195" s="222">
        <v>0</v>
      </c>
      <c r="T195" s="223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4" t="s">
        <v>134</v>
      </c>
      <c r="AT195" s="224" t="s">
        <v>130</v>
      </c>
      <c r="AU195" s="224" t="s">
        <v>84</v>
      </c>
      <c r="AY195" s="18" t="s">
        <v>128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8" t="s">
        <v>82</v>
      </c>
      <c r="BK195" s="225">
        <f>ROUND(I195*H195,2)</f>
        <v>0</v>
      </c>
      <c r="BL195" s="18" t="s">
        <v>134</v>
      </c>
      <c r="BM195" s="224" t="s">
        <v>457</v>
      </c>
    </row>
    <row r="196" s="2" customFormat="1">
      <c r="A196" s="39"/>
      <c r="B196" s="40"/>
      <c r="C196" s="41"/>
      <c r="D196" s="226" t="s">
        <v>136</v>
      </c>
      <c r="E196" s="41"/>
      <c r="F196" s="227" t="s">
        <v>458</v>
      </c>
      <c r="G196" s="41"/>
      <c r="H196" s="41"/>
      <c r="I196" s="228"/>
      <c r="J196" s="41"/>
      <c r="K196" s="41"/>
      <c r="L196" s="45"/>
      <c r="M196" s="229"/>
      <c r="N196" s="230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136</v>
      </c>
      <c r="AU196" s="18" t="s">
        <v>84</v>
      </c>
    </row>
    <row r="197" s="2" customFormat="1">
      <c r="A197" s="39"/>
      <c r="B197" s="40"/>
      <c r="C197" s="41"/>
      <c r="D197" s="281" t="s">
        <v>329</v>
      </c>
      <c r="E197" s="41"/>
      <c r="F197" s="282" t="s">
        <v>459</v>
      </c>
      <c r="G197" s="41"/>
      <c r="H197" s="41"/>
      <c r="I197" s="228"/>
      <c r="J197" s="41"/>
      <c r="K197" s="41"/>
      <c r="L197" s="45"/>
      <c r="M197" s="229"/>
      <c r="N197" s="230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329</v>
      </c>
      <c r="AU197" s="18" t="s">
        <v>84</v>
      </c>
    </row>
    <row r="198" s="12" customFormat="1" ht="22.8" customHeight="1">
      <c r="A198" s="12"/>
      <c r="B198" s="197"/>
      <c r="C198" s="198"/>
      <c r="D198" s="199" t="s">
        <v>74</v>
      </c>
      <c r="E198" s="211" t="s">
        <v>84</v>
      </c>
      <c r="F198" s="211" t="s">
        <v>460</v>
      </c>
      <c r="G198" s="198"/>
      <c r="H198" s="198"/>
      <c r="I198" s="201"/>
      <c r="J198" s="212">
        <f>BK198</f>
        <v>0</v>
      </c>
      <c r="K198" s="198"/>
      <c r="L198" s="203"/>
      <c r="M198" s="204"/>
      <c r="N198" s="205"/>
      <c r="O198" s="205"/>
      <c r="P198" s="206">
        <f>SUM(P199:P235)</f>
        <v>0</v>
      </c>
      <c r="Q198" s="205"/>
      <c r="R198" s="206">
        <f>SUM(R199:R235)</f>
        <v>0.015100413</v>
      </c>
      <c r="S198" s="205"/>
      <c r="T198" s="207">
        <f>SUM(T199:T235)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08" t="s">
        <v>82</v>
      </c>
      <c r="AT198" s="209" t="s">
        <v>74</v>
      </c>
      <c r="AU198" s="209" t="s">
        <v>82</v>
      </c>
      <c r="AY198" s="208" t="s">
        <v>128</v>
      </c>
      <c r="BK198" s="210">
        <f>SUM(BK199:BK235)</f>
        <v>0</v>
      </c>
    </row>
    <row r="199" s="2" customFormat="1" ht="16.5" customHeight="1">
      <c r="A199" s="39"/>
      <c r="B199" s="40"/>
      <c r="C199" s="213" t="s">
        <v>268</v>
      </c>
      <c r="D199" s="213" t="s">
        <v>130</v>
      </c>
      <c r="E199" s="214" t="s">
        <v>461</v>
      </c>
      <c r="F199" s="215" t="s">
        <v>462</v>
      </c>
      <c r="G199" s="216" t="s">
        <v>133</v>
      </c>
      <c r="H199" s="217">
        <v>16</v>
      </c>
      <c r="I199" s="218"/>
      <c r="J199" s="219">
        <f>ROUND(I199*H199,2)</f>
        <v>0</v>
      </c>
      <c r="K199" s="215" t="s">
        <v>326</v>
      </c>
      <c r="L199" s="45"/>
      <c r="M199" s="220" t="s">
        <v>19</v>
      </c>
      <c r="N199" s="221" t="s">
        <v>46</v>
      </c>
      <c r="O199" s="85"/>
      <c r="P199" s="222">
        <f>O199*H199</f>
        <v>0</v>
      </c>
      <c r="Q199" s="222">
        <v>8.9270000000000004E-05</v>
      </c>
      <c r="R199" s="222">
        <f>Q199*H199</f>
        <v>0.0014283200000000001</v>
      </c>
      <c r="S199" s="222">
        <v>0</v>
      </c>
      <c r="T199" s="223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4" t="s">
        <v>134</v>
      </c>
      <c r="AT199" s="224" t="s">
        <v>130</v>
      </c>
      <c r="AU199" s="224" t="s">
        <v>84</v>
      </c>
      <c r="AY199" s="18" t="s">
        <v>128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8" t="s">
        <v>82</v>
      </c>
      <c r="BK199" s="225">
        <f>ROUND(I199*H199,2)</f>
        <v>0</v>
      </c>
      <c r="BL199" s="18" t="s">
        <v>134</v>
      </c>
      <c r="BM199" s="224" t="s">
        <v>463</v>
      </c>
    </row>
    <row r="200" s="2" customFormat="1">
      <c r="A200" s="39"/>
      <c r="B200" s="40"/>
      <c r="C200" s="41"/>
      <c r="D200" s="226" t="s">
        <v>136</v>
      </c>
      <c r="E200" s="41"/>
      <c r="F200" s="227" t="s">
        <v>464</v>
      </c>
      <c r="G200" s="41"/>
      <c r="H200" s="41"/>
      <c r="I200" s="228"/>
      <c r="J200" s="41"/>
      <c r="K200" s="41"/>
      <c r="L200" s="45"/>
      <c r="M200" s="229"/>
      <c r="N200" s="230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136</v>
      </c>
      <c r="AU200" s="18" t="s">
        <v>84</v>
      </c>
    </row>
    <row r="201" s="2" customFormat="1">
      <c r="A201" s="39"/>
      <c r="B201" s="40"/>
      <c r="C201" s="41"/>
      <c r="D201" s="281" t="s">
        <v>329</v>
      </c>
      <c r="E201" s="41"/>
      <c r="F201" s="282" t="s">
        <v>465</v>
      </c>
      <c r="G201" s="41"/>
      <c r="H201" s="41"/>
      <c r="I201" s="228"/>
      <c r="J201" s="41"/>
      <c r="K201" s="41"/>
      <c r="L201" s="45"/>
      <c r="M201" s="229"/>
      <c r="N201" s="230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329</v>
      </c>
      <c r="AU201" s="18" t="s">
        <v>84</v>
      </c>
    </row>
    <row r="202" s="14" customFormat="1">
      <c r="A202" s="14"/>
      <c r="B202" s="253"/>
      <c r="C202" s="254"/>
      <c r="D202" s="226" t="s">
        <v>151</v>
      </c>
      <c r="E202" s="255" t="s">
        <v>19</v>
      </c>
      <c r="F202" s="256" t="s">
        <v>466</v>
      </c>
      <c r="G202" s="254"/>
      <c r="H202" s="255" t="s">
        <v>19</v>
      </c>
      <c r="I202" s="257"/>
      <c r="J202" s="254"/>
      <c r="K202" s="254"/>
      <c r="L202" s="258"/>
      <c r="M202" s="259"/>
      <c r="N202" s="260"/>
      <c r="O202" s="260"/>
      <c r="P202" s="260"/>
      <c r="Q202" s="260"/>
      <c r="R202" s="260"/>
      <c r="S202" s="260"/>
      <c r="T202" s="26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2" t="s">
        <v>151</v>
      </c>
      <c r="AU202" s="262" t="s">
        <v>84</v>
      </c>
      <c r="AV202" s="14" t="s">
        <v>82</v>
      </c>
      <c r="AW202" s="14" t="s">
        <v>37</v>
      </c>
      <c r="AX202" s="14" t="s">
        <v>75</v>
      </c>
      <c r="AY202" s="262" t="s">
        <v>128</v>
      </c>
    </row>
    <row r="203" s="13" customFormat="1">
      <c r="A203" s="13"/>
      <c r="B203" s="232"/>
      <c r="C203" s="233"/>
      <c r="D203" s="226" t="s">
        <v>151</v>
      </c>
      <c r="E203" s="234" t="s">
        <v>19</v>
      </c>
      <c r="F203" s="235" t="s">
        <v>373</v>
      </c>
      <c r="G203" s="233"/>
      <c r="H203" s="236">
        <v>16</v>
      </c>
      <c r="I203" s="237"/>
      <c r="J203" s="233"/>
      <c r="K203" s="233"/>
      <c r="L203" s="238"/>
      <c r="M203" s="239"/>
      <c r="N203" s="240"/>
      <c r="O203" s="240"/>
      <c r="P203" s="240"/>
      <c r="Q203" s="240"/>
      <c r="R203" s="240"/>
      <c r="S203" s="240"/>
      <c r="T203" s="24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2" t="s">
        <v>151</v>
      </c>
      <c r="AU203" s="242" t="s">
        <v>84</v>
      </c>
      <c r="AV203" s="13" t="s">
        <v>84</v>
      </c>
      <c r="AW203" s="13" t="s">
        <v>37</v>
      </c>
      <c r="AX203" s="13" t="s">
        <v>82</v>
      </c>
      <c r="AY203" s="242" t="s">
        <v>128</v>
      </c>
    </row>
    <row r="204" s="2" customFormat="1" ht="16.5" customHeight="1">
      <c r="A204" s="39"/>
      <c r="B204" s="40"/>
      <c r="C204" s="213" t="s">
        <v>273</v>
      </c>
      <c r="D204" s="213" t="s">
        <v>130</v>
      </c>
      <c r="E204" s="214" t="s">
        <v>467</v>
      </c>
      <c r="F204" s="215" t="s">
        <v>468</v>
      </c>
      <c r="G204" s="216" t="s">
        <v>175</v>
      </c>
      <c r="H204" s="217">
        <v>3.1739999999999999</v>
      </c>
      <c r="I204" s="218"/>
      <c r="J204" s="219">
        <f>ROUND(I204*H204,2)</f>
        <v>0</v>
      </c>
      <c r="K204" s="215" t="s">
        <v>326</v>
      </c>
      <c r="L204" s="45"/>
      <c r="M204" s="220" t="s">
        <v>19</v>
      </c>
      <c r="N204" s="221" t="s">
        <v>46</v>
      </c>
      <c r="O204" s="85"/>
      <c r="P204" s="222">
        <f>O204*H204</f>
        <v>0</v>
      </c>
      <c r="Q204" s="222">
        <v>0</v>
      </c>
      <c r="R204" s="222">
        <f>Q204*H204</f>
        <v>0</v>
      </c>
      <c r="S204" s="222">
        <v>0</v>
      </c>
      <c r="T204" s="223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4" t="s">
        <v>134</v>
      </c>
      <c r="AT204" s="224" t="s">
        <v>130</v>
      </c>
      <c r="AU204" s="224" t="s">
        <v>84</v>
      </c>
      <c r="AY204" s="18" t="s">
        <v>128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8" t="s">
        <v>82</v>
      </c>
      <c r="BK204" s="225">
        <f>ROUND(I204*H204,2)</f>
        <v>0</v>
      </c>
      <c r="BL204" s="18" t="s">
        <v>134</v>
      </c>
      <c r="BM204" s="224" t="s">
        <v>469</v>
      </c>
    </row>
    <row r="205" s="2" customFormat="1">
      <c r="A205" s="39"/>
      <c r="B205" s="40"/>
      <c r="C205" s="41"/>
      <c r="D205" s="226" t="s">
        <v>136</v>
      </c>
      <c r="E205" s="41"/>
      <c r="F205" s="227" t="s">
        <v>470</v>
      </c>
      <c r="G205" s="41"/>
      <c r="H205" s="41"/>
      <c r="I205" s="228"/>
      <c r="J205" s="41"/>
      <c r="K205" s="41"/>
      <c r="L205" s="45"/>
      <c r="M205" s="229"/>
      <c r="N205" s="230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136</v>
      </c>
      <c r="AU205" s="18" t="s">
        <v>84</v>
      </c>
    </row>
    <row r="206" s="2" customFormat="1">
      <c r="A206" s="39"/>
      <c r="B206" s="40"/>
      <c r="C206" s="41"/>
      <c r="D206" s="281" t="s">
        <v>329</v>
      </c>
      <c r="E206" s="41"/>
      <c r="F206" s="282" t="s">
        <v>471</v>
      </c>
      <c r="G206" s="41"/>
      <c r="H206" s="41"/>
      <c r="I206" s="228"/>
      <c r="J206" s="41"/>
      <c r="K206" s="41"/>
      <c r="L206" s="45"/>
      <c r="M206" s="229"/>
      <c r="N206" s="230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329</v>
      </c>
      <c r="AU206" s="18" t="s">
        <v>84</v>
      </c>
    </row>
    <row r="207" s="14" customFormat="1">
      <c r="A207" s="14"/>
      <c r="B207" s="253"/>
      <c r="C207" s="254"/>
      <c r="D207" s="226" t="s">
        <v>151</v>
      </c>
      <c r="E207" s="255" t="s">
        <v>19</v>
      </c>
      <c r="F207" s="256" t="s">
        <v>472</v>
      </c>
      <c r="G207" s="254"/>
      <c r="H207" s="255" t="s">
        <v>19</v>
      </c>
      <c r="I207" s="257"/>
      <c r="J207" s="254"/>
      <c r="K207" s="254"/>
      <c r="L207" s="258"/>
      <c r="M207" s="259"/>
      <c r="N207" s="260"/>
      <c r="O207" s="260"/>
      <c r="P207" s="260"/>
      <c r="Q207" s="260"/>
      <c r="R207" s="260"/>
      <c r="S207" s="260"/>
      <c r="T207" s="26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2" t="s">
        <v>151</v>
      </c>
      <c r="AU207" s="262" t="s">
        <v>84</v>
      </c>
      <c r="AV207" s="14" t="s">
        <v>82</v>
      </c>
      <c r="AW207" s="14" t="s">
        <v>37</v>
      </c>
      <c r="AX207" s="14" t="s">
        <v>75</v>
      </c>
      <c r="AY207" s="262" t="s">
        <v>128</v>
      </c>
    </row>
    <row r="208" s="13" customFormat="1">
      <c r="A208" s="13"/>
      <c r="B208" s="232"/>
      <c r="C208" s="233"/>
      <c r="D208" s="226" t="s">
        <v>151</v>
      </c>
      <c r="E208" s="234" t="s">
        <v>19</v>
      </c>
      <c r="F208" s="235" t="s">
        <v>473</v>
      </c>
      <c r="G208" s="233"/>
      <c r="H208" s="236">
        <v>3.1739999999999999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151</v>
      </c>
      <c r="AU208" s="242" t="s">
        <v>84</v>
      </c>
      <c r="AV208" s="13" t="s">
        <v>84</v>
      </c>
      <c r="AW208" s="13" t="s">
        <v>37</v>
      </c>
      <c r="AX208" s="13" t="s">
        <v>82</v>
      </c>
      <c r="AY208" s="242" t="s">
        <v>128</v>
      </c>
    </row>
    <row r="209" s="2" customFormat="1" ht="21.75" customHeight="1">
      <c r="A209" s="39"/>
      <c r="B209" s="40"/>
      <c r="C209" s="213" t="s">
        <v>279</v>
      </c>
      <c r="D209" s="213" t="s">
        <v>130</v>
      </c>
      <c r="E209" s="214" t="s">
        <v>474</v>
      </c>
      <c r="F209" s="215" t="s">
        <v>475</v>
      </c>
      <c r="G209" s="216" t="s">
        <v>175</v>
      </c>
      <c r="H209" s="217">
        <v>3.1739999999999999</v>
      </c>
      <c r="I209" s="218"/>
      <c r="J209" s="219">
        <f>ROUND(I209*H209,2)</f>
        <v>0</v>
      </c>
      <c r="K209" s="215" t="s">
        <v>326</v>
      </c>
      <c r="L209" s="45"/>
      <c r="M209" s="220" t="s">
        <v>19</v>
      </c>
      <c r="N209" s="221" t="s">
        <v>46</v>
      </c>
      <c r="O209" s="85"/>
      <c r="P209" s="222">
        <f>O209*H209</f>
        <v>0</v>
      </c>
      <c r="Q209" s="222">
        <v>0</v>
      </c>
      <c r="R209" s="222">
        <f>Q209*H209</f>
        <v>0</v>
      </c>
      <c r="S209" s="222">
        <v>0</v>
      </c>
      <c r="T209" s="223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4" t="s">
        <v>134</v>
      </c>
      <c r="AT209" s="224" t="s">
        <v>130</v>
      </c>
      <c r="AU209" s="224" t="s">
        <v>84</v>
      </c>
      <c r="AY209" s="18" t="s">
        <v>128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8" t="s">
        <v>82</v>
      </c>
      <c r="BK209" s="225">
        <f>ROUND(I209*H209,2)</f>
        <v>0</v>
      </c>
      <c r="BL209" s="18" t="s">
        <v>134</v>
      </c>
      <c r="BM209" s="224" t="s">
        <v>476</v>
      </c>
    </row>
    <row r="210" s="2" customFormat="1">
      <c r="A210" s="39"/>
      <c r="B210" s="40"/>
      <c r="C210" s="41"/>
      <c r="D210" s="226" t="s">
        <v>136</v>
      </c>
      <c r="E210" s="41"/>
      <c r="F210" s="227" t="s">
        <v>477</v>
      </c>
      <c r="G210" s="41"/>
      <c r="H210" s="41"/>
      <c r="I210" s="228"/>
      <c r="J210" s="41"/>
      <c r="K210" s="41"/>
      <c r="L210" s="45"/>
      <c r="M210" s="229"/>
      <c r="N210" s="230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136</v>
      </c>
      <c r="AU210" s="18" t="s">
        <v>84</v>
      </c>
    </row>
    <row r="211" s="2" customFormat="1">
      <c r="A211" s="39"/>
      <c r="B211" s="40"/>
      <c r="C211" s="41"/>
      <c r="D211" s="281" t="s">
        <v>329</v>
      </c>
      <c r="E211" s="41"/>
      <c r="F211" s="282" t="s">
        <v>478</v>
      </c>
      <c r="G211" s="41"/>
      <c r="H211" s="41"/>
      <c r="I211" s="228"/>
      <c r="J211" s="41"/>
      <c r="K211" s="41"/>
      <c r="L211" s="45"/>
      <c r="M211" s="229"/>
      <c r="N211" s="230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329</v>
      </c>
      <c r="AU211" s="18" t="s">
        <v>84</v>
      </c>
    </row>
    <row r="212" s="2" customFormat="1" ht="16.5" customHeight="1">
      <c r="A212" s="39"/>
      <c r="B212" s="40"/>
      <c r="C212" s="213" t="s">
        <v>292</v>
      </c>
      <c r="D212" s="213" t="s">
        <v>130</v>
      </c>
      <c r="E212" s="214" t="s">
        <v>479</v>
      </c>
      <c r="F212" s="215" t="s">
        <v>480</v>
      </c>
      <c r="G212" s="216" t="s">
        <v>175</v>
      </c>
      <c r="H212" s="217">
        <v>1.169</v>
      </c>
      <c r="I212" s="218"/>
      <c r="J212" s="219">
        <f>ROUND(I212*H212,2)</f>
        <v>0</v>
      </c>
      <c r="K212" s="215" t="s">
        <v>326</v>
      </c>
      <c r="L212" s="45"/>
      <c r="M212" s="220" t="s">
        <v>19</v>
      </c>
      <c r="N212" s="221" t="s">
        <v>46</v>
      </c>
      <c r="O212" s="85"/>
      <c r="P212" s="222">
        <f>O212*H212</f>
        <v>0</v>
      </c>
      <c r="Q212" s="222">
        <v>0</v>
      </c>
      <c r="R212" s="222">
        <f>Q212*H212</f>
        <v>0</v>
      </c>
      <c r="S212" s="222">
        <v>0</v>
      </c>
      <c r="T212" s="223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4" t="s">
        <v>134</v>
      </c>
      <c r="AT212" s="224" t="s">
        <v>130</v>
      </c>
      <c r="AU212" s="224" t="s">
        <v>84</v>
      </c>
      <c r="AY212" s="18" t="s">
        <v>128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8" t="s">
        <v>82</v>
      </c>
      <c r="BK212" s="225">
        <f>ROUND(I212*H212,2)</f>
        <v>0</v>
      </c>
      <c r="BL212" s="18" t="s">
        <v>134</v>
      </c>
      <c r="BM212" s="224" t="s">
        <v>481</v>
      </c>
    </row>
    <row r="213" s="2" customFormat="1">
      <c r="A213" s="39"/>
      <c r="B213" s="40"/>
      <c r="C213" s="41"/>
      <c r="D213" s="226" t="s">
        <v>136</v>
      </c>
      <c r="E213" s="41"/>
      <c r="F213" s="227" t="s">
        <v>482</v>
      </c>
      <c r="G213" s="41"/>
      <c r="H213" s="41"/>
      <c r="I213" s="228"/>
      <c r="J213" s="41"/>
      <c r="K213" s="41"/>
      <c r="L213" s="45"/>
      <c r="M213" s="229"/>
      <c r="N213" s="230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136</v>
      </c>
      <c r="AU213" s="18" t="s">
        <v>84</v>
      </c>
    </row>
    <row r="214" s="2" customFormat="1">
      <c r="A214" s="39"/>
      <c r="B214" s="40"/>
      <c r="C214" s="41"/>
      <c r="D214" s="281" t="s">
        <v>329</v>
      </c>
      <c r="E214" s="41"/>
      <c r="F214" s="282" t="s">
        <v>483</v>
      </c>
      <c r="G214" s="41"/>
      <c r="H214" s="41"/>
      <c r="I214" s="228"/>
      <c r="J214" s="41"/>
      <c r="K214" s="41"/>
      <c r="L214" s="45"/>
      <c r="M214" s="229"/>
      <c r="N214" s="230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329</v>
      </c>
      <c r="AU214" s="18" t="s">
        <v>84</v>
      </c>
    </row>
    <row r="215" s="14" customFormat="1">
      <c r="A215" s="14"/>
      <c r="B215" s="253"/>
      <c r="C215" s="254"/>
      <c r="D215" s="226" t="s">
        <v>151</v>
      </c>
      <c r="E215" s="255" t="s">
        <v>19</v>
      </c>
      <c r="F215" s="256" t="s">
        <v>484</v>
      </c>
      <c r="G215" s="254"/>
      <c r="H215" s="255" t="s">
        <v>19</v>
      </c>
      <c r="I215" s="257"/>
      <c r="J215" s="254"/>
      <c r="K215" s="254"/>
      <c r="L215" s="258"/>
      <c r="M215" s="259"/>
      <c r="N215" s="260"/>
      <c r="O215" s="260"/>
      <c r="P215" s="260"/>
      <c r="Q215" s="260"/>
      <c r="R215" s="260"/>
      <c r="S215" s="260"/>
      <c r="T215" s="26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2" t="s">
        <v>151</v>
      </c>
      <c r="AU215" s="262" t="s">
        <v>84</v>
      </c>
      <c r="AV215" s="14" t="s">
        <v>82</v>
      </c>
      <c r="AW215" s="14" t="s">
        <v>37</v>
      </c>
      <c r="AX215" s="14" t="s">
        <v>75</v>
      </c>
      <c r="AY215" s="262" t="s">
        <v>128</v>
      </c>
    </row>
    <row r="216" s="13" customFormat="1">
      <c r="A216" s="13"/>
      <c r="B216" s="232"/>
      <c r="C216" s="233"/>
      <c r="D216" s="226" t="s">
        <v>151</v>
      </c>
      <c r="E216" s="234" t="s">
        <v>19</v>
      </c>
      <c r="F216" s="235" t="s">
        <v>485</v>
      </c>
      <c r="G216" s="233"/>
      <c r="H216" s="236">
        <v>0.34100000000000003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151</v>
      </c>
      <c r="AU216" s="242" t="s">
        <v>84</v>
      </c>
      <c r="AV216" s="13" t="s">
        <v>84</v>
      </c>
      <c r="AW216" s="13" t="s">
        <v>37</v>
      </c>
      <c r="AX216" s="13" t="s">
        <v>75</v>
      </c>
      <c r="AY216" s="242" t="s">
        <v>128</v>
      </c>
    </row>
    <row r="217" s="14" customFormat="1">
      <c r="A217" s="14"/>
      <c r="B217" s="253"/>
      <c r="C217" s="254"/>
      <c r="D217" s="226" t="s">
        <v>151</v>
      </c>
      <c r="E217" s="255" t="s">
        <v>19</v>
      </c>
      <c r="F217" s="256" t="s">
        <v>486</v>
      </c>
      <c r="G217" s="254"/>
      <c r="H217" s="255" t="s">
        <v>19</v>
      </c>
      <c r="I217" s="257"/>
      <c r="J217" s="254"/>
      <c r="K217" s="254"/>
      <c r="L217" s="258"/>
      <c r="M217" s="259"/>
      <c r="N217" s="260"/>
      <c r="O217" s="260"/>
      <c r="P217" s="260"/>
      <c r="Q217" s="260"/>
      <c r="R217" s="260"/>
      <c r="S217" s="260"/>
      <c r="T217" s="26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2" t="s">
        <v>151</v>
      </c>
      <c r="AU217" s="262" t="s">
        <v>84</v>
      </c>
      <c r="AV217" s="14" t="s">
        <v>82</v>
      </c>
      <c r="AW217" s="14" t="s">
        <v>37</v>
      </c>
      <c r="AX217" s="14" t="s">
        <v>75</v>
      </c>
      <c r="AY217" s="262" t="s">
        <v>128</v>
      </c>
    </row>
    <row r="218" s="13" customFormat="1">
      <c r="A218" s="13"/>
      <c r="B218" s="232"/>
      <c r="C218" s="233"/>
      <c r="D218" s="226" t="s">
        <v>151</v>
      </c>
      <c r="E218" s="234" t="s">
        <v>19</v>
      </c>
      <c r="F218" s="235" t="s">
        <v>487</v>
      </c>
      <c r="G218" s="233"/>
      <c r="H218" s="236">
        <v>0.82799999999999996</v>
      </c>
      <c r="I218" s="237"/>
      <c r="J218" s="233"/>
      <c r="K218" s="233"/>
      <c r="L218" s="238"/>
      <c r="M218" s="239"/>
      <c r="N218" s="240"/>
      <c r="O218" s="240"/>
      <c r="P218" s="240"/>
      <c r="Q218" s="240"/>
      <c r="R218" s="240"/>
      <c r="S218" s="240"/>
      <c r="T218" s="24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2" t="s">
        <v>151</v>
      </c>
      <c r="AU218" s="242" t="s">
        <v>84</v>
      </c>
      <c r="AV218" s="13" t="s">
        <v>84</v>
      </c>
      <c r="AW218" s="13" t="s">
        <v>37</v>
      </c>
      <c r="AX218" s="13" t="s">
        <v>75</v>
      </c>
      <c r="AY218" s="242" t="s">
        <v>128</v>
      </c>
    </row>
    <row r="219" s="15" customFormat="1">
      <c r="A219" s="15"/>
      <c r="B219" s="263"/>
      <c r="C219" s="264"/>
      <c r="D219" s="226" t="s">
        <v>151</v>
      </c>
      <c r="E219" s="265" t="s">
        <v>19</v>
      </c>
      <c r="F219" s="266" t="s">
        <v>291</v>
      </c>
      <c r="G219" s="264"/>
      <c r="H219" s="267">
        <v>1.169</v>
      </c>
      <c r="I219" s="268"/>
      <c r="J219" s="264"/>
      <c r="K219" s="264"/>
      <c r="L219" s="269"/>
      <c r="M219" s="270"/>
      <c r="N219" s="271"/>
      <c r="O219" s="271"/>
      <c r="P219" s="271"/>
      <c r="Q219" s="271"/>
      <c r="R219" s="271"/>
      <c r="S219" s="271"/>
      <c r="T219" s="272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3" t="s">
        <v>151</v>
      </c>
      <c r="AU219" s="273" t="s">
        <v>84</v>
      </c>
      <c r="AV219" s="15" t="s">
        <v>134</v>
      </c>
      <c r="AW219" s="15" t="s">
        <v>37</v>
      </c>
      <c r="AX219" s="15" t="s">
        <v>82</v>
      </c>
      <c r="AY219" s="273" t="s">
        <v>128</v>
      </c>
    </row>
    <row r="220" s="2" customFormat="1" ht="16.5" customHeight="1">
      <c r="A220" s="39"/>
      <c r="B220" s="40"/>
      <c r="C220" s="213" t="s">
        <v>297</v>
      </c>
      <c r="D220" s="213" t="s">
        <v>130</v>
      </c>
      <c r="E220" s="214" t="s">
        <v>488</v>
      </c>
      <c r="F220" s="215" t="s">
        <v>489</v>
      </c>
      <c r="G220" s="216" t="s">
        <v>175</v>
      </c>
      <c r="H220" s="217">
        <v>1.169</v>
      </c>
      <c r="I220" s="218"/>
      <c r="J220" s="219">
        <f>ROUND(I220*H220,2)</f>
        <v>0</v>
      </c>
      <c r="K220" s="215" t="s">
        <v>326</v>
      </c>
      <c r="L220" s="45"/>
      <c r="M220" s="220" t="s">
        <v>19</v>
      </c>
      <c r="N220" s="221" t="s">
        <v>46</v>
      </c>
      <c r="O220" s="85"/>
      <c r="P220" s="222">
        <f>O220*H220</f>
        <v>0</v>
      </c>
      <c r="Q220" s="222">
        <v>0</v>
      </c>
      <c r="R220" s="222">
        <f>Q220*H220</f>
        <v>0</v>
      </c>
      <c r="S220" s="222">
        <v>0</v>
      </c>
      <c r="T220" s="223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4" t="s">
        <v>134</v>
      </c>
      <c r="AT220" s="224" t="s">
        <v>130</v>
      </c>
      <c r="AU220" s="224" t="s">
        <v>84</v>
      </c>
      <c r="AY220" s="18" t="s">
        <v>128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8" t="s">
        <v>82</v>
      </c>
      <c r="BK220" s="225">
        <f>ROUND(I220*H220,2)</f>
        <v>0</v>
      </c>
      <c r="BL220" s="18" t="s">
        <v>134</v>
      </c>
      <c r="BM220" s="224" t="s">
        <v>490</v>
      </c>
    </row>
    <row r="221" s="2" customFormat="1">
      <c r="A221" s="39"/>
      <c r="B221" s="40"/>
      <c r="C221" s="41"/>
      <c r="D221" s="226" t="s">
        <v>136</v>
      </c>
      <c r="E221" s="41"/>
      <c r="F221" s="227" t="s">
        <v>491</v>
      </c>
      <c r="G221" s="41"/>
      <c r="H221" s="41"/>
      <c r="I221" s="228"/>
      <c r="J221" s="41"/>
      <c r="K221" s="41"/>
      <c r="L221" s="45"/>
      <c r="M221" s="229"/>
      <c r="N221" s="230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136</v>
      </c>
      <c r="AU221" s="18" t="s">
        <v>84</v>
      </c>
    </row>
    <row r="222" s="2" customFormat="1">
      <c r="A222" s="39"/>
      <c r="B222" s="40"/>
      <c r="C222" s="41"/>
      <c r="D222" s="281" t="s">
        <v>329</v>
      </c>
      <c r="E222" s="41"/>
      <c r="F222" s="282" t="s">
        <v>492</v>
      </c>
      <c r="G222" s="41"/>
      <c r="H222" s="41"/>
      <c r="I222" s="228"/>
      <c r="J222" s="41"/>
      <c r="K222" s="41"/>
      <c r="L222" s="45"/>
      <c r="M222" s="229"/>
      <c r="N222" s="230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329</v>
      </c>
      <c r="AU222" s="18" t="s">
        <v>84</v>
      </c>
    </row>
    <row r="223" s="2" customFormat="1" ht="16.5" customHeight="1">
      <c r="A223" s="39"/>
      <c r="B223" s="40"/>
      <c r="C223" s="213" t="s">
        <v>493</v>
      </c>
      <c r="D223" s="213" t="s">
        <v>130</v>
      </c>
      <c r="E223" s="214" t="s">
        <v>494</v>
      </c>
      <c r="F223" s="215" t="s">
        <v>495</v>
      </c>
      <c r="G223" s="216" t="s">
        <v>155</v>
      </c>
      <c r="H223" s="217">
        <v>9.2899999999999991</v>
      </c>
      <c r="I223" s="218"/>
      <c r="J223" s="219">
        <f>ROUND(I223*H223,2)</f>
        <v>0</v>
      </c>
      <c r="K223" s="215" t="s">
        <v>326</v>
      </c>
      <c r="L223" s="45"/>
      <c r="M223" s="220" t="s">
        <v>19</v>
      </c>
      <c r="N223" s="221" t="s">
        <v>46</v>
      </c>
      <c r="O223" s="85"/>
      <c r="P223" s="222">
        <f>O223*H223</f>
        <v>0</v>
      </c>
      <c r="Q223" s="222">
        <v>0.0014357</v>
      </c>
      <c r="R223" s="222">
        <f>Q223*H223</f>
        <v>0.013337653</v>
      </c>
      <c r="S223" s="222">
        <v>0</v>
      </c>
      <c r="T223" s="223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4" t="s">
        <v>134</v>
      </c>
      <c r="AT223" s="224" t="s">
        <v>130</v>
      </c>
      <c r="AU223" s="224" t="s">
        <v>84</v>
      </c>
      <c r="AY223" s="18" t="s">
        <v>128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8" t="s">
        <v>82</v>
      </c>
      <c r="BK223" s="225">
        <f>ROUND(I223*H223,2)</f>
        <v>0</v>
      </c>
      <c r="BL223" s="18" t="s">
        <v>134</v>
      </c>
      <c r="BM223" s="224" t="s">
        <v>496</v>
      </c>
    </row>
    <row r="224" s="2" customFormat="1">
      <c r="A224" s="39"/>
      <c r="B224" s="40"/>
      <c r="C224" s="41"/>
      <c r="D224" s="226" t="s">
        <v>136</v>
      </c>
      <c r="E224" s="41"/>
      <c r="F224" s="227" t="s">
        <v>497</v>
      </c>
      <c r="G224" s="41"/>
      <c r="H224" s="41"/>
      <c r="I224" s="228"/>
      <c r="J224" s="41"/>
      <c r="K224" s="41"/>
      <c r="L224" s="45"/>
      <c r="M224" s="229"/>
      <c r="N224" s="230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136</v>
      </c>
      <c r="AU224" s="18" t="s">
        <v>84</v>
      </c>
    </row>
    <row r="225" s="2" customFormat="1">
      <c r="A225" s="39"/>
      <c r="B225" s="40"/>
      <c r="C225" s="41"/>
      <c r="D225" s="281" t="s">
        <v>329</v>
      </c>
      <c r="E225" s="41"/>
      <c r="F225" s="282" t="s">
        <v>498</v>
      </c>
      <c r="G225" s="41"/>
      <c r="H225" s="41"/>
      <c r="I225" s="228"/>
      <c r="J225" s="41"/>
      <c r="K225" s="41"/>
      <c r="L225" s="45"/>
      <c r="M225" s="229"/>
      <c r="N225" s="230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329</v>
      </c>
      <c r="AU225" s="18" t="s">
        <v>84</v>
      </c>
    </row>
    <row r="226" s="14" customFormat="1">
      <c r="A226" s="14"/>
      <c r="B226" s="253"/>
      <c r="C226" s="254"/>
      <c r="D226" s="226" t="s">
        <v>151</v>
      </c>
      <c r="E226" s="255" t="s">
        <v>19</v>
      </c>
      <c r="F226" s="256" t="s">
        <v>472</v>
      </c>
      <c r="G226" s="254"/>
      <c r="H226" s="255" t="s">
        <v>19</v>
      </c>
      <c r="I226" s="257"/>
      <c r="J226" s="254"/>
      <c r="K226" s="254"/>
      <c r="L226" s="258"/>
      <c r="M226" s="259"/>
      <c r="N226" s="260"/>
      <c r="O226" s="260"/>
      <c r="P226" s="260"/>
      <c r="Q226" s="260"/>
      <c r="R226" s="260"/>
      <c r="S226" s="260"/>
      <c r="T226" s="26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2" t="s">
        <v>151</v>
      </c>
      <c r="AU226" s="262" t="s">
        <v>84</v>
      </c>
      <c r="AV226" s="14" t="s">
        <v>82</v>
      </c>
      <c r="AW226" s="14" t="s">
        <v>37</v>
      </c>
      <c r="AX226" s="14" t="s">
        <v>75</v>
      </c>
      <c r="AY226" s="262" t="s">
        <v>128</v>
      </c>
    </row>
    <row r="227" s="13" customFormat="1">
      <c r="A227" s="13"/>
      <c r="B227" s="232"/>
      <c r="C227" s="233"/>
      <c r="D227" s="226" t="s">
        <v>151</v>
      </c>
      <c r="E227" s="234" t="s">
        <v>19</v>
      </c>
      <c r="F227" s="235" t="s">
        <v>499</v>
      </c>
      <c r="G227" s="233"/>
      <c r="H227" s="236">
        <v>3.6800000000000002</v>
      </c>
      <c r="I227" s="237"/>
      <c r="J227" s="233"/>
      <c r="K227" s="233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151</v>
      </c>
      <c r="AU227" s="242" t="s">
        <v>84</v>
      </c>
      <c r="AV227" s="13" t="s">
        <v>84</v>
      </c>
      <c r="AW227" s="13" t="s">
        <v>37</v>
      </c>
      <c r="AX227" s="13" t="s">
        <v>75</v>
      </c>
      <c r="AY227" s="242" t="s">
        <v>128</v>
      </c>
    </row>
    <row r="228" s="14" customFormat="1">
      <c r="A228" s="14"/>
      <c r="B228" s="253"/>
      <c r="C228" s="254"/>
      <c r="D228" s="226" t="s">
        <v>151</v>
      </c>
      <c r="E228" s="255" t="s">
        <v>19</v>
      </c>
      <c r="F228" s="256" t="s">
        <v>484</v>
      </c>
      <c r="G228" s="254"/>
      <c r="H228" s="255" t="s">
        <v>19</v>
      </c>
      <c r="I228" s="257"/>
      <c r="J228" s="254"/>
      <c r="K228" s="254"/>
      <c r="L228" s="258"/>
      <c r="M228" s="259"/>
      <c r="N228" s="260"/>
      <c r="O228" s="260"/>
      <c r="P228" s="260"/>
      <c r="Q228" s="260"/>
      <c r="R228" s="260"/>
      <c r="S228" s="260"/>
      <c r="T228" s="26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2" t="s">
        <v>151</v>
      </c>
      <c r="AU228" s="262" t="s">
        <v>84</v>
      </c>
      <c r="AV228" s="14" t="s">
        <v>82</v>
      </c>
      <c r="AW228" s="14" t="s">
        <v>37</v>
      </c>
      <c r="AX228" s="14" t="s">
        <v>75</v>
      </c>
      <c r="AY228" s="262" t="s">
        <v>128</v>
      </c>
    </row>
    <row r="229" s="13" customFormat="1">
      <c r="A229" s="13"/>
      <c r="B229" s="232"/>
      <c r="C229" s="233"/>
      <c r="D229" s="226" t="s">
        <v>151</v>
      </c>
      <c r="E229" s="234" t="s">
        <v>19</v>
      </c>
      <c r="F229" s="235" t="s">
        <v>500</v>
      </c>
      <c r="G229" s="233"/>
      <c r="H229" s="236">
        <v>0.75</v>
      </c>
      <c r="I229" s="237"/>
      <c r="J229" s="233"/>
      <c r="K229" s="233"/>
      <c r="L229" s="238"/>
      <c r="M229" s="239"/>
      <c r="N229" s="240"/>
      <c r="O229" s="240"/>
      <c r="P229" s="240"/>
      <c r="Q229" s="240"/>
      <c r="R229" s="240"/>
      <c r="S229" s="240"/>
      <c r="T229" s="24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2" t="s">
        <v>151</v>
      </c>
      <c r="AU229" s="242" t="s">
        <v>84</v>
      </c>
      <c r="AV229" s="13" t="s">
        <v>84</v>
      </c>
      <c r="AW229" s="13" t="s">
        <v>37</v>
      </c>
      <c r="AX229" s="13" t="s">
        <v>75</v>
      </c>
      <c r="AY229" s="242" t="s">
        <v>128</v>
      </c>
    </row>
    <row r="230" s="14" customFormat="1">
      <c r="A230" s="14"/>
      <c r="B230" s="253"/>
      <c r="C230" s="254"/>
      <c r="D230" s="226" t="s">
        <v>151</v>
      </c>
      <c r="E230" s="255" t="s">
        <v>19</v>
      </c>
      <c r="F230" s="256" t="s">
        <v>501</v>
      </c>
      <c r="G230" s="254"/>
      <c r="H230" s="255" t="s">
        <v>19</v>
      </c>
      <c r="I230" s="257"/>
      <c r="J230" s="254"/>
      <c r="K230" s="254"/>
      <c r="L230" s="258"/>
      <c r="M230" s="259"/>
      <c r="N230" s="260"/>
      <c r="O230" s="260"/>
      <c r="P230" s="260"/>
      <c r="Q230" s="260"/>
      <c r="R230" s="260"/>
      <c r="S230" s="260"/>
      <c r="T230" s="26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2" t="s">
        <v>151</v>
      </c>
      <c r="AU230" s="262" t="s">
        <v>84</v>
      </c>
      <c r="AV230" s="14" t="s">
        <v>82</v>
      </c>
      <c r="AW230" s="14" t="s">
        <v>37</v>
      </c>
      <c r="AX230" s="14" t="s">
        <v>75</v>
      </c>
      <c r="AY230" s="262" t="s">
        <v>128</v>
      </c>
    </row>
    <row r="231" s="13" customFormat="1">
      <c r="A231" s="13"/>
      <c r="B231" s="232"/>
      <c r="C231" s="233"/>
      <c r="D231" s="226" t="s">
        <v>151</v>
      </c>
      <c r="E231" s="234" t="s">
        <v>19</v>
      </c>
      <c r="F231" s="235" t="s">
        <v>502</v>
      </c>
      <c r="G231" s="233"/>
      <c r="H231" s="236">
        <v>4.8600000000000003</v>
      </c>
      <c r="I231" s="237"/>
      <c r="J231" s="233"/>
      <c r="K231" s="233"/>
      <c r="L231" s="238"/>
      <c r="M231" s="239"/>
      <c r="N231" s="240"/>
      <c r="O231" s="240"/>
      <c r="P231" s="240"/>
      <c r="Q231" s="240"/>
      <c r="R231" s="240"/>
      <c r="S231" s="240"/>
      <c r="T231" s="24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2" t="s">
        <v>151</v>
      </c>
      <c r="AU231" s="242" t="s">
        <v>84</v>
      </c>
      <c r="AV231" s="13" t="s">
        <v>84</v>
      </c>
      <c r="AW231" s="13" t="s">
        <v>37</v>
      </c>
      <c r="AX231" s="13" t="s">
        <v>75</v>
      </c>
      <c r="AY231" s="242" t="s">
        <v>128</v>
      </c>
    </row>
    <row r="232" s="15" customFormat="1">
      <c r="A232" s="15"/>
      <c r="B232" s="263"/>
      <c r="C232" s="264"/>
      <c r="D232" s="226" t="s">
        <v>151</v>
      </c>
      <c r="E232" s="265" t="s">
        <v>19</v>
      </c>
      <c r="F232" s="266" t="s">
        <v>291</v>
      </c>
      <c r="G232" s="264"/>
      <c r="H232" s="267">
        <v>9.2899999999999991</v>
      </c>
      <c r="I232" s="268"/>
      <c r="J232" s="264"/>
      <c r="K232" s="264"/>
      <c r="L232" s="269"/>
      <c r="M232" s="270"/>
      <c r="N232" s="271"/>
      <c r="O232" s="271"/>
      <c r="P232" s="271"/>
      <c r="Q232" s="271"/>
      <c r="R232" s="271"/>
      <c r="S232" s="271"/>
      <c r="T232" s="272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73" t="s">
        <v>151</v>
      </c>
      <c r="AU232" s="273" t="s">
        <v>84</v>
      </c>
      <c r="AV232" s="15" t="s">
        <v>134</v>
      </c>
      <c r="AW232" s="15" t="s">
        <v>37</v>
      </c>
      <c r="AX232" s="15" t="s">
        <v>82</v>
      </c>
      <c r="AY232" s="273" t="s">
        <v>128</v>
      </c>
    </row>
    <row r="233" s="2" customFormat="1" ht="16.5" customHeight="1">
      <c r="A233" s="39"/>
      <c r="B233" s="40"/>
      <c r="C233" s="213" t="s">
        <v>503</v>
      </c>
      <c r="D233" s="213" t="s">
        <v>130</v>
      </c>
      <c r="E233" s="214" t="s">
        <v>504</v>
      </c>
      <c r="F233" s="215" t="s">
        <v>505</v>
      </c>
      <c r="G233" s="216" t="s">
        <v>155</v>
      </c>
      <c r="H233" s="217">
        <v>9.2899999999999991</v>
      </c>
      <c r="I233" s="218"/>
      <c r="J233" s="219">
        <f>ROUND(I233*H233,2)</f>
        <v>0</v>
      </c>
      <c r="K233" s="215" t="s">
        <v>326</v>
      </c>
      <c r="L233" s="45"/>
      <c r="M233" s="220" t="s">
        <v>19</v>
      </c>
      <c r="N233" s="221" t="s">
        <v>46</v>
      </c>
      <c r="O233" s="85"/>
      <c r="P233" s="222">
        <f>O233*H233</f>
        <v>0</v>
      </c>
      <c r="Q233" s="222">
        <v>3.6000000000000001E-05</v>
      </c>
      <c r="R233" s="222">
        <f>Q233*H233</f>
        <v>0.00033443999999999998</v>
      </c>
      <c r="S233" s="222">
        <v>0</v>
      </c>
      <c r="T233" s="223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4" t="s">
        <v>134</v>
      </c>
      <c r="AT233" s="224" t="s">
        <v>130</v>
      </c>
      <c r="AU233" s="224" t="s">
        <v>84</v>
      </c>
      <c r="AY233" s="18" t="s">
        <v>128</v>
      </c>
      <c r="BE233" s="225">
        <f>IF(N233="základní",J233,0)</f>
        <v>0</v>
      </c>
      <c r="BF233" s="225">
        <f>IF(N233="snížená",J233,0)</f>
        <v>0</v>
      </c>
      <c r="BG233" s="225">
        <f>IF(N233="zákl. přenesená",J233,0)</f>
        <v>0</v>
      </c>
      <c r="BH233" s="225">
        <f>IF(N233="sníž. přenesená",J233,0)</f>
        <v>0</v>
      </c>
      <c r="BI233" s="225">
        <f>IF(N233="nulová",J233,0)</f>
        <v>0</v>
      </c>
      <c r="BJ233" s="18" t="s">
        <v>82</v>
      </c>
      <c r="BK233" s="225">
        <f>ROUND(I233*H233,2)</f>
        <v>0</v>
      </c>
      <c r="BL233" s="18" t="s">
        <v>134</v>
      </c>
      <c r="BM233" s="224" t="s">
        <v>506</v>
      </c>
    </row>
    <row r="234" s="2" customFormat="1">
      <c r="A234" s="39"/>
      <c r="B234" s="40"/>
      <c r="C234" s="41"/>
      <c r="D234" s="226" t="s">
        <v>136</v>
      </c>
      <c r="E234" s="41"/>
      <c r="F234" s="227" t="s">
        <v>507</v>
      </c>
      <c r="G234" s="41"/>
      <c r="H234" s="41"/>
      <c r="I234" s="228"/>
      <c r="J234" s="41"/>
      <c r="K234" s="41"/>
      <c r="L234" s="45"/>
      <c r="M234" s="229"/>
      <c r="N234" s="230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136</v>
      </c>
      <c r="AU234" s="18" t="s">
        <v>84</v>
      </c>
    </row>
    <row r="235" s="2" customFormat="1">
      <c r="A235" s="39"/>
      <c r="B235" s="40"/>
      <c r="C235" s="41"/>
      <c r="D235" s="281" t="s">
        <v>329</v>
      </c>
      <c r="E235" s="41"/>
      <c r="F235" s="282" t="s">
        <v>508</v>
      </c>
      <c r="G235" s="41"/>
      <c r="H235" s="41"/>
      <c r="I235" s="228"/>
      <c r="J235" s="41"/>
      <c r="K235" s="41"/>
      <c r="L235" s="45"/>
      <c r="M235" s="229"/>
      <c r="N235" s="230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329</v>
      </c>
      <c r="AU235" s="18" t="s">
        <v>84</v>
      </c>
    </row>
    <row r="236" s="12" customFormat="1" ht="22.8" customHeight="1">
      <c r="A236" s="12"/>
      <c r="B236" s="197"/>
      <c r="C236" s="198"/>
      <c r="D236" s="199" t="s">
        <v>74</v>
      </c>
      <c r="E236" s="211" t="s">
        <v>142</v>
      </c>
      <c r="F236" s="211" t="s">
        <v>509</v>
      </c>
      <c r="G236" s="198"/>
      <c r="H236" s="198"/>
      <c r="I236" s="201"/>
      <c r="J236" s="212">
        <f>BK236</f>
        <v>0</v>
      </c>
      <c r="K236" s="198"/>
      <c r="L236" s="203"/>
      <c r="M236" s="204"/>
      <c r="N236" s="205"/>
      <c r="O236" s="205"/>
      <c r="P236" s="206">
        <f>SUM(P237:P293)</f>
        <v>0</v>
      </c>
      <c r="Q236" s="205"/>
      <c r="R236" s="206">
        <f>SUM(R237:R293)</f>
        <v>0.60268006539999996</v>
      </c>
      <c r="S236" s="205"/>
      <c r="T236" s="207">
        <f>SUM(T237:T293)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08" t="s">
        <v>82</v>
      </c>
      <c r="AT236" s="209" t="s">
        <v>74</v>
      </c>
      <c r="AU236" s="209" t="s">
        <v>82</v>
      </c>
      <c r="AY236" s="208" t="s">
        <v>128</v>
      </c>
      <c r="BK236" s="210">
        <f>SUM(BK237:BK293)</f>
        <v>0</v>
      </c>
    </row>
    <row r="237" s="2" customFormat="1" ht="16.5" customHeight="1">
      <c r="A237" s="39"/>
      <c r="B237" s="40"/>
      <c r="C237" s="213" t="s">
        <v>510</v>
      </c>
      <c r="D237" s="213" t="s">
        <v>130</v>
      </c>
      <c r="E237" s="214" t="s">
        <v>511</v>
      </c>
      <c r="F237" s="215" t="s">
        <v>512</v>
      </c>
      <c r="G237" s="216" t="s">
        <v>175</v>
      </c>
      <c r="H237" s="217">
        <v>0.73299999999999998</v>
      </c>
      <c r="I237" s="218"/>
      <c r="J237" s="219">
        <f>ROUND(I237*H237,2)</f>
        <v>0</v>
      </c>
      <c r="K237" s="215" t="s">
        <v>326</v>
      </c>
      <c r="L237" s="45"/>
      <c r="M237" s="220" t="s">
        <v>19</v>
      </c>
      <c r="N237" s="221" t="s">
        <v>46</v>
      </c>
      <c r="O237" s="85"/>
      <c r="P237" s="222">
        <f>O237*H237</f>
        <v>0</v>
      </c>
      <c r="Q237" s="222">
        <v>0</v>
      </c>
      <c r="R237" s="222">
        <f>Q237*H237</f>
        <v>0</v>
      </c>
      <c r="S237" s="222">
        <v>0</v>
      </c>
      <c r="T237" s="223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24" t="s">
        <v>134</v>
      </c>
      <c r="AT237" s="224" t="s">
        <v>130</v>
      </c>
      <c r="AU237" s="224" t="s">
        <v>84</v>
      </c>
      <c r="AY237" s="18" t="s">
        <v>128</v>
      </c>
      <c r="BE237" s="225">
        <f>IF(N237="základní",J237,0)</f>
        <v>0</v>
      </c>
      <c r="BF237" s="225">
        <f>IF(N237="snížená",J237,0)</f>
        <v>0</v>
      </c>
      <c r="BG237" s="225">
        <f>IF(N237="zákl. přenesená",J237,0)</f>
        <v>0</v>
      </c>
      <c r="BH237" s="225">
        <f>IF(N237="sníž. přenesená",J237,0)</f>
        <v>0</v>
      </c>
      <c r="BI237" s="225">
        <f>IF(N237="nulová",J237,0)</f>
        <v>0</v>
      </c>
      <c r="BJ237" s="18" t="s">
        <v>82</v>
      </c>
      <c r="BK237" s="225">
        <f>ROUND(I237*H237,2)</f>
        <v>0</v>
      </c>
      <c r="BL237" s="18" t="s">
        <v>134</v>
      </c>
      <c r="BM237" s="224" t="s">
        <v>513</v>
      </c>
    </row>
    <row r="238" s="2" customFormat="1">
      <c r="A238" s="39"/>
      <c r="B238" s="40"/>
      <c r="C238" s="41"/>
      <c r="D238" s="226" t="s">
        <v>136</v>
      </c>
      <c r="E238" s="41"/>
      <c r="F238" s="227" t="s">
        <v>514</v>
      </c>
      <c r="G238" s="41"/>
      <c r="H238" s="41"/>
      <c r="I238" s="228"/>
      <c r="J238" s="41"/>
      <c r="K238" s="41"/>
      <c r="L238" s="45"/>
      <c r="M238" s="229"/>
      <c r="N238" s="230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136</v>
      </c>
      <c r="AU238" s="18" t="s">
        <v>84</v>
      </c>
    </row>
    <row r="239" s="2" customFormat="1">
      <c r="A239" s="39"/>
      <c r="B239" s="40"/>
      <c r="C239" s="41"/>
      <c r="D239" s="281" t="s">
        <v>329</v>
      </c>
      <c r="E239" s="41"/>
      <c r="F239" s="282" t="s">
        <v>515</v>
      </c>
      <c r="G239" s="41"/>
      <c r="H239" s="41"/>
      <c r="I239" s="228"/>
      <c r="J239" s="41"/>
      <c r="K239" s="41"/>
      <c r="L239" s="45"/>
      <c r="M239" s="229"/>
      <c r="N239" s="230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329</v>
      </c>
      <c r="AU239" s="18" t="s">
        <v>84</v>
      </c>
    </row>
    <row r="240" s="14" customFormat="1">
      <c r="A240" s="14"/>
      <c r="B240" s="253"/>
      <c r="C240" s="254"/>
      <c r="D240" s="226" t="s">
        <v>151</v>
      </c>
      <c r="E240" s="255" t="s">
        <v>19</v>
      </c>
      <c r="F240" s="256" t="s">
        <v>516</v>
      </c>
      <c r="G240" s="254"/>
      <c r="H240" s="255" t="s">
        <v>19</v>
      </c>
      <c r="I240" s="257"/>
      <c r="J240" s="254"/>
      <c r="K240" s="254"/>
      <c r="L240" s="258"/>
      <c r="M240" s="259"/>
      <c r="N240" s="260"/>
      <c r="O240" s="260"/>
      <c r="P240" s="260"/>
      <c r="Q240" s="260"/>
      <c r="R240" s="260"/>
      <c r="S240" s="260"/>
      <c r="T240" s="261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2" t="s">
        <v>151</v>
      </c>
      <c r="AU240" s="262" t="s">
        <v>84</v>
      </c>
      <c r="AV240" s="14" t="s">
        <v>82</v>
      </c>
      <c r="AW240" s="14" t="s">
        <v>37</v>
      </c>
      <c r="AX240" s="14" t="s">
        <v>75</v>
      </c>
      <c r="AY240" s="262" t="s">
        <v>128</v>
      </c>
    </row>
    <row r="241" s="13" customFormat="1">
      <c r="A241" s="13"/>
      <c r="B241" s="232"/>
      <c r="C241" s="233"/>
      <c r="D241" s="226" t="s">
        <v>151</v>
      </c>
      <c r="E241" s="234" t="s">
        <v>19</v>
      </c>
      <c r="F241" s="235" t="s">
        <v>517</v>
      </c>
      <c r="G241" s="233"/>
      <c r="H241" s="236">
        <v>0.60799999999999998</v>
      </c>
      <c r="I241" s="237"/>
      <c r="J241" s="233"/>
      <c r="K241" s="233"/>
      <c r="L241" s="238"/>
      <c r="M241" s="239"/>
      <c r="N241" s="240"/>
      <c r="O241" s="240"/>
      <c r="P241" s="240"/>
      <c r="Q241" s="240"/>
      <c r="R241" s="240"/>
      <c r="S241" s="240"/>
      <c r="T241" s="24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2" t="s">
        <v>151</v>
      </c>
      <c r="AU241" s="242" t="s">
        <v>84</v>
      </c>
      <c r="AV241" s="13" t="s">
        <v>84</v>
      </c>
      <c r="AW241" s="13" t="s">
        <v>37</v>
      </c>
      <c r="AX241" s="13" t="s">
        <v>75</v>
      </c>
      <c r="AY241" s="242" t="s">
        <v>128</v>
      </c>
    </row>
    <row r="242" s="14" customFormat="1">
      <c r="A242" s="14"/>
      <c r="B242" s="253"/>
      <c r="C242" s="254"/>
      <c r="D242" s="226" t="s">
        <v>151</v>
      </c>
      <c r="E242" s="255" t="s">
        <v>19</v>
      </c>
      <c r="F242" s="256" t="s">
        <v>518</v>
      </c>
      <c r="G242" s="254"/>
      <c r="H242" s="255" t="s">
        <v>19</v>
      </c>
      <c r="I242" s="257"/>
      <c r="J242" s="254"/>
      <c r="K242" s="254"/>
      <c r="L242" s="258"/>
      <c r="M242" s="259"/>
      <c r="N242" s="260"/>
      <c r="O242" s="260"/>
      <c r="P242" s="260"/>
      <c r="Q242" s="260"/>
      <c r="R242" s="260"/>
      <c r="S242" s="260"/>
      <c r="T242" s="261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2" t="s">
        <v>151</v>
      </c>
      <c r="AU242" s="262" t="s">
        <v>84</v>
      </c>
      <c r="AV242" s="14" t="s">
        <v>82</v>
      </c>
      <c r="AW242" s="14" t="s">
        <v>37</v>
      </c>
      <c r="AX242" s="14" t="s">
        <v>75</v>
      </c>
      <c r="AY242" s="262" t="s">
        <v>128</v>
      </c>
    </row>
    <row r="243" s="13" customFormat="1">
      <c r="A243" s="13"/>
      <c r="B243" s="232"/>
      <c r="C243" s="233"/>
      <c r="D243" s="226" t="s">
        <v>151</v>
      </c>
      <c r="E243" s="234" t="s">
        <v>19</v>
      </c>
      <c r="F243" s="235" t="s">
        <v>519</v>
      </c>
      <c r="G243" s="233"/>
      <c r="H243" s="236">
        <v>0.125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151</v>
      </c>
      <c r="AU243" s="242" t="s">
        <v>84</v>
      </c>
      <c r="AV243" s="13" t="s">
        <v>84</v>
      </c>
      <c r="AW243" s="13" t="s">
        <v>37</v>
      </c>
      <c r="AX243" s="13" t="s">
        <v>75</v>
      </c>
      <c r="AY243" s="242" t="s">
        <v>128</v>
      </c>
    </row>
    <row r="244" s="15" customFormat="1">
      <c r="A244" s="15"/>
      <c r="B244" s="263"/>
      <c r="C244" s="264"/>
      <c r="D244" s="226" t="s">
        <v>151</v>
      </c>
      <c r="E244" s="265" t="s">
        <v>19</v>
      </c>
      <c r="F244" s="266" t="s">
        <v>291</v>
      </c>
      <c r="G244" s="264"/>
      <c r="H244" s="267">
        <v>0.73299999999999998</v>
      </c>
      <c r="I244" s="268"/>
      <c r="J244" s="264"/>
      <c r="K244" s="264"/>
      <c r="L244" s="269"/>
      <c r="M244" s="270"/>
      <c r="N244" s="271"/>
      <c r="O244" s="271"/>
      <c r="P244" s="271"/>
      <c r="Q244" s="271"/>
      <c r="R244" s="271"/>
      <c r="S244" s="271"/>
      <c r="T244" s="272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73" t="s">
        <v>151</v>
      </c>
      <c r="AU244" s="273" t="s">
        <v>84</v>
      </c>
      <c r="AV244" s="15" t="s">
        <v>134</v>
      </c>
      <c r="AW244" s="15" t="s">
        <v>37</v>
      </c>
      <c r="AX244" s="15" t="s">
        <v>82</v>
      </c>
      <c r="AY244" s="273" t="s">
        <v>128</v>
      </c>
    </row>
    <row r="245" s="2" customFormat="1" ht="16.5" customHeight="1">
      <c r="A245" s="39"/>
      <c r="B245" s="40"/>
      <c r="C245" s="213" t="s">
        <v>520</v>
      </c>
      <c r="D245" s="213" t="s">
        <v>130</v>
      </c>
      <c r="E245" s="214" t="s">
        <v>521</v>
      </c>
      <c r="F245" s="215" t="s">
        <v>522</v>
      </c>
      <c r="G245" s="216" t="s">
        <v>175</v>
      </c>
      <c r="H245" s="217">
        <v>0.73299999999999998</v>
      </c>
      <c r="I245" s="218"/>
      <c r="J245" s="219">
        <f>ROUND(I245*H245,2)</f>
        <v>0</v>
      </c>
      <c r="K245" s="215" t="s">
        <v>326</v>
      </c>
      <c r="L245" s="45"/>
      <c r="M245" s="220" t="s">
        <v>19</v>
      </c>
      <c r="N245" s="221" t="s">
        <v>46</v>
      </c>
      <c r="O245" s="85"/>
      <c r="P245" s="222">
        <f>O245*H245</f>
        <v>0</v>
      </c>
      <c r="Q245" s="222">
        <v>0.048579999999999998</v>
      </c>
      <c r="R245" s="222">
        <f>Q245*H245</f>
        <v>0.035609139999999997</v>
      </c>
      <c r="S245" s="222">
        <v>0</v>
      </c>
      <c r="T245" s="223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24" t="s">
        <v>134</v>
      </c>
      <c r="AT245" s="224" t="s">
        <v>130</v>
      </c>
      <c r="AU245" s="224" t="s">
        <v>84</v>
      </c>
      <c r="AY245" s="18" t="s">
        <v>128</v>
      </c>
      <c r="BE245" s="225">
        <f>IF(N245="základní",J245,0)</f>
        <v>0</v>
      </c>
      <c r="BF245" s="225">
        <f>IF(N245="snížená",J245,0)</f>
        <v>0</v>
      </c>
      <c r="BG245" s="225">
        <f>IF(N245="zákl. přenesená",J245,0)</f>
        <v>0</v>
      </c>
      <c r="BH245" s="225">
        <f>IF(N245="sníž. přenesená",J245,0)</f>
        <v>0</v>
      </c>
      <c r="BI245" s="225">
        <f>IF(N245="nulová",J245,0)</f>
        <v>0</v>
      </c>
      <c r="BJ245" s="18" t="s">
        <v>82</v>
      </c>
      <c r="BK245" s="225">
        <f>ROUND(I245*H245,2)</f>
        <v>0</v>
      </c>
      <c r="BL245" s="18" t="s">
        <v>134</v>
      </c>
      <c r="BM245" s="224" t="s">
        <v>523</v>
      </c>
    </row>
    <row r="246" s="2" customFormat="1">
      <c r="A246" s="39"/>
      <c r="B246" s="40"/>
      <c r="C246" s="41"/>
      <c r="D246" s="226" t="s">
        <v>136</v>
      </c>
      <c r="E246" s="41"/>
      <c r="F246" s="227" t="s">
        <v>524</v>
      </c>
      <c r="G246" s="41"/>
      <c r="H246" s="41"/>
      <c r="I246" s="228"/>
      <c r="J246" s="41"/>
      <c r="K246" s="41"/>
      <c r="L246" s="45"/>
      <c r="M246" s="229"/>
      <c r="N246" s="230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136</v>
      </c>
      <c r="AU246" s="18" t="s">
        <v>84</v>
      </c>
    </row>
    <row r="247" s="2" customFormat="1">
      <c r="A247" s="39"/>
      <c r="B247" s="40"/>
      <c r="C247" s="41"/>
      <c r="D247" s="281" t="s">
        <v>329</v>
      </c>
      <c r="E247" s="41"/>
      <c r="F247" s="282" t="s">
        <v>525</v>
      </c>
      <c r="G247" s="41"/>
      <c r="H247" s="41"/>
      <c r="I247" s="228"/>
      <c r="J247" s="41"/>
      <c r="K247" s="41"/>
      <c r="L247" s="45"/>
      <c r="M247" s="229"/>
      <c r="N247" s="230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329</v>
      </c>
      <c r="AU247" s="18" t="s">
        <v>84</v>
      </c>
    </row>
    <row r="248" s="2" customFormat="1" ht="16.5" customHeight="1">
      <c r="A248" s="39"/>
      <c r="B248" s="40"/>
      <c r="C248" s="213" t="s">
        <v>526</v>
      </c>
      <c r="D248" s="213" t="s">
        <v>130</v>
      </c>
      <c r="E248" s="214" t="s">
        <v>527</v>
      </c>
      <c r="F248" s="215" t="s">
        <v>528</v>
      </c>
      <c r="G248" s="216" t="s">
        <v>155</v>
      </c>
      <c r="H248" s="217">
        <v>4.8250000000000002</v>
      </c>
      <c r="I248" s="218"/>
      <c r="J248" s="219">
        <f>ROUND(I248*H248,2)</f>
        <v>0</v>
      </c>
      <c r="K248" s="215" t="s">
        <v>326</v>
      </c>
      <c r="L248" s="45"/>
      <c r="M248" s="220" t="s">
        <v>19</v>
      </c>
      <c r="N248" s="221" t="s">
        <v>46</v>
      </c>
      <c r="O248" s="85"/>
      <c r="P248" s="222">
        <f>O248*H248</f>
        <v>0</v>
      </c>
      <c r="Q248" s="222">
        <v>0.041744200000000002</v>
      </c>
      <c r="R248" s="222">
        <f>Q248*H248</f>
        <v>0.20141576500000002</v>
      </c>
      <c r="S248" s="222">
        <v>0</v>
      </c>
      <c r="T248" s="223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4" t="s">
        <v>134</v>
      </c>
      <c r="AT248" s="224" t="s">
        <v>130</v>
      </c>
      <c r="AU248" s="224" t="s">
        <v>84</v>
      </c>
      <c r="AY248" s="18" t="s">
        <v>128</v>
      </c>
      <c r="BE248" s="225">
        <f>IF(N248="základní",J248,0)</f>
        <v>0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18" t="s">
        <v>82</v>
      </c>
      <c r="BK248" s="225">
        <f>ROUND(I248*H248,2)</f>
        <v>0</v>
      </c>
      <c r="BL248" s="18" t="s">
        <v>134</v>
      </c>
      <c r="BM248" s="224" t="s">
        <v>529</v>
      </c>
    </row>
    <row r="249" s="2" customFormat="1">
      <c r="A249" s="39"/>
      <c r="B249" s="40"/>
      <c r="C249" s="41"/>
      <c r="D249" s="226" t="s">
        <v>136</v>
      </c>
      <c r="E249" s="41"/>
      <c r="F249" s="227" t="s">
        <v>530</v>
      </c>
      <c r="G249" s="41"/>
      <c r="H249" s="41"/>
      <c r="I249" s="228"/>
      <c r="J249" s="41"/>
      <c r="K249" s="41"/>
      <c r="L249" s="45"/>
      <c r="M249" s="229"/>
      <c r="N249" s="230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136</v>
      </c>
      <c r="AU249" s="18" t="s">
        <v>84</v>
      </c>
    </row>
    <row r="250" s="2" customFormat="1">
      <c r="A250" s="39"/>
      <c r="B250" s="40"/>
      <c r="C250" s="41"/>
      <c r="D250" s="281" t="s">
        <v>329</v>
      </c>
      <c r="E250" s="41"/>
      <c r="F250" s="282" t="s">
        <v>531</v>
      </c>
      <c r="G250" s="41"/>
      <c r="H250" s="41"/>
      <c r="I250" s="228"/>
      <c r="J250" s="41"/>
      <c r="K250" s="41"/>
      <c r="L250" s="45"/>
      <c r="M250" s="229"/>
      <c r="N250" s="230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329</v>
      </c>
      <c r="AU250" s="18" t="s">
        <v>84</v>
      </c>
    </row>
    <row r="251" s="14" customFormat="1">
      <c r="A251" s="14"/>
      <c r="B251" s="253"/>
      <c r="C251" s="254"/>
      <c r="D251" s="226" t="s">
        <v>151</v>
      </c>
      <c r="E251" s="255" t="s">
        <v>19</v>
      </c>
      <c r="F251" s="256" t="s">
        <v>516</v>
      </c>
      <c r="G251" s="254"/>
      <c r="H251" s="255" t="s">
        <v>19</v>
      </c>
      <c r="I251" s="257"/>
      <c r="J251" s="254"/>
      <c r="K251" s="254"/>
      <c r="L251" s="258"/>
      <c r="M251" s="259"/>
      <c r="N251" s="260"/>
      <c r="O251" s="260"/>
      <c r="P251" s="260"/>
      <c r="Q251" s="260"/>
      <c r="R251" s="260"/>
      <c r="S251" s="260"/>
      <c r="T251" s="261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2" t="s">
        <v>151</v>
      </c>
      <c r="AU251" s="262" t="s">
        <v>84</v>
      </c>
      <c r="AV251" s="14" t="s">
        <v>82</v>
      </c>
      <c r="AW251" s="14" t="s">
        <v>37</v>
      </c>
      <c r="AX251" s="14" t="s">
        <v>75</v>
      </c>
      <c r="AY251" s="262" t="s">
        <v>128</v>
      </c>
    </row>
    <row r="252" s="13" customFormat="1">
      <c r="A252" s="13"/>
      <c r="B252" s="232"/>
      <c r="C252" s="233"/>
      <c r="D252" s="226" t="s">
        <v>151</v>
      </c>
      <c r="E252" s="234" t="s">
        <v>19</v>
      </c>
      <c r="F252" s="235" t="s">
        <v>532</v>
      </c>
      <c r="G252" s="233"/>
      <c r="H252" s="236">
        <v>3.375</v>
      </c>
      <c r="I252" s="237"/>
      <c r="J252" s="233"/>
      <c r="K252" s="233"/>
      <c r="L252" s="238"/>
      <c r="M252" s="239"/>
      <c r="N252" s="240"/>
      <c r="O252" s="240"/>
      <c r="P252" s="240"/>
      <c r="Q252" s="240"/>
      <c r="R252" s="240"/>
      <c r="S252" s="240"/>
      <c r="T252" s="24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2" t="s">
        <v>151</v>
      </c>
      <c r="AU252" s="242" t="s">
        <v>84</v>
      </c>
      <c r="AV252" s="13" t="s">
        <v>84</v>
      </c>
      <c r="AW252" s="13" t="s">
        <v>37</v>
      </c>
      <c r="AX252" s="13" t="s">
        <v>75</v>
      </c>
      <c r="AY252" s="242" t="s">
        <v>128</v>
      </c>
    </row>
    <row r="253" s="14" customFormat="1">
      <c r="A253" s="14"/>
      <c r="B253" s="253"/>
      <c r="C253" s="254"/>
      <c r="D253" s="226" t="s">
        <v>151</v>
      </c>
      <c r="E253" s="255" t="s">
        <v>19</v>
      </c>
      <c r="F253" s="256" t="s">
        <v>518</v>
      </c>
      <c r="G253" s="254"/>
      <c r="H253" s="255" t="s">
        <v>19</v>
      </c>
      <c r="I253" s="257"/>
      <c r="J253" s="254"/>
      <c r="K253" s="254"/>
      <c r="L253" s="258"/>
      <c r="M253" s="259"/>
      <c r="N253" s="260"/>
      <c r="O253" s="260"/>
      <c r="P253" s="260"/>
      <c r="Q253" s="260"/>
      <c r="R253" s="260"/>
      <c r="S253" s="260"/>
      <c r="T253" s="261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2" t="s">
        <v>151</v>
      </c>
      <c r="AU253" s="262" t="s">
        <v>84</v>
      </c>
      <c r="AV253" s="14" t="s">
        <v>82</v>
      </c>
      <c r="AW253" s="14" t="s">
        <v>37</v>
      </c>
      <c r="AX253" s="14" t="s">
        <v>75</v>
      </c>
      <c r="AY253" s="262" t="s">
        <v>128</v>
      </c>
    </row>
    <row r="254" s="13" customFormat="1">
      <c r="A254" s="13"/>
      <c r="B254" s="232"/>
      <c r="C254" s="233"/>
      <c r="D254" s="226" t="s">
        <v>151</v>
      </c>
      <c r="E254" s="234" t="s">
        <v>19</v>
      </c>
      <c r="F254" s="235" t="s">
        <v>533</v>
      </c>
      <c r="G254" s="233"/>
      <c r="H254" s="236">
        <v>1.45</v>
      </c>
      <c r="I254" s="237"/>
      <c r="J254" s="233"/>
      <c r="K254" s="233"/>
      <c r="L254" s="238"/>
      <c r="M254" s="239"/>
      <c r="N254" s="240"/>
      <c r="O254" s="240"/>
      <c r="P254" s="240"/>
      <c r="Q254" s="240"/>
      <c r="R254" s="240"/>
      <c r="S254" s="240"/>
      <c r="T254" s="24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2" t="s">
        <v>151</v>
      </c>
      <c r="AU254" s="242" t="s">
        <v>84</v>
      </c>
      <c r="AV254" s="13" t="s">
        <v>84</v>
      </c>
      <c r="AW254" s="13" t="s">
        <v>37</v>
      </c>
      <c r="AX254" s="13" t="s">
        <v>75</v>
      </c>
      <c r="AY254" s="242" t="s">
        <v>128</v>
      </c>
    </row>
    <row r="255" s="15" customFormat="1">
      <c r="A255" s="15"/>
      <c r="B255" s="263"/>
      <c r="C255" s="264"/>
      <c r="D255" s="226" t="s">
        <v>151</v>
      </c>
      <c r="E255" s="265" t="s">
        <v>19</v>
      </c>
      <c r="F255" s="266" t="s">
        <v>291</v>
      </c>
      <c r="G255" s="264"/>
      <c r="H255" s="267">
        <v>4.8250000000000002</v>
      </c>
      <c r="I255" s="268"/>
      <c r="J255" s="264"/>
      <c r="K255" s="264"/>
      <c r="L255" s="269"/>
      <c r="M255" s="270"/>
      <c r="N255" s="271"/>
      <c r="O255" s="271"/>
      <c r="P255" s="271"/>
      <c r="Q255" s="271"/>
      <c r="R255" s="271"/>
      <c r="S255" s="271"/>
      <c r="T255" s="272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73" t="s">
        <v>151</v>
      </c>
      <c r="AU255" s="273" t="s">
        <v>84</v>
      </c>
      <c r="AV255" s="15" t="s">
        <v>134</v>
      </c>
      <c r="AW255" s="15" t="s">
        <v>37</v>
      </c>
      <c r="AX255" s="15" t="s">
        <v>82</v>
      </c>
      <c r="AY255" s="273" t="s">
        <v>128</v>
      </c>
    </row>
    <row r="256" s="2" customFormat="1" ht="16.5" customHeight="1">
      <c r="A256" s="39"/>
      <c r="B256" s="40"/>
      <c r="C256" s="213" t="s">
        <v>534</v>
      </c>
      <c r="D256" s="213" t="s">
        <v>130</v>
      </c>
      <c r="E256" s="214" t="s">
        <v>535</v>
      </c>
      <c r="F256" s="215" t="s">
        <v>536</v>
      </c>
      <c r="G256" s="216" t="s">
        <v>155</v>
      </c>
      <c r="H256" s="217">
        <v>4.8250000000000002</v>
      </c>
      <c r="I256" s="218"/>
      <c r="J256" s="219">
        <f>ROUND(I256*H256,2)</f>
        <v>0</v>
      </c>
      <c r="K256" s="215" t="s">
        <v>326</v>
      </c>
      <c r="L256" s="45"/>
      <c r="M256" s="220" t="s">
        <v>19</v>
      </c>
      <c r="N256" s="221" t="s">
        <v>46</v>
      </c>
      <c r="O256" s="85"/>
      <c r="P256" s="222">
        <f>O256*H256</f>
        <v>0</v>
      </c>
      <c r="Q256" s="222">
        <v>1.5E-05</v>
      </c>
      <c r="R256" s="222">
        <f>Q256*H256</f>
        <v>7.2375000000000011E-05</v>
      </c>
      <c r="S256" s="222">
        <v>0</v>
      </c>
      <c r="T256" s="223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4" t="s">
        <v>134</v>
      </c>
      <c r="AT256" s="224" t="s">
        <v>130</v>
      </c>
      <c r="AU256" s="224" t="s">
        <v>84</v>
      </c>
      <c r="AY256" s="18" t="s">
        <v>128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18" t="s">
        <v>82</v>
      </c>
      <c r="BK256" s="225">
        <f>ROUND(I256*H256,2)</f>
        <v>0</v>
      </c>
      <c r="BL256" s="18" t="s">
        <v>134</v>
      </c>
      <c r="BM256" s="224" t="s">
        <v>537</v>
      </c>
    </row>
    <row r="257" s="2" customFormat="1">
      <c r="A257" s="39"/>
      <c r="B257" s="40"/>
      <c r="C257" s="41"/>
      <c r="D257" s="226" t="s">
        <v>136</v>
      </c>
      <c r="E257" s="41"/>
      <c r="F257" s="227" t="s">
        <v>538</v>
      </c>
      <c r="G257" s="41"/>
      <c r="H257" s="41"/>
      <c r="I257" s="228"/>
      <c r="J257" s="41"/>
      <c r="K257" s="41"/>
      <c r="L257" s="45"/>
      <c r="M257" s="229"/>
      <c r="N257" s="230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136</v>
      </c>
      <c r="AU257" s="18" t="s">
        <v>84</v>
      </c>
    </row>
    <row r="258" s="2" customFormat="1">
      <c r="A258" s="39"/>
      <c r="B258" s="40"/>
      <c r="C258" s="41"/>
      <c r="D258" s="281" t="s">
        <v>329</v>
      </c>
      <c r="E258" s="41"/>
      <c r="F258" s="282" t="s">
        <v>539</v>
      </c>
      <c r="G258" s="41"/>
      <c r="H258" s="41"/>
      <c r="I258" s="228"/>
      <c r="J258" s="41"/>
      <c r="K258" s="41"/>
      <c r="L258" s="45"/>
      <c r="M258" s="229"/>
      <c r="N258" s="230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329</v>
      </c>
      <c r="AU258" s="18" t="s">
        <v>84</v>
      </c>
    </row>
    <row r="259" s="2" customFormat="1" ht="16.5" customHeight="1">
      <c r="A259" s="39"/>
      <c r="B259" s="40"/>
      <c r="C259" s="213" t="s">
        <v>540</v>
      </c>
      <c r="D259" s="213" t="s">
        <v>130</v>
      </c>
      <c r="E259" s="214" t="s">
        <v>541</v>
      </c>
      <c r="F259" s="215" t="s">
        <v>542</v>
      </c>
      <c r="G259" s="216" t="s">
        <v>162</v>
      </c>
      <c r="H259" s="217">
        <v>0.047</v>
      </c>
      <c r="I259" s="218"/>
      <c r="J259" s="219">
        <f>ROUND(I259*H259,2)</f>
        <v>0</v>
      </c>
      <c r="K259" s="215" t="s">
        <v>326</v>
      </c>
      <c r="L259" s="45"/>
      <c r="M259" s="220" t="s">
        <v>19</v>
      </c>
      <c r="N259" s="221" t="s">
        <v>46</v>
      </c>
      <c r="O259" s="85"/>
      <c r="P259" s="222">
        <f>O259*H259</f>
        <v>0</v>
      </c>
      <c r="Q259" s="222">
        <v>1.0487652000000001</v>
      </c>
      <c r="R259" s="222">
        <f>Q259*H259</f>
        <v>0.049291964400000006</v>
      </c>
      <c r="S259" s="222">
        <v>0</v>
      </c>
      <c r="T259" s="223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24" t="s">
        <v>134</v>
      </c>
      <c r="AT259" s="224" t="s">
        <v>130</v>
      </c>
      <c r="AU259" s="224" t="s">
        <v>84</v>
      </c>
      <c r="AY259" s="18" t="s">
        <v>128</v>
      </c>
      <c r="BE259" s="225">
        <f>IF(N259="základní",J259,0)</f>
        <v>0</v>
      </c>
      <c r="BF259" s="225">
        <f>IF(N259="snížená",J259,0)</f>
        <v>0</v>
      </c>
      <c r="BG259" s="225">
        <f>IF(N259="zákl. přenesená",J259,0)</f>
        <v>0</v>
      </c>
      <c r="BH259" s="225">
        <f>IF(N259="sníž. přenesená",J259,0)</f>
        <v>0</v>
      </c>
      <c r="BI259" s="225">
        <f>IF(N259="nulová",J259,0)</f>
        <v>0</v>
      </c>
      <c r="BJ259" s="18" t="s">
        <v>82</v>
      </c>
      <c r="BK259" s="225">
        <f>ROUND(I259*H259,2)</f>
        <v>0</v>
      </c>
      <c r="BL259" s="18" t="s">
        <v>134</v>
      </c>
      <c r="BM259" s="224" t="s">
        <v>543</v>
      </c>
    </row>
    <row r="260" s="2" customFormat="1">
      <c r="A260" s="39"/>
      <c r="B260" s="40"/>
      <c r="C260" s="41"/>
      <c r="D260" s="226" t="s">
        <v>136</v>
      </c>
      <c r="E260" s="41"/>
      <c r="F260" s="227" t="s">
        <v>544</v>
      </c>
      <c r="G260" s="41"/>
      <c r="H260" s="41"/>
      <c r="I260" s="228"/>
      <c r="J260" s="41"/>
      <c r="K260" s="41"/>
      <c r="L260" s="45"/>
      <c r="M260" s="229"/>
      <c r="N260" s="230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136</v>
      </c>
      <c r="AU260" s="18" t="s">
        <v>84</v>
      </c>
    </row>
    <row r="261" s="2" customFormat="1">
      <c r="A261" s="39"/>
      <c r="B261" s="40"/>
      <c r="C261" s="41"/>
      <c r="D261" s="281" t="s">
        <v>329</v>
      </c>
      <c r="E261" s="41"/>
      <c r="F261" s="282" t="s">
        <v>545</v>
      </c>
      <c r="G261" s="41"/>
      <c r="H261" s="41"/>
      <c r="I261" s="228"/>
      <c r="J261" s="41"/>
      <c r="K261" s="41"/>
      <c r="L261" s="45"/>
      <c r="M261" s="229"/>
      <c r="N261" s="230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329</v>
      </c>
      <c r="AU261" s="18" t="s">
        <v>84</v>
      </c>
    </row>
    <row r="262" s="13" customFormat="1">
      <c r="A262" s="13"/>
      <c r="B262" s="232"/>
      <c r="C262" s="233"/>
      <c r="D262" s="226" t="s">
        <v>151</v>
      </c>
      <c r="E262" s="234" t="s">
        <v>19</v>
      </c>
      <c r="F262" s="235" t="s">
        <v>546</v>
      </c>
      <c r="G262" s="233"/>
      <c r="H262" s="236">
        <v>47.399999999999999</v>
      </c>
      <c r="I262" s="237"/>
      <c r="J262" s="233"/>
      <c r="K262" s="233"/>
      <c r="L262" s="238"/>
      <c r="M262" s="239"/>
      <c r="N262" s="240"/>
      <c r="O262" s="240"/>
      <c r="P262" s="240"/>
      <c r="Q262" s="240"/>
      <c r="R262" s="240"/>
      <c r="S262" s="240"/>
      <c r="T262" s="24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2" t="s">
        <v>151</v>
      </c>
      <c r="AU262" s="242" t="s">
        <v>84</v>
      </c>
      <c r="AV262" s="13" t="s">
        <v>84</v>
      </c>
      <c r="AW262" s="13" t="s">
        <v>37</v>
      </c>
      <c r="AX262" s="13" t="s">
        <v>82</v>
      </c>
      <c r="AY262" s="242" t="s">
        <v>128</v>
      </c>
    </row>
    <row r="263" s="13" customFormat="1">
      <c r="A263" s="13"/>
      <c r="B263" s="232"/>
      <c r="C263" s="233"/>
      <c r="D263" s="226" t="s">
        <v>151</v>
      </c>
      <c r="E263" s="233"/>
      <c r="F263" s="235" t="s">
        <v>547</v>
      </c>
      <c r="G263" s="233"/>
      <c r="H263" s="236">
        <v>0.047</v>
      </c>
      <c r="I263" s="237"/>
      <c r="J263" s="233"/>
      <c r="K263" s="233"/>
      <c r="L263" s="238"/>
      <c r="M263" s="239"/>
      <c r="N263" s="240"/>
      <c r="O263" s="240"/>
      <c r="P263" s="240"/>
      <c r="Q263" s="240"/>
      <c r="R263" s="240"/>
      <c r="S263" s="240"/>
      <c r="T263" s="24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2" t="s">
        <v>151</v>
      </c>
      <c r="AU263" s="242" t="s">
        <v>84</v>
      </c>
      <c r="AV263" s="13" t="s">
        <v>84</v>
      </c>
      <c r="AW263" s="13" t="s">
        <v>4</v>
      </c>
      <c r="AX263" s="13" t="s">
        <v>82</v>
      </c>
      <c r="AY263" s="242" t="s">
        <v>128</v>
      </c>
    </row>
    <row r="264" s="2" customFormat="1" ht="16.5" customHeight="1">
      <c r="A264" s="39"/>
      <c r="B264" s="40"/>
      <c r="C264" s="213" t="s">
        <v>548</v>
      </c>
      <c r="D264" s="213" t="s">
        <v>130</v>
      </c>
      <c r="E264" s="214" t="s">
        <v>549</v>
      </c>
      <c r="F264" s="215" t="s">
        <v>550</v>
      </c>
      <c r="G264" s="216" t="s">
        <v>202</v>
      </c>
      <c r="H264" s="217">
        <v>3</v>
      </c>
      <c r="I264" s="218"/>
      <c r="J264" s="219">
        <f>ROUND(I264*H264,2)</f>
        <v>0</v>
      </c>
      <c r="K264" s="215" t="s">
        <v>326</v>
      </c>
      <c r="L264" s="45"/>
      <c r="M264" s="220" t="s">
        <v>19</v>
      </c>
      <c r="N264" s="221" t="s">
        <v>46</v>
      </c>
      <c r="O264" s="85"/>
      <c r="P264" s="222">
        <f>O264*H264</f>
        <v>0</v>
      </c>
      <c r="Q264" s="222">
        <v>0</v>
      </c>
      <c r="R264" s="222">
        <f>Q264*H264</f>
        <v>0</v>
      </c>
      <c r="S264" s="222">
        <v>0</v>
      </c>
      <c r="T264" s="223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4" t="s">
        <v>134</v>
      </c>
      <c r="AT264" s="224" t="s">
        <v>130</v>
      </c>
      <c r="AU264" s="224" t="s">
        <v>84</v>
      </c>
      <c r="AY264" s="18" t="s">
        <v>128</v>
      </c>
      <c r="BE264" s="225">
        <f>IF(N264="základní",J264,0)</f>
        <v>0</v>
      </c>
      <c r="BF264" s="225">
        <f>IF(N264="snížená",J264,0)</f>
        <v>0</v>
      </c>
      <c r="BG264" s="225">
        <f>IF(N264="zákl. přenesená",J264,0)</f>
        <v>0</v>
      </c>
      <c r="BH264" s="225">
        <f>IF(N264="sníž. přenesená",J264,0)</f>
        <v>0</v>
      </c>
      <c r="BI264" s="225">
        <f>IF(N264="nulová",J264,0)</f>
        <v>0</v>
      </c>
      <c r="BJ264" s="18" t="s">
        <v>82</v>
      </c>
      <c r="BK264" s="225">
        <f>ROUND(I264*H264,2)</f>
        <v>0</v>
      </c>
      <c r="BL264" s="18" t="s">
        <v>134</v>
      </c>
      <c r="BM264" s="224" t="s">
        <v>551</v>
      </c>
    </row>
    <row r="265" s="2" customFormat="1">
      <c r="A265" s="39"/>
      <c r="B265" s="40"/>
      <c r="C265" s="41"/>
      <c r="D265" s="226" t="s">
        <v>136</v>
      </c>
      <c r="E265" s="41"/>
      <c r="F265" s="227" t="s">
        <v>552</v>
      </c>
      <c r="G265" s="41"/>
      <c r="H265" s="41"/>
      <c r="I265" s="228"/>
      <c r="J265" s="41"/>
      <c r="K265" s="41"/>
      <c r="L265" s="45"/>
      <c r="M265" s="229"/>
      <c r="N265" s="230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136</v>
      </c>
      <c r="AU265" s="18" t="s">
        <v>84</v>
      </c>
    </row>
    <row r="266" s="2" customFormat="1">
      <c r="A266" s="39"/>
      <c r="B266" s="40"/>
      <c r="C266" s="41"/>
      <c r="D266" s="281" t="s">
        <v>329</v>
      </c>
      <c r="E266" s="41"/>
      <c r="F266" s="282" t="s">
        <v>553</v>
      </c>
      <c r="G266" s="41"/>
      <c r="H266" s="41"/>
      <c r="I266" s="228"/>
      <c r="J266" s="41"/>
      <c r="K266" s="41"/>
      <c r="L266" s="45"/>
      <c r="M266" s="229"/>
      <c r="N266" s="230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329</v>
      </c>
      <c r="AU266" s="18" t="s">
        <v>84</v>
      </c>
    </row>
    <row r="267" s="2" customFormat="1" ht="24.15" customHeight="1">
      <c r="A267" s="39"/>
      <c r="B267" s="40"/>
      <c r="C267" s="243" t="s">
        <v>554</v>
      </c>
      <c r="D267" s="243" t="s">
        <v>159</v>
      </c>
      <c r="E267" s="244" t="s">
        <v>555</v>
      </c>
      <c r="F267" s="245" t="s">
        <v>556</v>
      </c>
      <c r="G267" s="246" t="s">
        <v>557</v>
      </c>
      <c r="H267" s="247">
        <v>2</v>
      </c>
      <c r="I267" s="248"/>
      <c r="J267" s="249">
        <f>ROUND(I267*H267,2)</f>
        <v>0</v>
      </c>
      <c r="K267" s="245" t="s">
        <v>19</v>
      </c>
      <c r="L267" s="250"/>
      <c r="M267" s="251" t="s">
        <v>19</v>
      </c>
      <c r="N267" s="252" t="s">
        <v>46</v>
      </c>
      <c r="O267" s="85"/>
      <c r="P267" s="222">
        <f>O267*H267</f>
        <v>0</v>
      </c>
      <c r="Q267" s="222">
        <v>0</v>
      </c>
      <c r="R267" s="222">
        <f>Q267*H267</f>
        <v>0</v>
      </c>
      <c r="S267" s="222">
        <v>0</v>
      </c>
      <c r="T267" s="223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24" t="s">
        <v>163</v>
      </c>
      <c r="AT267" s="224" t="s">
        <v>159</v>
      </c>
      <c r="AU267" s="224" t="s">
        <v>84</v>
      </c>
      <c r="AY267" s="18" t="s">
        <v>128</v>
      </c>
      <c r="BE267" s="225">
        <f>IF(N267="základní",J267,0)</f>
        <v>0</v>
      </c>
      <c r="BF267" s="225">
        <f>IF(N267="snížená",J267,0)</f>
        <v>0</v>
      </c>
      <c r="BG267" s="225">
        <f>IF(N267="zákl. přenesená",J267,0)</f>
        <v>0</v>
      </c>
      <c r="BH267" s="225">
        <f>IF(N267="sníž. přenesená",J267,0)</f>
        <v>0</v>
      </c>
      <c r="BI267" s="225">
        <f>IF(N267="nulová",J267,0)</f>
        <v>0</v>
      </c>
      <c r="BJ267" s="18" t="s">
        <v>82</v>
      </c>
      <c r="BK267" s="225">
        <f>ROUND(I267*H267,2)</f>
        <v>0</v>
      </c>
      <c r="BL267" s="18" t="s">
        <v>134</v>
      </c>
      <c r="BM267" s="224" t="s">
        <v>558</v>
      </c>
    </row>
    <row r="268" s="2" customFormat="1">
      <c r="A268" s="39"/>
      <c r="B268" s="40"/>
      <c r="C268" s="41"/>
      <c r="D268" s="226" t="s">
        <v>136</v>
      </c>
      <c r="E268" s="41"/>
      <c r="F268" s="227" t="s">
        <v>556</v>
      </c>
      <c r="G268" s="41"/>
      <c r="H268" s="41"/>
      <c r="I268" s="228"/>
      <c r="J268" s="41"/>
      <c r="K268" s="41"/>
      <c r="L268" s="45"/>
      <c r="M268" s="229"/>
      <c r="N268" s="230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136</v>
      </c>
      <c r="AU268" s="18" t="s">
        <v>84</v>
      </c>
    </row>
    <row r="269" s="2" customFormat="1" ht="24.15" customHeight="1">
      <c r="A269" s="39"/>
      <c r="B269" s="40"/>
      <c r="C269" s="243" t="s">
        <v>559</v>
      </c>
      <c r="D269" s="243" t="s">
        <v>159</v>
      </c>
      <c r="E269" s="244" t="s">
        <v>560</v>
      </c>
      <c r="F269" s="245" t="s">
        <v>561</v>
      </c>
      <c r="G269" s="246" t="s">
        <v>557</v>
      </c>
      <c r="H269" s="247">
        <v>2</v>
      </c>
      <c r="I269" s="248"/>
      <c r="J269" s="249">
        <f>ROUND(I269*H269,2)</f>
        <v>0</v>
      </c>
      <c r="K269" s="245" t="s">
        <v>19</v>
      </c>
      <c r="L269" s="250"/>
      <c r="M269" s="251" t="s">
        <v>19</v>
      </c>
      <c r="N269" s="252" t="s">
        <v>46</v>
      </c>
      <c r="O269" s="85"/>
      <c r="P269" s="222">
        <f>O269*H269</f>
        <v>0</v>
      </c>
      <c r="Q269" s="222">
        <v>0</v>
      </c>
      <c r="R269" s="222">
        <f>Q269*H269</f>
        <v>0</v>
      </c>
      <c r="S269" s="222">
        <v>0</v>
      </c>
      <c r="T269" s="223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24" t="s">
        <v>163</v>
      </c>
      <c r="AT269" s="224" t="s">
        <v>159</v>
      </c>
      <c r="AU269" s="224" t="s">
        <v>84</v>
      </c>
      <c r="AY269" s="18" t="s">
        <v>128</v>
      </c>
      <c r="BE269" s="225">
        <f>IF(N269="základní",J269,0)</f>
        <v>0</v>
      </c>
      <c r="BF269" s="225">
        <f>IF(N269="snížená",J269,0)</f>
        <v>0</v>
      </c>
      <c r="BG269" s="225">
        <f>IF(N269="zákl. přenesená",J269,0)</f>
        <v>0</v>
      </c>
      <c r="BH269" s="225">
        <f>IF(N269="sníž. přenesená",J269,0)</f>
        <v>0</v>
      </c>
      <c r="BI269" s="225">
        <f>IF(N269="nulová",J269,0)</f>
        <v>0</v>
      </c>
      <c r="BJ269" s="18" t="s">
        <v>82</v>
      </c>
      <c r="BK269" s="225">
        <f>ROUND(I269*H269,2)</f>
        <v>0</v>
      </c>
      <c r="BL269" s="18" t="s">
        <v>134</v>
      </c>
      <c r="BM269" s="224" t="s">
        <v>562</v>
      </c>
    </row>
    <row r="270" s="2" customFormat="1">
      <c r="A270" s="39"/>
      <c r="B270" s="40"/>
      <c r="C270" s="41"/>
      <c r="D270" s="226" t="s">
        <v>136</v>
      </c>
      <c r="E270" s="41"/>
      <c r="F270" s="227" t="s">
        <v>561</v>
      </c>
      <c r="G270" s="41"/>
      <c r="H270" s="41"/>
      <c r="I270" s="228"/>
      <c r="J270" s="41"/>
      <c r="K270" s="41"/>
      <c r="L270" s="45"/>
      <c r="M270" s="229"/>
      <c r="N270" s="230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136</v>
      </c>
      <c r="AU270" s="18" t="s">
        <v>84</v>
      </c>
    </row>
    <row r="271" s="2" customFormat="1" ht="16.5" customHeight="1">
      <c r="A271" s="39"/>
      <c r="B271" s="40"/>
      <c r="C271" s="213" t="s">
        <v>563</v>
      </c>
      <c r="D271" s="213" t="s">
        <v>130</v>
      </c>
      <c r="E271" s="214" t="s">
        <v>564</v>
      </c>
      <c r="F271" s="215" t="s">
        <v>565</v>
      </c>
      <c r="G271" s="216" t="s">
        <v>202</v>
      </c>
      <c r="H271" s="217">
        <v>1</v>
      </c>
      <c r="I271" s="218"/>
      <c r="J271" s="219">
        <f>ROUND(I271*H271,2)</f>
        <v>0</v>
      </c>
      <c r="K271" s="215" t="s">
        <v>326</v>
      </c>
      <c r="L271" s="45"/>
      <c r="M271" s="220" t="s">
        <v>19</v>
      </c>
      <c r="N271" s="221" t="s">
        <v>46</v>
      </c>
      <c r="O271" s="85"/>
      <c r="P271" s="222">
        <f>O271*H271</f>
        <v>0</v>
      </c>
      <c r="Q271" s="222">
        <v>0</v>
      </c>
      <c r="R271" s="222">
        <f>Q271*H271</f>
        <v>0</v>
      </c>
      <c r="S271" s="222">
        <v>0</v>
      </c>
      <c r="T271" s="223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24" t="s">
        <v>134</v>
      </c>
      <c r="AT271" s="224" t="s">
        <v>130</v>
      </c>
      <c r="AU271" s="224" t="s">
        <v>84</v>
      </c>
      <c r="AY271" s="18" t="s">
        <v>128</v>
      </c>
      <c r="BE271" s="225">
        <f>IF(N271="základní",J271,0)</f>
        <v>0</v>
      </c>
      <c r="BF271" s="225">
        <f>IF(N271="snížená",J271,0)</f>
        <v>0</v>
      </c>
      <c r="BG271" s="225">
        <f>IF(N271="zákl. přenesená",J271,0)</f>
        <v>0</v>
      </c>
      <c r="BH271" s="225">
        <f>IF(N271="sníž. přenesená",J271,0)</f>
        <v>0</v>
      </c>
      <c r="BI271" s="225">
        <f>IF(N271="nulová",J271,0)</f>
        <v>0</v>
      </c>
      <c r="BJ271" s="18" t="s">
        <v>82</v>
      </c>
      <c r="BK271" s="225">
        <f>ROUND(I271*H271,2)</f>
        <v>0</v>
      </c>
      <c r="BL271" s="18" t="s">
        <v>134</v>
      </c>
      <c r="BM271" s="224" t="s">
        <v>566</v>
      </c>
    </row>
    <row r="272" s="2" customFormat="1">
      <c r="A272" s="39"/>
      <c r="B272" s="40"/>
      <c r="C272" s="41"/>
      <c r="D272" s="226" t="s">
        <v>136</v>
      </c>
      <c r="E272" s="41"/>
      <c r="F272" s="227" t="s">
        <v>567</v>
      </c>
      <c r="G272" s="41"/>
      <c r="H272" s="41"/>
      <c r="I272" s="228"/>
      <c r="J272" s="41"/>
      <c r="K272" s="41"/>
      <c r="L272" s="45"/>
      <c r="M272" s="229"/>
      <c r="N272" s="230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136</v>
      </c>
      <c r="AU272" s="18" t="s">
        <v>84</v>
      </c>
    </row>
    <row r="273" s="2" customFormat="1">
      <c r="A273" s="39"/>
      <c r="B273" s="40"/>
      <c r="C273" s="41"/>
      <c r="D273" s="281" t="s">
        <v>329</v>
      </c>
      <c r="E273" s="41"/>
      <c r="F273" s="282" t="s">
        <v>568</v>
      </c>
      <c r="G273" s="41"/>
      <c r="H273" s="41"/>
      <c r="I273" s="228"/>
      <c r="J273" s="41"/>
      <c r="K273" s="41"/>
      <c r="L273" s="45"/>
      <c r="M273" s="229"/>
      <c r="N273" s="230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329</v>
      </c>
      <c r="AU273" s="18" t="s">
        <v>84</v>
      </c>
    </row>
    <row r="274" s="2" customFormat="1" ht="16.5" customHeight="1">
      <c r="A274" s="39"/>
      <c r="B274" s="40"/>
      <c r="C274" s="213" t="s">
        <v>569</v>
      </c>
      <c r="D274" s="213" t="s">
        <v>130</v>
      </c>
      <c r="E274" s="214" t="s">
        <v>570</v>
      </c>
      <c r="F274" s="215" t="s">
        <v>571</v>
      </c>
      <c r="G274" s="216" t="s">
        <v>202</v>
      </c>
      <c r="H274" s="217">
        <v>1</v>
      </c>
      <c r="I274" s="218"/>
      <c r="J274" s="219">
        <f>ROUND(I274*H274,2)</f>
        <v>0</v>
      </c>
      <c r="K274" s="215" t="s">
        <v>19</v>
      </c>
      <c r="L274" s="45"/>
      <c r="M274" s="220" t="s">
        <v>19</v>
      </c>
      <c r="N274" s="221" t="s">
        <v>46</v>
      </c>
      <c r="O274" s="85"/>
      <c r="P274" s="222">
        <f>O274*H274</f>
        <v>0</v>
      </c>
      <c r="Q274" s="222">
        <v>0</v>
      </c>
      <c r="R274" s="222">
        <f>Q274*H274</f>
        <v>0</v>
      </c>
      <c r="S274" s="222">
        <v>0</v>
      </c>
      <c r="T274" s="223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24" t="s">
        <v>134</v>
      </c>
      <c r="AT274" s="224" t="s">
        <v>130</v>
      </c>
      <c r="AU274" s="224" t="s">
        <v>84</v>
      </c>
      <c r="AY274" s="18" t="s">
        <v>128</v>
      </c>
      <c r="BE274" s="225">
        <f>IF(N274="základní",J274,0)</f>
        <v>0</v>
      </c>
      <c r="BF274" s="225">
        <f>IF(N274="snížená",J274,0)</f>
        <v>0</v>
      </c>
      <c r="BG274" s="225">
        <f>IF(N274="zákl. přenesená",J274,0)</f>
        <v>0</v>
      </c>
      <c r="BH274" s="225">
        <f>IF(N274="sníž. přenesená",J274,0)</f>
        <v>0</v>
      </c>
      <c r="BI274" s="225">
        <f>IF(N274="nulová",J274,0)</f>
        <v>0</v>
      </c>
      <c r="BJ274" s="18" t="s">
        <v>82</v>
      </c>
      <c r="BK274" s="225">
        <f>ROUND(I274*H274,2)</f>
        <v>0</v>
      </c>
      <c r="BL274" s="18" t="s">
        <v>134</v>
      </c>
      <c r="BM274" s="224" t="s">
        <v>572</v>
      </c>
    </row>
    <row r="275" s="2" customFormat="1">
      <c r="A275" s="39"/>
      <c r="B275" s="40"/>
      <c r="C275" s="41"/>
      <c r="D275" s="226" t="s">
        <v>136</v>
      </c>
      <c r="E275" s="41"/>
      <c r="F275" s="227" t="s">
        <v>571</v>
      </c>
      <c r="G275" s="41"/>
      <c r="H275" s="41"/>
      <c r="I275" s="228"/>
      <c r="J275" s="41"/>
      <c r="K275" s="41"/>
      <c r="L275" s="45"/>
      <c r="M275" s="229"/>
      <c r="N275" s="230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136</v>
      </c>
      <c r="AU275" s="18" t="s">
        <v>84</v>
      </c>
    </row>
    <row r="276" s="2" customFormat="1" ht="16.5" customHeight="1">
      <c r="A276" s="39"/>
      <c r="B276" s="40"/>
      <c r="C276" s="213" t="s">
        <v>573</v>
      </c>
      <c r="D276" s="213" t="s">
        <v>130</v>
      </c>
      <c r="E276" s="214" t="s">
        <v>574</v>
      </c>
      <c r="F276" s="215" t="s">
        <v>575</v>
      </c>
      <c r="G276" s="216" t="s">
        <v>155</v>
      </c>
      <c r="H276" s="217">
        <v>14.914999999999999</v>
      </c>
      <c r="I276" s="218"/>
      <c r="J276" s="219">
        <f>ROUND(I276*H276,2)</f>
        <v>0</v>
      </c>
      <c r="K276" s="215" t="s">
        <v>326</v>
      </c>
      <c r="L276" s="45"/>
      <c r="M276" s="220" t="s">
        <v>19</v>
      </c>
      <c r="N276" s="221" t="s">
        <v>46</v>
      </c>
      <c r="O276" s="85"/>
      <c r="P276" s="222">
        <f>O276*H276</f>
        <v>0</v>
      </c>
      <c r="Q276" s="222">
        <v>0.0013213999999999999</v>
      </c>
      <c r="R276" s="222">
        <f>Q276*H276</f>
        <v>0.019708680999999999</v>
      </c>
      <c r="S276" s="222">
        <v>0</v>
      </c>
      <c r="T276" s="223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24" t="s">
        <v>134</v>
      </c>
      <c r="AT276" s="224" t="s">
        <v>130</v>
      </c>
      <c r="AU276" s="224" t="s">
        <v>84</v>
      </c>
      <c r="AY276" s="18" t="s">
        <v>128</v>
      </c>
      <c r="BE276" s="225">
        <f>IF(N276="základní",J276,0)</f>
        <v>0</v>
      </c>
      <c r="BF276" s="225">
        <f>IF(N276="snížená",J276,0)</f>
        <v>0</v>
      </c>
      <c r="BG276" s="225">
        <f>IF(N276="zákl. přenesená",J276,0)</f>
        <v>0</v>
      </c>
      <c r="BH276" s="225">
        <f>IF(N276="sníž. přenesená",J276,0)</f>
        <v>0</v>
      </c>
      <c r="BI276" s="225">
        <f>IF(N276="nulová",J276,0)</f>
        <v>0</v>
      </c>
      <c r="BJ276" s="18" t="s">
        <v>82</v>
      </c>
      <c r="BK276" s="225">
        <f>ROUND(I276*H276,2)</f>
        <v>0</v>
      </c>
      <c r="BL276" s="18" t="s">
        <v>134</v>
      </c>
      <c r="BM276" s="224" t="s">
        <v>576</v>
      </c>
    </row>
    <row r="277" s="2" customFormat="1">
      <c r="A277" s="39"/>
      <c r="B277" s="40"/>
      <c r="C277" s="41"/>
      <c r="D277" s="226" t="s">
        <v>136</v>
      </c>
      <c r="E277" s="41"/>
      <c r="F277" s="227" t="s">
        <v>577</v>
      </c>
      <c r="G277" s="41"/>
      <c r="H277" s="41"/>
      <c r="I277" s="228"/>
      <c r="J277" s="41"/>
      <c r="K277" s="41"/>
      <c r="L277" s="45"/>
      <c r="M277" s="229"/>
      <c r="N277" s="230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136</v>
      </c>
      <c r="AU277" s="18" t="s">
        <v>84</v>
      </c>
    </row>
    <row r="278" s="2" customFormat="1">
      <c r="A278" s="39"/>
      <c r="B278" s="40"/>
      <c r="C278" s="41"/>
      <c r="D278" s="281" t="s">
        <v>329</v>
      </c>
      <c r="E278" s="41"/>
      <c r="F278" s="282" t="s">
        <v>578</v>
      </c>
      <c r="G278" s="41"/>
      <c r="H278" s="41"/>
      <c r="I278" s="228"/>
      <c r="J278" s="41"/>
      <c r="K278" s="41"/>
      <c r="L278" s="45"/>
      <c r="M278" s="229"/>
      <c r="N278" s="230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329</v>
      </c>
      <c r="AU278" s="18" t="s">
        <v>84</v>
      </c>
    </row>
    <row r="279" s="14" customFormat="1">
      <c r="A279" s="14"/>
      <c r="B279" s="253"/>
      <c r="C279" s="254"/>
      <c r="D279" s="226" t="s">
        <v>151</v>
      </c>
      <c r="E279" s="255" t="s">
        <v>19</v>
      </c>
      <c r="F279" s="256" t="s">
        <v>579</v>
      </c>
      <c r="G279" s="254"/>
      <c r="H279" s="255" t="s">
        <v>19</v>
      </c>
      <c r="I279" s="257"/>
      <c r="J279" s="254"/>
      <c r="K279" s="254"/>
      <c r="L279" s="258"/>
      <c r="M279" s="259"/>
      <c r="N279" s="260"/>
      <c r="O279" s="260"/>
      <c r="P279" s="260"/>
      <c r="Q279" s="260"/>
      <c r="R279" s="260"/>
      <c r="S279" s="260"/>
      <c r="T279" s="261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2" t="s">
        <v>151</v>
      </c>
      <c r="AU279" s="262" t="s">
        <v>84</v>
      </c>
      <c r="AV279" s="14" t="s">
        <v>82</v>
      </c>
      <c r="AW279" s="14" t="s">
        <v>37</v>
      </c>
      <c r="AX279" s="14" t="s">
        <v>75</v>
      </c>
      <c r="AY279" s="262" t="s">
        <v>128</v>
      </c>
    </row>
    <row r="280" s="14" customFormat="1">
      <c r="A280" s="14"/>
      <c r="B280" s="253"/>
      <c r="C280" s="254"/>
      <c r="D280" s="226" t="s">
        <v>151</v>
      </c>
      <c r="E280" s="255" t="s">
        <v>19</v>
      </c>
      <c r="F280" s="256" t="s">
        <v>580</v>
      </c>
      <c r="G280" s="254"/>
      <c r="H280" s="255" t="s">
        <v>19</v>
      </c>
      <c r="I280" s="257"/>
      <c r="J280" s="254"/>
      <c r="K280" s="254"/>
      <c r="L280" s="258"/>
      <c r="M280" s="259"/>
      <c r="N280" s="260"/>
      <c r="O280" s="260"/>
      <c r="P280" s="260"/>
      <c r="Q280" s="260"/>
      <c r="R280" s="260"/>
      <c r="S280" s="260"/>
      <c r="T280" s="261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2" t="s">
        <v>151</v>
      </c>
      <c r="AU280" s="262" t="s">
        <v>84</v>
      </c>
      <c r="AV280" s="14" t="s">
        <v>82</v>
      </c>
      <c r="AW280" s="14" t="s">
        <v>37</v>
      </c>
      <c r="AX280" s="14" t="s">
        <v>75</v>
      </c>
      <c r="AY280" s="262" t="s">
        <v>128</v>
      </c>
    </row>
    <row r="281" s="13" customFormat="1">
      <c r="A281" s="13"/>
      <c r="B281" s="232"/>
      <c r="C281" s="233"/>
      <c r="D281" s="226" t="s">
        <v>151</v>
      </c>
      <c r="E281" s="234" t="s">
        <v>19</v>
      </c>
      <c r="F281" s="235" t="s">
        <v>581</v>
      </c>
      <c r="G281" s="233"/>
      <c r="H281" s="236">
        <v>13.025</v>
      </c>
      <c r="I281" s="237"/>
      <c r="J281" s="233"/>
      <c r="K281" s="233"/>
      <c r="L281" s="238"/>
      <c r="M281" s="239"/>
      <c r="N281" s="240"/>
      <c r="O281" s="240"/>
      <c r="P281" s="240"/>
      <c r="Q281" s="240"/>
      <c r="R281" s="240"/>
      <c r="S281" s="240"/>
      <c r="T281" s="24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2" t="s">
        <v>151</v>
      </c>
      <c r="AU281" s="242" t="s">
        <v>84</v>
      </c>
      <c r="AV281" s="13" t="s">
        <v>84</v>
      </c>
      <c r="AW281" s="13" t="s">
        <v>37</v>
      </c>
      <c r="AX281" s="13" t="s">
        <v>75</v>
      </c>
      <c r="AY281" s="242" t="s">
        <v>128</v>
      </c>
    </row>
    <row r="282" s="14" customFormat="1">
      <c r="A282" s="14"/>
      <c r="B282" s="253"/>
      <c r="C282" s="254"/>
      <c r="D282" s="226" t="s">
        <v>151</v>
      </c>
      <c r="E282" s="255" t="s">
        <v>19</v>
      </c>
      <c r="F282" s="256" t="s">
        <v>582</v>
      </c>
      <c r="G282" s="254"/>
      <c r="H282" s="255" t="s">
        <v>19</v>
      </c>
      <c r="I282" s="257"/>
      <c r="J282" s="254"/>
      <c r="K282" s="254"/>
      <c r="L282" s="258"/>
      <c r="M282" s="259"/>
      <c r="N282" s="260"/>
      <c r="O282" s="260"/>
      <c r="P282" s="260"/>
      <c r="Q282" s="260"/>
      <c r="R282" s="260"/>
      <c r="S282" s="260"/>
      <c r="T282" s="26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2" t="s">
        <v>151</v>
      </c>
      <c r="AU282" s="262" t="s">
        <v>84</v>
      </c>
      <c r="AV282" s="14" t="s">
        <v>82</v>
      </c>
      <c r="AW282" s="14" t="s">
        <v>37</v>
      </c>
      <c r="AX282" s="14" t="s">
        <v>75</v>
      </c>
      <c r="AY282" s="262" t="s">
        <v>128</v>
      </c>
    </row>
    <row r="283" s="13" customFormat="1">
      <c r="A283" s="13"/>
      <c r="B283" s="232"/>
      <c r="C283" s="233"/>
      <c r="D283" s="226" t="s">
        <v>151</v>
      </c>
      <c r="E283" s="234" t="s">
        <v>19</v>
      </c>
      <c r="F283" s="235" t="s">
        <v>583</v>
      </c>
      <c r="G283" s="233"/>
      <c r="H283" s="236">
        <v>1.8899999999999999</v>
      </c>
      <c r="I283" s="237"/>
      <c r="J283" s="233"/>
      <c r="K283" s="233"/>
      <c r="L283" s="238"/>
      <c r="M283" s="239"/>
      <c r="N283" s="240"/>
      <c r="O283" s="240"/>
      <c r="P283" s="240"/>
      <c r="Q283" s="240"/>
      <c r="R283" s="240"/>
      <c r="S283" s="240"/>
      <c r="T283" s="24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2" t="s">
        <v>151</v>
      </c>
      <c r="AU283" s="242" t="s">
        <v>84</v>
      </c>
      <c r="AV283" s="13" t="s">
        <v>84</v>
      </c>
      <c r="AW283" s="13" t="s">
        <v>37</v>
      </c>
      <c r="AX283" s="13" t="s">
        <v>75</v>
      </c>
      <c r="AY283" s="242" t="s">
        <v>128</v>
      </c>
    </row>
    <row r="284" s="15" customFormat="1">
      <c r="A284" s="15"/>
      <c r="B284" s="263"/>
      <c r="C284" s="264"/>
      <c r="D284" s="226" t="s">
        <v>151</v>
      </c>
      <c r="E284" s="265" t="s">
        <v>19</v>
      </c>
      <c r="F284" s="266" t="s">
        <v>291</v>
      </c>
      <c r="G284" s="264"/>
      <c r="H284" s="267">
        <v>14.915000000000001</v>
      </c>
      <c r="I284" s="268"/>
      <c r="J284" s="264"/>
      <c r="K284" s="264"/>
      <c r="L284" s="269"/>
      <c r="M284" s="270"/>
      <c r="N284" s="271"/>
      <c r="O284" s="271"/>
      <c r="P284" s="271"/>
      <c r="Q284" s="271"/>
      <c r="R284" s="271"/>
      <c r="S284" s="271"/>
      <c r="T284" s="272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73" t="s">
        <v>151</v>
      </c>
      <c r="AU284" s="273" t="s">
        <v>84</v>
      </c>
      <c r="AV284" s="15" t="s">
        <v>134</v>
      </c>
      <c r="AW284" s="15" t="s">
        <v>37</v>
      </c>
      <c r="AX284" s="15" t="s">
        <v>82</v>
      </c>
      <c r="AY284" s="273" t="s">
        <v>128</v>
      </c>
    </row>
    <row r="285" s="2" customFormat="1" ht="21.75" customHeight="1">
      <c r="A285" s="39"/>
      <c r="B285" s="40"/>
      <c r="C285" s="213" t="s">
        <v>584</v>
      </c>
      <c r="D285" s="213" t="s">
        <v>130</v>
      </c>
      <c r="E285" s="214" t="s">
        <v>585</v>
      </c>
      <c r="F285" s="215" t="s">
        <v>586</v>
      </c>
      <c r="G285" s="216" t="s">
        <v>155</v>
      </c>
      <c r="H285" s="217">
        <v>14.914999999999999</v>
      </c>
      <c r="I285" s="218"/>
      <c r="J285" s="219">
        <f>ROUND(I285*H285,2)</f>
        <v>0</v>
      </c>
      <c r="K285" s="215" t="s">
        <v>326</v>
      </c>
      <c r="L285" s="45"/>
      <c r="M285" s="220" t="s">
        <v>19</v>
      </c>
      <c r="N285" s="221" t="s">
        <v>46</v>
      </c>
      <c r="O285" s="85"/>
      <c r="P285" s="222">
        <f>O285*H285</f>
        <v>0</v>
      </c>
      <c r="Q285" s="222">
        <v>3.6000000000000001E-05</v>
      </c>
      <c r="R285" s="222">
        <f>Q285*H285</f>
        <v>0.00053693999999999997</v>
      </c>
      <c r="S285" s="222">
        <v>0</v>
      </c>
      <c r="T285" s="223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4" t="s">
        <v>134</v>
      </c>
      <c r="AT285" s="224" t="s">
        <v>130</v>
      </c>
      <c r="AU285" s="224" t="s">
        <v>84</v>
      </c>
      <c r="AY285" s="18" t="s">
        <v>128</v>
      </c>
      <c r="BE285" s="225">
        <f>IF(N285="základní",J285,0)</f>
        <v>0</v>
      </c>
      <c r="BF285" s="225">
        <f>IF(N285="snížená",J285,0)</f>
        <v>0</v>
      </c>
      <c r="BG285" s="225">
        <f>IF(N285="zákl. přenesená",J285,0)</f>
        <v>0</v>
      </c>
      <c r="BH285" s="225">
        <f>IF(N285="sníž. přenesená",J285,0)</f>
        <v>0</v>
      </c>
      <c r="BI285" s="225">
        <f>IF(N285="nulová",J285,0)</f>
        <v>0</v>
      </c>
      <c r="BJ285" s="18" t="s">
        <v>82</v>
      </c>
      <c r="BK285" s="225">
        <f>ROUND(I285*H285,2)</f>
        <v>0</v>
      </c>
      <c r="BL285" s="18" t="s">
        <v>134</v>
      </c>
      <c r="BM285" s="224" t="s">
        <v>587</v>
      </c>
    </row>
    <row r="286" s="2" customFormat="1">
      <c r="A286" s="39"/>
      <c r="B286" s="40"/>
      <c r="C286" s="41"/>
      <c r="D286" s="226" t="s">
        <v>136</v>
      </c>
      <c r="E286" s="41"/>
      <c r="F286" s="227" t="s">
        <v>588</v>
      </c>
      <c r="G286" s="41"/>
      <c r="H286" s="41"/>
      <c r="I286" s="228"/>
      <c r="J286" s="41"/>
      <c r="K286" s="41"/>
      <c r="L286" s="45"/>
      <c r="M286" s="229"/>
      <c r="N286" s="230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136</v>
      </c>
      <c r="AU286" s="18" t="s">
        <v>84</v>
      </c>
    </row>
    <row r="287" s="2" customFormat="1">
      <c r="A287" s="39"/>
      <c r="B287" s="40"/>
      <c r="C287" s="41"/>
      <c r="D287" s="281" t="s">
        <v>329</v>
      </c>
      <c r="E287" s="41"/>
      <c r="F287" s="282" t="s">
        <v>589</v>
      </c>
      <c r="G287" s="41"/>
      <c r="H287" s="41"/>
      <c r="I287" s="228"/>
      <c r="J287" s="41"/>
      <c r="K287" s="41"/>
      <c r="L287" s="45"/>
      <c r="M287" s="229"/>
      <c r="N287" s="230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329</v>
      </c>
      <c r="AU287" s="18" t="s">
        <v>84</v>
      </c>
    </row>
    <row r="288" s="2" customFormat="1" ht="16.5" customHeight="1">
      <c r="A288" s="39"/>
      <c r="B288" s="40"/>
      <c r="C288" s="213" t="s">
        <v>590</v>
      </c>
      <c r="D288" s="213" t="s">
        <v>130</v>
      </c>
      <c r="E288" s="214" t="s">
        <v>591</v>
      </c>
      <c r="F288" s="215" t="s">
        <v>592</v>
      </c>
      <c r="G288" s="216" t="s">
        <v>162</v>
      </c>
      <c r="H288" s="217">
        <v>0.27500000000000002</v>
      </c>
      <c r="I288" s="218"/>
      <c r="J288" s="219">
        <f>ROUND(I288*H288,2)</f>
        <v>0</v>
      </c>
      <c r="K288" s="215" t="s">
        <v>326</v>
      </c>
      <c r="L288" s="45"/>
      <c r="M288" s="220" t="s">
        <v>19</v>
      </c>
      <c r="N288" s="221" t="s">
        <v>46</v>
      </c>
      <c r="O288" s="85"/>
      <c r="P288" s="222">
        <f>O288*H288</f>
        <v>0</v>
      </c>
      <c r="Q288" s="222">
        <v>1.0765279999999999</v>
      </c>
      <c r="R288" s="222">
        <f>Q288*H288</f>
        <v>0.29604520000000001</v>
      </c>
      <c r="S288" s="222">
        <v>0</v>
      </c>
      <c r="T288" s="223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4" t="s">
        <v>134</v>
      </c>
      <c r="AT288" s="224" t="s">
        <v>130</v>
      </c>
      <c r="AU288" s="224" t="s">
        <v>84</v>
      </c>
      <c r="AY288" s="18" t="s">
        <v>128</v>
      </c>
      <c r="BE288" s="225">
        <f>IF(N288="základní",J288,0)</f>
        <v>0</v>
      </c>
      <c r="BF288" s="225">
        <f>IF(N288="snížená",J288,0)</f>
        <v>0</v>
      </c>
      <c r="BG288" s="225">
        <f>IF(N288="zákl. přenesená",J288,0)</f>
        <v>0</v>
      </c>
      <c r="BH288" s="225">
        <f>IF(N288="sníž. přenesená",J288,0)</f>
        <v>0</v>
      </c>
      <c r="BI288" s="225">
        <f>IF(N288="nulová",J288,0)</f>
        <v>0</v>
      </c>
      <c r="BJ288" s="18" t="s">
        <v>82</v>
      </c>
      <c r="BK288" s="225">
        <f>ROUND(I288*H288,2)</f>
        <v>0</v>
      </c>
      <c r="BL288" s="18" t="s">
        <v>134</v>
      </c>
      <c r="BM288" s="224" t="s">
        <v>593</v>
      </c>
    </row>
    <row r="289" s="2" customFormat="1">
      <c r="A289" s="39"/>
      <c r="B289" s="40"/>
      <c r="C289" s="41"/>
      <c r="D289" s="226" t="s">
        <v>136</v>
      </c>
      <c r="E289" s="41"/>
      <c r="F289" s="227" t="s">
        <v>594</v>
      </c>
      <c r="G289" s="41"/>
      <c r="H289" s="41"/>
      <c r="I289" s="228"/>
      <c r="J289" s="41"/>
      <c r="K289" s="41"/>
      <c r="L289" s="45"/>
      <c r="M289" s="229"/>
      <c r="N289" s="230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136</v>
      </c>
      <c r="AU289" s="18" t="s">
        <v>84</v>
      </c>
    </row>
    <row r="290" s="2" customFormat="1">
      <c r="A290" s="39"/>
      <c r="B290" s="40"/>
      <c r="C290" s="41"/>
      <c r="D290" s="281" t="s">
        <v>329</v>
      </c>
      <c r="E290" s="41"/>
      <c r="F290" s="282" t="s">
        <v>595</v>
      </c>
      <c r="G290" s="41"/>
      <c r="H290" s="41"/>
      <c r="I290" s="228"/>
      <c r="J290" s="41"/>
      <c r="K290" s="41"/>
      <c r="L290" s="45"/>
      <c r="M290" s="229"/>
      <c r="N290" s="230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329</v>
      </c>
      <c r="AU290" s="18" t="s">
        <v>84</v>
      </c>
    </row>
    <row r="291" s="14" customFormat="1">
      <c r="A291" s="14"/>
      <c r="B291" s="253"/>
      <c r="C291" s="254"/>
      <c r="D291" s="226" t="s">
        <v>151</v>
      </c>
      <c r="E291" s="255" t="s">
        <v>19</v>
      </c>
      <c r="F291" s="256" t="s">
        <v>579</v>
      </c>
      <c r="G291" s="254"/>
      <c r="H291" s="255" t="s">
        <v>19</v>
      </c>
      <c r="I291" s="257"/>
      <c r="J291" s="254"/>
      <c r="K291" s="254"/>
      <c r="L291" s="258"/>
      <c r="M291" s="259"/>
      <c r="N291" s="260"/>
      <c r="O291" s="260"/>
      <c r="P291" s="260"/>
      <c r="Q291" s="260"/>
      <c r="R291" s="260"/>
      <c r="S291" s="260"/>
      <c r="T291" s="261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2" t="s">
        <v>151</v>
      </c>
      <c r="AU291" s="262" t="s">
        <v>84</v>
      </c>
      <c r="AV291" s="14" t="s">
        <v>82</v>
      </c>
      <c r="AW291" s="14" t="s">
        <v>37</v>
      </c>
      <c r="AX291" s="14" t="s">
        <v>75</v>
      </c>
      <c r="AY291" s="262" t="s">
        <v>128</v>
      </c>
    </row>
    <row r="292" s="13" customFormat="1">
      <c r="A292" s="13"/>
      <c r="B292" s="232"/>
      <c r="C292" s="233"/>
      <c r="D292" s="226" t="s">
        <v>151</v>
      </c>
      <c r="E292" s="234" t="s">
        <v>19</v>
      </c>
      <c r="F292" s="235" t="s">
        <v>596</v>
      </c>
      <c r="G292" s="233"/>
      <c r="H292" s="236">
        <v>274.80000000000001</v>
      </c>
      <c r="I292" s="237"/>
      <c r="J292" s="233"/>
      <c r="K292" s="233"/>
      <c r="L292" s="238"/>
      <c r="M292" s="239"/>
      <c r="N292" s="240"/>
      <c r="O292" s="240"/>
      <c r="P292" s="240"/>
      <c r="Q292" s="240"/>
      <c r="R292" s="240"/>
      <c r="S292" s="240"/>
      <c r="T292" s="24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2" t="s">
        <v>151</v>
      </c>
      <c r="AU292" s="242" t="s">
        <v>84</v>
      </c>
      <c r="AV292" s="13" t="s">
        <v>84</v>
      </c>
      <c r="AW292" s="13" t="s">
        <v>37</v>
      </c>
      <c r="AX292" s="13" t="s">
        <v>82</v>
      </c>
      <c r="AY292" s="242" t="s">
        <v>128</v>
      </c>
    </row>
    <row r="293" s="13" customFormat="1">
      <c r="A293" s="13"/>
      <c r="B293" s="232"/>
      <c r="C293" s="233"/>
      <c r="D293" s="226" t="s">
        <v>151</v>
      </c>
      <c r="E293" s="233"/>
      <c r="F293" s="235" t="s">
        <v>597</v>
      </c>
      <c r="G293" s="233"/>
      <c r="H293" s="236">
        <v>0.27500000000000002</v>
      </c>
      <c r="I293" s="237"/>
      <c r="J293" s="233"/>
      <c r="K293" s="233"/>
      <c r="L293" s="238"/>
      <c r="M293" s="239"/>
      <c r="N293" s="240"/>
      <c r="O293" s="240"/>
      <c r="P293" s="240"/>
      <c r="Q293" s="240"/>
      <c r="R293" s="240"/>
      <c r="S293" s="240"/>
      <c r="T293" s="241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2" t="s">
        <v>151</v>
      </c>
      <c r="AU293" s="242" t="s">
        <v>84</v>
      </c>
      <c r="AV293" s="13" t="s">
        <v>84</v>
      </c>
      <c r="AW293" s="13" t="s">
        <v>4</v>
      </c>
      <c r="AX293" s="13" t="s">
        <v>82</v>
      </c>
      <c r="AY293" s="242" t="s">
        <v>128</v>
      </c>
    </row>
    <row r="294" s="12" customFormat="1" ht="22.8" customHeight="1">
      <c r="A294" s="12"/>
      <c r="B294" s="197"/>
      <c r="C294" s="198"/>
      <c r="D294" s="199" t="s">
        <v>74</v>
      </c>
      <c r="E294" s="211" t="s">
        <v>134</v>
      </c>
      <c r="F294" s="211" t="s">
        <v>598</v>
      </c>
      <c r="G294" s="198"/>
      <c r="H294" s="198"/>
      <c r="I294" s="201"/>
      <c r="J294" s="212">
        <f>BK294</f>
        <v>0</v>
      </c>
      <c r="K294" s="198"/>
      <c r="L294" s="203"/>
      <c r="M294" s="204"/>
      <c r="N294" s="205"/>
      <c r="O294" s="205"/>
      <c r="P294" s="206">
        <f>SUM(P295:P327)</f>
        <v>0</v>
      </c>
      <c r="Q294" s="205"/>
      <c r="R294" s="206">
        <f>SUM(R295:R327)</f>
        <v>19.753329291999997</v>
      </c>
      <c r="S294" s="205"/>
      <c r="T294" s="207">
        <f>SUM(T295:T327)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08" t="s">
        <v>82</v>
      </c>
      <c r="AT294" s="209" t="s">
        <v>74</v>
      </c>
      <c r="AU294" s="209" t="s">
        <v>82</v>
      </c>
      <c r="AY294" s="208" t="s">
        <v>128</v>
      </c>
      <c r="BK294" s="210">
        <f>SUM(BK295:BK327)</f>
        <v>0</v>
      </c>
    </row>
    <row r="295" s="2" customFormat="1" ht="16.5" customHeight="1">
      <c r="A295" s="39"/>
      <c r="B295" s="40"/>
      <c r="C295" s="213" t="s">
        <v>599</v>
      </c>
      <c r="D295" s="213" t="s">
        <v>130</v>
      </c>
      <c r="E295" s="214" t="s">
        <v>600</v>
      </c>
      <c r="F295" s="215" t="s">
        <v>601</v>
      </c>
      <c r="G295" s="216" t="s">
        <v>175</v>
      </c>
      <c r="H295" s="217">
        <v>2.0939999999999999</v>
      </c>
      <c r="I295" s="218"/>
      <c r="J295" s="219">
        <f>ROUND(I295*H295,2)</f>
        <v>0</v>
      </c>
      <c r="K295" s="215" t="s">
        <v>326</v>
      </c>
      <c r="L295" s="45"/>
      <c r="M295" s="220" t="s">
        <v>19</v>
      </c>
      <c r="N295" s="221" t="s">
        <v>46</v>
      </c>
      <c r="O295" s="85"/>
      <c r="P295" s="222">
        <f>O295*H295</f>
        <v>0</v>
      </c>
      <c r="Q295" s="222">
        <v>0</v>
      </c>
      <c r="R295" s="222">
        <f>Q295*H295</f>
        <v>0</v>
      </c>
      <c r="S295" s="222">
        <v>0</v>
      </c>
      <c r="T295" s="223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24" t="s">
        <v>134</v>
      </c>
      <c r="AT295" s="224" t="s">
        <v>130</v>
      </c>
      <c r="AU295" s="224" t="s">
        <v>84</v>
      </c>
      <c r="AY295" s="18" t="s">
        <v>128</v>
      </c>
      <c r="BE295" s="225">
        <f>IF(N295="základní",J295,0)</f>
        <v>0</v>
      </c>
      <c r="BF295" s="225">
        <f>IF(N295="snížená",J295,0)</f>
        <v>0</v>
      </c>
      <c r="BG295" s="225">
        <f>IF(N295="zákl. přenesená",J295,0)</f>
        <v>0</v>
      </c>
      <c r="BH295" s="225">
        <f>IF(N295="sníž. přenesená",J295,0)</f>
        <v>0</v>
      </c>
      <c r="BI295" s="225">
        <f>IF(N295="nulová",J295,0)</f>
        <v>0</v>
      </c>
      <c r="BJ295" s="18" t="s">
        <v>82</v>
      </c>
      <c r="BK295" s="225">
        <f>ROUND(I295*H295,2)</f>
        <v>0</v>
      </c>
      <c r="BL295" s="18" t="s">
        <v>134</v>
      </c>
      <c r="BM295" s="224" t="s">
        <v>602</v>
      </c>
    </row>
    <row r="296" s="2" customFormat="1">
      <c r="A296" s="39"/>
      <c r="B296" s="40"/>
      <c r="C296" s="41"/>
      <c r="D296" s="226" t="s">
        <v>136</v>
      </c>
      <c r="E296" s="41"/>
      <c r="F296" s="227" t="s">
        <v>603</v>
      </c>
      <c r="G296" s="41"/>
      <c r="H296" s="41"/>
      <c r="I296" s="228"/>
      <c r="J296" s="41"/>
      <c r="K296" s="41"/>
      <c r="L296" s="45"/>
      <c r="M296" s="229"/>
      <c r="N296" s="230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136</v>
      </c>
      <c r="AU296" s="18" t="s">
        <v>84</v>
      </c>
    </row>
    <row r="297" s="2" customFormat="1">
      <c r="A297" s="39"/>
      <c r="B297" s="40"/>
      <c r="C297" s="41"/>
      <c r="D297" s="281" t="s">
        <v>329</v>
      </c>
      <c r="E297" s="41"/>
      <c r="F297" s="282" t="s">
        <v>604</v>
      </c>
      <c r="G297" s="41"/>
      <c r="H297" s="41"/>
      <c r="I297" s="228"/>
      <c r="J297" s="41"/>
      <c r="K297" s="41"/>
      <c r="L297" s="45"/>
      <c r="M297" s="229"/>
      <c r="N297" s="230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329</v>
      </c>
      <c r="AU297" s="18" t="s">
        <v>84</v>
      </c>
    </row>
    <row r="298" s="14" customFormat="1">
      <c r="A298" s="14"/>
      <c r="B298" s="253"/>
      <c r="C298" s="254"/>
      <c r="D298" s="226" t="s">
        <v>151</v>
      </c>
      <c r="E298" s="255" t="s">
        <v>19</v>
      </c>
      <c r="F298" s="256" t="s">
        <v>579</v>
      </c>
      <c r="G298" s="254"/>
      <c r="H298" s="255" t="s">
        <v>19</v>
      </c>
      <c r="I298" s="257"/>
      <c r="J298" s="254"/>
      <c r="K298" s="254"/>
      <c r="L298" s="258"/>
      <c r="M298" s="259"/>
      <c r="N298" s="260"/>
      <c r="O298" s="260"/>
      <c r="P298" s="260"/>
      <c r="Q298" s="260"/>
      <c r="R298" s="260"/>
      <c r="S298" s="260"/>
      <c r="T298" s="261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2" t="s">
        <v>151</v>
      </c>
      <c r="AU298" s="262" t="s">
        <v>84</v>
      </c>
      <c r="AV298" s="14" t="s">
        <v>82</v>
      </c>
      <c r="AW298" s="14" t="s">
        <v>37</v>
      </c>
      <c r="AX298" s="14" t="s">
        <v>75</v>
      </c>
      <c r="AY298" s="262" t="s">
        <v>128</v>
      </c>
    </row>
    <row r="299" s="14" customFormat="1">
      <c r="A299" s="14"/>
      <c r="B299" s="253"/>
      <c r="C299" s="254"/>
      <c r="D299" s="226" t="s">
        <v>151</v>
      </c>
      <c r="E299" s="255" t="s">
        <v>19</v>
      </c>
      <c r="F299" s="256" t="s">
        <v>580</v>
      </c>
      <c r="G299" s="254"/>
      <c r="H299" s="255" t="s">
        <v>19</v>
      </c>
      <c r="I299" s="257"/>
      <c r="J299" s="254"/>
      <c r="K299" s="254"/>
      <c r="L299" s="258"/>
      <c r="M299" s="259"/>
      <c r="N299" s="260"/>
      <c r="O299" s="260"/>
      <c r="P299" s="260"/>
      <c r="Q299" s="260"/>
      <c r="R299" s="260"/>
      <c r="S299" s="260"/>
      <c r="T299" s="261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62" t="s">
        <v>151</v>
      </c>
      <c r="AU299" s="262" t="s">
        <v>84</v>
      </c>
      <c r="AV299" s="14" t="s">
        <v>82</v>
      </c>
      <c r="AW299" s="14" t="s">
        <v>37</v>
      </c>
      <c r="AX299" s="14" t="s">
        <v>75</v>
      </c>
      <c r="AY299" s="262" t="s">
        <v>128</v>
      </c>
    </row>
    <row r="300" s="13" customFormat="1">
      <c r="A300" s="13"/>
      <c r="B300" s="232"/>
      <c r="C300" s="233"/>
      <c r="D300" s="226" t="s">
        <v>151</v>
      </c>
      <c r="E300" s="234" t="s">
        <v>19</v>
      </c>
      <c r="F300" s="235" t="s">
        <v>605</v>
      </c>
      <c r="G300" s="233"/>
      <c r="H300" s="236">
        <v>1.381</v>
      </c>
      <c r="I300" s="237"/>
      <c r="J300" s="233"/>
      <c r="K300" s="233"/>
      <c r="L300" s="238"/>
      <c r="M300" s="239"/>
      <c r="N300" s="240"/>
      <c r="O300" s="240"/>
      <c r="P300" s="240"/>
      <c r="Q300" s="240"/>
      <c r="R300" s="240"/>
      <c r="S300" s="240"/>
      <c r="T300" s="24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2" t="s">
        <v>151</v>
      </c>
      <c r="AU300" s="242" t="s">
        <v>84</v>
      </c>
      <c r="AV300" s="13" t="s">
        <v>84</v>
      </c>
      <c r="AW300" s="13" t="s">
        <v>37</v>
      </c>
      <c r="AX300" s="13" t="s">
        <v>75</v>
      </c>
      <c r="AY300" s="242" t="s">
        <v>128</v>
      </c>
    </row>
    <row r="301" s="14" customFormat="1">
      <c r="A301" s="14"/>
      <c r="B301" s="253"/>
      <c r="C301" s="254"/>
      <c r="D301" s="226" t="s">
        <v>151</v>
      </c>
      <c r="E301" s="255" t="s">
        <v>19</v>
      </c>
      <c r="F301" s="256" t="s">
        <v>582</v>
      </c>
      <c r="G301" s="254"/>
      <c r="H301" s="255" t="s">
        <v>19</v>
      </c>
      <c r="I301" s="257"/>
      <c r="J301" s="254"/>
      <c r="K301" s="254"/>
      <c r="L301" s="258"/>
      <c r="M301" s="259"/>
      <c r="N301" s="260"/>
      <c r="O301" s="260"/>
      <c r="P301" s="260"/>
      <c r="Q301" s="260"/>
      <c r="R301" s="260"/>
      <c r="S301" s="260"/>
      <c r="T301" s="261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2" t="s">
        <v>151</v>
      </c>
      <c r="AU301" s="262" t="s">
        <v>84</v>
      </c>
      <c r="AV301" s="14" t="s">
        <v>82</v>
      </c>
      <c r="AW301" s="14" t="s">
        <v>37</v>
      </c>
      <c r="AX301" s="14" t="s">
        <v>75</v>
      </c>
      <c r="AY301" s="262" t="s">
        <v>128</v>
      </c>
    </row>
    <row r="302" s="13" customFormat="1">
      <c r="A302" s="13"/>
      <c r="B302" s="232"/>
      <c r="C302" s="233"/>
      <c r="D302" s="226" t="s">
        <v>151</v>
      </c>
      <c r="E302" s="234" t="s">
        <v>19</v>
      </c>
      <c r="F302" s="235" t="s">
        <v>606</v>
      </c>
      <c r="G302" s="233"/>
      <c r="H302" s="236">
        <v>0.71299999999999997</v>
      </c>
      <c r="I302" s="237"/>
      <c r="J302" s="233"/>
      <c r="K302" s="233"/>
      <c r="L302" s="238"/>
      <c r="M302" s="239"/>
      <c r="N302" s="240"/>
      <c r="O302" s="240"/>
      <c r="P302" s="240"/>
      <c r="Q302" s="240"/>
      <c r="R302" s="240"/>
      <c r="S302" s="240"/>
      <c r="T302" s="24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2" t="s">
        <v>151</v>
      </c>
      <c r="AU302" s="242" t="s">
        <v>84</v>
      </c>
      <c r="AV302" s="13" t="s">
        <v>84</v>
      </c>
      <c r="AW302" s="13" t="s">
        <v>37</v>
      </c>
      <c r="AX302" s="13" t="s">
        <v>75</v>
      </c>
      <c r="AY302" s="242" t="s">
        <v>128</v>
      </c>
    </row>
    <row r="303" s="15" customFormat="1">
      <c r="A303" s="15"/>
      <c r="B303" s="263"/>
      <c r="C303" s="264"/>
      <c r="D303" s="226" t="s">
        <v>151</v>
      </c>
      <c r="E303" s="265" t="s">
        <v>19</v>
      </c>
      <c r="F303" s="266" t="s">
        <v>291</v>
      </c>
      <c r="G303" s="264"/>
      <c r="H303" s="267">
        <v>2.0939999999999999</v>
      </c>
      <c r="I303" s="268"/>
      <c r="J303" s="264"/>
      <c r="K303" s="264"/>
      <c r="L303" s="269"/>
      <c r="M303" s="270"/>
      <c r="N303" s="271"/>
      <c r="O303" s="271"/>
      <c r="P303" s="271"/>
      <c r="Q303" s="271"/>
      <c r="R303" s="271"/>
      <c r="S303" s="271"/>
      <c r="T303" s="272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73" t="s">
        <v>151</v>
      </c>
      <c r="AU303" s="273" t="s">
        <v>84</v>
      </c>
      <c r="AV303" s="15" t="s">
        <v>134</v>
      </c>
      <c r="AW303" s="15" t="s">
        <v>37</v>
      </c>
      <c r="AX303" s="15" t="s">
        <v>82</v>
      </c>
      <c r="AY303" s="273" t="s">
        <v>128</v>
      </c>
    </row>
    <row r="304" s="2" customFormat="1" ht="24.15" customHeight="1">
      <c r="A304" s="39"/>
      <c r="B304" s="40"/>
      <c r="C304" s="213" t="s">
        <v>607</v>
      </c>
      <c r="D304" s="213" t="s">
        <v>130</v>
      </c>
      <c r="E304" s="214" t="s">
        <v>608</v>
      </c>
      <c r="F304" s="215" t="s">
        <v>609</v>
      </c>
      <c r="G304" s="216" t="s">
        <v>175</v>
      </c>
      <c r="H304" s="217">
        <v>2.0939999999999999</v>
      </c>
      <c r="I304" s="218"/>
      <c r="J304" s="219">
        <f>ROUND(I304*H304,2)</f>
        <v>0</v>
      </c>
      <c r="K304" s="215" t="s">
        <v>326</v>
      </c>
      <c r="L304" s="45"/>
      <c r="M304" s="220" t="s">
        <v>19</v>
      </c>
      <c r="N304" s="221" t="s">
        <v>46</v>
      </c>
      <c r="O304" s="85"/>
      <c r="P304" s="222">
        <f>O304*H304</f>
        <v>0</v>
      </c>
      <c r="Q304" s="222">
        <v>0</v>
      </c>
      <c r="R304" s="222">
        <f>Q304*H304</f>
        <v>0</v>
      </c>
      <c r="S304" s="222">
        <v>0</v>
      </c>
      <c r="T304" s="223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24" t="s">
        <v>134</v>
      </c>
      <c r="AT304" s="224" t="s">
        <v>130</v>
      </c>
      <c r="AU304" s="224" t="s">
        <v>84</v>
      </c>
      <c r="AY304" s="18" t="s">
        <v>128</v>
      </c>
      <c r="BE304" s="225">
        <f>IF(N304="základní",J304,0)</f>
        <v>0</v>
      </c>
      <c r="BF304" s="225">
        <f>IF(N304="snížená",J304,0)</f>
        <v>0</v>
      </c>
      <c r="BG304" s="225">
        <f>IF(N304="zákl. přenesená",J304,0)</f>
        <v>0</v>
      </c>
      <c r="BH304" s="225">
        <f>IF(N304="sníž. přenesená",J304,0)</f>
        <v>0</v>
      </c>
      <c r="BI304" s="225">
        <f>IF(N304="nulová",J304,0)</f>
        <v>0</v>
      </c>
      <c r="BJ304" s="18" t="s">
        <v>82</v>
      </c>
      <c r="BK304" s="225">
        <f>ROUND(I304*H304,2)</f>
        <v>0</v>
      </c>
      <c r="BL304" s="18" t="s">
        <v>134</v>
      </c>
      <c r="BM304" s="224" t="s">
        <v>610</v>
      </c>
    </row>
    <row r="305" s="2" customFormat="1">
      <c r="A305" s="39"/>
      <c r="B305" s="40"/>
      <c r="C305" s="41"/>
      <c r="D305" s="226" t="s">
        <v>136</v>
      </c>
      <c r="E305" s="41"/>
      <c r="F305" s="227" t="s">
        <v>611</v>
      </c>
      <c r="G305" s="41"/>
      <c r="H305" s="41"/>
      <c r="I305" s="228"/>
      <c r="J305" s="41"/>
      <c r="K305" s="41"/>
      <c r="L305" s="45"/>
      <c r="M305" s="229"/>
      <c r="N305" s="230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136</v>
      </c>
      <c r="AU305" s="18" t="s">
        <v>84</v>
      </c>
    </row>
    <row r="306" s="2" customFormat="1">
      <c r="A306" s="39"/>
      <c r="B306" s="40"/>
      <c r="C306" s="41"/>
      <c r="D306" s="281" t="s">
        <v>329</v>
      </c>
      <c r="E306" s="41"/>
      <c r="F306" s="282" t="s">
        <v>612</v>
      </c>
      <c r="G306" s="41"/>
      <c r="H306" s="41"/>
      <c r="I306" s="228"/>
      <c r="J306" s="41"/>
      <c r="K306" s="41"/>
      <c r="L306" s="45"/>
      <c r="M306" s="229"/>
      <c r="N306" s="230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329</v>
      </c>
      <c r="AU306" s="18" t="s">
        <v>84</v>
      </c>
    </row>
    <row r="307" s="2" customFormat="1" ht="16.5" customHeight="1">
      <c r="A307" s="39"/>
      <c r="B307" s="40"/>
      <c r="C307" s="213" t="s">
        <v>613</v>
      </c>
      <c r="D307" s="213" t="s">
        <v>130</v>
      </c>
      <c r="E307" s="214" t="s">
        <v>614</v>
      </c>
      <c r="F307" s="215" t="s">
        <v>615</v>
      </c>
      <c r="G307" s="216" t="s">
        <v>162</v>
      </c>
      <c r="H307" s="217">
        <v>0.13400000000000001</v>
      </c>
      <c r="I307" s="218"/>
      <c r="J307" s="219">
        <f>ROUND(I307*H307,2)</f>
        <v>0</v>
      </c>
      <c r="K307" s="215" t="s">
        <v>326</v>
      </c>
      <c r="L307" s="45"/>
      <c r="M307" s="220" t="s">
        <v>19</v>
      </c>
      <c r="N307" s="221" t="s">
        <v>46</v>
      </c>
      <c r="O307" s="85"/>
      <c r="P307" s="222">
        <f>O307*H307</f>
        <v>0</v>
      </c>
      <c r="Q307" s="222">
        <v>1.0597380000000001</v>
      </c>
      <c r="R307" s="222">
        <f>Q307*H307</f>
        <v>0.14200489200000002</v>
      </c>
      <c r="S307" s="222">
        <v>0</v>
      </c>
      <c r="T307" s="223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24" t="s">
        <v>134</v>
      </c>
      <c r="AT307" s="224" t="s">
        <v>130</v>
      </c>
      <c r="AU307" s="224" t="s">
        <v>84</v>
      </c>
      <c r="AY307" s="18" t="s">
        <v>128</v>
      </c>
      <c r="BE307" s="225">
        <f>IF(N307="základní",J307,0)</f>
        <v>0</v>
      </c>
      <c r="BF307" s="225">
        <f>IF(N307="snížená",J307,0)</f>
        <v>0</v>
      </c>
      <c r="BG307" s="225">
        <f>IF(N307="zákl. přenesená",J307,0)</f>
        <v>0</v>
      </c>
      <c r="BH307" s="225">
        <f>IF(N307="sníž. přenesená",J307,0)</f>
        <v>0</v>
      </c>
      <c r="BI307" s="225">
        <f>IF(N307="nulová",J307,0)</f>
        <v>0</v>
      </c>
      <c r="BJ307" s="18" t="s">
        <v>82</v>
      </c>
      <c r="BK307" s="225">
        <f>ROUND(I307*H307,2)</f>
        <v>0</v>
      </c>
      <c r="BL307" s="18" t="s">
        <v>134</v>
      </c>
      <c r="BM307" s="224" t="s">
        <v>616</v>
      </c>
    </row>
    <row r="308" s="2" customFormat="1">
      <c r="A308" s="39"/>
      <c r="B308" s="40"/>
      <c r="C308" s="41"/>
      <c r="D308" s="226" t="s">
        <v>136</v>
      </c>
      <c r="E308" s="41"/>
      <c r="F308" s="227" t="s">
        <v>617</v>
      </c>
      <c r="G308" s="41"/>
      <c r="H308" s="41"/>
      <c r="I308" s="228"/>
      <c r="J308" s="41"/>
      <c r="K308" s="41"/>
      <c r="L308" s="45"/>
      <c r="M308" s="229"/>
      <c r="N308" s="230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136</v>
      </c>
      <c r="AU308" s="18" t="s">
        <v>84</v>
      </c>
    </row>
    <row r="309" s="2" customFormat="1">
      <c r="A309" s="39"/>
      <c r="B309" s="40"/>
      <c r="C309" s="41"/>
      <c r="D309" s="281" t="s">
        <v>329</v>
      </c>
      <c r="E309" s="41"/>
      <c r="F309" s="282" t="s">
        <v>618</v>
      </c>
      <c r="G309" s="41"/>
      <c r="H309" s="41"/>
      <c r="I309" s="228"/>
      <c r="J309" s="41"/>
      <c r="K309" s="41"/>
      <c r="L309" s="45"/>
      <c r="M309" s="229"/>
      <c r="N309" s="230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329</v>
      </c>
      <c r="AU309" s="18" t="s">
        <v>84</v>
      </c>
    </row>
    <row r="310" s="14" customFormat="1">
      <c r="A310" s="14"/>
      <c r="B310" s="253"/>
      <c r="C310" s="254"/>
      <c r="D310" s="226" t="s">
        <v>151</v>
      </c>
      <c r="E310" s="255" t="s">
        <v>19</v>
      </c>
      <c r="F310" s="256" t="s">
        <v>619</v>
      </c>
      <c r="G310" s="254"/>
      <c r="H310" s="255" t="s">
        <v>19</v>
      </c>
      <c r="I310" s="257"/>
      <c r="J310" s="254"/>
      <c r="K310" s="254"/>
      <c r="L310" s="258"/>
      <c r="M310" s="259"/>
      <c r="N310" s="260"/>
      <c r="O310" s="260"/>
      <c r="P310" s="260"/>
      <c r="Q310" s="260"/>
      <c r="R310" s="260"/>
      <c r="S310" s="260"/>
      <c r="T310" s="261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62" t="s">
        <v>151</v>
      </c>
      <c r="AU310" s="262" t="s">
        <v>84</v>
      </c>
      <c r="AV310" s="14" t="s">
        <v>82</v>
      </c>
      <c r="AW310" s="14" t="s">
        <v>37</v>
      </c>
      <c r="AX310" s="14" t="s">
        <v>75</v>
      </c>
      <c r="AY310" s="262" t="s">
        <v>128</v>
      </c>
    </row>
    <row r="311" s="13" customFormat="1">
      <c r="A311" s="13"/>
      <c r="B311" s="232"/>
      <c r="C311" s="233"/>
      <c r="D311" s="226" t="s">
        <v>151</v>
      </c>
      <c r="E311" s="234" t="s">
        <v>19</v>
      </c>
      <c r="F311" s="235" t="s">
        <v>620</v>
      </c>
      <c r="G311" s="233"/>
      <c r="H311" s="236">
        <v>133.80000000000001</v>
      </c>
      <c r="I311" s="237"/>
      <c r="J311" s="233"/>
      <c r="K311" s="233"/>
      <c r="L311" s="238"/>
      <c r="M311" s="239"/>
      <c r="N311" s="240"/>
      <c r="O311" s="240"/>
      <c r="P311" s="240"/>
      <c r="Q311" s="240"/>
      <c r="R311" s="240"/>
      <c r="S311" s="240"/>
      <c r="T311" s="24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2" t="s">
        <v>151</v>
      </c>
      <c r="AU311" s="242" t="s">
        <v>84</v>
      </c>
      <c r="AV311" s="13" t="s">
        <v>84</v>
      </c>
      <c r="AW311" s="13" t="s">
        <v>37</v>
      </c>
      <c r="AX311" s="13" t="s">
        <v>82</v>
      </c>
      <c r="AY311" s="242" t="s">
        <v>128</v>
      </c>
    </row>
    <row r="312" s="13" customFormat="1">
      <c r="A312" s="13"/>
      <c r="B312" s="232"/>
      <c r="C312" s="233"/>
      <c r="D312" s="226" t="s">
        <v>151</v>
      </c>
      <c r="E312" s="233"/>
      <c r="F312" s="235" t="s">
        <v>621</v>
      </c>
      <c r="G312" s="233"/>
      <c r="H312" s="236">
        <v>0.13400000000000001</v>
      </c>
      <c r="I312" s="237"/>
      <c r="J312" s="233"/>
      <c r="K312" s="233"/>
      <c r="L312" s="238"/>
      <c r="M312" s="239"/>
      <c r="N312" s="240"/>
      <c r="O312" s="240"/>
      <c r="P312" s="240"/>
      <c r="Q312" s="240"/>
      <c r="R312" s="240"/>
      <c r="S312" s="240"/>
      <c r="T312" s="24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2" t="s">
        <v>151</v>
      </c>
      <c r="AU312" s="242" t="s">
        <v>84</v>
      </c>
      <c r="AV312" s="13" t="s">
        <v>84</v>
      </c>
      <c r="AW312" s="13" t="s">
        <v>4</v>
      </c>
      <c r="AX312" s="13" t="s">
        <v>82</v>
      </c>
      <c r="AY312" s="242" t="s">
        <v>128</v>
      </c>
    </row>
    <row r="313" s="2" customFormat="1" ht="16.5" customHeight="1">
      <c r="A313" s="39"/>
      <c r="B313" s="40"/>
      <c r="C313" s="213" t="s">
        <v>622</v>
      </c>
      <c r="D313" s="213" t="s">
        <v>130</v>
      </c>
      <c r="E313" s="214" t="s">
        <v>623</v>
      </c>
      <c r="F313" s="215" t="s">
        <v>624</v>
      </c>
      <c r="G313" s="216" t="s">
        <v>155</v>
      </c>
      <c r="H313" s="217">
        <v>16.25</v>
      </c>
      <c r="I313" s="218"/>
      <c r="J313" s="219">
        <f>ROUND(I313*H313,2)</f>
        <v>0</v>
      </c>
      <c r="K313" s="215" t="s">
        <v>326</v>
      </c>
      <c r="L313" s="45"/>
      <c r="M313" s="220" t="s">
        <v>19</v>
      </c>
      <c r="N313" s="221" t="s">
        <v>46</v>
      </c>
      <c r="O313" s="85"/>
      <c r="P313" s="222">
        <f>O313*H313</f>
        <v>0</v>
      </c>
      <c r="Q313" s="222">
        <v>0</v>
      </c>
      <c r="R313" s="222">
        <f>Q313*H313</f>
        <v>0</v>
      </c>
      <c r="S313" s="222">
        <v>0</v>
      </c>
      <c r="T313" s="223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24" t="s">
        <v>134</v>
      </c>
      <c r="AT313" s="224" t="s">
        <v>130</v>
      </c>
      <c r="AU313" s="224" t="s">
        <v>84</v>
      </c>
      <c r="AY313" s="18" t="s">
        <v>128</v>
      </c>
      <c r="BE313" s="225">
        <f>IF(N313="základní",J313,0)</f>
        <v>0</v>
      </c>
      <c r="BF313" s="225">
        <f>IF(N313="snížená",J313,0)</f>
        <v>0</v>
      </c>
      <c r="BG313" s="225">
        <f>IF(N313="zákl. přenesená",J313,0)</f>
        <v>0</v>
      </c>
      <c r="BH313" s="225">
        <f>IF(N313="sníž. přenesená",J313,0)</f>
        <v>0</v>
      </c>
      <c r="BI313" s="225">
        <f>IF(N313="nulová",J313,0)</f>
        <v>0</v>
      </c>
      <c r="BJ313" s="18" t="s">
        <v>82</v>
      </c>
      <c r="BK313" s="225">
        <f>ROUND(I313*H313,2)</f>
        <v>0</v>
      </c>
      <c r="BL313" s="18" t="s">
        <v>134</v>
      </c>
      <c r="BM313" s="224" t="s">
        <v>625</v>
      </c>
    </row>
    <row r="314" s="2" customFormat="1">
      <c r="A314" s="39"/>
      <c r="B314" s="40"/>
      <c r="C314" s="41"/>
      <c r="D314" s="226" t="s">
        <v>136</v>
      </c>
      <c r="E314" s="41"/>
      <c r="F314" s="227" t="s">
        <v>626</v>
      </c>
      <c r="G314" s="41"/>
      <c r="H314" s="41"/>
      <c r="I314" s="228"/>
      <c r="J314" s="41"/>
      <c r="K314" s="41"/>
      <c r="L314" s="45"/>
      <c r="M314" s="229"/>
      <c r="N314" s="230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136</v>
      </c>
      <c r="AU314" s="18" t="s">
        <v>84</v>
      </c>
    </row>
    <row r="315" s="2" customFormat="1">
      <c r="A315" s="39"/>
      <c r="B315" s="40"/>
      <c r="C315" s="41"/>
      <c r="D315" s="281" t="s">
        <v>329</v>
      </c>
      <c r="E315" s="41"/>
      <c r="F315" s="282" t="s">
        <v>627</v>
      </c>
      <c r="G315" s="41"/>
      <c r="H315" s="41"/>
      <c r="I315" s="228"/>
      <c r="J315" s="41"/>
      <c r="K315" s="41"/>
      <c r="L315" s="45"/>
      <c r="M315" s="229"/>
      <c r="N315" s="230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329</v>
      </c>
      <c r="AU315" s="18" t="s">
        <v>84</v>
      </c>
    </row>
    <row r="316" s="14" customFormat="1">
      <c r="A316" s="14"/>
      <c r="B316" s="253"/>
      <c r="C316" s="254"/>
      <c r="D316" s="226" t="s">
        <v>151</v>
      </c>
      <c r="E316" s="255" t="s">
        <v>19</v>
      </c>
      <c r="F316" s="256" t="s">
        <v>628</v>
      </c>
      <c r="G316" s="254"/>
      <c r="H316" s="255" t="s">
        <v>19</v>
      </c>
      <c r="I316" s="257"/>
      <c r="J316" s="254"/>
      <c r="K316" s="254"/>
      <c r="L316" s="258"/>
      <c r="M316" s="259"/>
      <c r="N316" s="260"/>
      <c r="O316" s="260"/>
      <c r="P316" s="260"/>
      <c r="Q316" s="260"/>
      <c r="R316" s="260"/>
      <c r="S316" s="260"/>
      <c r="T316" s="261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2" t="s">
        <v>151</v>
      </c>
      <c r="AU316" s="262" t="s">
        <v>84</v>
      </c>
      <c r="AV316" s="14" t="s">
        <v>82</v>
      </c>
      <c r="AW316" s="14" t="s">
        <v>37</v>
      </c>
      <c r="AX316" s="14" t="s">
        <v>75</v>
      </c>
      <c r="AY316" s="262" t="s">
        <v>128</v>
      </c>
    </row>
    <row r="317" s="13" customFormat="1">
      <c r="A317" s="13"/>
      <c r="B317" s="232"/>
      <c r="C317" s="233"/>
      <c r="D317" s="226" t="s">
        <v>151</v>
      </c>
      <c r="E317" s="234" t="s">
        <v>19</v>
      </c>
      <c r="F317" s="235" t="s">
        <v>629</v>
      </c>
      <c r="G317" s="233"/>
      <c r="H317" s="236">
        <v>16.25</v>
      </c>
      <c r="I317" s="237"/>
      <c r="J317" s="233"/>
      <c r="K317" s="233"/>
      <c r="L317" s="238"/>
      <c r="M317" s="239"/>
      <c r="N317" s="240"/>
      <c r="O317" s="240"/>
      <c r="P317" s="240"/>
      <c r="Q317" s="240"/>
      <c r="R317" s="240"/>
      <c r="S317" s="240"/>
      <c r="T317" s="24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2" t="s">
        <v>151</v>
      </c>
      <c r="AU317" s="242" t="s">
        <v>84</v>
      </c>
      <c r="AV317" s="13" t="s">
        <v>84</v>
      </c>
      <c r="AW317" s="13" t="s">
        <v>37</v>
      </c>
      <c r="AX317" s="13" t="s">
        <v>82</v>
      </c>
      <c r="AY317" s="242" t="s">
        <v>128</v>
      </c>
    </row>
    <row r="318" s="2" customFormat="1" ht="16.5" customHeight="1">
      <c r="A318" s="39"/>
      <c r="B318" s="40"/>
      <c r="C318" s="213" t="s">
        <v>630</v>
      </c>
      <c r="D318" s="213" t="s">
        <v>130</v>
      </c>
      <c r="E318" s="214" t="s">
        <v>631</v>
      </c>
      <c r="F318" s="215" t="s">
        <v>632</v>
      </c>
      <c r="G318" s="216" t="s">
        <v>175</v>
      </c>
      <c r="H318" s="217">
        <v>0.81000000000000005</v>
      </c>
      <c r="I318" s="218"/>
      <c r="J318" s="219">
        <f>ROUND(I318*H318,2)</f>
        <v>0</v>
      </c>
      <c r="K318" s="215" t="s">
        <v>326</v>
      </c>
      <c r="L318" s="45"/>
      <c r="M318" s="220" t="s">
        <v>19</v>
      </c>
      <c r="N318" s="221" t="s">
        <v>46</v>
      </c>
      <c r="O318" s="85"/>
      <c r="P318" s="222">
        <f>O318*H318</f>
        <v>0</v>
      </c>
      <c r="Q318" s="222">
        <v>2.4300000000000002</v>
      </c>
      <c r="R318" s="222">
        <f>Q318*H318</f>
        <v>1.9683000000000002</v>
      </c>
      <c r="S318" s="222">
        <v>0</v>
      </c>
      <c r="T318" s="223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24" t="s">
        <v>134</v>
      </c>
      <c r="AT318" s="224" t="s">
        <v>130</v>
      </c>
      <c r="AU318" s="224" t="s">
        <v>84</v>
      </c>
      <c r="AY318" s="18" t="s">
        <v>128</v>
      </c>
      <c r="BE318" s="225">
        <f>IF(N318="základní",J318,0)</f>
        <v>0</v>
      </c>
      <c r="BF318" s="225">
        <f>IF(N318="snížená",J318,0)</f>
        <v>0</v>
      </c>
      <c r="BG318" s="225">
        <f>IF(N318="zákl. přenesená",J318,0)</f>
        <v>0</v>
      </c>
      <c r="BH318" s="225">
        <f>IF(N318="sníž. přenesená",J318,0)</f>
        <v>0</v>
      </c>
      <c r="BI318" s="225">
        <f>IF(N318="nulová",J318,0)</f>
        <v>0</v>
      </c>
      <c r="BJ318" s="18" t="s">
        <v>82</v>
      </c>
      <c r="BK318" s="225">
        <f>ROUND(I318*H318,2)</f>
        <v>0</v>
      </c>
      <c r="BL318" s="18" t="s">
        <v>134</v>
      </c>
      <c r="BM318" s="224" t="s">
        <v>633</v>
      </c>
    </row>
    <row r="319" s="2" customFormat="1">
      <c r="A319" s="39"/>
      <c r="B319" s="40"/>
      <c r="C319" s="41"/>
      <c r="D319" s="226" t="s">
        <v>136</v>
      </c>
      <c r="E319" s="41"/>
      <c r="F319" s="227" t="s">
        <v>634</v>
      </c>
      <c r="G319" s="41"/>
      <c r="H319" s="41"/>
      <c r="I319" s="228"/>
      <c r="J319" s="41"/>
      <c r="K319" s="41"/>
      <c r="L319" s="45"/>
      <c r="M319" s="229"/>
      <c r="N319" s="230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136</v>
      </c>
      <c r="AU319" s="18" t="s">
        <v>84</v>
      </c>
    </row>
    <row r="320" s="2" customFormat="1">
      <c r="A320" s="39"/>
      <c r="B320" s="40"/>
      <c r="C320" s="41"/>
      <c r="D320" s="281" t="s">
        <v>329</v>
      </c>
      <c r="E320" s="41"/>
      <c r="F320" s="282" t="s">
        <v>635</v>
      </c>
      <c r="G320" s="41"/>
      <c r="H320" s="41"/>
      <c r="I320" s="228"/>
      <c r="J320" s="41"/>
      <c r="K320" s="41"/>
      <c r="L320" s="45"/>
      <c r="M320" s="229"/>
      <c r="N320" s="230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329</v>
      </c>
      <c r="AU320" s="18" t="s">
        <v>84</v>
      </c>
    </row>
    <row r="321" s="14" customFormat="1">
      <c r="A321" s="14"/>
      <c r="B321" s="253"/>
      <c r="C321" s="254"/>
      <c r="D321" s="226" t="s">
        <v>151</v>
      </c>
      <c r="E321" s="255" t="s">
        <v>19</v>
      </c>
      <c r="F321" s="256" t="s">
        <v>636</v>
      </c>
      <c r="G321" s="254"/>
      <c r="H321" s="255" t="s">
        <v>19</v>
      </c>
      <c r="I321" s="257"/>
      <c r="J321" s="254"/>
      <c r="K321" s="254"/>
      <c r="L321" s="258"/>
      <c r="M321" s="259"/>
      <c r="N321" s="260"/>
      <c r="O321" s="260"/>
      <c r="P321" s="260"/>
      <c r="Q321" s="260"/>
      <c r="R321" s="260"/>
      <c r="S321" s="260"/>
      <c r="T321" s="261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2" t="s">
        <v>151</v>
      </c>
      <c r="AU321" s="262" t="s">
        <v>84</v>
      </c>
      <c r="AV321" s="14" t="s">
        <v>82</v>
      </c>
      <c r="AW321" s="14" t="s">
        <v>37</v>
      </c>
      <c r="AX321" s="14" t="s">
        <v>75</v>
      </c>
      <c r="AY321" s="262" t="s">
        <v>128</v>
      </c>
    </row>
    <row r="322" s="13" customFormat="1">
      <c r="A322" s="13"/>
      <c r="B322" s="232"/>
      <c r="C322" s="233"/>
      <c r="D322" s="226" t="s">
        <v>151</v>
      </c>
      <c r="E322" s="234" t="s">
        <v>19</v>
      </c>
      <c r="F322" s="235" t="s">
        <v>637</v>
      </c>
      <c r="G322" s="233"/>
      <c r="H322" s="236">
        <v>0.81000000000000005</v>
      </c>
      <c r="I322" s="237"/>
      <c r="J322" s="233"/>
      <c r="K322" s="233"/>
      <c r="L322" s="238"/>
      <c r="M322" s="239"/>
      <c r="N322" s="240"/>
      <c r="O322" s="240"/>
      <c r="P322" s="240"/>
      <c r="Q322" s="240"/>
      <c r="R322" s="240"/>
      <c r="S322" s="240"/>
      <c r="T322" s="24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2" t="s">
        <v>151</v>
      </c>
      <c r="AU322" s="242" t="s">
        <v>84</v>
      </c>
      <c r="AV322" s="13" t="s">
        <v>84</v>
      </c>
      <c r="AW322" s="13" t="s">
        <v>37</v>
      </c>
      <c r="AX322" s="13" t="s">
        <v>82</v>
      </c>
      <c r="AY322" s="242" t="s">
        <v>128</v>
      </c>
    </row>
    <row r="323" s="2" customFormat="1" ht="21.75" customHeight="1">
      <c r="A323" s="39"/>
      <c r="B323" s="40"/>
      <c r="C323" s="213" t="s">
        <v>638</v>
      </c>
      <c r="D323" s="213" t="s">
        <v>130</v>
      </c>
      <c r="E323" s="214" t="s">
        <v>639</v>
      </c>
      <c r="F323" s="215" t="s">
        <v>640</v>
      </c>
      <c r="G323" s="216" t="s">
        <v>155</v>
      </c>
      <c r="H323" s="217">
        <v>13.699999999999999</v>
      </c>
      <c r="I323" s="218"/>
      <c r="J323" s="219">
        <f>ROUND(I323*H323,2)</f>
        <v>0</v>
      </c>
      <c r="K323" s="215" t="s">
        <v>326</v>
      </c>
      <c r="L323" s="45"/>
      <c r="M323" s="220" t="s">
        <v>19</v>
      </c>
      <c r="N323" s="221" t="s">
        <v>46</v>
      </c>
      <c r="O323" s="85"/>
      <c r="P323" s="222">
        <f>O323*H323</f>
        <v>0</v>
      </c>
      <c r="Q323" s="222">
        <v>1.287812</v>
      </c>
      <c r="R323" s="222">
        <f>Q323*H323</f>
        <v>17.643024399999998</v>
      </c>
      <c r="S323" s="222">
        <v>0</v>
      </c>
      <c r="T323" s="223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24" t="s">
        <v>134</v>
      </c>
      <c r="AT323" s="224" t="s">
        <v>130</v>
      </c>
      <c r="AU323" s="224" t="s">
        <v>84</v>
      </c>
      <c r="AY323" s="18" t="s">
        <v>128</v>
      </c>
      <c r="BE323" s="225">
        <f>IF(N323="základní",J323,0)</f>
        <v>0</v>
      </c>
      <c r="BF323" s="225">
        <f>IF(N323="snížená",J323,0)</f>
        <v>0</v>
      </c>
      <c r="BG323" s="225">
        <f>IF(N323="zákl. přenesená",J323,0)</f>
        <v>0</v>
      </c>
      <c r="BH323" s="225">
        <f>IF(N323="sníž. přenesená",J323,0)</f>
        <v>0</v>
      </c>
      <c r="BI323" s="225">
        <f>IF(N323="nulová",J323,0)</f>
        <v>0</v>
      </c>
      <c r="BJ323" s="18" t="s">
        <v>82</v>
      </c>
      <c r="BK323" s="225">
        <f>ROUND(I323*H323,2)</f>
        <v>0</v>
      </c>
      <c r="BL323" s="18" t="s">
        <v>134</v>
      </c>
      <c r="BM323" s="224" t="s">
        <v>641</v>
      </c>
    </row>
    <row r="324" s="2" customFormat="1">
      <c r="A324" s="39"/>
      <c r="B324" s="40"/>
      <c r="C324" s="41"/>
      <c r="D324" s="226" t="s">
        <v>136</v>
      </c>
      <c r="E324" s="41"/>
      <c r="F324" s="227" t="s">
        <v>642</v>
      </c>
      <c r="G324" s="41"/>
      <c r="H324" s="41"/>
      <c r="I324" s="228"/>
      <c r="J324" s="41"/>
      <c r="K324" s="41"/>
      <c r="L324" s="45"/>
      <c r="M324" s="229"/>
      <c r="N324" s="230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136</v>
      </c>
      <c r="AU324" s="18" t="s">
        <v>84</v>
      </c>
    </row>
    <row r="325" s="2" customFormat="1">
      <c r="A325" s="39"/>
      <c r="B325" s="40"/>
      <c r="C325" s="41"/>
      <c r="D325" s="281" t="s">
        <v>329</v>
      </c>
      <c r="E325" s="41"/>
      <c r="F325" s="282" t="s">
        <v>643</v>
      </c>
      <c r="G325" s="41"/>
      <c r="H325" s="41"/>
      <c r="I325" s="228"/>
      <c r="J325" s="41"/>
      <c r="K325" s="41"/>
      <c r="L325" s="45"/>
      <c r="M325" s="229"/>
      <c r="N325" s="230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329</v>
      </c>
      <c r="AU325" s="18" t="s">
        <v>84</v>
      </c>
    </row>
    <row r="326" s="14" customFormat="1">
      <c r="A326" s="14"/>
      <c r="B326" s="253"/>
      <c r="C326" s="254"/>
      <c r="D326" s="226" t="s">
        <v>151</v>
      </c>
      <c r="E326" s="255" t="s">
        <v>19</v>
      </c>
      <c r="F326" s="256" t="s">
        <v>644</v>
      </c>
      <c r="G326" s="254"/>
      <c r="H326" s="255" t="s">
        <v>19</v>
      </c>
      <c r="I326" s="257"/>
      <c r="J326" s="254"/>
      <c r="K326" s="254"/>
      <c r="L326" s="258"/>
      <c r="M326" s="259"/>
      <c r="N326" s="260"/>
      <c r="O326" s="260"/>
      <c r="P326" s="260"/>
      <c r="Q326" s="260"/>
      <c r="R326" s="260"/>
      <c r="S326" s="260"/>
      <c r="T326" s="261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2" t="s">
        <v>151</v>
      </c>
      <c r="AU326" s="262" t="s">
        <v>84</v>
      </c>
      <c r="AV326" s="14" t="s">
        <v>82</v>
      </c>
      <c r="AW326" s="14" t="s">
        <v>37</v>
      </c>
      <c r="AX326" s="14" t="s">
        <v>75</v>
      </c>
      <c r="AY326" s="262" t="s">
        <v>128</v>
      </c>
    </row>
    <row r="327" s="13" customFormat="1">
      <c r="A327" s="13"/>
      <c r="B327" s="232"/>
      <c r="C327" s="233"/>
      <c r="D327" s="226" t="s">
        <v>151</v>
      </c>
      <c r="E327" s="234" t="s">
        <v>19</v>
      </c>
      <c r="F327" s="235" t="s">
        <v>645</v>
      </c>
      <c r="G327" s="233"/>
      <c r="H327" s="236">
        <v>13.699999999999999</v>
      </c>
      <c r="I327" s="237"/>
      <c r="J327" s="233"/>
      <c r="K327" s="233"/>
      <c r="L327" s="238"/>
      <c r="M327" s="239"/>
      <c r="N327" s="240"/>
      <c r="O327" s="240"/>
      <c r="P327" s="240"/>
      <c r="Q327" s="240"/>
      <c r="R327" s="240"/>
      <c r="S327" s="240"/>
      <c r="T327" s="241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2" t="s">
        <v>151</v>
      </c>
      <c r="AU327" s="242" t="s">
        <v>84</v>
      </c>
      <c r="AV327" s="13" t="s">
        <v>84</v>
      </c>
      <c r="AW327" s="13" t="s">
        <v>37</v>
      </c>
      <c r="AX327" s="13" t="s">
        <v>82</v>
      </c>
      <c r="AY327" s="242" t="s">
        <v>128</v>
      </c>
    </row>
    <row r="328" s="12" customFormat="1" ht="22.8" customHeight="1">
      <c r="A328" s="12"/>
      <c r="B328" s="197"/>
      <c r="C328" s="198"/>
      <c r="D328" s="199" t="s">
        <v>74</v>
      </c>
      <c r="E328" s="211" t="s">
        <v>140</v>
      </c>
      <c r="F328" s="211" t="s">
        <v>141</v>
      </c>
      <c r="G328" s="198"/>
      <c r="H328" s="198"/>
      <c r="I328" s="201"/>
      <c r="J328" s="212">
        <f>BK328</f>
        <v>0</v>
      </c>
      <c r="K328" s="198"/>
      <c r="L328" s="203"/>
      <c r="M328" s="204"/>
      <c r="N328" s="205"/>
      <c r="O328" s="205"/>
      <c r="P328" s="206">
        <f>SUM(P329:P344)</f>
        <v>0</v>
      </c>
      <c r="Q328" s="205"/>
      <c r="R328" s="206">
        <f>SUM(R329:R344)</f>
        <v>12.365500000000001</v>
      </c>
      <c r="S328" s="205"/>
      <c r="T328" s="207">
        <f>SUM(T329:T344)</f>
        <v>12.704999999999998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08" t="s">
        <v>82</v>
      </c>
      <c r="AT328" s="209" t="s">
        <v>74</v>
      </c>
      <c r="AU328" s="209" t="s">
        <v>82</v>
      </c>
      <c r="AY328" s="208" t="s">
        <v>128</v>
      </c>
      <c r="BK328" s="210">
        <f>SUM(BK329:BK344)</f>
        <v>0</v>
      </c>
    </row>
    <row r="329" s="2" customFormat="1" ht="16.5" customHeight="1">
      <c r="A329" s="39"/>
      <c r="B329" s="40"/>
      <c r="C329" s="213" t="s">
        <v>646</v>
      </c>
      <c r="D329" s="213" t="s">
        <v>130</v>
      </c>
      <c r="E329" s="214" t="s">
        <v>647</v>
      </c>
      <c r="F329" s="215" t="s">
        <v>648</v>
      </c>
      <c r="G329" s="216" t="s">
        <v>155</v>
      </c>
      <c r="H329" s="217">
        <v>21</v>
      </c>
      <c r="I329" s="218"/>
      <c r="J329" s="219">
        <f>ROUND(I329*H329,2)</f>
        <v>0</v>
      </c>
      <c r="K329" s="215" t="s">
        <v>326</v>
      </c>
      <c r="L329" s="45"/>
      <c r="M329" s="220" t="s">
        <v>19</v>
      </c>
      <c r="N329" s="221" t="s">
        <v>46</v>
      </c>
      <c r="O329" s="85"/>
      <c r="P329" s="222">
        <f>O329*H329</f>
        <v>0</v>
      </c>
      <c r="Q329" s="222">
        <v>0.083500000000000005</v>
      </c>
      <c r="R329" s="222">
        <f>Q329*H329</f>
        <v>1.7535000000000001</v>
      </c>
      <c r="S329" s="222">
        <v>0</v>
      </c>
      <c r="T329" s="223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24" t="s">
        <v>134</v>
      </c>
      <c r="AT329" s="224" t="s">
        <v>130</v>
      </c>
      <c r="AU329" s="224" t="s">
        <v>84</v>
      </c>
      <c r="AY329" s="18" t="s">
        <v>128</v>
      </c>
      <c r="BE329" s="225">
        <f>IF(N329="základní",J329,0)</f>
        <v>0</v>
      </c>
      <c r="BF329" s="225">
        <f>IF(N329="snížená",J329,0)</f>
        <v>0</v>
      </c>
      <c r="BG329" s="225">
        <f>IF(N329="zákl. přenesená",J329,0)</f>
        <v>0</v>
      </c>
      <c r="BH329" s="225">
        <f>IF(N329="sníž. přenesená",J329,0)</f>
        <v>0</v>
      </c>
      <c r="BI329" s="225">
        <f>IF(N329="nulová",J329,0)</f>
        <v>0</v>
      </c>
      <c r="BJ329" s="18" t="s">
        <v>82</v>
      </c>
      <c r="BK329" s="225">
        <f>ROUND(I329*H329,2)</f>
        <v>0</v>
      </c>
      <c r="BL329" s="18" t="s">
        <v>134</v>
      </c>
      <c r="BM329" s="224" t="s">
        <v>649</v>
      </c>
    </row>
    <row r="330" s="2" customFormat="1">
      <c r="A330" s="39"/>
      <c r="B330" s="40"/>
      <c r="C330" s="41"/>
      <c r="D330" s="226" t="s">
        <v>136</v>
      </c>
      <c r="E330" s="41"/>
      <c r="F330" s="227" t="s">
        <v>650</v>
      </c>
      <c r="G330" s="41"/>
      <c r="H330" s="41"/>
      <c r="I330" s="228"/>
      <c r="J330" s="41"/>
      <c r="K330" s="41"/>
      <c r="L330" s="45"/>
      <c r="M330" s="229"/>
      <c r="N330" s="230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136</v>
      </c>
      <c r="AU330" s="18" t="s">
        <v>84</v>
      </c>
    </row>
    <row r="331" s="2" customFormat="1">
      <c r="A331" s="39"/>
      <c r="B331" s="40"/>
      <c r="C331" s="41"/>
      <c r="D331" s="281" t="s">
        <v>329</v>
      </c>
      <c r="E331" s="41"/>
      <c r="F331" s="282" t="s">
        <v>651</v>
      </c>
      <c r="G331" s="41"/>
      <c r="H331" s="41"/>
      <c r="I331" s="228"/>
      <c r="J331" s="41"/>
      <c r="K331" s="41"/>
      <c r="L331" s="45"/>
      <c r="M331" s="229"/>
      <c r="N331" s="230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329</v>
      </c>
      <c r="AU331" s="18" t="s">
        <v>84</v>
      </c>
    </row>
    <row r="332" s="14" customFormat="1">
      <c r="A332" s="14"/>
      <c r="B332" s="253"/>
      <c r="C332" s="254"/>
      <c r="D332" s="226" t="s">
        <v>151</v>
      </c>
      <c r="E332" s="255" t="s">
        <v>19</v>
      </c>
      <c r="F332" s="256" t="s">
        <v>652</v>
      </c>
      <c r="G332" s="254"/>
      <c r="H332" s="255" t="s">
        <v>19</v>
      </c>
      <c r="I332" s="257"/>
      <c r="J332" s="254"/>
      <c r="K332" s="254"/>
      <c r="L332" s="258"/>
      <c r="M332" s="259"/>
      <c r="N332" s="260"/>
      <c r="O332" s="260"/>
      <c r="P332" s="260"/>
      <c r="Q332" s="260"/>
      <c r="R332" s="260"/>
      <c r="S332" s="260"/>
      <c r="T332" s="261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62" t="s">
        <v>151</v>
      </c>
      <c r="AU332" s="262" t="s">
        <v>84</v>
      </c>
      <c r="AV332" s="14" t="s">
        <v>82</v>
      </c>
      <c r="AW332" s="14" t="s">
        <v>37</v>
      </c>
      <c r="AX332" s="14" t="s">
        <v>75</v>
      </c>
      <c r="AY332" s="262" t="s">
        <v>128</v>
      </c>
    </row>
    <row r="333" s="13" customFormat="1">
      <c r="A333" s="13"/>
      <c r="B333" s="232"/>
      <c r="C333" s="233"/>
      <c r="D333" s="226" t="s">
        <v>151</v>
      </c>
      <c r="E333" s="234" t="s">
        <v>19</v>
      </c>
      <c r="F333" s="235" t="s">
        <v>7</v>
      </c>
      <c r="G333" s="233"/>
      <c r="H333" s="236">
        <v>21</v>
      </c>
      <c r="I333" s="237"/>
      <c r="J333" s="233"/>
      <c r="K333" s="233"/>
      <c r="L333" s="238"/>
      <c r="M333" s="239"/>
      <c r="N333" s="240"/>
      <c r="O333" s="240"/>
      <c r="P333" s="240"/>
      <c r="Q333" s="240"/>
      <c r="R333" s="240"/>
      <c r="S333" s="240"/>
      <c r="T333" s="241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2" t="s">
        <v>151</v>
      </c>
      <c r="AU333" s="242" t="s">
        <v>84</v>
      </c>
      <c r="AV333" s="13" t="s">
        <v>84</v>
      </c>
      <c r="AW333" s="13" t="s">
        <v>37</v>
      </c>
      <c r="AX333" s="13" t="s">
        <v>82</v>
      </c>
      <c r="AY333" s="242" t="s">
        <v>128</v>
      </c>
    </row>
    <row r="334" s="2" customFormat="1" ht="21.75" customHeight="1">
      <c r="A334" s="39"/>
      <c r="B334" s="40"/>
      <c r="C334" s="213" t="s">
        <v>653</v>
      </c>
      <c r="D334" s="213" t="s">
        <v>130</v>
      </c>
      <c r="E334" s="214" t="s">
        <v>654</v>
      </c>
      <c r="F334" s="215" t="s">
        <v>655</v>
      </c>
      <c r="G334" s="216" t="s">
        <v>155</v>
      </c>
      <c r="H334" s="217">
        <v>21</v>
      </c>
      <c r="I334" s="218"/>
      <c r="J334" s="219">
        <f>ROUND(I334*H334,2)</f>
        <v>0</v>
      </c>
      <c r="K334" s="215" t="s">
        <v>326</v>
      </c>
      <c r="L334" s="45"/>
      <c r="M334" s="220" t="s">
        <v>19</v>
      </c>
      <c r="N334" s="221" t="s">
        <v>46</v>
      </c>
      <c r="O334" s="85"/>
      <c r="P334" s="222">
        <f>O334*H334</f>
        <v>0</v>
      </c>
      <c r="Q334" s="222">
        <v>0</v>
      </c>
      <c r="R334" s="222">
        <f>Q334*H334</f>
        <v>0</v>
      </c>
      <c r="S334" s="222">
        <v>0.42499999999999999</v>
      </c>
      <c r="T334" s="223">
        <f>S334*H334</f>
        <v>8.9249999999999989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24" t="s">
        <v>134</v>
      </c>
      <c r="AT334" s="224" t="s">
        <v>130</v>
      </c>
      <c r="AU334" s="224" t="s">
        <v>84</v>
      </c>
      <c r="AY334" s="18" t="s">
        <v>128</v>
      </c>
      <c r="BE334" s="225">
        <f>IF(N334="základní",J334,0)</f>
        <v>0</v>
      </c>
      <c r="BF334" s="225">
        <f>IF(N334="snížená",J334,0)</f>
        <v>0</v>
      </c>
      <c r="BG334" s="225">
        <f>IF(N334="zákl. přenesená",J334,0)</f>
        <v>0</v>
      </c>
      <c r="BH334" s="225">
        <f>IF(N334="sníž. přenesená",J334,0)</f>
        <v>0</v>
      </c>
      <c r="BI334" s="225">
        <f>IF(N334="nulová",J334,0)</f>
        <v>0</v>
      </c>
      <c r="BJ334" s="18" t="s">
        <v>82</v>
      </c>
      <c r="BK334" s="225">
        <f>ROUND(I334*H334,2)</f>
        <v>0</v>
      </c>
      <c r="BL334" s="18" t="s">
        <v>134</v>
      </c>
      <c r="BM334" s="224" t="s">
        <v>656</v>
      </c>
    </row>
    <row r="335" s="2" customFormat="1">
      <c r="A335" s="39"/>
      <c r="B335" s="40"/>
      <c r="C335" s="41"/>
      <c r="D335" s="226" t="s">
        <v>136</v>
      </c>
      <c r="E335" s="41"/>
      <c r="F335" s="227" t="s">
        <v>657</v>
      </c>
      <c r="G335" s="41"/>
      <c r="H335" s="41"/>
      <c r="I335" s="228"/>
      <c r="J335" s="41"/>
      <c r="K335" s="41"/>
      <c r="L335" s="45"/>
      <c r="M335" s="229"/>
      <c r="N335" s="230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136</v>
      </c>
      <c r="AU335" s="18" t="s">
        <v>84</v>
      </c>
    </row>
    <row r="336" s="2" customFormat="1">
      <c r="A336" s="39"/>
      <c r="B336" s="40"/>
      <c r="C336" s="41"/>
      <c r="D336" s="281" t="s">
        <v>329</v>
      </c>
      <c r="E336" s="41"/>
      <c r="F336" s="282" t="s">
        <v>658</v>
      </c>
      <c r="G336" s="41"/>
      <c r="H336" s="41"/>
      <c r="I336" s="228"/>
      <c r="J336" s="41"/>
      <c r="K336" s="41"/>
      <c r="L336" s="45"/>
      <c r="M336" s="229"/>
      <c r="N336" s="230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329</v>
      </c>
      <c r="AU336" s="18" t="s">
        <v>84</v>
      </c>
    </row>
    <row r="337" s="2" customFormat="1" ht="16.5" customHeight="1">
      <c r="A337" s="39"/>
      <c r="B337" s="40"/>
      <c r="C337" s="243" t="s">
        <v>659</v>
      </c>
      <c r="D337" s="243" t="s">
        <v>159</v>
      </c>
      <c r="E337" s="244" t="s">
        <v>660</v>
      </c>
      <c r="F337" s="245" t="s">
        <v>661</v>
      </c>
      <c r="G337" s="246" t="s">
        <v>202</v>
      </c>
      <c r="H337" s="247">
        <v>7</v>
      </c>
      <c r="I337" s="248"/>
      <c r="J337" s="249">
        <f>ROUND(I337*H337,2)</f>
        <v>0</v>
      </c>
      <c r="K337" s="245" t="s">
        <v>326</v>
      </c>
      <c r="L337" s="250"/>
      <c r="M337" s="251" t="s">
        <v>19</v>
      </c>
      <c r="N337" s="252" t="s">
        <v>46</v>
      </c>
      <c r="O337" s="85"/>
      <c r="P337" s="222">
        <f>O337*H337</f>
        <v>0</v>
      </c>
      <c r="Q337" s="222">
        <v>1.516</v>
      </c>
      <c r="R337" s="222">
        <f>Q337*H337</f>
        <v>10.612</v>
      </c>
      <c r="S337" s="222">
        <v>0</v>
      </c>
      <c r="T337" s="223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24" t="s">
        <v>163</v>
      </c>
      <c r="AT337" s="224" t="s">
        <v>159</v>
      </c>
      <c r="AU337" s="224" t="s">
        <v>84</v>
      </c>
      <c r="AY337" s="18" t="s">
        <v>128</v>
      </c>
      <c r="BE337" s="225">
        <f>IF(N337="základní",J337,0)</f>
        <v>0</v>
      </c>
      <c r="BF337" s="225">
        <f>IF(N337="snížená",J337,0)</f>
        <v>0</v>
      </c>
      <c r="BG337" s="225">
        <f>IF(N337="zákl. přenesená",J337,0)</f>
        <v>0</v>
      </c>
      <c r="BH337" s="225">
        <f>IF(N337="sníž. přenesená",J337,0)</f>
        <v>0</v>
      </c>
      <c r="BI337" s="225">
        <f>IF(N337="nulová",J337,0)</f>
        <v>0</v>
      </c>
      <c r="BJ337" s="18" t="s">
        <v>82</v>
      </c>
      <c r="BK337" s="225">
        <f>ROUND(I337*H337,2)</f>
        <v>0</v>
      </c>
      <c r="BL337" s="18" t="s">
        <v>134</v>
      </c>
      <c r="BM337" s="224" t="s">
        <v>662</v>
      </c>
    </row>
    <row r="338" s="2" customFormat="1">
      <c r="A338" s="39"/>
      <c r="B338" s="40"/>
      <c r="C338" s="41"/>
      <c r="D338" s="226" t="s">
        <v>136</v>
      </c>
      <c r="E338" s="41"/>
      <c r="F338" s="227" t="s">
        <v>661</v>
      </c>
      <c r="G338" s="41"/>
      <c r="H338" s="41"/>
      <c r="I338" s="228"/>
      <c r="J338" s="41"/>
      <c r="K338" s="41"/>
      <c r="L338" s="45"/>
      <c r="M338" s="229"/>
      <c r="N338" s="230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136</v>
      </c>
      <c r="AU338" s="18" t="s">
        <v>84</v>
      </c>
    </row>
    <row r="339" s="2" customFormat="1" ht="16.5" customHeight="1">
      <c r="A339" s="39"/>
      <c r="B339" s="40"/>
      <c r="C339" s="213" t="s">
        <v>663</v>
      </c>
      <c r="D339" s="213" t="s">
        <v>130</v>
      </c>
      <c r="E339" s="214" t="s">
        <v>664</v>
      </c>
      <c r="F339" s="215" t="s">
        <v>665</v>
      </c>
      <c r="G339" s="216" t="s">
        <v>155</v>
      </c>
      <c r="H339" s="217">
        <v>21</v>
      </c>
      <c r="I339" s="218"/>
      <c r="J339" s="219">
        <f>ROUND(I339*H339,2)</f>
        <v>0</v>
      </c>
      <c r="K339" s="215" t="s">
        <v>326</v>
      </c>
      <c r="L339" s="45"/>
      <c r="M339" s="220" t="s">
        <v>19</v>
      </c>
      <c r="N339" s="221" t="s">
        <v>46</v>
      </c>
      <c r="O339" s="85"/>
      <c r="P339" s="222">
        <f>O339*H339</f>
        <v>0</v>
      </c>
      <c r="Q339" s="222">
        <v>0</v>
      </c>
      <c r="R339" s="222">
        <f>Q339*H339</f>
        <v>0</v>
      </c>
      <c r="S339" s="222">
        <v>0</v>
      </c>
      <c r="T339" s="223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24" t="s">
        <v>134</v>
      </c>
      <c r="AT339" s="224" t="s">
        <v>130</v>
      </c>
      <c r="AU339" s="224" t="s">
        <v>84</v>
      </c>
      <c r="AY339" s="18" t="s">
        <v>128</v>
      </c>
      <c r="BE339" s="225">
        <f>IF(N339="základní",J339,0)</f>
        <v>0</v>
      </c>
      <c r="BF339" s="225">
        <f>IF(N339="snížená",J339,0)</f>
        <v>0</v>
      </c>
      <c r="BG339" s="225">
        <f>IF(N339="zákl. přenesená",J339,0)</f>
        <v>0</v>
      </c>
      <c r="BH339" s="225">
        <f>IF(N339="sníž. přenesená",J339,0)</f>
        <v>0</v>
      </c>
      <c r="BI339" s="225">
        <f>IF(N339="nulová",J339,0)</f>
        <v>0</v>
      </c>
      <c r="BJ339" s="18" t="s">
        <v>82</v>
      </c>
      <c r="BK339" s="225">
        <f>ROUND(I339*H339,2)</f>
        <v>0</v>
      </c>
      <c r="BL339" s="18" t="s">
        <v>134</v>
      </c>
      <c r="BM339" s="224" t="s">
        <v>666</v>
      </c>
    </row>
    <row r="340" s="2" customFormat="1">
      <c r="A340" s="39"/>
      <c r="B340" s="40"/>
      <c r="C340" s="41"/>
      <c r="D340" s="226" t="s">
        <v>136</v>
      </c>
      <c r="E340" s="41"/>
      <c r="F340" s="227" t="s">
        <v>667</v>
      </c>
      <c r="G340" s="41"/>
      <c r="H340" s="41"/>
      <c r="I340" s="228"/>
      <c r="J340" s="41"/>
      <c r="K340" s="41"/>
      <c r="L340" s="45"/>
      <c r="M340" s="229"/>
      <c r="N340" s="230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136</v>
      </c>
      <c r="AU340" s="18" t="s">
        <v>84</v>
      </c>
    </row>
    <row r="341" s="2" customFormat="1">
      <c r="A341" s="39"/>
      <c r="B341" s="40"/>
      <c r="C341" s="41"/>
      <c r="D341" s="281" t="s">
        <v>329</v>
      </c>
      <c r="E341" s="41"/>
      <c r="F341" s="282" t="s">
        <v>668</v>
      </c>
      <c r="G341" s="41"/>
      <c r="H341" s="41"/>
      <c r="I341" s="228"/>
      <c r="J341" s="41"/>
      <c r="K341" s="41"/>
      <c r="L341" s="45"/>
      <c r="M341" s="229"/>
      <c r="N341" s="230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329</v>
      </c>
      <c r="AU341" s="18" t="s">
        <v>84</v>
      </c>
    </row>
    <row r="342" s="2" customFormat="1" ht="16.5" customHeight="1">
      <c r="A342" s="39"/>
      <c r="B342" s="40"/>
      <c r="C342" s="213" t="s">
        <v>669</v>
      </c>
      <c r="D342" s="213" t="s">
        <v>130</v>
      </c>
      <c r="E342" s="214" t="s">
        <v>670</v>
      </c>
      <c r="F342" s="215" t="s">
        <v>671</v>
      </c>
      <c r="G342" s="216" t="s">
        <v>155</v>
      </c>
      <c r="H342" s="217">
        <v>21</v>
      </c>
      <c r="I342" s="218"/>
      <c r="J342" s="219">
        <f>ROUND(I342*H342,2)</f>
        <v>0</v>
      </c>
      <c r="K342" s="215" t="s">
        <v>326</v>
      </c>
      <c r="L342" s="45"/>
      <c r="M342" s="220" t="s">
        <v>19</v>
      </c>
      <c r="N342" s="221" t="s">
        <v>46</v>
      </c>
      <c r="O342" s="85"/>
      <c r="P342" s="222">
        <f>O342*H342</f>
        <v>0</v>
      </c>
      <c r="Q342" s="222">
        <v>0</v>
      </c>
      <c r="R342" s="222">
        <f>Q342*H342</f>
        <v>0</v>
      </c>
      <c r="S342" s="222">
        <v>0.17999999999999999</v>
      </c>
      <c r="T342" s="223">
        <f>S342*H342</f>
        <v>3.7799999999999998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24" t="s">
        <v>134</v>
      </c>
      <c r="AT342" s="224" t="s">
        <v>130</v>
      </c>
      <c r="AU342" s="224" t="s">
        <v>84</v>
      </c>
      <c r="AY342" s="18" t="s">
        <v>128</v>
      </c>
      <c r="BE342" s="225">
        <f>IF(N342="základní",J342,0)</f>
        <v>0</v>
      </c>
      <c r="BF342" s="225">
        <f>IF(N342="snížená",J342,0)</f>
        <v>0</v>
      </c>
      <c r="BG342" s="225">
        <f>IF(N342="zákl. přenesená",J342,0)</f>
        <v>0</v>
      </c>
      <c r="BH342" s="225">
        <f>IF(N342="sníž. přenesená",J342,0)</f>
        <v>0</v>
      </c>
      <c r="BI342" s="225">
        <f>IF(N342="nulová",J342,0)</f>
        <v>0</v>
      </c>
      <c r="BJ342" s="18" t="s">
        <v>82</v>
      </c>
      <c r="BK342" s="225">
        <f>ROUND(I342*H342,2)</f>
        <v>0</v>
      </c>
      <c r="BL342" s="18" t="s">
        <v>134</v>
      </c>
      <c r="BM342" s="224" t="s">
        <v>672</v>
      </c>
    </row>
    <row r="343" s="2" customFormat="1">
      <c r="A343" s="39"/>
      <c r="B343" s="40"/>
      <c r="C343" s="41"/>
      <c r="D343" s="226" t="s">
        <v>136</v>
      </c>
      <c r="E343" s="41"/>
      <c r="F343" s="227" t="s">
        <v>673</v>
      </c>
      <c r="G343" s="41"/>
      <c r="H343" s="41"/>
      <c r="I343" s="228"/>
      <c r="J343" s="41"/>
      <c r="K343" s="41"/>
      <c r="L343" s="45"/>
      <c r="M343" s="229"/>
      <c r="N343" s="230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136</v>
      </c>
      <c r="AU343" s="18" t="s">
        <v>84</v>
      </c>
    </row>
    <row r="344" s="2" customFormat="1">
      <c r="A344" s="39"/>
      <c r="B344" s="40"/>
      <c r="C344" s="41"/>
      <c r="D344" s="281" t="s">
        <v>329</v>
      </c>
      <c r="E344" s="41"/>
      <c r="F344" s="282" t="s">
        <v>674</v>
      </c>
      <c r="G344" s="41"/>
      <c r="H344" s="41"/>
      <c r="I344" s="228"/>
      <c r="J344" s="41"/>
      <c r="K344" s="41"/>
      <c r="L344" s="45"/>
      <c r="M344" s="229"/>
      <c r="N344" s="230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329</v>
      </c>
      <c r="AU344" s="18" t="s">
        <v>84</v>
      </c>
    </row>
    <row r="345" s="12" customFormat="1" ht="22.8" customHeight="1">
      <c r="A345" s="12"/>
      <c r="B345" s="197"/>
      <c r="C345" s="198"/>
      <c r="D345" s="199" t="s">
        <v>74</v>
      </c>
      <c r="E345" s="211" t="s">
        <v>166</v>
      </c>
      <c r="F345" s="211" t="s">
        <v>675</v>
      </c>
      <c r="G345" s="198"/>
      <c r="H345" s="198"/>
      <c r="I345" s="201"/>
      <c r="J345" s="212">
        <f>BK345</f>
        <v>0</v>
      </c>
      <c r="K345" s="198"/>
      <c r="L345" s="203"/>
      <c r="M345" s="204"/>
      <c r="N345" s="205"/>
      <c r="O345" s="205"/>
      <c r="P345" s="206">
        <f>SUM(P346:P362)</f>
        <v>0</v>
      </c>
      <c r="Q345" s="205"/>
      <c r="R345" s="206">
        <f>SUM(R346:R362)</f>
        <v>0.2663427518</v>
      </c>
      <c r="S345" s="205"/>
      <c r="T345" s="207">
        <f>SUM(T346:T362)</f>
        <v>0.283584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08" t="s">
        <v>82</v>
      </c>
      <c r="AT345" s="209" t="s">
        <v>74</v>
      </c>
      <c r="AU345" s="209" t="s">
        <v>82</v>
      </c>
      <c r="AY345" s="208" t="s">
        <v>128</v>
      </c>
      <c r="BK345" s="210">
        <f>SUM(BK346:BK362)</f>
        <v>0</v>
      </c>
    </row>
    <row r="346" s="2" customFormat="1" ht="21.75" customHeight="1">
      <c r="A346" s="39"/>
      <c r="B346" s="40"/>
      <c r="C346" s="213" t="s">
        <v>676</v>
      </c>
      <c r="D346" s="213" t="s">
        <v>130</v>
      </c>
      <c r="E346" s="214" t="s">
        <v>677</v>
      </c>
      <c r="F346" s="215" t="s">
        <v>678</v>
      </c>
      <c r="G346" s="216" t="s">
        <v>155</v>
      </c>
      <c r="H346" s="217">
        <v>2.9540000000000002</v>
      </c>
      <c r="I346" s="218"/>
      <c r="J346" s="219">
        <f>ROUND(I346*H346,2)</f>
        <v>0</v>
      </c>
      <c r="K346" s="215" t="s">
        <v>326</v>
      </c>
      <c r="L346" s="45"/>
      <c r="M346" s="220" t="s">
        <v>19</v>
      </c>
      <c r="N346" s="221" t="s">
        <v>46</v>
      </c>
      <c r="O346" s="85"/>
      <c r="P346" s="222">
        <f>O346*H346</f>
        <v>0</v>
      </c>
      <c r="Q346" s="222">
        <v>0.088246699999999997</v>
      </c>
      <c r="R346" s="222">
        <f>Q346*H346</f>
        <v>0.2606807518</v>
      </c>
      <c r="S346" s="222">
        <v>0.096000000000000002</v>
      </c>
      <c r="T346" s="223">
        <f>S346*H346</f>
        <v>0.283584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24" t="s">
        <v>134</v>
      </c>
      <c r="AT346" s="224" t="s">
        <v>130</v>
      </c>
      <c r="AU346" s="224" t="s">
        <v>84</v>
      </c>
      <c r="AY346" s="18" t="s">
        <v>128</v>
      </c>
      <c r="BE346" s="225">
        <f>IF(N346="základní",J346,0)</f>
        <v>0</v>
      </c>
      <c r="BF346" s="225">
        <f>IF(N346="snížená",J346,0)</f>
        <v>0</v>
      </c>
      <c r="BG346" s="225">
        <f>IF(N346="zákl. přenesená",J346,0)</f>
        <v>0</v>
      </c>
      <c r="BH346" s="225">
        <f>IF(N346="sníž. přenesená",J346,0)</f>
        <v>0</v>
      </c>
      <c r="BI346" s="225">
        <f>IF(N346="nulová",J346,0)</f>
        <v>0</v>
      </c>
      <c r="BJ346" s="18" t="s">
        <v>82</v>
      </c>
      <c r="BK346" s="225">
        <f>ROUND(I346*H346,2)</f>
        <v>0</v>
      </c>
      <c r="BL346" s="18" t="s">
        <v>134</v>
      </c>
      <c r="BM346" s="224" t="s">
        <v>679</v>
      </c>
    </row>
    <row r="347" s="2" customFormat="1">
      <c r="A347" s="39"/>
      <c r="B347" s="40"/>
      <c r="C347" s="41"/>
      <c r="D347" s="226" t="s">
        <v>136</v>
      </c>
      <c r="E347" s="41"/>
      <c r="F347" s="227" t="s">
        <v>680</v>
      </c>
      <c r="G347" s="41"/>
      <c r="H347" s="41"/>
      <c r="I347" s="228"/>
      <c r="J347" s="41"/>
      <c r="K347" s="41"/>
      <c r="L347" s="45"/>
      <c r="M347" s="229"/>
      <c r="N347" s="230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136</v>
      </c>
      <c r="AU347" s="18" t="s">
        <v>84</v>
      </c>
    </row>
    <row r="348" s="2" customFormat="1">
      <c r="A348" s="39"/>
      <c r="B348" s="40"/>
      <c r="C348" s="41"/>
      <c r="D348" s="281" t="s">
        <v>329</v>
      </c>
      <c r="E348" s="41"/>
      <c r="F348" s="282" t="s">
        <v>681</v>
      </c>
      <c r="G348" s="41"/>
      <c r="H348" s="41"/>
      <c r="I348" s="228"/>
      <c r="J348" s="41"/>
      <c r="K348" s="41"/>
      <c r="L348" s="45"/>
      <c r="M348" s="229"/>
      <c r="N348" s="230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329</v>
      </c>
      <c r="AU348" s="18" t="s">
        <v>84</v>
      </c>
    </row>
    <row r="349" s="14" customFormat="1">
      <c r="A349" s="14"/>
      <c r="B349" s="253"/>
      <c r="C349" s="254"/>
      <c r="D349" s="226" t="s">
        <v>151</v>
      </c>
      <c r="E349" s="255" t="s">
        <v>19</v>
      </c>
      <c r="F349" s="256" t="s">
        <v>682</v>
      </c>
      <c r="G349" s="254"/>
      <c r="H349" s="255" t="s">
        <v>19</v>
      </c>
      <c r="I349" s="257"/>
      <c r="J349" s="254"/>
      <c r="K349" s="254"/>
      <c r="L349" s="258"/>
      <c r="M349" s="259"/>
      <c r="N349" s="260"/>
      <c r="O349" s="260"/>
      <c r="P349" s="260"/>
      <c r="Q349" s="260"/>
      <c r="R349" s="260"/>
      <c r="S349" s="260"/>
      <c r="T349" s="261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62" t="s">
        <v>151</v>
      </c>
      <c r="AU349" s="262" t="s">
        <v>84</v>
      </c>
      <c r="AV349" s="14" t="s">
        <v>82</v>
      </c>
      <c r="AW349" s="14" t="s">
        <v>37</v>
      </c>
      <c r="AX349" s="14" t="s">
        <v>75</v>
      </c>
      <c r="AY349" s="262" t="s">
        <v>128</v>
      </c>
    </row>
    <row r="350" s="13" customFormat="1">
      <c r="A350" s="13"/>
      <c r="B350" s="232"/>
      <c r="C350" s="233"/>
      <c r="D350" s="226" t="s">
        <v>151</v>
      </c>
      <c r="E350" s="234" t="s">
        <v>19</v>
      </c>
      <c r="F350" s="235" t="s">
        <v>683</v>
      </c>
      <c r="G350" s="233"/>
      <c r="H350" s="236">
        <v>0.85399999999999998</v>
      </c>
      <c r="I350" s="237"/>
      <c r="J350" s="233"/>
      <c r="K350" s="233"/>
      <c r="L350" s="238"/>
      <c r="M350" s="239"/>
      <c r="N350" s="240"/>
      <c r="O350" s="240"/>
      <c r="P350" s="240"/>
      <c r="Q350" s="240"/>
      <c r="R350" s="240"/>
      <c r="S350" s="240"/>
      <c r="T350" s="241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2" t="s">
        <v>151</v>
      </c>
      <c r="AU350" s="242" t="s">
        <v>84</v>
      </c>
      <c r="AV350" s="13" t="s">
        <v>84</v>
      </c>
      <c r="AW350" s="13" t="s">
        <v>37</v>
      </c>
      <c r="AX350" s="13" t="s">
        <v>75</v>
      </c>
      <c r="AY350" s="242" t="s">
        <v>128</v>
      </c>
    </row>
    <row r="351" s="14" customFormat="1">
      <c r="A351" s="14"/>
      <c r="B351" s="253"/>
      <c r="C351" s="254"/>
      <c r="D351" s="226" t="s">
        <v>151</v>
      </c>
      <c r="E351" s="255" t="s">
        <v>19</v>
      </c>
      <c r="F351" s="256" t="s">
        <v>684</v>
      </c>
      <c r="G351" s="254"/>
      <c r="H351" s="255" t="s">
        <v>19</v>
      </c>
      <c r="I351" s="257"/>
      <c r="J351" s="254"/>
      <c r="K351" s="254"/>
      <c r="L351" s="258"/>
      <c r="M351" s="259"/>
      <c r="N351" s="260"/>
      <c r="O351" s="260"/>
      <c r="P351" s="260"/>
      <c r="Q351" s="260"/>
      <c r="R351" s="260"/>
      <c r="S351" s="260"/>
      <c r="T351" s="261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62" t="s">
        <v>151</v>
      </c>
      <c r="AU351" s="262" t="s">
        <v>84</v>
      </c>
      <c r="AV351" s="14" t="s">
        <v>82</v>
      </c>
      <c r="AW351" s="14" t="s">
        <v>37</v>
      </c>
      <c r="AX351" s="14" t="s">
        <v>75</v>
      </c>
      <c r="AY351" s="262" t="s">
        <v>128</v>
      </c>
    </row>
    <row r="352" s="13" customFormat="1">
      <c r="A352" s="13"/>
      <c r="B352" s="232"/>
      <c r="C352" s="233"/>
      <c r="D352" s="226" t="s">
        <v>151</v>
      </c>
      <c r="E352" s="234" t="s">
        <v>19</v>
      </c>
      <c r="F352" s="235" t="s">
        <v>685</v>
      </c>
      <c r="G352" s="233"/>
      <c r="H352" s="236">
        <v>2.1000000000000001</v>
      </c>
      <c r="I352" s="237"/>
      <c r="J352" s="233"/>
      <c r="K352" s="233"/>
      <c r="L352" s="238"/>
      <c r="M352" s="239"/>
      <c r="N352" s="240"/>
      <c r="O352" s="240"/>
      <c r="P352" s="240"/>
      <c r="Q352" s="240"/>
      <c r="R352" s="240"/>
      <c r="S352" s="240"/>
      <c r="T352" s="241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2" t="s">
        <v>151</v>
      </c>
      <c r="AU352" s="242" t="s">
        <v>84</v>
      </c>
      <c r="AV352" s="13" t="s">
        <v>84</v>
      </c>
      <c r="AW352" s="13" t="s">
        <v>37</v>
      </c>
      <c r="AX352" s="13" t="s">
        <v>75</v>
      </c>
      <c r="AY352" s="242" t="s">
        <v>128</v>
      </c>
    </row>
    <row r="353" s="15" customFormat="1">
      <c r="A353" s="15"/>
      <c r="B353" s="263"/>
      <c r="C353" s="264"/>
      <c r="D353" s="226" t="s">
        <v>151</v>
      </c>
      <c r="E353" s="265" t="s">
        <v>19</v>
      </c>
      <c r="F353" s="266" t="s">
        <v>291</v>
      </c>
      <c r="G353" s="264"/>
      <c r="H353" s="267">
        <v>2.9540000000000002</v>
      </c>
      <c r="I353" s="268"/>
      <c r="J353" s="264"/>
      <c r="K353" s="264"/>
      <c r="L353" s="269"/>
      <c r="M353" s="270"/>
      <c r="N353" s="271"/>
      <c r="O353" s="271"/>
      <c r="P353" s="271"/>
      <c r="Q353" s="271"/>
      <c r="R353" s="271"/>
      <c r="S353" s="271"/>
      <c r="T353" s="272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73" t="s">
        <v>151</v>
      </c>
      <c r="AU353" s="273" t="s">
        <v>84</v>
      </c>
      <c r="AV353" s="15" t="s">
        <v>134</v>
      </c>
      <c r="AW353" s="15" t="s">
        <v>37</v>
      </c>
      <c r="AX353" s="15" t="s">
        <v>82</v>
      </c>
      <c r="AY353" s="273" t="s">
        <v>128</v>
      </c>
    </row>
    <row r="354" s="2" customFormat="1" ht="16.5" customHeight="1">
      <c r="A354" s="39"/>
      <c r="B354" s="40"/>
      <c r="C354" s="243" t="s">
        <v>686</v>
      </c>
      <c r="D354" s="243" t="s">
        <v>159</v>
      </c>
      <c r="E354" s="244" t="s">
        <v>687</v>
      </c>
      <c r="F354" s="245" t="s">
        <v>688</v>
      </c>
      <c r="G354" s="246" t="s">
        <v>452</v>
      </c>
      <c r="H354" s="247">
        <v>0.82699999999999996</v>
      </c>
      <c r="I354" s="248"/>
      <c r="J354" s="249">
        <f>ROUND(I354*H354,2)</f>
        <v>0</v>
      </c>
      <c r="K354" s="245" t="s">
        <v>326</v>
      </c>
      <c r="L354" s="250"/>
      <c r="M354" s="251" t="s">
        <v>19</v>
      </c>
      <c r="N354" s="252" t="s">
        <v>46</v>
      </c>
      <c r="O354" s="85"/>
      <c r="P354" s="222">
        <f>O354*H354</f>
        <v>0</v>
      </c>
      <c r="Q354" s="222">
        <v>0.001</v>
      </c>
      <c r="R354" s="222">
        <f>Q354*H354</f>
        <v>0.00082699999999999994</v>
      </c>
      <c r="S354" s="222">
        <v>0</v>
      </c>
      <c r="T354" s="223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24" t="s">
        <v>163</v>
      </c>
      <c r="AT354" s="224" t="s">
        <v>159</v>
      </c>
      <c r="AU354" s="224" t="s">
        <v>84</v>
      </c>
      <c r="AY354" s="18" t="s">
        <v>128</v>
      </c>
      <c r="BE354" s="225">
        <f>IF(N354="základní",J354,0)</f>
        <v>0</v>
      </c>
      <c r="BF354" s="225">
        <f>IF(N354="snížená",J354,0)</f>
        <v>0</v>
      </c>
      <c r="BG354" s="225">
        <f>IF(N354="zákl. přenesená",J354,0)</f>
        <v>0</v>
      </c>
      <c r="BH354" s="225">
        <f>IF(N354="sníž. přenesená",J354,0)</f>
        <v>0</v>
      </c>
      <c r="BI354" s="225">
        <f>IF(N354="nulová",J354,0)</f>
        <v>0</v>
      </c>
      <c r="BJ354" s="18" t="s">
        <v>82</v>
      </c>
      <c r="BK354" s="225">
        <f>ROUND(I354*H354,2)</f>
        <v>0</v>
      </c>
      <c r="BL354" s="18" t="s">
        <v>134</v>
      </c>
      <c r="BM354" s="224" t="s">
        <v>689</v>
      </c>
    </row>
    <row r="355" s="2" customFormat="1">
      <c r="A355" s="39"/>
      <c r="B355" s="40"/>
      <c r="C355" s="41"/>
      <c r="D355" s="226" t="s">
        <v>136</v>
      </c>
      <c r="E355" s="41"/>
      <c r="F355" s="227" t="s">
        <v>688</v>
      </c>
      <c r="G355" s="41"/>
      <c r="H355" s="41"/>
      <c r="I355" s="228"/>
      <c r="J355" s="41"/>
      <c r="K355" s="41"/>
      <c r="L355" s="45"/>
      <c r="M355" s="229"/>
      <c r="N355" s="230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136</v>
      </c>
      <c r="AU355" s="18" t="s">
        <v>84</v>
      </c>
    </row>
    <row r="356" s="13" customFormat="1">
      <c r="A356" s="13"/>
      <c r="B356" s="232"/>
      <c r="C356" s="233"/>
      <c r="D356" s="226" t="s">
        <v>151</v>
      </c>
      <c r="E356" s="233"/>
      <c r="F356" s="235" t="s">
        <v>690</v>
      </c>
      <c r="G356" s="233"/>
      <c r="H356" s="236">
        <v>0.82699999999999996</v>
      </c>
      <c r="I356" s="237"/>
      <c r="J356" s="233"/>
      <c r="K356" s="233"/>
      <c r="L356" s="238"/>
      <c r="M356" s="239"/>
      <c r="N356" s="240"/>
      <c r="O356" s="240"/>
      <c r="P356" s="240"/>
      <c r="Q356" s="240"/>
      <c r="R356" s="240"/>
      <c r="S356" s="240"/>
      <c r="T356" s="241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2" t="s">
        <v>151</v>
      </c>
      <c r="AU356" s="242" t="s">
        <v>84</v>
      </c>
      <c r="AV356" s="13" t="s">
        <v>84</v>
      </c>
      <c r="AW356" s="13" t="s">
        <v>4</v>
      </c>
      <c r="AX356" s="13" t="s">
        <v>82</v>
      </c>
      <c r="AY356" s="242" t="s">
        <v>128</v>
      </c>
    </row>
    <row r="357" s="2" customFormat="1" ht="16.5" customHeight="1">
      <c r="A357" s="39"/>
      <c r="B357" s="40"/>
      <c r="C357" s="243" t="s">
        <v>691</v>
      </c>
      <c r="D357" s="243" t="s">
        <v>159</v>
      </c>
      <c r="E357" s="244" t="s">
        <v>692</v>
      </c>
      <c r="F357" s="245" t="s">
        <v>693</v>
      </c>
      <c r="G357" s="246" t="s">
        <v>452</v>
      </c>
      <c r="H357" s="247">
        <v>0.35399999999999998</v>
      </c>
      <c r="I357" s="248"/>
      <c r="J357" s="249">
        <f>ROUND(I357*H357,2)</f>
        <v>0</v>
      </c>
      <c r="K357" s="245" t="s">
        <v>326</v>
      </c>
      <c r="L357" s="250"/>
      <c r="M357" s="251" t="s">
        <v>19</v>
      </c>
      <c r="N357" s="252" t="s">
        <v>46</v>
      </c>
      <c r="O357" s="85"/>
      <c r="P357" s="222">
        <f>O357*H357</f>
        <v>0</v>
      </c>
      <c r="Q357" s="222">
        <v>0.001</v>
      </c>
      <c r="R357" s="222">
        <f>Q357*H357</f>
        <v>0.00035399999999999999</v>
      </c>
      <c r="S357" s="222">
        <v>0</v>
      </c>
      <c r="T357" s="223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24" t="s">
        <v>163</v>
      </c>
      <c r="AT357" s="224" t="s">
        <v>159</v>
      </c>
      <c r="AU357" s="224" t="s">
        <v>84</v>
      </c>
      <c r="AY357" s="18" t="s">
        <v>128</v>
      </c>
      <c r="BE357" s="225">
        <f>IF(N357="základní",J357,0)</f>
        <v>0</v>
      </c>
      <c r="BF357" s="225">
        <f>IF(N357="snížená",J357,0)</f>
        <v>0</v>
      </c>
      <c r="BG357" s="225">
        <f>IF(N357="zákl. přenesená",J357,0)</f>
        <v>0</v>
      </c>
      <c r="BH357" s="225">
        <f>IF(N357="sníž. přenesená",J357,0)</f>
        <v>0</v>
      </c>
      <c r="BI357" s="225">
        <f>IF(N357="nulová",J357,0)</f>
        <v>0</v>
      </c>
      <c r="BJ357" s="18" t="s">
        <v>82</v>
      </c>
      <c r="BK357" s="225">
        <f>ROUND(I357*H357,2)</f>
        <v>0</v>
      </c>
      <c r="BL357" s="18" t="s">
        <v>134</v>
      </c>
      <c r="BM357" s="224" t="s">
        <v>694</v>
      </c>
    </row>
    <row r="358" s="2" customFormat="1">
      <c r="A358" s="39"/>
      <c r="B358" s="40"/>
      <c r="C358" s="41"/>
      <c r="D358" s="226" t="s">
        <v>136</v>
      </c>
      <c r="E358" s="41"/>
      <c r="F358" s="227" t="s">
        <v>693</v>
      </c>
      <c r="G358" s="41"/>
      <c r="H358" s="41"/>
      <c r="I358" s="228"/>
      <c r="J358" s="41"/>
      <c r="K358" s="41"/>
      <c r="L358" s="45"/>
      <c r="M358" s="229"/>
      <c r="N358" s="230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136</v>
      </c>
      <c r="AU358" s="18" t="s">
        <v>84</v>
      </c>
    </row>
    <row r="359" s="13" customFormat="1">
      <c r="A359" s="13"/>
      <c r="B359" s="232"/>
      <c r="C359" s="233"/>
      <c r="D359" s="226" t="s">
        <v>151</v>
      </c>
      <c r="E359" s="233"/>
      <c r="F359" s="235" t="s">
        <v>695</v>
      </c>
      <c r="G359" s="233"/>
      <c r="H359" s="236">
        <v>0.35399999999999998</v>
      </c>
      <c r="I359" s="237"/>
      <c r="J359" s="233"/>
      <c r="K359" s="233"/>
      <c r="L359" s="238"/>
      <c r="M359" s="239"/>
      <c r="N359" s="240"/>
      <c r="O359" s="240"/>
      <c r="P359" s="240"/>
      <c r="Q359" s="240"/>
      <c r="R359" s="240"/>
      <c r="S359" s="240"/>
      <c r="T359" s="241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2" t="s">
        <v>151</v>
      </c>
      <c r="AU359" s="242" t="s">
        <v>84</v>
      </c>
      <c r="AV359" s="13" t="s">
        <v>84</v>
      </c>
      <c r="AW359" s="13" t="s">
        <v>4</v>
      </c>
      <c r="AX359" s="13" t="s">
        <v>82</v>
      </c>
      <c r="AY359" s="242" t="s">
        <v>128</v>
      </c>
    </row>
    <row r="360" s="2" customFormat="1" ht="16.5" customHeight="1">
      <c r="A360" s="39"/>
      <c r="B360" s="40"/>
      <c r="C360" s="243" t="s">
        <v>696</v>
      </c>
      <c r="D360" s="243" t="s">
        <v>159</v>
      </c>
      <c r="E360" s="244" t="s">
        <v>697</v>
      </c>
      <c r="F360" s="245" t="s">
        <v>698</v>
      </c>
      <c r="G360" s="246" t="s">
        <v>452</v>
      </c>
      <c r="H360" s="247">
        <v>4.4809999999999999</v>
      </c>
      <c r="I360" s="248"/>
      <c r="J360" s="249">
        <f>ROUND(I360*H360,2)</f>
        <v>0</v>
      </c>
      <c r="K360" s="245" t="s">
        <v>326</v>
      </c>
      <c r="L360" s="250"/>
      <c r="M360" s="251" t="s">
        <v>19</v>
      </c>
      <c r="N360" s="252" t="s">
        <v>46</v>
      </c>
      <c r="O360" s="85"/>
      <c r="P360" s="222">
        <f>O360*H360</f>
        <v>0</v>
      </c>
      <c r="Q360" s="222">
        <v>0.001</v>
      </c>
      <c r="R360" s="222">
        <f>Q360*H360</f>
        <v>0.0044809999999999997</v>
      </c>
      <c r="S360" s="222">
        <v>0</v>
      </c>
      <c r="T360" s="223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24" t="s">
        <v>163</v>
      </c>
      <c r="AT360" s="224" t="s">
        <v>159</v>
      </c>
      <c r="AU360" s="224" t="s">
        <v>84</v>
      </c>
      <c r="AY360" s="18" t="s">
        <v>128</v>
      </c>
      <c r="BE360" s="225">
        <f>IF(N360="základní",J360,0)</f>
        <v>0</v>
      </c>
      <c r="BF360" s="225">
        <f>IF(N360="snížená",J360,0)</f>
        <v>0</v>
      </c>
      <c r="BG360" s="225">
        <f>IF(N360="zákl. přenesená",J360,0)</f>
        <v>0</v>
      </c>
      <c r="BH360" s="225">
        <f>IF(N360="sníž. přenesená",J360,0)</f>
        <v>0</v>
      </c>
      <c r="BI360" s="225">
        <f>IF(N360="nulová",J360,0)</f>
        <v>0</v>
      </c>
      <c r="BJ360" s="18" t="s">
        <v>82</v>
      </c>
      <c r="BK360" s="225">
        <f>ROUND(I360*H360,2)</f>
        <v>0</v>
      </c>
      <c r="BL360" s="18" t="s">
        <v>134</v>
      </c>
      <c r="BM360" s="224" t="s">
        <v>699</v>
      </c>
    </row>
    <row r="361" s="2" customFormat="1">
      <c r="A361" s="39"/>
      <c r="B361" s="40"/>
      <c r="C361" s="41"/>
      <c r="D361" s="226" t="s">
        <v>136</v>
      </c>
      <c r="E361" s="41"/>
      <c r="F361" s="227" t="s">
        <v>698</v>
      </c>
      <c r="G361" s="41"/>
      <c r="H361" s="41"/>
      <c r="I361" s="228"/>
      <c r="J361" s="41"/>
      <c r="K361" s="41"/>
      <c r="L361" s="45"/>
      <c r="M361" s="229"/>
      <c r="N361" s="230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136</v>
      </c>
      <c r="AU361" s="18" t="s">
        <v>84</v>
      </c>
    </row>
    <row r="362" s="13" customFormat="1">
      <c r="A362" s="13"/>
      <c r="B362" s="232"/>
      <c r="C362" s="233"/>
      <c r="D362" s="226" t="s">
        <v>151</v>
      </c>
      <c r="E362" s="233"/>
      <c r="F362" s="235" t="s">
        <v>700</v>
      </c>
      <c r="G362" s="233"/>
      <c r="H362" s="236">
        <v>4.4809999999999999</v>
      </c>
      <c r="I362" s="237"/>
      <c r="J362" s="233"/>
      <c r="K362" s="233"/>
      <c r="L362" s="238"/>
      <c r="M362" s="239"/>
      <c r="N362" s="240"/>
      <c r="O362" s="240"/>
      <c r="P362" s="240"/>
      <c r="Q362" s="240"/>
      <c r="R362" s="240"/>
      <c r="S362" s="240"/>
      <c r="T362" s="241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2" t="s">
        <v>151</v>
      </c>
      <c r="AU362" s="242" t="s">
        <v>84</v>
      </c>
      <c r="AV362" s="13" t="s">
        <v>84</v>
      </c>
      <c r="AW362" s="13" t="s">
        <v>4</v>
      </c>
      <c r="AX362" s="13" t="s">
        <v>82</v>
      </c>
      <c r="AY362" s="242" t="s">
        <v>128</v>
      </c>
    </row>
    <row r="363" s="12" customFormat="1" ht="22.8" customHeight="1">
      <c r="A363" s="12"/>
      <c r="B363" s="197"/>
      <c r="C363" s="198"/>
      <c r="D363" s="199" t="s">
        <v>74</v>
      </c>
      <c r="E363" s="211" t="s">
        <v>163</v>
      </c>
      <c r="F363" s="211" t="s">
        <v>701</v>
      </c>
      <c r="G363" s="198"/>
      <c r="H363" s="198"/>
      <c r="I363" s="201"/>
      <c r="J363" s="212">
        <f>BK363</f>
        <v>0</v>
      </c>
      <c r="K363" s="198"/>
      <c r="L363" s="203"/>
      <c r="M363" s="204"/>
      <c r="N363" s="205"/>
      <c r="O363" s="205"/>
      <c r="P363" s="206">
        <f>SUM(P364:P382)</f>
        <v>0</v>
      </c>
      <c r="Q363" s="205"/>
      <c r="R363" s="206">
        <f>SUM(R364:R382)</f>
        <v>0.26866299999999999</v>
      </c>
      <c r="S363" s="205"/>
      <c r="T363" s="207">
        <f>SUM(T364:T382)</f>
        <v>0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208" t="s">
        <v>82</v>
      </c>
      <c r="AT363" s="209" t="s">
        <v>74</v>
      </c>
      <c r="AU363" s="209" t="s">
        <v>82</v>
      </c>
      <c r="AY363" s="208" t="s">
        <v>128</v>
      </c>
      <c r="BK363" s="210">
        <f>SUM(BK364:BK382)</f>
        <v>0</v>
      </c>
    </row>
    <row r="364" s="2" customFormat="1" ht="16.5" customHeight="1">
      <c r="A364" s="39"/>
      <c r="B364" s="40"/>
      <c r="C364" s="213" t="s">
        <v>702</v>
      </c>
      <c r="D364" s="213" t="s">
        <v>130</v>
      </c>
      <c r="E364" s="214" t="s">
        <v>703</v>
      </c>
      <c r="F364" s="215" t="s">
        <v>704</v>
      </c>
      <c r="G364" s="216" t="s">
        <v>202</v>
      </c>
      <c r="H364" s="217">
        <v>1</v>
      </c>
      <c r="I364" s="218"/>
      <c r="J364" s="219">
        <f>ROUND(I364*H364,2)</f>
        <v>0</v>
      </c>
      <c r="K364" s="215" t="s">
        <v>326</v>
      </c>
      <c r="L364" s="45"/>
      <c r="M364" s="220" t="s">
        <v>19</v>
      </c>
      <c r="N364" s="221" t="s">
        <v>46</v>
      </c>
      <c r="O364" s="85"/>
      <c r="P364" s="222">
        <f>O364*H364</f>
        <v>0</v>
      </c>
      <c r="Q364" s="222">
        <v>0.217338</v>
      </c>
      <c r="R364" s="222">
        <f>Q364*H364</f>
        <v>0.217338</v>
      </c>
      <c r="S364" s="222">
        <v>0</v>
      </c>
      <c r="T364" s="223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24" t="s">
        <v>134</v>
      </c>
      <c r="AT364" s="224" t="s">
        <v>130</v>
      </c>
      <c r="AU364" s="224" t="s">
        <v>84</v>
      </c>
      <c r="AY364" s="18" t="s">
        <v>128</v>
      </c>
      <c r="BE364" s="225">
        <f>IF(N364="základní",J364,0)</f>
        <v>0</v>
      </c>
      <c r="BF364" s="225">
        <f>IF(N364="snížená",J364,0)</f>
        <v>0</v>
      </c>
      <c r="BG364" s="225">
        <f>IF(N364="zákl. přenesená",J364,0)</f>
        <v>0</v>
      </c>
      <c r="BH364" s="225">
        <f>IF(N364="sníž. přenesená",J364,0)</f>
        <v>0</v>
      </c>
      <c r="BI364" s="225">
        <f>IF(N364="nulová",J364,0)</f>
        <v>0</v>
      </c>
      <c r="BJ364" s="18" t="s">
        <v>82</v>
      </c>
      <c r="BK364" s="225">
        <f>ROUND(I364*H364,2)</f>
        <v>0</v>
      </c>
      <c r="BL364" s="18" t="s">
        <v>134</v>
      </c>
      <c r="BM364" s="224" t="s">
        <v>705</v>
      </c>
    </row>
    <row r="365" s="2" customFormat="1">
      <c r="A365" s="39"/>
      <c r="B365" s="40"/>
      <c r="C365" s="41"/>
      <c r="D365" s="226" t="s">
        <v>136</v>
      </c>
      <c r="E365" s="41"/>
      <c r="F365" s="227" t="s">
        <v>704</v>
      </c>
      <c r="G365" s="41"/>
      <c r="H365" s="41"/>
      <c r="I365" s="228"/>
      <c r="J365" s="41"/>
      <c r="K365" s="41"/>
      <c r="L365" s="45"/>
      <c r="M365" s="229"/>
      <c r="N365" s="230"/>
      <c r="O365" s="85"/>
      <c r="P365" s="85"/>
      <c r="Q365" s="85"/>
      <c r="R365" s="85"/>
      <c r="S365" s="85"/>
      <c r="T365" s="86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136</v>
      </c>
      <c r="AU365" s="18" t="s">
        <v>84</v>
      </c>
    </row>
    <row r="366" s="2" customFormat="1">
      <c r="A366" s="39"/>
      <c r="B366" s="40"/>
      <c r="C366" s="41"/>
      <c r="D366" s="281" t="s">
        <v>329</v>
      </c>
      <c r="E366" s="41"/>
      <c r="F366" s="282" t="s">
        <v>706</v>
      </c>
      <c r="G366" s="41"/>
      <c r="H366" s="41"/>
      <c r="I366" s="228"/>
      <c r="J366" s="41"/>
      <c r="K366" s="41"/>
      <c r="L366" s="45"/>
      <c r="M366" s="229"/>
      <c r="N366" s="230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329</v>
      </c>
      <c r="AU366" s="18" t="s">
        <v>84</v>
      </c>
    </row>
    <row r="367" s="2" customFormat="1" ht="16.5" customHeight="1">
      <c r="A367" s="39"/>
      <c r="B367" s="40"/>
      <c r="C367" s="243" t="s">
        <v>707</v>
      </c>
      <c r="D367" s="243" t="s">
        <v>159</v>
      </c>
      <c r="E367" s="244" t="s">
        <v>708</v>
      </c>
      <c r="F367" s="245" t="s">
        <v>709</v>
      </c>
      <c r="G367" s="246" t="s">
        <v>155</v>
      </c>
      <c r="H367" s="247">
        <v>1.05</v>
      </c>
      <c r="I367" s="248"/>
      <c r="J367" s="249">
        <f>ROUND(I367*H367,2)</f>
        <v>0</v>
      </c>
      <c r="K367" s="245" t="s">
        <v>326</v>
      </c>
      <c r="L367" s="250"/>
      <c r="M367" s="251" t="s">
        <v>19</v>
      </c>
      <c r="N367" s="252" t="s">
        <v>46</v>
      </c>
      <c r="O367" s="85"/>
      <c r="P367" s="222">
        <f>O367*H367</f>
        <v>0</v>
      </c>
      <c r="Q367" s="222">
        <v>0.0235</v>
      </c>
      <c r="R367" s="222">
        <f>Q367*H367</f>
        <v>0.024675000000000002</v>
      </c>
      <c r="S367" s="222">
        <v>0</v>
      </c>
      <c r="T367" s="223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24" t="s">
        <v>163</v>
      </c>
      <c r="AT367" s="224" t="s">
        <v>159</v>
      </c>
      <c r="AU367" s="224" t="s">
        <v>84</v>
      </c>
      <c r="AY367" s="18" t="s">
        <v>128</v>
      </c>
      <c r="BE367" s="225">
        <f>IF(N367="základní",J367,0)</f>
        <v>0</v>
      </c>
      <c r="BF367" s="225">
        <f>IF(N367="snížená",J367,0)</f>
        <v>0</v>
      </c>
      <c r="BG367" s="225">
        <f>IF(N367="zákl. přenesená",J367,0)</f>
        <v>0</v>
      </c>
      <c r="BH367" s="225">
        <f>IF(N367="sníž. přenesená",J367,0)</f>
        <v>0</v>
      </c>
      <c r="BI367" s="225">
        <f>IF(N367="nulová",J367,0)</f>
        <v>0</v>
      </c>
      <c r="BJ367" s="18" t="s">
        <v>82</v>
      </c>
      <c r="BK367" s="225">
        <f>ROUND(I367*H367,2)</f>
        <v>0</v>
      </c>
      <c r="BL367" s="18" t="s">
        <v>134</v>
      </c>
      <c r="BM367" s="224" t="s">
        <v>710</v>
      </c>
    </row>
    <row r="368" s="2" customFormat="1">
      <c r="A368" s="39"/>
      <c r="B368" s="40"/>
      <c r="C368" s="41"/>
      <c r="D368" s="226" t="s">
        <v>136</v>
      </c>
      <c r="E368" s="41"/>
      <c r="F368" s="227" t="s">
        <v>709</v>
      </c>
      <c r="G368" s="41"/>
      <c r="H368" s="41"/>
      <c r="I368" s="228"/>
      <c r="J368" s="41"/>
      <c r="K368" s="41"/>
      <c r="L368" s="45"/>
      <c r="M368" s="229"/>
      <c r="N368" s="230"/>
      <c r="O368" s="85"/>
      <c r="P368" s="85"/>
      <c r="Q368" s="85"/>
      <c r="R368" s="85"/>
      <c r="S368" s="85"/>
      <c r="T368" s="86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136</v>
      </c>
      <c r="AU368" s="18" t="s">
        <v>84</v>
      </c>
    </row>
    <row r="369" s="13" customFormat="1">
      <c r="A369" s="13"/>
      <c r="B369" s="232"/>
      <c r="C369" s="233"/>
      <c r="D369" s="226" t="s">
        <v>151</v>
      </c>
      <c r="E369" s="234" t="s">
        <v>19</v>
      </c>
      <c r="F369" s="235" t="s">
        <v>711</v>
      </c>
      <c r="G369" s="233"/>
      <c r="H369" s="236">
        <v>1.05</v>
      </c>
      <c r="I369" s="237"/>
      <c r="J369" s="233"/>
      <c r="K369" s="233"/>
      <c r="L369" s="238"/>
      <c r="M369" s="239"/>
      <c r="N369" s="240"/>
      <c r="O369" s="240"/>
      <c r="P369" s="240"/>
      <c r="Q369" s="240"/>
      <c r="R369" s="240"/>
      <c r="S369" s="240"/>
      <c r="T369" s="241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2" t="s">
        <v>151</v>
      </c>
      <c r="AU369" s="242" t="s">
        <v>84</v>
      </c>
      <c r="AV369" s="13" t="s">
        <v>84</v>
      </c>
      <c r="AW369" s="13" t="s">
        <v>37</v>
      </c>
      <c r="AX369" s="13" t="s">
        <v>82</v>
      </c>
      <c r="AY369" s="242" t="s">
        <v>128</v>
      </c>
    </row>
    <row r="370" s="2" customFormat="1" ht="16.5" customHeight="1">
      <c r="A370" s="39"/>
      <c r="B370" s="40"/>
      <c r="C370" s="243" t="s">
        <v>712</v>
      </c>
      <c r="D370" s="243" t="s">
        <v>159</v>
      </c>
      <c r="E370" s="244" t="s">
        <v>713</v>
      </c>
      <c r="F370" s="245" t="s">
        <v>714</v>
      </c>
      <c r="G370" s="246" t="s">
        <v>162</v>
      </c>
      <c r="H370" s="247">
        <v>0.012999999999999999</v>
      </c>
      <c r="I370" s="248"/>
      <c r="J370" s="249">
        <f>ROUND(I370*H370,2)</f>
        <v>0</v>
      </c>
      <c r="K370" s="245" t="s">
        <v>326</v>
      </c>
      <c r="L370" s="250"/>
      <c r="M370" s="251" t="s">
        <v>19</v>
      </c>
      <c r="N370" s="252" t="s">
        <v>46</v>
      </c>
      <c r="O370" s="85"/>
      <c r="P370" s="222">
        <f>O370*H370</f>
        <v>0</v>
      </c>
      <c r="Q370" s="222">
        <v>1</v>
      </c>
      <c r="R370" s="222">
        <f>Q370*H370</f>
        <v>0.012999999999999999</v>
      </c>
      <c r="S370" s="222">
        <v>0</v>
      </c>
      <c r="T370" s="223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24" t="s">
        <v>163</v>
      </c>
      <c r="AT370" s="224" t="s">
        <v>159</v>
      </c>
      <c r="AU370" s="224" t="s">
        <v>84</v>
      </c>
      <c r="AY370" s="18" t="s">
        <v>128</v>
      </c>
      <c r="BE370" s="225">
        <f>IF(N370="základní",J370,0)</f>
        <v>0</v>
      </c>
      <c r="BF370" s="225">
        <f>IF(N370="snížená",J370,0)</f>
        <v>0</v>
      </c>
      <c r="BG370" s="225">
        <f>IF(N370="zákl. přenesená",J370,0)</f>
        <v>0</v>
      </c>
      <c r="BH370" s="225">
        <f>IF(N370="sníž. přenesená",J370,0)</f>
        <v>0</v>
      </c>
      <c r="BI370" s="225">
        <f>IF(N370="nulová",J370,0)</f>
        <v>0</v>
      </c>
      <c r="BJ370" s="18" t="s">
        <v>82</v>
      </c>
      <c r="BK370" s="225">
        <f>ROUND(I370*H370,2)</f>
        <v>0</v>
      </c>
      <c r="BL370" s="18" t="s">
        <v>134</v>
      </c>
      <c r="BM370" s="224" t="s">
        <v>715</v>
      </c>
    </row>
    <row r="371" s="2" customFormat="1">
      <c r="A371" s="39"/>
      <c r="B371" s="40"/>
      <c r="C371" s="41"/>
      <c r="D371" s="226" t="s">
        <v>136</v>
      </c>
      <c r="E371" s="41"/>
      <c r="F371" s="227" t="s">
        <v>714</v>
      </c>
      <c r="G371" s="41"/>
      <c r="H371" s="41"/>
      <c r="I371" s="228"/>
      <c r="J371" s="41"/>
      <c r="K371" s="41"/>
      <c r="L371" s="45"/>
      <c r="M371" s="229"/>
      <c r="N371" s="230"/>
      <c r="O371" s="85"/>
      <c r="P371" s="85"/>
      <c r="Q371" s="85"/>
      <c r="R371" s="85"/>
      <c r="S371" s="85"/>
      <c r="T371" s="86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136</v>
      </c>
      <c r="AU371" s="18" t="s">
        <v>84</v>
      </c>
    </row>
    <row r="372" s="13" customFormat="1">
      <c r="A372" s="13"/>
      <c r="B372" s="232"/>
      <c r="C372" s="233"/>
      <c r="D372" s="226" t="s">
        <v>151</v>
      </c>
      <c r="E372" s="234" t="s">
        <v>19</v>
      </c>
      <c r="F372" s="235" t="s">
        <v>716</v>
      </c>
      <c r="G372" s="233"/>
      <c r="H372" s="236">
        <v>13.446</v>
      </c>
      <c r="I372" s="237"/>
      <c r="J372" s="233"/>
      <c r="K372" s="233"/>
      <c r="L372" s="238"/>
      <c r="M372" s="239"/>
      <c r="N372" s="240"/>
      <c r="O372" s="240"/>
      <c r="P372" s="240"/>
      <c r="Q372" s="240"/>
      <c r="R372" s="240"/>
      <c r="S372" s="240"/>
      <c r="T372" s="241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2" t="s">
        <v>151</v>
      </c>
      <c r="AU372" s="242" t="s">
        <v>84</v>
      </c>
      <c r="AV372" s="13" t="s">
        <v>84</v>
      </c>
      <c r="AW372" s="13" t="s">
        <v>37</v>
      </c>
      <c r="AX372" s="13" t="s">
        <v>82</v>
      </c>
      <c r="AY372" s="242" t="s">
        <v>128</v>
      </c>
    </row>
    <row r="373" s="13" customFormat="1">
      <c r="A373" s="13"/>
      <c r="B373" s="232"/>
      <c r="C373" s="233"/>
      <c r="D373" s="226" t="s">
        <v>151</v>
      </c>
      <c r="E373" s="233"/>
      <c r="F373" s="235" t="s">
        <v>717</v>
      </c>
      <c r="G373" s="233"/>
      <c r="H373" s="236">
        <v>0.012999999999999999</v>
      </c>
      <c r="I373" s="237"/>
      <c r="J373" s="233"/>
      <c r="K373" s="233"/>
      <c r="L373" s="238"/>
      <c r="M373" s="239"/>
      <c r="N373" s="240"/>
      <c r="O373" s="240"/>
      <c r="P373" s="240"/>
      <c r="Q373" s="240"/>
      <c r="R373" s="240"/>
      <c r="S373" s="240"/>
      <c r="T373" s="241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2" t="s">
        <v>151</v>
      </c>
      <c r="AU373" s="242" t="s">
        <v>84</v>
      </c>
      <c r="AV373" s="13" t="s">
        <v>84</v>
      </c>
      <c r="AW373" s="13" t="s">
        <v>4</v>
      </c>
      <c r="AX373" s="13" t="s">
        <v>82</v>
      </c>
      <c r="AY373" s="242" t="s">
        <v>128</v>
      </c>
    </row>
    <row r="374" s="2" customFormat="1" ht="16.5" customHeight="1">
      <c r="A374" s="39"/>
      <c r="B374" s="40"/>
      <c r="C374" s="213" t="s">
        <v>718</v>
      </c>
      <c r="D374" s="213" t="s">
        <v>130</v>
      </c>
      <c r="E374" s="214" t="s">
        <v>719</v>
      </c>
      <c r="F374" s="215" t="s">
        <v>720</v>
      </c>
      <c r="G374" s="216" t="s">
        <v>202</v>
      </c>
      <c r="H374" s="217">
        <v>5</v>
      </c>
      <c r="I374" s="218"/>
      <c r="J374" s="219">
        <f>ROUND(I374*H374,2)</f>
        <v>0</v>
      </c>
      <c r="K374" s="215" t="s">
        <v>326</v>
      </c>
      <c r="L374" s="45"/>
      <c r="M374" s="220" t="s">
        <v>19</v>
      </c>
      <c r="N374" s="221" t="s">
        <v>46</v>
      </c>
      <c r="O374" s="85"/>
      <c r="P374" s="222">
        <f>O374*H374</f>
        <v>0</v>
      </c>
      <c r="Q374" s="222">
        <v>0.0013600000000000001</v>
      </c>
      <c r="R374" s="222">
        <f>Q374*H374</f>
        <v>0.0068000000000000005</v>
      </c>
      <c r="S374" s="222">
        <v>0</v>
      </c>
      <c r="T374" s="223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24" t="s">
        <v>134</v>
      </c>
      <c r="AT374" s="224" t="s">
        <v>130</v>
      </c>
      <c r="AU374" s="224" t="s">
        <v>84</v>
      </c>
      <c r="AY374" s="18" t="s">
        <v>128</v>
      </c>
      <c r="BE374" s="225">
        <f>IF(N374="základní",J374,0)</f>
        <v>0</v>
      </c>
      <c r="BF374" s="225">
        <f>IF(N374="snížená",J374,0)</f>
        <v>0</v>
      </c>
      <c r="BG374" s="225">
        <f>IF(N374="zákl. přenesená",J374,0)</f>
        <v>0</v>
      </c>
      <c r="BH374" s="225">
        <f>IF(N374="sníž. přenesená",J374,0)</f>
        <v>0</v>
      </c>
      <c r="BI374" s="225">
        <f>IF(N374="nulová",J374,0)</f>
        <v>0</v>
      </c>
      <c r="BJ374" s="18" t="s">
        <v>82</v>
      </c>
      <c r="BK374" s="225">
        <f>ROUND(I374*H374,2)</f>
        <v>0</v>
      </c>
      <c r="BL374" s="18" t="s">
        <v>134</v>
      </c>
      <c r="BM374" s="224" t="s">
        <v>721</v>
      </c>
    </row>
    <row r="375" s="2" customFormat="1">
      <c r="A375" s="39"/>
      <c r="B375" s="40"/>
      <c r="C375" s="41"/>
      <c r="D375" s="226" t="s">
        <v>136</v>
      </c>
      <c r="E375" s="41"/>
      <c r="F375" s="227" t="s">
        <v>722</v>
      </c>
      <c r="G375" s="41"/>
      <c r="H375" s="41"/>
      <c r="I375" s="228"/>
      <c r="J375" s="41"/>
      <c r="K375" s="41"/>
      <c r="L375" s="45"/>
      <c r="M375" s="229"/>
      <c r="N375" s="230"/>
      <c r="O375" s="85"/>
      <c r="P375" s="85"/>
      <c r="Q375" s="85"/>
      <c r="R375" s="85"/>
      <c r="S375" s="85"/>
      <c r="T375" s="86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136</v>
      </c>
      <c r="AU375" s="18" t="s">
        <v>84</v>
      </c>
    </row>
    <row r="376" s="2" customFormat="1">
      <c r="A376" s="39"/>
      <c r="B376" s="40"/>
      <c r="C376" s="41"/>
      <c r="D376" s="281" t="s">
        <v>329</v>
      </c>
      <c r="E376" s="41"/>
      <c r="F376" s="282" t="s">
        <v>723</v>
      </c>
      <c r="G376" s="41"/>
      <c r="H376" s="41"/>
      <c r="I376" s="228"/>
      <c r="J376" s="41"/>
      <c r="K376" s="41"/>
      <c r="L376" s="45"/>
      <c r="M376" s="229"/>
      <c r="N376" s="230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329</v>
      </c>
      <c r="AU376" s="18" t="s">
        <v>84</v>
      </c>
    </row>
    <row r="377" s="2" customFormat="1" ht="16.5" customHeight="1">
      <c r="A377" s="39"/>
      <c r="B377" s="40"/>
      <c r="C377" s="243" t="s">
        <v>724</v>
      </c>
      <c r="D377" s="243" t="s">
        <v>159</v>
      </c>
      <c r="E377" s="244" t="s">
        <v>725</v>
      </c>
      <c r="F377" s="245" t="s">
        <v>726</v>
      </c>
      <c r="G377" s="246" t="s">
        <v>202</v>
      </c>
      <c r="H377" s="247">
        <v>5</v>
      </c>
      <c r="I377" s="248"/>
      <c r="J377" s="249">
        <f>ROUND(I377*H377,2)</f>
        <v>0</v>
      </c>
      <c r="K377" s="245" t="s">
        <v>326</v>
      </c>
      <c r="L377" s="250"/>
      <c r="M377" s="251" t="s">
        <v>19</v>
      </c>
      <c r="N377" s="252" t="s">
        <v>46</v>
      </c>
      <c r="O377" s="85"/>
      <c r="P377" s="222">
        <f>O377*H377</f>
        <v>0</v>
      </c>
      <c r="Q377" s="222">
        <v>0.0012899999999999999</v>
      </c>
      <c r="R377" s="222">
        <f>Q377*H377</f>
        <v>0.0064499999999999991</v>
      </c>
      <c r="S377" s="222">
        <v>0</v>
      </c>
      <c r="T377" s="223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24" t="s">
        <v>163</v>
      </c>
      <c r="AT377" s="224" t="s">
        <v>159</v>
      </c>
      <c r="AU377" s="224" t="s">
        <v>84</v>
      </c>
      <c r="AY377" s="18" t="s">
        <v>128</v>
      </c>
      <c r="BE377" s="225">
        <f>IF(N377="základní",J377,0)</f>
        <v>0</v>
      </c>
      <c r="BF377" s="225">
        <f>IF(N377="snížená",J377,0)</f>
        <v>0</v>
      </c>
      <c r="BG377" s="225">
        <f>IF(N377="zákl. přenesená",J377,0)</f>
        <v>0</v>
      </c>
      <c r="BH377" s="225">
        <f>IF(N377="sníž. přenesená",J377,0)</f>
        <v>0</v>
      </c>
      <c r="BI377" s="225">
        <f>IF(N377="nulová",J377,0)</f>
        <v>0</v>
      </c>
      <c r="BJ377" s="18" t="s">
        <v>82</v>
      </c>
      <c r="BK377" s="225">
        <f>ROUND(I377*H377,2)</f>
        <v>0</v>
      </c>
      <c r="BL377" s="18" t="s">
        <v>134</v>
      </c>
      <c r="BM377" s="224" t="s">
        <v>727</v>
      </c>
    </row>
    <row r="378" s="2" customFormat="1">
      <c r="A378" s="39"/>
      <c r="B378" s="40"/>
      <c r="C378" s="41"/>
      <c r="D378" s="226" t="s">
        <v>136</v>
      </c>
      <c r="E378" s="41"/>
      <c r="F378" s="227" t="s">
        <v>726</v>
      </c>
      <c r="G378" s="41"/>
      <c r="H378" s="41"/>
      <c r="I378" s="228"/>
      <c r="J378" s="41"/>
      <c r="K378" s="41"/>
      <c r="L378" s="45"/>
      <c r="M378" s="229"/>
      <c r="N378" s="230"/>
      <c r="O378" s="85"/>
      <c r="P378" s="85"/>
      <c r="Q378" s="85"/>
      <c r="R378" s="85"/>
      <c r="S378" s="85"/>
      <c r="T378" s="86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136</v>
      </c>
      <c r="AU378" s="18" t="s">
        <v>84</v>
      </c>
    </row>
    <row r="379" s="2" customFormat="1" ht="16.5" customHeight="1">
      <c r="A379" s="39"/>
      <c r="B379" s="40"/>
      <c r="C379" s="243" t="s">
        <v>728</v>
      </c>
      <c r="D379" s="243" t="s">
        <v>159</v>
      </c>
      <c r="E379" s="244" t="s">
        <v>729</v>
      </c>
      <c r="F379" s="245" t="s">
        <v>730</v>
      </c>
      <c r="G379" s="246" t="s">
        <v>202</v>
      </c>
      <c r="H379" s="247">
        <v>5</v>
      </c>
      <c r="I379" s="248"/>
      <c r="J379" s="249">
        <f>ROUND(I379*H379,2)</f>
        <v>0</v>
      </c>
      <c r="K379" s="245" t="s">
        <v>731</v>
      </c>
      <c r="L379" s="250"/>
      <c r="M379" s="251" t="s">
        <v>19</v>
      </c>
      <c r="N379" s="252" t="s">
        <v>46</v>
      </c>
      <c r="O379" s="85"/>
      <c r="P379" s="222">
        <f>O379*H379</f>
        <v>0</v>
      </c>
      <c r="Q379" s="222">
        <v>4.0000000000000003E-05</v>
      </c>
      <c r="R379" s="222">
        <f>Q379*H379</f>
        <v>0.00020000000000000001</v>
      </c>
      <c r="S379" s="222">
        <v>0</v>
      </c>
      <c r="T379" s="223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24" t="s">
        <v>163</v>
      </c>
      <c r="AT379" s="224" t="s">
        <v>159</v>
      </c>
      <c r="AU379" s="224" t="s">
        <v>84</v>
      </c>
      <c r="AY379" s="18" t="s">
        <v>128</v>
      </c>
      <c r="BE379" s="225">
        <f>IF(N379="základní",J379,0)</f>
        <v>0</v>
      </c>
      <c r="BF379" s="225">
        <f>IF(N379="snížená",J379,0)</f>
        <v>0</v>
      </c>
      <c r="BG379" s="225">
        <f>IF(N379="zákl. přenesená",J379,0)</f>
        <v>0</v>
      </c>
      <c r="BH379" s="225">
        <f>IF(N379="sníž. přenesená",J379,0)</f>
        <v>0</v>
      </c>
      <c r="BI379" s="225">
        <f>IF(N379="nulová",J379,0)</f>
        <v>0</v>
      </c>
      <c r="BJ379" s="18" t="s">
        <v>82</v>
      </c>
      <c r="BK379" s="225">
        <f>ROUND(I379*H379,2)</f>
        <v>0</v>
      </c>
      <c r="BL379" s="18" t="s">
        <v>134</v>
      </c>
      <c r="BM379" s="224" t="s">
        <v>732</v>
      </c>
    </row>
    <row r="380" s="2" customFormat="1">
      <c r="A380" s="39"/>
      <c r="B380" s="40"/>
      <c r="C380" s="41"/>
      <c r="D380" s="226" t="s">
        <v>136</v>
      </c>
      <c r="E380" s="41"/>
      <c r="F380" s="227" t="s">
        <v>730</v>
      </c>
      <c r="G380" s="41"/>
      <c r="H380" s="41"/>
      <c r="I380" s="228"/>
      <c r="J380" s="41"/>
      <c r="K380" s="41"/>
      <c r="L380" s="45"/>
      <c r="M380" s="229"/>
      <c r="N380" s="230"/>
      <c r="O380" s="85"/>
      <c r="P380" s="85"/>
      <c r="Q380" s="85"/>
      <c r="R380" s="85"/>
      <c r="S380" s="85"/>
      <c r="T380" s="86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136</v>
      </c>
      <c r="AU380" s="18" t="s">
        <v>84</v>
      </c>
    </row>
    <row r="381" s="2" customFormat="1" ht="16.5" customHeight="1">
      <c r="A381" s="39"/>
      <c r="B381" s="40"/>
      <c r="C381" s="243" t="s">
        <v>733</v>
      </c>
      <c r="D381" s="243" t="s">
        <v>159</v>
      </c>
      <c r="E381" s="244" t="s">
        <v>734</v>
      </c>
      <c r="F381" s="245" t="s">
        <v>735</v>
      </c>
      <c r="G381" s="246" t="s">
        <v>202</v>
      </c>
      <c r="H381" s="247">
        <v>5</v>
      </c>
      <c r="I381" s="248"/>
      <c r="J381" s="249">
        <f>ROUND(I381*H381,2)</f>
        <v>0</v>
      </c>
      <c r="K381" s="245" t="s">
        <v>731</v>
      </c>
      <c r="L381" s="250"/>
      <c r="M381" s="251" t="s">
        <v>19</v>
      </c>
      <c r="N381" s="252" t="s">
        <v>46</v>
      </c>
      <c r="O381" s="85"/>
      <c r="P381" s="222">
        <f>O381*H381</f>
        <v>0</v>
      </c>
      <c r="Q381" s="222">
        <v>4.0000000000000003E-05</v>
      </c>
      <c r="R381" s="222">
        <f>Q381*H381</f>
        <v>0.00020000000000000001</v>
      </c>
      <c r="S381" s="222">
        <v>0</v>
      </c>
      <c r="T381" s="223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24" t="s">
        <v>163</v>
      </c>
      <c r="AT381" s="224" t="s">
        <v>159</v>
      </c>
      <c r="AU381" s="224" t="s">
        <v>84</v>
      </c>
      <c r="AY381" s="18" t="s">
        <v>128</v>
      </c>
      <c r="BE381" s="225">
        <f>IF(N381="základní",J381,0)</f>
        <v>0</v>
      </c>
      <c r="BF381" s="225">
        <f>IF(N381="snížená",J381,0)</f>
        <v>0</v>
      </c>
      <c r="BG381" s="225">
        <f>IF(N381="zákl. přenesená",J381,0)</f>
        <v>0</v>
      </c>
      <c r="BH381" s="225">
        <f>IF(N381="sníž. přenesená",J381,0)</f>
        <v>0</v>
      </c>
      <c r="BI381" s="225">
        <f>IF(N381="nulová",J381,0)</f>
        <v>0</v>
      </c>
      <c r="BJ381" s="18" t="s">
        <v>82</v>
      </c>
      <c r="BK381" s="225">
        <f>ROUND(I381*H381,2)</f>
        <v>0</v>
      </c>
      <c r="BL381" s="18" t="s">
        <v>134</v>
      </c>
      <c r="BM381" s="224" t="s">
        <v>736</v>
      </c>
    </row>
    <row r="382" s="2" customFormat="1">
      <c r="A382" s="39"/>
      <c r="B382" s="40"/>
      <c r="C382" s="41"/>
      <c r="D382" s="226" t="s">
        <v>136</v>
      </c>
      <c r="E382" s="41"/>
      <c r="F382" s="227" t="s">
        <v>735</v>
      </c>
      <c r="G382" s="41"/>
      <c r="H382" s="41"/>
      <c r="I382" s="228"/>
      <c r="J382" s="41"/>
      <c r="K382" s="41"/>
      <c r="L382" s="45"/>
      <c r="M382" s="229"/>
      <c r="N382" s="230"/>
      <c r="O382" s="85"/>
      <c r="P382" s="85"/>
      <c r="Q382" s="85"/>
      <c r="R382" s="85"/>
      <c r="S382" s="85"/>
      <c r="T382" s="86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136</v>
      </c>
      <c r="AU382" s="18" t="s">
        <v>84</v>
      </c>
    </row>
    <row r="383" s="12" customFormat="1" ht="22.8" customHeight="1">
      <c r="A383" s="12"/>
      <c r="B383" s="197"/>
      <c r="C383" s="198"/>
      <c r="D383" s="199" t="s">
        <v>74</v>
      </c>
      <c r="E383" s="211" t="s">
        <v>187</v>
      </c>
      <c r="F383" s="211" t="s">
        <v>737</v>
      </c>
      <c r="G383" s="198"/>
      <c r="H383" s="198"/>
      <c r="I383" s="201"/>
      <c r="J383" s="212">
        <f>BK383</f>
        <v>0</v>
      </c>
      <c r="K383" s="198"/>
      <c r="L383" s="203"/>
      <c r="M383" s="204"/>
      <c r="N383" s="205"/>
      <c r="O383" s="205"/>
      <c r="P383" s="206">
        <f>SUM(P384:P417)</f>
        <v>0</v>
      </c>
      <c r="Q383" s="205"/>
      <c r="R383" s="206">
        <f>SUM(R384:R417)</f>
        <v>2.4966781743999999</v>
      </c>
      <c r="S383" s="205"/>
      <c r="T383" s="207">
        <f>SUM(T384:T417)</f>
        <v>16.41892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08" t="s">
        <v>82</v>
      </c>
      <c r="AT383" s="209" t="s">
        <v>74</v>
      </c>
      <c r="AU383" s="209" t="s">
        <v>82</v>
      </c>
      <c r="AY383" s="208" t="s">
        <v>128</v>
      </c>
      <c r="BK383" s="210">
        <f>SUM(BK384:BK417)</f>
        <v>0</v>
      </c>
    </row>
    <row r="384" s="2" customFormat="1" ht="16.5" customHeight="1">
      <c r="A384" s="39"/>
      <c r="B384" s="40"/>
      <c r="C384" s="213" t="s">
        <v>738</v>
      </c>
      <c r="D384" s="213" t="s">
        <v>130</v>
      </c>
      <c r="E384" s="214" t="s">
        <v>739</v>
      </c>
      <c r="F384" s="215" t="s">
        <v>740</v>
      </c>
      <c r="G384" s="216" t="s">
        <v>452</v>
      </c>
      <c r="H384" s="217">
        <v>13.446</v>
      </c>
      <c r="I384" s="218"/>
      <c r="J384" s="219">
        <f>ROUND(I384*H384,2)</f>
        <v>0</v>
      </c>
      <c r="K384" s="215" t="s">
        <v>19</v>
      </c>
      <c r="L384" s="45"/>
      <c r="M384" s="220" t="s">
        <v>19</v>
      </c>
      <c r="N384" s="221" t="s">
        <v>46</v>
      </c>
      <c r="O384" s="85"/>
      <c r="P384" s="222">
        <f>O384*H384</f>
        <v>0</v>
      </c>
      <c r="Q384" s="222">
        <v>0</v>
      </c>
      <c r="R384" s="222">
        <f>Q384*H384</f>
        <v>0</v>
      </c>
      <c r="S384" s="222">
        <v>0</v>
      </c>
      <c r="T384" s="223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24" t="s">
        <v>134</v>
      </c>
      <c r="AT384" s="224" t="s">
        <v>130</v>
      </c>
      <c r="AU384" s="224" t="s">
        <v>84</v>
      </c>
      <c r="AY384" s="18" t="s">
        <v>128</v>
      </c>
      <c r="BE384" s="225">
        <f>IF(N384="základní",J384,0)</f>
        <v>0</v>
      </c>
      <c r="BF384" s="225">
        <f>IF(N384="snížená",J384,0)</f>
        <v>0</v>
      </c>
      <c r="BG384" s="225">
        <f>IF(N384="zákl. přenesená",J384,0)</f>
        <v>0</v>
      </c>
      <c r="BH384" s="225">
        <f>IF(N384="sníž. přenesená",J384,0)</f>
        <v>0</v>
      </c>
      <c r="BI384" s="225">
        <f>IF(N384="nulová",J384,0)</f>
        <v>0</v>
      </c>
      <c r="BJ384" s="18" t="s">
        <v>82</v>
      </c>
      <c r="BK384" s="225">
        <f>ROUND(I384*H384,2)</f>
        <v>0</v>
      </c>
      <c r="BL384" s="18" t="s">
        <v>134</v>
      </c>
      <c r="BM384" s="224" t="s">
        <v>741</v>
      </c>
    </row>
    <row r="385" s="2" customFormat="1">
      <c r="A385" s="39"/>
      <c r="B385" s="40"/>
      <c r="C385" s="41"/>
      <c r="D385" s="226" t="s">
        <v>136</v>
      </c>
      <c r="E385" s="41"/>
      <c r="F385" s="227" t="s">
        <v>740</v>
      </c>
      <c r="G385" s="41"/>
      <c r="H385" s="41"/>
      <c r="I385" s="228"/>
      <c r="J385" s="41"/>
      <c r="K385" s="41"/>
      <c r="L385" s="45"/>
      <c r="M385" s="229"/>
      <c r="N385" s="230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136</v>
      </c>
      <c r="AU385" s="18" t="s">
        <v>84</v>
      </c>
    </row>
    <row r="386" s="13" customFormat="1">
      <c r="A386" s="13"/>
      <c r="B386" s="232"/>
      <c r="C386" s="233"/>
      <c r="D386" s="226" t="s">
        <v>151</v>
      </c>
      <c r="E386" s="234" t="s">
        <v>19</v>
      </c>
      <c r="F386" s="235" t="s">
        <v>716</v>
      </c>
      <c r="G386" s="233"/>
      <c r="H386" s="236">
        <v>13.446</v>
      </c>
      <c r="I386" s="237"/>
      <c r="J386" s="233"/>
      <c r="K386" s="233"/>
      <c r="L386" s="238"/>
      <c r="M386" s="239"/>
      <c r="N386" s="240"/>
      <c r="O386" s="240"/>
      <c r="P386" s="240"/>
      <c r="Q386" s="240"/>
      <c r="R386" s="240"/>
      <c r="S386" s="240"/>
      <c r="T386" s="241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2" t="s">
        <v>151</v>
      </c>
      <c r="AU386" s="242" t="s">
        <v>84</v>
      </c>
      <c r="AV386" s="13" t="s">
        <v>84</v>
      </c>
      <c r="AW386" s="13" t="s">
        <v>37</v>
      </c>
      <c r="AX386" s="13" t="s">
        <v>82</v>
      </c>
      <c r="AY386" s="242" t="s">
        <v>128</v>
      </c>
    </row>
    <row r="387" s="2" customFormat="1" ht="16.5" customHeight="1">
      <c r="A387" s="39"/>
      <c r="B387" s="40"/>
      <c r="C387" s="213" t="s">
        <v>742</v>
      </c>
      <c r="D387" s="213" t="s">
        <v>130</v>
      </c>
      <c r="E387" s="214" t="s">
        <v>743</v>
      </c>
      <c r="F387" s="215" t="s">
        <v>744</v>
      </c>
      <c r="G387" s="216" t="s">
        <v>133</v>
      </c>
      <c r="H387" s="217">
        <v>14.4</v>
      </c>
      <c r="I387" s="218"/>
      <c r="J387" s="219">
        <f>ROUND(I387*H387,2)</f>
        <v>0</v>
      </c>
      <c r="K387" s="215" t="s">
        <v>326</v>
      </c>
      <c r="L387" s="45"/>
      <c r="M387" s="220" t="s">
        <v>19</v>
      </c>
      <c r="N387" s="221" t="s">
        <v>46</v>
      </c>
      <c r="O387" s="85"/>
      <c r="P387" s="222">
        <f>O387*H387</f>
        <v>0</v>
      </c>
      <c r="Q387" s="222">
        <v>0.000174</v>
      </c>
      <c r="R387" s="222">
        <f>Q387*H387</f>
        <v>0.0025056000000000002</v>
      </c>
      <c r="S387" s="222">
        <v>0</v>
      </c>
      <c r="T387" s="223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24" t="s">
        <v>134</v>
      </c>
      <c r="AT387" s="224" t="s">
        <v>130</v>
      </c>
      <c r="AU387" s="224" t="s">
        <v>84</v>
      </c>
      <c r="AY387" s="18" t="s">
        <v>128</v>
      </c>
      <c r="BE387" s="225">
        <f>IF(N387="základní",J387,0)</f>
        <v>0</v>
      </c>
      <c r="BF387" s="225">
        <f>IF(N387="snížená",J387,0)</f>
        <v>0</v>
      </c>
      <c r="BG387" s="225">
        <f>IF(N387="zákl. přenesená",J387,0)</f>
        <v>0</v>
      </c>
      <c r="BH387" s="225">
        <f>IF(N387="sníž. přenesená",J387,0)</f>
        <v>0</v>
      </c>
      <c r="BI387" s="225">
        <f>IF(N387="nulová",J387,0)</f>
        <v>0</v>
      </c>
      <c r="BJ387" s="18" t="s">
        <v>82</v>
      </c>
      <c r="BK387" s="225">
        <f>ROUND(I387*H387,2)</f>
        <v>0</v>
      </c>
      <c r="BL387" s="18" t="s">
        <v>134</v>
      </c>
      <c r="BM387" s="224" t="s">
        <v>745</v>
      </c>
    </row>
    <row r="388" s="2" customFormat="1">
      <c r="A388" s="39"/>
      <c r="B388" s="40"/>
      <c r="C388" s="41"/>
      <c r="D388" s="226" t="s">
        <v>136</v>
      </c>
      <c r="E388" s="41"/>
      <c r="F388" s="227" t="s">
        <v>746</v>
      </c>
      <c r="G388" s="41"/>
      <c r="H388" s="41"/>
      <c r="I388" s="228"/>
      <c r="J388" s="41"/>
      <c r="K388" s="41"/>
      <c r="L388" s="45"/>
      <c r="M388" s="229"/>
      <c r="N388" s="230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136</v>
      </c>
      <c r="AU388" s="18" t="s">
        <v>84</v>
      </c>
    </row>
    <row r="389" s="2" customFormat="1">
      <c r="A389" s="39"/>
      <c r="B389" s="40"/>
      <c r="C389" s="41"/>
      <c r="D389" s="281" t="s">
        <v>329</v>
      </c>
      <c r="E389" s="41"/>
      <c r="F389" s="282" t="s">
        <v>747</v>
      </c>
      <c r="G389" s="41"/>
      <c r="H389" s="41"/>
      <c r="I389" s="228"/>
      <c r="J389" s="41"/>
      <c r="K389" s="41"/>
      <c r="L389" s="45"/>
      <c r="M389" s="229"/>
      <c r="N389" s="230"/>
      <c r="O389" s="85"/>
      <c r="P389" s="85"/>
      <c r="Q389" s="85"/>
      <c r="R389" s="85"/>
      <c r="S389" s="85"/>
      <c r="T389" s="8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329</v>
      </c>
      <c r="AU389" s="18" t="s">
        <v>84</v>
      </c>
    </row>
    <row r="390" s="14" customFormat="1">
      <c r="A390" s="14"/>
      <c r="B390" s="253"/>
      <c r="C390" s="254"/>
      <c r="D390" s="226" t="s">
        <v>151</v>
      </c>
      <c r="E390" s="255" t="s">
        <v>19</v>
      </c>
      <c r="F390" s="256" t="s">
        <v>748</v>
      </c>
      <c r="G390" s="254"/>
      <c r="H390" s="255" t="s">
        <v>19</v>
      </c>
      <c r="I390" s="257"/>
      <c r="J390" s="254"/>
      <c r="K390" s="254"/>
      <c r="L390" s="258"/>
      <c r="M390" s="259"/>
      <c r="N390" s="260"/>
      <c r="O390" s="260"/>
      <c r="P390" s="260"/>
      <c r="Q390" s="260"/>
      <c r="R390" s="260"/>
      <c r="S390" s="260"/>
      <c r="T390" s="261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62" t="s">
        <v>151</v>
      </c>
      <c r="AU390" s="262" t="s">
        <v>84</v>
      </c>
      <c r="AV390" s="14" t="s">
        <v>82</v>
      </c>
      <c r="AW390" s="14" t="s">
        <v>37</v>
      </c>
      <c r="AX390" s="14" t="s">
        <v>75</v>
      </c>
      <c r="AY390" s="262" t="s">
        <v>128</v>
      </c>
    </row>
    <row r="391" s="13" customFormat="1">
      <c r="A391" s="13"/>
      <c r="B391" s="232"/>
      <c r="C391" s="233"/>
      <c r="D391" s="226" t="s">
        <v>151</v>
      </c>
      <c r="E391" s="234" t="s">
        <v>19</v>
      </c>
      <c r="F391" s="235" t="s">
        <v>749</v>
      </c>
      <c r="G391" s="233"/>
      <c r="H391" s="236">
        <v>14.4</v>
      </c>
      <c r="I391" s="237"/>
      <c r="J391" s="233"/>
      <c r="K391" s="233"/>
      <c r="L391" s="238"/>
      <c r="M391" s="239"/>
      <c r="N391" s="240"/>
      <c r="O391" s="240"/>
      <c r="P391" s="240"/>
      <c r="Q391" s="240"/>
      <c r="R391" s="240"/>
      <c r="S391" s="240"/>
      <c r="T391" s="241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2" t="s">
        <v>151</v>
      </c>
      <c r="AU391" s="242" t="s">
        <v>84</v>
      </c>
      <c r="AV391" s="13" t="s">
        <v>84</v>
      </c>
      <c r="AW391" s="13" t="s">
        <v>37</v>
      </c>
      <c r="AX391" s="13" t="s">
        <v>82</v>
      </c>
      <c r="AY391" s="242" t="s">
        <v>128</v>
      </c>
    </row>
    <row r="392" s="2" customFormat="1" ht="16.5" customHeight="1">
      <c r="A392" s="39"/>
      <c r="B392" s="40"/>
      <c r="C392" s="213" t="s">
        <v>750</v>
      </c>
      <c r="D392" s="213" t="s">
        <v>130</v>
      </c>
      <c r="E392" s="214" t="s">
        <v>751</v>
      </c>
      <c r="F392" s="215" t="s">
        <v>752</v>
      </c>
      <c r="G392" s="216" t="s">
        <v>202</v>
      </c>
      <c r="H392" s="217">
        <v>2</v>
      </c>
      <c r="I392" s="218"/>
      <c r="J392" s="219">
        <f>ROUND(I392*H392,2)</f>
        <v>0</v>
      </c>
      <c r="K392" s="215" t="s">
        <v>326</v>
      </c>
      <c r="L392" s="45"/>
      <c r="M392" s="220" t="s">
        <v>19</v>
      </c>
      <c r="N392" s="221" t="s">
        <v>46</v>
      </c>
      <c r="O392" s="85"/>
      <c r="P392" s="222">
        <f>O392*H392</f>
        <v>0</v>
      </c>
      <c r="Q392" s="222">
        <v>0.0064850000000000003</v>
      </c>
      <c r="R392" s="222">
        <f>Q392*H392</f>
        <v>0.012970000000000001</v>
      </c>
      <c r="S392" s="222">
        <v>0</v>
      </c>
      <c r="T392" s="223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24" t="s">
        <v>134</v>
      </c>
      <c r="AT392" s="224" t="s">
        <v>130</v>
      </c>
      <c r="AU392" s="224" t="s">
        <v>84</v>
      </c>
      <c r="AY392" s="18" t="s">
        <v>128</v>
      </c>
      <c r="BE392" s="225">
        <f>IF(N392="základní",J392,0)</f>
        <v>0</v>
      </c>
      <c r="BF392" s="225">
        <f>IF(N392="snížená",J392,0)</f>
        <v>0</v>
      </c>
      <c r="BG392" s="225">
        <f>IF(N392="zákl. přenesená",J392,0)</f>
        <v>0</v>
      </c>
      <c r="BH392" s="225">
        <f>IF(N392="sníž. přenesená",J392,0)</f>
        <v>0</v>
      </c>
      <c r="BI392" s="225">
        <f>IF(N392="nulová",J392,0)</f>
        <v>0</v>
      </c>
      <c r="BJ392" s="18" t="s">
        <v>82</v>
      </c>
      <c r="BK392" s="225">
        <f>ROUND(I392*H392,2)</f>
        <v>0</v>
      </c>
      <c r="BL392" s="18" t="s">
        <v>134</v>
      </c>
      <c r="BM392" s="224" t="s">
        <v>753</v>
      </c>
    </row>
    <row r="393" s="2" customFormat="1">
      <c r="A393" s="39"/>
      <c r="B393" s="40"/>
      <c r="C393" s="41"/>
      <c r="D393" s="226" t="s">
        <v>136</v>
      </c>
      <c r="E393" s="41"/>
      <c r="F393" s="227" t="s">
        <v>754</v>
      </c>
      <c r="G393" s="41"/>
      <c r="H393" s="41"/>
      <c r="I393" s="228"/>
      <c r="J393" s="41"/>
      <c r="K393" s="41"/>
      <c r="L393" s="45"/>
      <c r="M393" s="229"/>
      <c r="N393" s="230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136</v>
      </c>
      <c r="AU393" s="18" t="s">
        <v>84</v>
      </c>
    </row>
    <row r="394" s="2" customFormat="1">
      <c r="A394" s="39"/>
      <c r="B394" s="40"/>
      <c r="C394" s="41"/>
      <c r="D394" s="281" t="s">
        <v>329</v>
      </c>
      <c r="E394" s="41"/>
      <c r="F394" s="282" t="s">
        <v>755</v>
      </c>
      <c r="G394" s="41"/>
      <c r="H394" s="41"/>
      <c r="I394" s="228"/>
      <c r="J394" s="41"/>
      <c r="K394" s="41"/>
      <c r="L394" s="45"/>
      <c r="M394" s="229"/>
      <c r="N394" s="230"/>
      <c r="O394" s="85"/>
      <c r="P394" s="85"/>
      <c r="Q394" s="85"/>
      <c r="R394" s="85"/>
      <c r="S394" s="85"/>
      <c r="T394" s="86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329</v>
      </c>
      <c r="AU394" s="18" t="s">
        <v>84</v>
      </c>
    </row>
    <row r="395" s="2" customFormat="1" ht="16.5" customHeight="1">
      <c r="A395" s="39"/>
      <c r="B395" s="40"/>
      <c r="C395" s="213" t="s">
        <v>756</v>
      </c>
      <c r="D395" s="213" t="s">
        <v>130</v>
      </c>
      <c r="E395" s="214" t="s">
        <v>757</v>
      </c>
      <c r="F395" s="215" t="s">
        <v>758</v>
      </c>
      <c r="G395" s="216" t="s">
        <v>155</v>
      </c>
      <c r="H395" s="217">
        <v>38</v>
      </c>
      <c r="I395" s="218"/>
      <c r="J395" s="219">
        <f>ROUND(I395*H395,2)</f>
        <v>0</v>
      </c>
      <c r="K395" s="215" t="s">
        <v>326</v>
      </c>
      <c r="L395" s="45"/>
      <c r="M395" s="220" t="s">
        <v>19</v>
      </c>
      <c r="N395" s="221" t="s">
        <v>46</v>
      </c>
      <c r="O395" s="85"/>
      <c r="P395" s="222">
        <f>O395*H395</f>
        <v>0</v>
      </c>
      <c r="Q395" s="222">
        <v>0</v>
      </c>
      <c r="R395" s="222">
        <f>Q395*H395</f>
        <v>0</v>
      </c>
      <c r="S395" s="222">
        <v>0.00050000000000000001</v>
      </c>
      <c r="T395" s="223">
        <f>S395*H395</f>
        <v>0.019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24" t="s">
        <v>134</v>
      </c>
      <c r="AT395" s="224" t="s">
        <v>130</v>
      </c>
      <c r="AU395" s="224" t="s">
        <v>84</v>
      </c>
      <c r="AY395" s="18" t="s">
        <v>128</v>
      </c>
      <c r="BE395" s="225">
        <f>IF(N395="základní",J395,0)</f>
        <v>0</v>
      </c>
      <c r="BF395" s="225">
        <f>IF(N395="snížená",J395,0)</f>
        <v>0</v>
      </c>
      <c r="BG395" s="225">
        <f>IF(N395="zákl. přenesená",J395,0)</f>
        <v>0</v>
      </c>
      <c r="BH395" s="225">
        <f>IF(N395="sníž. přenesená",J395,0)</f>
        <v>0</v>
      </c>
      <c r="BI395" s="225">
        <f>IF(N395="nulová",J395,0)</f>
        <v>0</v>
      </c>
      <c r="BJ395" s="18" t="s">
        <v>82</v>
      </c>
      <c r="BK395" s="225">
        <f>ROUND(I395*H395,2)</f>
        <v>0</v>
      </c>
      <c r="BL395" s="18" t="s">
        <v>134</v>
      </c>
      <c r="BM395" s="224" t="s">
        <v>759</v>
      </c>
    </row>
    <row r="396" s="2" customFormat="1">
      <c r="A396" s="39"/>
      <c r="B396" s="40"/>
      <c r="C396" s="41"/>
      <c r="D396" s="226" t="s">
        <v>136</v>
      </c>
      <c r="E396" s="41"/>
      <c r="F396" s="227" t="s">
        <v>760</v>
      </c>
      <c r="G396" s="41"/>
      <c r="H396" s="41"/>
      <c r="I396" s="228"/>
      <c r="J396" s="41"/>
      <c r="K396" s="41"/>
      <c r="L396" s="45"/>
      <c r="M396" s="229"/>
      <c r="N396" s="230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136</v>
      </c>
      <c r="AU396" s="18" t="s">
        <v>84</v>
      </c>
    </row>
    <row r="397" s="2" customFormat="1">
      <c r="A397" s="39"/>
      <c r="B397" s="40"/>
      <c r="C397" s="41"/>
      <c r="D397" s="281" t="s">
        <v>329</v>
      </c>
      <c r="E397" s="41"/>
      <c r="F397" s="282" t="s">
        <v>761</v>
      </c>
      <c r="G397" s="41"/>
      <c r="H397" s="41"/>
      <c r="I397" s="228"/>
      <c r="J397" s="41"/>
      <c r="K397" s="41"/>
      <c r="L397" s="45"/>
      <c r="M397" s="229"/>
      <c r="N397" s="230"/>
      <c r="O397" s="85"/>
      <c r="P397" s="85"/>
      <c r="Q397" s="85"/>
      <c r="R397" s="85"/>
      <c r="S397" s="85"/>
      <c r="T397" s="86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329</v>
      </c>
      <c r="AU397" s="18" t="s">
        <v>84</v>
      </c>
    </row>
    <row r="398" s="13" customFormat="1">
      <c r="A398" s="13"/>
      <c r="B398" s="232"/>
      <c r="C398" s="233"/>
      <c r="D398" s="226" t="s">
        <v>151</v>
      </c>
      <c r="E398" s="234" t="s">
        <v>19</v>
      </c>
      <c r="F398" s="235" t="s">
        <v>762</v>
      </c>
      <c r="G398" s="233"/>
      <c r="H398" s="236">
        <v>38</v>
      </c>
      <c r="I398" s="237"/>
      <c r="J398" s="233"/>
      <c r="K398" s="233"/>
      <c r="L398" s="238"/>
      <c r="M398" s="239"/>
      <c r="N398" s="240"/>
      <c r="O398" s="240"/>
      <c r="P398" s="240"/>
      <c r="Q398" s="240"/>
      <c r="R398" s="240"/>
      <c r="S398" s="240"/>
      <c r="T398" s="241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2" t="s">
        <v>151</v>
      </c>
      <c r="AU398" s="242" t="s">
        <v>84</v>
      </c>
      <c r="AV398" s="13" t="s">
        <v>84</v>
      </c>
      <c r="AW398" s="13" t="s">
        <v>37</v>
      </c>
      <c r="AX398" s="13" t="s">
        <v>82</v>
      </c>
      <c r="AY398" s="242" t="s">
        <v>128</v>
      </c>
    </row>
    <row r="399" s="2" customFormat="1" ht="16.5" customHeight="1">
      <c r="A399" s="39"/>
      <c r="B399" s="40"/>
      <c r="C399" s="213" t="s">
        <v>763</v>
      </c>
      <c r="D399" s="213" t="s">
        <v>130</v>
      </c>
      <c r="E399" s="214" t="s">
        <v>764</v>
      </c>
      <c r="F399" s="215" t="s">
        <v>765</v>
      </c>
      <c r="G399" s="216" t="s">
        <v>175</v>
      </c>
      <c r="H399" s="217">
        <v>7.452</v>
      </c>
      <c r="I399" s="218"/>
      <c r="J399" s="219">
        <f>ROUND(I399*H399,2)</f>
        <v>0</v>
      </c>
      <c r="K399" s="215" t="s">
        <v>326</v>
      </c>
      <c r="L399" s="45"/>
      <c r="M399" s="220" t="s">
        <v>19</v>
      </c>
      <c r="N399" s="221" t="s">
        <v>46</v>
      </c>
      <c r="O399" s="85"/>
      <c r="P399" s="222">
        <f>O399*H399</f>
        <v>0</v>
      </c>
      <c r="Q399" s="222">
        <v>0.12</v>
      </c>
      <c r="R399" s="222">
        <f>Q399*H399</f>
        <v>0.89423999999999992</v>
      </c>
      <c r="S399" s="222">
        <v>2.2000000000000002</v>
      </c>
      <c r="T399" s="223">
        <f>S399*H399</f>
        <v>16.394400000000001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24" t="s">
        <v>134</v>
      </c>
      <c r="AT399" s="224" t="s">
        <v>130</v>
      </c>
      <c r="AU399" s="224" t="s">
        <v>84</v>
      </c>
      <c r="AY399" s="18" t="s">
        <v>128</v>
      </c>
      <c r="BE399" s="225">
        <f>IF(N399="základní",J399,0)</f>
        <v>0</v>
      </c>
      <c r="BF399" s="225">
        <f>IF(N399="snížená",J399,0)</f>
        <v>0</v>
      </c>
      <c r="BG399" s="225">
        <f>IF(N399="zákl. přenesená",J399,0)</f>
        <v>0</v>
      </c>
      <c r="BH399" s="225">
        <f>IF(N399="sníž. přenesená",J399,0)</f>
        <v>0</v>
      </c>
      <c r="BI399" s="225">
        <f>IF(N399="nulová",J399,0)</f>
        <v>0</v>
      </c>
      <c r="BJ399" s="18" t="s">
        <v>82</v>
      </c>
      <c r="BK399" s="225">
        <f>ROUND(I399*H399,2)</f>
        <v>0</v>
      </c>
      <c r="BL399" s="18" t="s">
        <v>134</v>
      </c>
      <c r="BM399" s="224" t="s">
        <v>766</v>
      </c>
    </row>
    <row r="400" s="2" customFormat="1">
      <c r="A400" s="39"/>
      <c r="B400" s="40"/>
      <c r="C400" s="41"/>
      <c r="D400" s="226" t="s">
        <v>136</v>
      </c>
      <c r="E400" s="41"/>
      <c r="F400" s="227" t="s">
        <v>767</v>
      </c>
      <c r="G400" s="41"/>
      <c r="H400" s="41"/>
      <c r="I400" s="228"/>
      <c r="J400" s="41"/>
      <c r="K400" s="41"/>
      <c r="L400" s="45"/>
      <c r="M400" s="229"/>
      <c r="N400" s="230"/>
      <c r="O400" s="85"/>
      <c r="P400" s="85"/>
      <c r="Q400" s="85"/>
      <c r="R400" s="85"/>
      <c r="S400" s="85"/>
      <c r="T400" s="86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136</v>
      </c>
      <c r="AU400" s="18" t="s">
        <v>84</v>
      </c>
    </row>
    <row r="401" s="2" customFormat="1">
      <c r="A401" s="39"/>
      <c r="B401" s="40"/>
      <c r="C401" s="41"/>
      <c r="D401" s="281" t="s">
        <v>329</v>
      </c>
      <c r="E401" s="41"/>
      <c r="F401" s="282" t="s">
        <v>768</v>
      </c>
      <c r="G401" s="41"/>
      <c r="H401" s="41"/>
      <c r="I401" s="228"/>
      <c r="J401" s="41"/>
      <c r="K401" s="41"/>
      <c r="L401" s="45"/>
      <c r="M401" s="229"/>
      <c r="N401" s="230"/>
      <c r="O401" s="85"/>
      <c r="P401" s="85"/>
      <c r="Q401" s="85"/>
      <c r="R401" s="85"/>
      <c r="S401" s="85"/>
      <c r="T401" s="86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18" t="s">
        <v>329</v>
      </c>
      <c r="AU401" s="18" t="s">
        <v>84</v>
      </c>
    </row>
    <row r="402" s="14" customFormat="1">
      <c r="A402" s="14"/>
      <c r="B402" s="253"/>
      <c r="C402" s="254"/>
      <c r="D402" s="226" t="s">
        <v>151</v>
      </c>
      <c r="E402" s="255" t="s">
        <v>19</v>
      </c>
      <c r="F402" s="256" t="s">
        <v>769</v>
      </c>
      <c r="G402" s="254"/>
      <c r="H402" s="255" t="s">
        <v>19</v>
      </c>
      <c r="I402" s="257"/>
      <c r="J402" s="254"/>
      <c r="K402" s="254"/>
      <c r="L402" s="258"/>
      <c r="M402" s="259"/>
      <c r="N402" s="260"/>
      <c r="O402" s="260"/>
      <c r="P402" s="260"/>
      <c r="Q402" s="260"/>
      <c r="R402" s="260"/>
      <c r="S402" s="260"/>
      <c r="T402" s="261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62" t="s">
        <v>151</v>
      </c>
      <c r="AU402" s="262" t="s">
        <v>84</v>
      </c>
      <c r="AV402" s="14" t="s">
        <v>82</v>
      </c>
      <c r="AW402" s="14" t="s">
        <v>37</v>
      </c>
      <c r="AX402" s="14" t="s">
        <v>75</v>
      </c>
      <c r="AY402" s="262" t="s">
        <v>128</v>
      </c>
    </row>
    <row r="403" s="13" customFormat="1">
      <c r="A403" s="13"/>
      <c r="B403" s="232"/>
      <c r="C403" s="233"/>
      <c r="D403" s="226" t="s">
        <v>151</v>
      </c>
      <c r="E403" s="234" t="s">
        <v>19</v>
      </c>
      <c r="F403" s="235" t="s">
        <v>770</v>
      </c>
      <c r="G403" s="233"/>
      <c r="H403" s="236">
        <v>7.452</v>
      </c>
      <c r="I403" s="237"/>
      <c r="J403" s="233"/>
      <c r="K403" s="233"/>
      <c r="L403" s="238"/>
      <c r="M403" s="239"/>
      <c r="N403" s="240"/>
      <c r="O403" s="240"/>
      <c r="P403" s="240"/>
      <c r="Q403" s="240"/>
      <c r="R403" s="240"/>
      <c r="S403" s="240"/>
      <c r="T403" s="241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2" t="s">
        <v>151</v>
      </c>
      <c r="AU403" s="242" t="s">
        <v>84</v>
      </c>
      <c r="AV403" s="13" t="s">
        <v>84</v>
      </c>
      <c r="AW403" s="13" t="s">
        <v>37</v>
      </c>
      <c r="AX403" s="13" t="s">
        <v>82</v>
      </c>
      <c r="AY403" s="242" t="s">
        <v>128</v>
      </c>
    </row>
    <row r="404" s="2" customFormat="1" ht="16.5" customHeight="1">
      <c r="A404" s="39"/>
      <c r="B404" s="40"/>
      <c r="C404" s="213" t="s">
        <v>771</v>
      </c>
      <c r="D404" s="213" t="s">
        <v>130</v>
      </c>
      <c r="E404" s="214" t="s">
        <v>772</v>
      </c>
      <c r="F404" s="215" t="s">
        <v>773</v>
      </c>
      <c r="G404" s="216" t="s">
        <v>133</v>
      </c>
      <c r="H404" s="217">
        <v>3.6000000000000001</v>
      </c>
      <c r="I404" s="218"/>
      <c r="J404" s="219">
        <f>ROUND(I404*H404,2)</f>
        <v>0</v>
      </c>
      <c r="K404" s="215" t="s">
        <v>326</v>
      </c>
      <c r="L404" s="45"/>
      <c r="M404" s="220" t="s">
        <v>19</v>
      </c>
      <c r="N404" s="221" t="s">
        <v>46</v>
      </c>
      <c r="O404" s="85"/>
      <c r="P404" s="222">
        <f>O404*H404</f>
        <v>0</v>
      </c>
      <c r="Q404" s="222">
        <v>0.30650444599999999</v>
      </c>
      <c r="R404" s="222">
        <f>Q404*H404</f>
        <v>1.1034160056</v>
      </c>
      <c r="S404" s="222">
        <v>0</v>
      </c>
      <c r="T404" s="223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24" t="s">
        <v>134</v>
      </c>
      <c r="AT404" s="224" t="s">
        <v>130</v>
      </c>
      <c r="AU404" s="224" t="s">
        <v>84</v>
      </c>
      <c r="AY404" s="18" t="s">
        <v>128</v>
      </c>
      <c r="BE404" s="225">
        <f>IF(N404="základní",J404,0)</f>
        <v>0</v>
      </c>
      <c r="BF404" s="225">
        <f>IF(N404="snížená",J404,0)</f>
        <v>0</v>
      </c>
      <c r="BG404" s="225">
        <f>IF(N404="zákl. přenesená",J404,0)</f>
        <v>0</v>
      </c>
      <c r="BH404" s="225">
        <f>IF(N404="sníž. přenesená",J404,0)</f>
        <v>0</v>
      </c>
      <c r="BI404" s="225">
        <f>IF(N404="nulová",J404,0)</f>
        <v>0</v>
      </c>
      <c r="BJ404" s="18" t="s">
        <v>82</v>
      </c>
      <c r="BK404" s="225">
        <f>ROUND(I404*H404,2)</f>
        <v>0</v>
      </c>
      <c r="BL404" s="18" t="s">
        <v>134</v>
      </c>
      <c r="BM404" s="224" t="s">
        <v>774</v>
      </c>
    </row>
    <row r="405" s="2" customFormat="1">
      <c r="A405" s="39"/>
      <c r="B405" s="40"/>
      <c r="C405" s="41"/>
      <c r="D405" s="226" t="s">
        <v>136</v>
      </c>
      <c r="E405" s="41"/>
      <c r="F405" s="227" t="s">
        <v>775</v>
      </c>
      <c r="G405" s="41"/>
      <c r="H405" s="41"/>
      <c r="I405" s="228"/>
      <c r="J405" s="41"/>
      <c r="K405" s="41"/>
      <c r="L405" s="45"/>
      <c r="M405" s="229"/>
      <c r="N405" s="230"/>
      <c r="O405" s="85"/>
      <c r="P405" s="85"/>
      <c r="Q405" s="85"/>
      <c r="R405" s="85"/>
      <c r="S405" s="85"/>
      <c r="T405" s="86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136</v>
      </c>
      <c r="AU405" s="18" t="s">
        <v>84</v>
      </c>
    </row>
    <row r="406" s="2" customFormat="1">
      <c r="A406" s="39"/>
      <c r="B406" s="40"/>
      <c r="C406" s="41"/>
      <c r="D406" s="281" t="s">
        <v>329</v>
      </c>
      <c r="E406" s="41"/>
      <c r="F406" s="282" t="s">
        <v>776</v>
      </c>
      <c r="G406" s="41"/>
      <c r="H406" s="41"/>
      <c r="I406" s="228"/>
      <c r="J406" s="41"/>
      <c r="K406" s="41"/>
      <c r="L406" s="45"/>
      <c r="M406" s="229"/>
      <c r="N406" s="230"/>
      <c r="O406" s="85"/>
      <c r="P406" s="85"/>
      <c r="Q406" s="85"/>
      <c r="R406" s="85"/>
      <c r="S406" s="85"/>
      <c r="T406" s="86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329</v>
      </c>
      <c r="AU406" s="18" t="s">
        <v>84</v>
      </c>
    </row>
    <row r="407" s="13" customFormat="1">
      <c r="A407" s="13"/>
      <c r="B407" s="232"/>
      <c r="C407" s="233"/>
      <c r="D407" s="226" t="s">
        <v>151</v>
      </c>
      <c r="E407" s="234" t="s">
        <v>19</v>
      </c>
      <c r="F407" s="235" t="s">
        <v>777</v>
      </c>
      <c r="G407" s="233"/>
      <c r="H407" s="236">
        <v>3.6000000000000001</v>
      </c>
      <c r="I407" s="237"/>
      <c r="J407" s="233"/>
      <c r="K407" s="233"/>
      <c r="L407" s="238"/>
      <c r="M407" s="239"/>
      <c r="N407" s="240"/>
      <c r="O407" s="240"/>
      <c r="P407" s="240"/>
      <c r="Q407" s="240"/>
      <c r="R407" s="240"/>
      <c r="S407" s="240"/>
      <c r="T407" s="241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2" t="s">
        <v>151</v>
      </c>
      <c r="AU407" s="242" t="s">
        <v>84</v>
      </c>
      <c r="AV407" s="13" t="s">
        <v>84</v>
      </c>
      <c r="AW407" s="13" t="s">
        <v>37</v>
      </c>
      <c r="AX407" s="13" t="s">
        <v>82</v>
      </c>
      <c r="AY407" s="242" t="s">
        <v>128</v>
      </c>
    </row>
    <row r="408" s="2" customFormat="1" ht="16.5" customHeight="1">
      <c r="A408" s="39"/>
      <c r="B408" s="40"/>
      <c r="C408" s="243" t="s">
        <v>778</v>
      </c>
      <c r="D408" s="243" t="s">
        <v>159</v>
      </c>
      <c r="E408" s="244" t="s">
        <v>779</v>
      </c>
      <c r="F408" s="245" t="s">
        <v>780</v>
      </c>
      <c r="G408" s="246" t="s">
        <v>133</v>
      </c>
      <c r="H408" s="247">
        <v>3.6000000000000001</v>
      </c>
      <c r="I408" s="248"/>
      <c r="J408" s="249">
        <f>ROUND(I408*H408,2)</f>
        <v>0</v>
      </c>
      <c r="K408" s="245" t="s">
        <v>326</v>
      </c>
      <c r="L408" s="250"/>
      <c r="M408" s="251" t="s">
        <v>19</v>
      </c>
      <c r="N408" s="252" t="s">
        <v>46</v>
      </c>
      <c r="O408" s="85"/>
      <c r="P408" s="222">
        <f>O408*H408</f>
        <v>0</v>
      </c>
      <c r="Q408" s="222">
        <v>0.13331999999999999</v>
      </c>
      <c r="R408" s="222">
        <f>Q408*H408</f>
        <v>0.47995199999999999</v>
      </c>
      <c r="S408" s="222">
        <v>0</v>
      </c>
      <c r="T408" s="223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24" t="s">
        <v>163</v>
      </c>
      <c r="AT408" s="224" t="s">
        <v>159</v>
      </c>
      <c r="AU408" s="224" t="s">
        <v>84</v>
      </c>
      <c r="AY408" s="18" t="s">
        <v>128</v>
      </c>
      <c r="BE408" s="225">
        <f>IF(N408="základní",J408,0)</f>
        <v>0</v>
      </c>
      <c r="BF408" s="225">
        <f>IF(N408="snížená",J408,0)</f>
        <v>0</v>
      </c>
      <c r="BG408" s="225">
        <f>IF(N408="zákl. přenesená",J408,0)</f>
        <v>0</v>
      </c>
      <c r="BH408" s="225">
        <f>IF(N408="sníž. přenesená",J408,0)</f>
        <v>0</v>
      </c>
      <c r="BI408" s="225">
        <f>IF(N408="nulová",J408,0)</f>
        <v>0</v>
      </c>
      <c r="BJ408" s="18" t="s">
        <v>82</v>
      </c>
      <c r="BK408" s="225">
        <f>ROUND(I408*H408,2)</f>
        <v>0</v>
      </c>
      <c r="BL408" s="18" t="s">
        <v>134</v>
      </c>
      <c r="BM408" s="224" t="s">
        <v>781</v>
      </c>
    </row>
    <row r="409" s="2" customFormat="1">
      <c r="A409" s="39"/>
      <c r="B409" s="40"/>
      <c r="C409" s="41"/>
      <c r="D409" s="226" t="s">
        <v>136</v>
      </c>
      <c r="E409" s="41"/>
      <c r="F409" s="227" t="s">
        <v>780</v>
      </c>
      <c r="G409" s="41"/>
      <c r="H409" s="41"/>
      <c r="I409" s="228"/>
      <c r="J409" s="41"/>
      <c r="K409" s="41"/>
      <c r="L409" s="45"/>
      <c r="M409" s="229"/>
      <c r="N409" s="230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136</v>
      </c>
      <c r="AU409" s="18" t="s">
        <v>84</v>
      </c>
    </row>
    <row r="410" s="13" customFormat="1">
      <c r="A410" s="13"/>
      <c r="B410" s="232"/>
      <c r="C410" s="233"/>
      <c r="D410" s="226" t="s">
        <v>151</v>
      </c>
      <c r="E410" s="234" t="s">
        <v>19</v>
      </c>
      <c r="F410" s="235" t="s">
        <v>777</v>
      </c>
      <c r="G410" s="233"/>
      <c r="H410" s="236">
        <v>3.6000000000000001</v>
      </c>
      <c r="I410" s="237"/>
      <c r="J410" s="233"/>
      <c r="K410" s="233"/>
      <c r="L410" s="238"/>
      <c r="M410" s="239"/>
      <c r="N410" s="240"/>
      <c r="O410" s="240"/>
      <c r="P410" s="240"/>
      <c r="Q410" s="240"/>
      <c r="R410" s="240"/>
      <c r="S410" s="240"/>
      <c r="T410" s="241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2" t="s">
        <v>151</v>
      </c>
      <c r="AU410" s="242" t="s">
        <v>84</v>
      </c>
      <c r="AV410" s="13" t="s">
        <v>84</v>
      </c>
      <c r="AW410" s="13" t="s">
        <v>37</v>
      </c>
      <c r="AX410" s="13" t="s">
        <v>82</v>
      </c>
      <c r="AY410" s="242" t="s">
        <v>128</v>
      </c>
    </row>
    <row r="411" s="2" customFormat="1" ht="16.5" customHeight="1">
      <c r="A411" s="39"/>
      <c r="B411" s="40"/>
      <c r="C411" s="213" t="s">
        <v>782</v>
      </c>
      <c r="D411" s="213" t="s">
        <v>130</v>
      </c>
      <c r="E411" s="214" t="s">
        <v>783</v>
      </c>
      <c r="F411" s="215" t="s">
        <v>784</v>
      </c>
      <c r="G411" s="216" t="s">
        <v>133</v>
      </c>
      <c r="H411" s="217">
        <v>5.5199999999999996</v>
      </c>
      <c r="I411" s="218"/>
      <c r="J411" s="219">
        <f>ROUND(I411*H411,2)</f>
        <v>0</v>
      </c>
      <c r="K411" s="215" t="s">
        <v>326</v>
      </c>
      <c r="L411" s="45"/>
      <c r="M411" s="220" t="s">
        <v>19</v>
      </c>
      <c r="N411" s="221" t="s">
        <v>46</v>
      </c>
      <c r="O411" s="85"/>
      <c r="P411" s="222">
        <f>O411*H411</f>
        <v>0</v>
      </c>
      <c r="Q411" s="222">
        <v>0.00065118999999999995</v>
      </c>
      <c r="R411" s="222">
        <f>Q411*H411</f>
        <v>0.0035945687999999996</v>
      </c>
      <c r="S411" s="222">
        <v>0.001</v>
      </c>
      <c r="T411" s="223">
        <f>S411*H411</f>
        <v>0.0055199999999999997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24" t="s">
        <v>134</v>
      </c>
      <c r="AT411" s="224" t="s">
        <v>130</v>
      </c>
      <c r="AU411" s="224" t="s">
        <v>84</v>
      </c>
      <c r="AY411" s="18" t="s">
        <v>128</v>
      </c>
      <c r="BE411" s="225">
        <f>IF(N411="základní",J411,0)</f>
        <v>0</v>
      </c>
      <c r="BF411" s="225">
        <f>IF(N411="snížená",J411,0)</f>
        <v>0</v>
      </c>
      <c r="BG411" s="225">
        <f>IF(N411="zákl. přenesená",J411,0)</f>
        <v>0</v>
      </c>
      <c r="BH411" s="225">
        <f>IF(N411="sníž. přenesená",J411,0)</f>
        <v>0</v>
      </c>
      <c r="BI411" s="225">
        <f>IF(N411="nulová",J411,0)</f>
        <v>0</v>
      </c>
      <c r="BJ411" s="18" t="s">
        <v>82</v>
      </c>
      <c r="BK411" s="225">
        <f>ROUND(I411*H411,2)</f>
        <v>0</v>
      </c>
      <c r="BL411" s="18" t="s">
        <v>134</v>
      </c>
      <c r="BM411" s="224" t="s">
        <v>785</v>
      </c>
    </row>
    <row r="412" s="2" customFormat="1">
      <c r="A412" s="39"/>
      <c r="B412" s="40"/>
      <c r="C412" s="41"/>
      <c r="D412" s="226" t="s">
        <v>136</v>
      </c>
      <c r="E412" s="41"/>
      <c r="F412" s="227" t="s">
        <v>786</v>
      </c>
      <c r="G412" s="41"/>
      <c r="H412" s="41"/>
      <c r="I412" s="228"/>
      <c r="J412" s="41"/>
      <c r="K412" s="41"/>
      <c r="L412" s="45"/>
      <c r="M412" s="229"/>
      <c r="N412" s="230"/>
      <c r="O412" s="85"/>
      <c r="P412" s="85"/>
      <c r="Q412" s="85"/>
      <c r="R412" s="85"/>
      <c r="S412" s="85"/>
      <c r="T412" s="86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136</v>
      </c>
      <c r="AU412" s="18" t="s">
        <v>84</v>
      </c>
    </row>
    <row r="413" s="2" customFormat="1">
      <c r="A413" s="39"/>
      <c r="B413" s="40"/>
      <c r="C413" s="41"/>
      <c r="D413" s="281" t="s">
        <v>329</v>
      </c>
      <c r="E413" s="41"/>
      <c r="F413" s="282" t="s">
        <v>787</v>
      </c>
      <c r="G413" s="41"/>
      <c r="H413" s="41"/>
      <c r="I413" s="228"/>
      <c r="J413" s="41"/>
      <c r="K413" s="41"/>
      <c r="L413" s="45"/>
      <c r="M413" s="229"/>
      <c r="N413" s="230"/>
      <c r="O413" s="85"/>
      <c r="P413" s="85"/>
      <c r="Q413" s="85"/>
      <c r="R413" s="85"/>
      <c r="S413" s="85"/>
      <c r="T413" s="86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329</v>
      </c>
      <c r="AU413" s="18" t="s">
        <v>84</v>
      </c>
    </row>
    <row r="414" s="14" customFormat="1">
      <c r="A414" s="14"/>
      <c r="B414" s="253"/>
      <c r="C414" s="254"/>
      <c r="D414" s="226" t="s">
        <v>151</v>
      </c>
      <c r="E414" s="255" t="s">
        <v>19</v>
      </c>
      <c r="F414" s="256" t="s">
        <v>788</v>
      </c>
      <c r="G414" s="254"/>
      <c r="H414" s="255" t="s">
        <v>19</v>
      </c>
      <c r="I414" s="257"/>
      <c r="J414" s="254"/>
      <c r="K414" s="254"/>
      <c r="L414" s="258"/>
      <c r="M414" s="259"/>
      <c r="N414" s="260"/>
      <c r="O414" s="260"/>
      <c r="P414" s="260"/>
      <c r="Q414" s="260"/>
      <c r="R414" s="260"/>
      <c r="S414" s="260"/>
      <c r="T414" s="261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62" t="s">
        <v>151</v>
      </c>
      <c r="AU414" s="262" t="s">
        <v>84</v>
      </c>
      <c r="AV414" s="14" t="s">
        <v>82</v>
      </c>
      <c r="AW414" s="14" t="s">
        <v>37</v>
      </c>
      <c r="AX414" s="14" t="s">
        <v>75</v>
      </c>
      <c r="AY414" s="262" t="s">
        <v>128</v>
      </c>
    </row>
    <row r="415" s="14" customFormat="1">
      <c r="A415" s="14"/>
      <c r="B415" s="253"/>
      <c r="C415" s="254"/>
      <c r="D415" s="226" t="s">
        <v>151</v>
      </c>
      <c r="E415" s="255" t="s">
        <v>19</v>
      </c>
      <c r="F415" s="256" t="s">
        <v>789</v>
      </c>
      <c r="G415" s="254"/>
      <c r="H415" s="255" t="s">
        <v>19</v>
      </c>
      <c r="I415" s="257"/>
      <c r="J415" s="254"/>
      <c r="K415" s="254"/>
      <c r="L415" s="258"/>
      <c r="M415" s="259"/>
      <c r="N415" s="260"/>
      <c r="O415" s="260"/>
      <c r="P415" s="260"/>
      <c r="Q415" s="260"/>
      <c r="R415" s="260"/>
      <c r="S415" s="260"/>
      <c r="T415" s="261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62" t="s">
        <v>151</v>
      </c>
      <c r="AU415" s="262" t="s">
        <v>84</v>
      </c>
      <c r="AV415" s="14" t="s">
        <v>82</v>
      </c>
      <c r="AW415" s="14" t="s">
        <v>37</v>
      </c>
      <c r="AX415" s="14" t="s">
        <v>75</v>
      </c>
      <c r="AY415" s="262" t="s">
        <v>128</v>
      </c>
    </row>
    <row r="416" s="13" customFormat="1">
      <c r="A416" s="13"/>
      <c r="B416" s="232"/>
      <c r="C416" s="233"/>
      <c r="D416" s="226" t="s">
        <v>151</v>
      </c>
      <c r="E416" s="234" t="s">
        <v>19</v>
      </c>
      <c r="F416" s="235" t="s">
        <v>790</v>
      </c>
      <c r="G416" s="233"/>
      <c r="H416" s="236">
        <v>4.5999999999999996</v>
      </c>
      <c r="I416" s="237"/>
      <c r="J416" s="233"/>
      <c r="K416" s="233"/>
      <c r="L416" s="238"/>
      <c r="M416" s="239"/>
      <c r="N416" s="240"/>
      <c r="O416" s="240"/>
      <c r="P416" s="240"/>
      <c r="Q416" s="240"/>
      <c r="R416" s="240"/>
      <c r="S416" s="240"/>
      <c r="T416" s="241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2" t="s">
        <v>151</v>
      </c>
      <c r="AU416" s="242" t="s">
        <v>84</v>
      </c>
      <c r="AV416" s="13" t="s">
        <v>84</v>
      </c>
      <c r="AW416" s="13" t="s">
        <v>37</v>
      </c>
      <c r="AX416" s="13" t="s">
        <v>82</v>
      </c>
      <c r="AY416" s="242" t="s">
        <v>128</v>
      </c>
    </row>
    <row r="417" s="13" customFormat="1">
      <c r="A417" s="13"/>
      <c r="B417" s="232"/>
      <c r="C417" s="233"/>
      <c r="D417" s="226" t="s">
        <v>151</v>
      </c>
      <c r="E417" s="233"/>
      <c r="F417" s="235" t="s">
        <v>791</v>
      </c>
      <c r="G417" s="233"/>
      <c r="H417" s="236">
        <v>5.5199999999999996</v>
      </c>
      <c r="I417" s="237"/>
      <c r="J417" s="233"/>
      <c r="K417" s="233"/>
      <c r="L417" s="238"/>
      <c r="M417" s="239"/>
      <c r="N417" s="240"/>
      <c r="O417" s="240"/>
      <c r="P417" s="240"/>
      <c r="Q417" s="240"/>
      <c r="R417" s="240"/>
      <c r="S417" s="240"/>
      <c r="T417" s="241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2" t="s">
        <v>151</v>
      </c>
      <c r="AU417" s="242" t="s">
        <v>84</v>
      </c>
      <c r="AV417" s="13" t="s">
        <v>84</v>
      </c>
      <c r="AW417" s="13" t="s">
        <v>4</v>
      </c>
      <c r="AX417" s="13" t="s">
        <v>82</v>
      </c>
      <c r="AY417" s="242" t="s">
        <v>128</v>
      </c>
    </row>
    <row r="418" s="12" customFormat="1" ht="22.8" customHeight="1">
      <c r="A418" s="12"/>
      <c r="B418" s="197"/>
      <c r="C418" s="198"/>
      <c r="D418" s="199" t="s">
        <v>74</v>
      </c>
      <c r="E418" s="211" t="s">
        <v>792</v>
      </c>
      <c r="F418" s="211" t="s">
        <v>793</v>
      </c>
      <c r="G418" s="198"/>
      <c r="H418" s="198"/>
      <c r="I418" s="201"/>
      <c r="J418" s="212">
        <f>BK418</f>
        <v>0</v>
      </c>
      <c r="K418" s="198"/>
      <c r="L418" s="203"/>
      <c r="M418" s="204"/>
      <c r="N418" s="205"/>
      <c r="O418" s="205"/>
      <c r="P418" s="206">
        <f>SUM(P419:P441)</f>
        <v>0</v>
      </c>
      <c r="Q418" s="205"/>
      <c r="R418" s="206">
        <f>SUM(R419:R441)</f>
        <v>0</v>
      </c>
      <c r="S418" s="205"/>
      <c r="T418" s="207">
        <f>SUM(T419:T441)</f>
        <v>0</v>
      </c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R418" s="208" t="s">
        <v>82</v>
      </c>
      <c r="AT418" s="209" t="s">
        <v>74</v>
      </c>
      <c r="AU418" s="209" t="s">
        <v>82</v>
      </c>
      <c r="AY418" s="208" t="s">
        <v>128</v>
      </c>
      <c r="BK418" s="210">
        <f>SUM(BK419:BK441)</f>
        <v>0</v>
      </c>
    </row>
    <row r="419" s="2" customFormat="1" ht="16.5" customHeight="1">
      <c r="A419" s="39"/>
      <c r="B419" s="40"/>
      <c r="C419" s="213" t="s">
        <v>794</v>
      </c>
      <c r="D419" s="213" t="s">
        <v>130</v>
      </c>
      <c r="E419" s="214" t="s">
        <v>795</v>
      </c>
      <c r="F419" s="215" t="s">
        <v>796</v>
      </c>
      <c r="G419" s="216" t="s">
        <v>162</v>
      </c>
      <c r="H419" s="217">
        <v>29.408000000000001</v>
      </c>
      <c r="I419" s="218"/>
      <c r="J419" s="219">
        <f>ROUND(I419*H419,2)</f>
        <v>0</v>
      </c>
      <c r="K419" s="215" t="s">
        <v>326</v>
      </c>
      <c r="L419" s="45"/>
      <c r="M419" s="220" t="s">
        <v>19</v>
      </c>
      <c r="N419" s="221" t="s">
        <v>46</v>
      </c>
      <c r="O419" s="85"/>
      <c r="P419" s="222">
        <f>O419*H419</f>
        <v>0</v>
      </c>
      <c r="Q419" s="222">
        <v>0</v>
      </c>
      <c r="R419" s="222">
        <f>Q419*H419</f>
        <v>0</v>
      </c>
      <c r="S419" s="222">
        <v>0</v>
      </c>
      <c r="T419" s="223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24" t="s">
        <v>134</v>
      </c>
      <c r="AT419" s="224" t="s">
        <v>130</v>
      </c>
      <c r="AU419" s="224" t="s">
        <v>84</v>
      </c>
      <c r="AY419" s="18" t="s">
        <v>128</v>
      </c>
      <c r="BE419" s="225">
        <f>IF(N419="základní",J419,0)</f>
        <v>0</v>
      </c>
      <c r="BF419" s="225">
        <f>IF(N419="snížená",J419,0)</f>
        <v>0</v>
      </c>
      <c r="BG419" s="225">
        <f>IF(N419="zákl. přenesená",J419,0)</f>
        <v>0</v>
      </c>
      <c r="BH419" s="225">
        <f>IF(N419="sníž. přenesená",J419,0)</f>
        <v>0</v>
      </c>
      <c r="BI419" s="225">
        <f>IF(N419="nulová",J419,0)</f>
        <v>0</v>
      </c>
      <c r="BJ419" s="18" t="s">
        <v>82</v>
      </c>
      <c r="BK419" s="225">
        <f>ROUND(I419*H419,2)</f>
        <v>0</v>
      </c>
      <c r="BL419" s="18" t="s">
        <v>134</v>
      </c>
      <c r="BM419" s="224" t="s">
        <v>797</v>
      </c>
    </row>
    <row r="420" s="2" customFormat="1">
      <c r="A420" s="39"/>
      <c r="B420" s="40"/>
      <c r="C420" s="41"/>
      <c r="D420" s="226" t="s">
        <v>136</v>
      </c>
      <c r="E420" s="41"/>
      <c r="F420" s="227" t="s">
        <v>798</v>
      </c>
      <c r="G420" s="41"/>
      <c r="H420" s="41"/>
      <c r="I420" s="228"/>
      <c r="J420" s="41"/>
      <c r="K420" s="41"/>
      <c r="L420" s="45"/>
      <c r="M420" s="229"/>
      <c r="N420" s="230"/>
      <c r="O420" s="85"/>
      <c r="P420" s="85"/>
      <c r="Q420" s="85"/>
      <c r="R420" s="85"/>
      <c r="S420" s="85"/>
      <c r="T420" s="86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136</v>
      </c>
      <c r="AU420" s="18" t="s">
        <v>84</v>
      </c>
    </row>
    <row r="421" s="2" customFormat="1">
      <c r="A421" s="39"/>
      <c r="B421" s="40"/>
      <c r="C421" s="41"/>
      <c r="D421" s="281" t="s">
        <v>329</v>
      </c>
      <c r="E421" s="41"/>
      <c r="F421" s="282" t="s">
        <v>799</v>
      </c>
      <c r="G421" s="41"/>
      <c r="H421" s="41"/>
      <c r="I421" s="228"/>
      <c r="J421" s="41"/>
      <c r="K421" s="41"/>
      <c r="L421" s="45"/>
      <c r="M421" s="229"/>
      <c r="N421" s="230"/>
      <c r="O421" s="85"/>
      <c r="P421" s="85"/>
      <c r="Q421" s="85"/>
      <c r="R421" s="85"/>
      <c r="S421" s="85"/>
      <c r="T421" s="86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329</v>
      </c>
      <c r="AU421" s="18" t="s">
        <v>84</v>
      </c>
    </row>
    <row r="422" s="2" customFormat="1" ht="16.5" customHeight="1">
      <c r="A422" s="39"/>
      <c r="B422" s="40"/>
      <c r="C422" s="213" t="s">
        <v>800</v>
      </c>
      <c r="D422" s="213" t="s">
        <v>130</v>
      </c>
      <c r="E422" s="214" t="s">
        <v>801</v>
      </c>
      <c r="F422" s="215" t="s">
        <v>802</v>
      </c>
      <c r="G422" s="216" t="s">
        <v>162</v>
      </c>
      <c r="H422" s="217">
        <v>147.03999999999999</v>
      </c>
      <c r="I422" s="218"/>
      <c r="J422" s="219">
        <f>ROUND(I422*H422,2)</f>
        <v>0</v>
      </c>
      <c r="K422" s="215" t="s">
        <v>326</v>
      </c>
      <c r="L422" s="45"/>
      <c r="M422" s="220" t="s">
        <v>19</v>
      </c>
      <c r="N422" s="221" t="s">
        <v>46</v>
      </c>
      <c r="O422" s="85"/>
      <c r="P422" s="222">
        <f>O422*H422</f>
        <v>0</v>
      </c>
      <c r="Q422" s="222">
        <v>0</v>
      </c>
      <c r="R422" s="222">
        <f>Q422*H422</f>
        <v>0</v>
      </c>
      <c r="S422" s="222">
        <v>0</v>
      </c>
      <c r="T422" s="223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24" t="s">
        <v>134</v>
      </c>
      <c r="AT422" s="224" t="s">
        <v>130</v>
      </c>
      <c r="AU422" s="224" t="s">
        <v>84</v>
      </c>
      <c r="AY422" s="18" t="s">
        <v>128</v>
      </c>
      <c r="BE422" s="225">
        <f>IF(N422="základní",J422,0)</f>
        <v>0</v>
      </c>
      <c r="BF422" s="225">
        <f>IF(N422="snížená",J422,0)</f>
        <v>0</v>
      </c>
      <c r="BG422" s="225">
        <f>IF(N422="zákl. přenesená",J422,0)</f>
        <v>0</v>
      </c>
      <c r="BH422" s="225">
        <f>IF(N422="sníž. přenesená",J422,0)</f>
        <v>0</v>
      </c>
      <c r="BI422" s="225">
        <f>IF(N422="nulová",J422,0)</f>
        <v>0</v>
      </c>
      <c r="BJ422" s="18" t="s">
        <v>82</v>
      </c>
      <c r="BK422" s="225">
        <f>ROUND(I422*H422,2)</f>
        <v>0</v>
      </c>
      <c r="BL422" s="18" t="s">
        <v>134</v>
      </c>
      <c r="BM422" s="224" t="s">
        <v>803</v>
      </c>
    </row>
    <row r="423" s="2" customFormat="1">
      <c r="A423" s="39"/>
      <c r="B423" s="40"/>
      <c r="C423" s="41"/>
      <c r="D423" s="226" t="s">
        <v>136</v>
      </c>
      <c r="E423" s="41"/>
      <c r="F423" s="227" t="s">
        <v>804</v>
      </c>
      <c r="G423" s="41"/>
      <c r="H423" s="41"/>
      <c r="I423" s="228"/>
      <c r="J423" s="41"/>
      <c r="K423" s="41"/>
      <c r="L423" s="45"/>
      <c r="M423" s="229"/>
      <c r="N423" s="230"/>
      <c r="O423" s="85"/>
      <c r="P423" s="85"/>
      <c r="Q423" s="85"/>
      <c r="R423" s="85"/>
      <c r="S423" s="85"/>
      <c r="T423" s="86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136</v>
      </c>
      <c r="AU423" s="18" t="s">
        <v>84</v>
      </c>
    </row>
    <row r="424" s="2" customFormat="1">
      <c r="A424" s="39"/>
      <c r="B424" s="40"/>
      <c r="C424" s="41"/>
      <c r="D424" s="281" t="s">
        <v>329</v>
      </c>
      <c r="E424" s="41"/>
      <c r="F424" s="282" t="s">
        <v>805</v>
      </c>
      <c r="G424" s="41"/>
      <c r="H424" s="41"/>
      <c r="I424" s="228"/>
      <c r="J424" s="41"/>
      <c r="K424" s="41"/>
      <c r="L424" s="45"/>
      <c r="M424" s="229"/>
      <c r="N424" s="230"/>
      <c r="O424" s="85"/>
      <c r="P424" s="85"/>
      <c r="Q424" s="85"/>
      <c r="R424" s="85"/>
      <c r="S424" s="85"/>
      <c r="T424" s="86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329</v>
      </c>
      <c r="AU424" s="18" t="s">
        <v>84</v>
      </c>
    </row>
    <row r="425" s="13" customFormat="1">
      <c r="A425" s="13"/>
      <c r="B425" s="232"/>
      <c r="C425" s="233"/>
      <c r="D425" s="226" t="s">
        <v>151</v>
      </c>
      <c r="E425" s="233"/>
      <c r="F425" s="235" t="s">
        <v>806</v>
      </c>
      <c r="G425" s="233"/>
      <c r="H425" s="236">
        <v>147.03999999999999</v>
      </c>
      <c r="I425" s="237"/>
      <c r="J425" s="233"/>
      <c r="K425" s="233"/>
      <c r="L425" s="238"/>
      <c r="M425" s="239"/>
      <c r="N425" s="240"/>
      <c r="O425" s="240"/>
      <c r="P425" s="240"/>
      <c r="Q425" s="240"/>
      <c r="R425" s="240"/>
      <c r="S425" s="240"/>
      <c r="T425" s="241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2" t="s">
        <v>151</v>
      </c>
      <c r="AU425" s="242" t="s">
        <v>84</v>
      </c>
      <c r="AV425" s="13" t="s">
        <v>84</v>
      </c>
      <c r="AW425" s="13" t="s">
        <v>4</v>
      </c>
      <c r="AX425" s="13" t="s">
        <v>82</v>
      </c>
      <c r="AY425" s="242" t="s">
        <v>128</v>
      </c>
    </row>
    <row r="426" s="2" customFormat="1" ht="21.75" customHeight="1">
      <c r="A426" s="39"/>
      <c r="B426" s="40"/>
      <c r="C426" s="213" t="s">
        <v>807</v>
      </c>
      <c r="D426" s="213" t="s">
        <v>130</v>
      </c>
      <c r="E426" s="214" t="s">
        <v>808</v>
      </c>
      <c r="F426" s="215" t="s">
        <v>809</v>
      </c>
      <c r="G426" s="216" t="s">
        <v>162</v>
      </c>
      <c r="H426" s="217">
        <v>16.413</v>
      </c>
      <c r="I426" s="218"/>
      <c r="J426" s="219">
        <f>ROUND(I426*H426,2)</f>
        <v>0</v>
      </c>
      <c r="K426" s="215" t="s">
        <v>326</v>
      </c>
      <c r="L426" s="45"/>
      <c r="M426" s="220" t="s">
        <v>19</v>
      </c>
      <c r="N426" s="221" t="s">
        <v>46</v>
      </c>
      <c r="O426" s="85"/>
      <c r="P426" s="222">
        <f>O426*H426</f>
        <v>0</v>
      </c>
      <c r="Q426" s="222">
        <v>0</v>
      </c>
      <c r="R426" s="222">
        <f>Q426*H426</f>
        <v>0</v>
      </c>
      <c r="S426" s="222">
        <v>0</v>
      </c>
      <c r="T426" s="223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24" t="s">
        <v>134</v>
      </c>
      <c r="AT426" s="224" t="s">
        <v>130</v>
      </c>
      <c r="AU426" s="224" t="s">
        <v>84</v>
      </c>
      <c r="AY426" s="18" t="s">
        <v>128</v>
      </c>
      <c r="BE426" s="225">
        <f>IF(N426="základní",J426,0)</f>
        <v>0</v>
      </c>
      <c r="BF426" s="225">
        <f>IF(N426="snížená",J426,0)</f>
        <v>0</v>
      </c>
      <c r="BG426" s="225">
        <f>IF(N426="zákl. přenesená",J426,0)</f>
        <v>0</v>
      </c>
      <c r="BH426" s="225">
        <f>IF(N426="sníž. přenesená",J426,0)</f>
        <v>0</v>
      </c>
      <c r="BI426" s="225">
        <f>IF(N426="nulová",J426,0)</f>
        <v>0</v>
      </c>
      <c r="BJ426" s="18" t="s">
        <v>82</v>
      </c>
      <c r="BK426" s="225">
        <f>ROUND(I426*H426,2)</f>
        <v>0</v>
      </c>
      <c r="BL426" s="18" t="s">
        <v>134</v>
      </c>
      <c r="BM426" s="224" t="s">
        <v>810</v>
      </c>
    </row>
    <row r="427" s="2" customFormat="1">
      <c r="A427" s="39"/>
      <c r="B427" s="40"/>
      <c r="C427" s="41"/>
      <c r="D427" s="226" t="s">
        <v>136</v>
      </c>
      <c r="E427" s="41"/>
      <c r="F427" s="227" t="s">
        <v>811</v>
      </c>
      <c r="G427" s="41"/>
      <c r="H427" s="41"/>
      <c r="I427" s="228"/>
      <c r="J427" s="41"/>
      <c r="K427" s="41"/>
      <c r="L427" s="45"/>
      <c r="M427" s="229"/>
      <c r="N427" s="230"/>
      <c r="O427" s="85"/>
      <c r="P427" s="85"/>
      <c r="Q427" s="85"/>
      <c r="R427" s="85"/>
      <c r="S427" s="85"/>
      <c r="T427" s="86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136</v>
      </c>
      <c r="AU427" s="18" t="s">
        <v>84</v>
      </c>
    </row>
    <row r="428" s="2" customFormat="1">
      <c r="A428" s="39"/>
      <c r="B428" s="40"/>
      <c r="C428" s="41"/>
      <c r="D428" s="281" t="s">
        <v>329</v>
      </c>
      <c r="E428" s="41"/>
      <c r="F428" s="282" t="s">
        <v>812</v>
      </c>
      <c r="G428" s="41"/>
      <c r="H428" s="41"/>
      <c r="I428" s="228"/>
      <c r="J428" s="41"/>
      <c r="K428" s="41"/>
      <c r="L428" s="45"/>
      <c r="M428" s="229"/>
      <c r="N428" s="230"/>
      <c r="O428" s="85"/>
      <c r="P428" s="85"/>
      <c r="Q428" s="85"/>
      <c r="R428" s="85"/>
      <c r="S428" s="85"/>
      <c r="T428" s="86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329</v>
      </c>
      <c r="AU428" s="18" t="s">
        <v>84</v>
      </c>
    </row>
    <row r="429" s="2" customFormat="1" ht="21.75" customHeight="1">
      <c r="A429" s="39"/>
      <c r="B429" s="40"/>
      <c r="C429" s="213" t="s">
        <v>813</v>
      </c>
      <c r="D429" s="213" t="s">
        <v>130</v>
      </c>
      <c r="E429" s="214" t="s">
        <v>814</v>
      </c>
      <c r="F429" s="215" t="s">
        <v>815</v>
      </c>
      <c r="G429" s="216" t="s">
        <v>162</v>
      </c>
      <c r="H429" s="217">
        <v>103.261</v>
      </c>
      <c r="I429" s="218"/>
      <c r="J429" s="219">
        <f>ROUND(I429*H429,2)</f>
        <v>0</v>
      </c>
      <c r="K429" s="215" t="s">
        <v>326</v>
      </c>
      <c r="L429" s="45"/>
      <c r="M429" s="220" t="s">
        <v>19</v>
      </c>
      <c r="N429" s="221" t="s">
        <v>46</v>
      </c>
      <c r="O429" s="85"/>
      <c r="P429" s="222">
        <f>O429*H429</f>
        <v>0</v>
      </c>
      <c r="Q429" s="222">
        <v>0</v>
      </c>
      <c r="R429" s="222">
        <f>Q429*H429</f>
        <v>0</v>
      </c>
      <c r="S429" s="222">
        <v>0</v>
      </c>
      <c r="T429" s="223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24" t="s">
        <v>134</v>
      </c>
      <c r="AT429" s="224" t="s">
        <v>130</v>
      </c>
      <c r="AU429" s="224" t="s">
        <v>84</v>
      </c>
      <c r="AY429" s="18" t="s">
        <v>128</v>
      </c>
      <c r="BE429" s="225">
        <f>IF(N429="základní",J429,0)</f>
        <v>0</v>
      </c>
      <c r="BF429" s="225">
        <f>IF(N429="snížená",J429,0)</f>
        <v>0</v>
      </c>
      <c r="BG429" s="225">
        <f>IF(N429="zákl. přenesená",J429,0)</f>
        <v>0</v>
      </c>
      <c r="BH429" s="225">
        <f>IF(N429="sníž. přenesená",J429,0)</f>
        <v>0</v>
      </c>
      <c r="BI429" s="225">
        <f>IF(N429="nulová",J429,0)</f>
        <v>0</v>
      </c>
      <c r="BJ429" s="18" t="s">
        <v>82</v>
      </c>
      <c r="BK429" s="225">
        <f>ROUND(I429*H429,2)</f>
        <v>0</v>
      </c>
      <c r="BL429" s="18" t="s">
        <v>134</v>
      </c>
      <c r="BM429" s="224" t="s">
        <v>816</v>
      </c>
    </row>
    <row r="430" s="2" customFormat="1">
      <c r="A430" s="39"/>
      <c r="B430" s="40"/>
      <c r="C430" s="41"/>
      <c r="D430" s="226" t="s">
        <v>136</v>
      </c>
      <c r="E430" s="41"/>
      <c r="F430" s="227" t="s">
        <v>817</v>
      </c>
      <c r="G430" s="41"/>
      <c r="H430" s="41"/>
      <c r="I430" s="228"/>
      <c r="J430" s="41"/>
      <c r="K430" s="41"/>
      <c r="L430" s="45"/>
      <c r="M430" s="229"/>
      <c r="N430" s="230"/>
      <c r="O430" s="85"/>
      <c r="P430" s="85"/>
      <c r="Q430" s="85"/>
      <c r="R430" s="85"/>
      <c r="S430" s="85"/>
      <c r="T430" s="86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136</v>
      </c>
      <c r="AU430" s="18" t="s">
        <v>84</v>
      </c>
    </row>
    <row r="431" s="2" customFormat="1">
      <c r="A431" s="39"/>
      <c r="B431" s="40"/>
      <c r="C431" s="41"/>
      <c r="D431" s="281" t="s">
        <v>329</v>
      </c>
      <c r="E431" s="41"/>
      <c r="F431" s="282" t="s">
        <v>818</v>
      </c>
      <c r="G431" s="41"/>
      <c r="H431" s="41"/>
      <c r="I431" s="228"/>
      <c r="J431" s="41"/>
      <c r="K431" s="41"/>
      <c r="L431" s="45"/>
      <c r="M431" s="229"/>
      <c r="N431" s="230"/>
      <c r="O431" s="85"/>
      <c r="P431" s="85"/>
      <c r="Q431" s="85"/>
      <c r="R431" s="85"/>
      <c r="S431" s="85"/>
      <c r="T431" s="86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329</v>
      </c>
      <c r="AU431" s="18" t="s">
        <v>84</v>
      </c>
    </row>
    <row r="432" s="14" customFormat="1">
      <c r="A432" s="14"/>
      <c r="B432" s="253"/>
      <c r="C432" s="254"/>
      <c r="D432" s="226" t="s">
        <v>151</v>
      </c>
      <c r="E432" s="255" t="s">
        <v>19</v>
      </c>
      <c r="F432" s="256" t="s">
        <v>819</v>
      </c>
      <c r="G432" s="254"/>
      <c r="H432" s="255" t="s">
        <v>19</v>
      </c>
      <c r="I432" s="257"/>
      <c r="J432" s="254"/>
      <c r="K432" s="254"/>
      <c r="L432" s="258"/>
      <c r="M432" s="259"/>
      <c r="N432" s="260"/>
      <c r="O432" s="260"/>
      <c r="P432" s="260"/>
      <c r="Q432" s="260"/>
      <c r="R432" s="260"/>
      <c r="S432" s="260"/>
      <c r="T432" s="261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62" t="s">
        <v>151</v>
      </c>
      <c r="AU432" s="262" t="s">
        <v>84</v>
      </c>
      <c r="AV432" s="14" t="s">
        <v>82</v>
      </c>
      <c r="AW432" s="14" t="s">
        <v>37</v>
      </c>
      <c r="AX432" s="14" t="s">
        <v>75</v>
      </c>
      <c r="AY432" s="262" t="s">
        <v>128</v>
      </c>
    </row>
    <row r="433" s="13" customFormat="1">
      <c r="A433" s="13"/>
      <c r="B433" s="232"/>
      <c r="C433" s="233"/>
      <c r="D433" s="226" t="s">
        <v>151</v>
      </c>
      <c r="E433" s="234" t="s">
        <v>19</v>
      </c>
      <c r="F433" s="235" t="s">
        <v>820</v>
      </c>
      <c r="G433" s="233"/>
      <c r="H433" s="236">
        <v>103.261</v>
      </c>
      <c r="I433" s="237"/>
      <c r="J433" s="233"/>
      <c r="K433" s="233"/>
      <c r="L433" s="238"/>
      <c r="M433" s="239"/>
      <c r="N433" s="240"/>
      <c r="O433" s="240"/>
      <c r="P433" s="240"/>
      <c r="Q433" s="240"/>
      <c r="R433" s="240"/>
      <c r="S433" s="240"/>
      <c r="T433" s="241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2" t="s">
        <v>151</v>
      </c>
      <c r="AU433" s="242" t="s">
        <v>84</v>
      </c>
      <c r="AV433" s="13" t="s">
        <v>84</v>
      </c>
      <c r="AW433" s="13" t="s">
        <v>37</v>
      </c>
      <c r="AX433" s="13" t="s">
        <v>82</v>
      </c>
      <c r="AY433" s="242" t="s">
        <v>128</v>
      </c>
    </row>
    <row r="434" s="2" customFormat="1" ht="24.15" customHeight="1">
      <c r="A434" s="39"/>
      <c r="B434" s="40"/>
      <c r="C434" s="213" t="s">
        <v>821</v>
      </c>
      <c r="D434" s="213" t="s">
        <v>130</v>
      </c>
      <c r="E434" s="214" t="s">
        <v>822</v>
      </c>
      <c r="F434" s="215" t="s">
        <v>823</v>
      </c>
      <c r="G434" s="216" t="s">
        <v>162</v>
      </c>
      <c r="H434" s="217">
        <v>0.26900000000000002</v>
      </c>
      <c r="I434" s="218"/>
      <c r="J434" s="219">
        <f>ROUND(I434*H434,2)</f>
        <v>0</v>
      </c>
      <c r="K434" s="215" t="s">
        <v>326</v>
      </c>
      <c r="L434" s="45"/>
      <c r="M434" s="220" t="s">
        <v>19</v>
      </c>
      <c r="N434" s="221" t="s">
        <v>46</v>
      </c>
      <c r="O434" s="85"/>
      <c r="P434" s="222">
        <f>O434*H434</f>
        <v>0</v>
      </c>
      <c r="Q434" s="222">
        <v>0</v>
      </c>
      <c r="R434" s="222">
        <f>Q434*H434</f>
        <v>0</v>
      </c>
      <c r="S434" s="222">
        <v>0</v>
      </c>
      <c r="T434" s="223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24" t="s">
        <v>134</v>
      </c>
      <c r="AT434" s="224" t="s">
        <v>130</v>
      </c>
      <c r="AU434" s="224" t="s">
        <v>84</v>
      </c>
      <c r="AY434" s="18" t="s">
        <v>128</v>
      </c>
      <c r="BE434" s="225">
        <f>IF(N434="základní",J434,0)</f>
        <v>0</v>
      </c>
      <c r="BF434" s="225">
        <f>IF(N434="snížená",J434,0)</f>
        <v>0</v>
      </c>
      <c r="BG434" s="225">
        <f>IF(N434="zákl. přenesená",J434,0)</f>
        <v>0</v>
      </c>
      <c r="BH434" s="225">
        <f>IF(N434="sníž. přenesená",J434,0)</f>
        <v>0</v>
      </c>
      <c r="BI434" s="225">
        <f>IF(N434="nulová",J434,0)</f>
        <v>0</v>
      </c>
      <c r="BJ434" s="18" t="s">
        <v>82</v>
      </c>
      <c r="BK434" s="225">
        <f>ROUND(I434*H434,2)</f>
        <v>0</v>
      </c>
      <c r="BL434" s="18" t="s">
        <v>134</v>
      </c>
      <c r="BM434" s="224" t="s">
        <v>824</v>
      </c>
    </row>
    <row r="435" s="2" customFormat="1">
      <c r="A435" s="39"/>
      <c r="B435" s="40"/>
      <c r="C435" s="41"/>
      <c r="D435" s="226" t="s">
        <v>136</v>
      </c>
      <c r="E435" s="41"/>
      <c r="F435" s="227" t="s">
        <v>825</v>
      </c>
      <c r="G435" s="41"/>
      <c r="H435" s="41"/>
      <c r="I435" s="228"/>
      <c r="J435" s="41"/>
      <c r="K435" s="41"/>
      <c r="L435" s="45"/>
      <c r="M435" s="229"/>
      <c r="N435" s="230"/>
      <c r="O435" s="85"/>
      <c r="P435" s="85"/>
      <c r="Q435" s="85"/>
      <c r="R435" s="85"/>
      <c r="S435" s="85"/>
      <c r="T435" s="86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18" t="s">
        <v>136</v>
      </c>
      <c r="AU435" s="18" t="s">
        <v>84</v>
      </c>
    </row>
    <row r="436" s="2" customFormat="1">
      <c r="A436" s="39"/>
      <c r="B436" s="40"/>
      <c r="C436" s="41"/>
      <c r="D436" s="281" t="s">
        <v>329</v>
      </c>
      <c r="E436" s="41"/>
      <c r="F436" s="282" t="s">
        <v>826</v>
      </c>
      <c r="G436" s="41"/>
      <c r="H436" s="41"/>
      <c r="I436" s="228"/>
      <c r="J436" s="41"/>
      <c r="K436" s="41"/>
      <c r="L436" s="45"/>
      <c r="M436" s="229"/>
      <c r="N436" s="230"/>
      <c r="O436" s="85"/>
      <c r="P436" s="85"/>
      <c r="Q436" s="85"/>
      <c r="R436" s="85"/>
      <c r="S436" s="85"/>
      <c r="T436" s="86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18" t="s">
        <v>329</v>
      </c>
      <c r="AU436" s="18" t="s">
        <v>84</v>
      </c>
    </row>
    <row r="437" s="14" customFormat="1">
      <c r="A437" s="14"/>
      <c r="B437" s="253"/>
      <c r="C437" s="254"/>
      <c r="D437" s="226" t="s">
        <v>151</v>
      </c>
      <c r="E437" s="255" t="s">
        <v>19</v>
      </c>
      <c r="F437" s="256" t="s">
        <v>827</v>
      </c>
      <c r="G437" s="254"/>
      <c r="H437" s="255" t="s">
        <v>19</v>
      </c>
      <c r="I437" s="257"/>
      <c r="J437" s="254"/>
      <c r="K437" s="254"/>
      <c r="L437" s="258"/>
      <c r="M437" s="259"/>
      <c r="N437" s="260"/>
      <c r="O437" s="260"/>
      <c r="P437" s="260"/>
      <c r="Q437" s="260"/>
      <c r="R437" s="260"/>
      <c r="S437" s="260"/>
      <c r="T437" s="261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62" t="s">
        <v>151</v>
      </c>
      <c r="AU437" s="262" t="s">
        <v>84</v>
      </c>
      <c r="AV437" s="14" t="s">
        <v>82</v>
      </c>
      <c r="AW437" s="14" t="s">
        <v>37</v>
      </c>
      <c r="AX437" s="14" t="s">
        <v>75</v>
      </c>
      <c r="AY437" s="262" t="s">
        <v>128</v>
      </c>
    </row>
    <row r="438" s="13" customFormat="1">
      <c r="A438" s="13"/>
      <c r="B438" s="232"/>
      <c r="C438" s="233"/>
      <c r="D438" s="226" t="s">
        <v>151</v>
      </c>
      <c r="E438" s="234" t="s">
        <v>19</v>
      </c>
      <c r="F438" s="235" t="s">
        <v>828</v>
      </c>
      <c r="G438" s="233"/>
      <c r="H438" s="236">
        <v>0.26900000000000002</v>
      </c>
      <c r="I438" s="237"/>
      <c r="J438" s="233"/>
      <c r="K438" s="233"/>
      <c r="L438" s="238"/>
      <c r="M438" s="239"/>
      <c r="N438" s="240"/>
      <c r="O438" s="240"/>
      <c r="P438" s="240"/>
      <c r="Q438" s="240"/>
      <c r="R438" s="240"/>
      <c r="S438" s="240"/>
      <c r="T438" s="241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2" t="s">
        <v>151</v>
      </c>
      <c r="AU438" s="242" t="s">
        <v>84</v>
      </c>
      <c r="AV438" s="13" t="s">
        <v>84</v>
      </c>
      <c r="AW438" s="13" t="s">
        <v>37</v>
      </c>
      <c r="AX438" s="13" t="s">
        <v>82</v>
      </c>
      <c r="AY438" s="242" t="s">
        <v>128</v>
      </c>
    </row>
    <row r="439" s="2" customFormat="1" ht="16.5" customHeight="1">
      <c r="A439" s="39"/>
      <c r="B439" s="40"/>
      <c r="C439" s="213" t="s">
        <v>829</v>
      </c>
      <c r="D439" s="213" t="s">
        <v>130</v>
      </c>
      <c r="E439" s="214" t="s">
        <v>830</v>
      </c>
      <c r="F439" s="215" t="s">
        <v>831</v>
      </c>
      <c r="G439" s="216" t="s">
        <v>162</v>
      </c>
      <c r="H439" s="217">
        <v>29.408000000000001</v>
      </c>
      <c r="I439" s="218"/>
      <c r="J439" s="219">
        <f>ROUND(I439*H439,2)</f>
        <v>0</v>
      </c>
      <c r="K439" s="215" t="s">
        <v>326</v>
      </c>
      <c r="L439" s="45"/>
      <c r="M439" s="220" t="s">
        <v>19</v>
      </c>
      <c r="N439" s="221" t="s">
        <v>46</v>
      </c>
      <c r="O439" s="85"/>
      <c r="P439" s="222">
        <f>O439*H439</f>
        <v>0</v>
      </c>
      <c r="Q439" s="222">
        <v>0</v>
      </c>
      <c r="R439" s="222">
        <f>Q439*H439</f>
        <v>0</v>
      </c>
      <c r="S439" s="222">
        <v>0</v>
      </c>
      <c r="T439" s="223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24" t="s">
        <v>134</v>
      </c>
      <c r="AT439" s="224" t="s">
        <v>130</v>
      </c>
      <c r="AU439" s="224" t="s">
        <v>84</v>
      </c>
      <c r="AY439" s="18" t="s">
        <v>128</v>
      </c>
      <c r="BE439" s="225">
        <f>IF(N439="základní",J439,0)</f>
        <v>0</v>
      </c>
      <c r="BF439" s="225">
        <f>IF(N439="snížená",J439,0)</f>
        <v>0</v>
      </c>
      <c r="BG439" s="225">
        <f>IF(N439="zákl. přenesená",J439,0)</f>
        <v>0</v>
      </c>
      <c r="BH439" s="225">
        <f>IF(N439="sníž. přenesená",J439,0)</f>
        <v>0</v>
      </c>
      <c r="BI439" s="225">
        <f>IF(N439="nulová",J439,0)</f>
        <v>0</v>
      </c>
      <c r="BJ439" s="18" t="s">
        <v>82</v>
      </c>
      <c r="BK439" s="225">
        <f>ROUND(I439*H439,2)</f>
        <v>0</v>
      </c>
      <c r="BL439" s="18" t="s">
        <v>134</v>
      </c>
      <c r="BM439" s="224" t="s">
        <v>832</v>
      </c>
    </row>
    <row r="440" s="2" customFormat="1">
      <c r="A440" s="39"/>
      <c r="B440" s="40"/>
      <c r="C440" s="41"/>
      <c r="D440" s="226" t="s">
        <v>136</v>
      </c>
      <c r="E440" s="41"/>
      <c r="F440" s="227" t="s">
        <v>833</v>
      </c>
      <c r="G440" s="41"/>
      <c r="H440" s="41"/>
      <c r="I440" s="228"/>
      <c r="J440" s="41"/>
      <c r="K440" s="41"/>
      <c r="L440" s="45"/>
      <c r="M440" s="229"/>
      <c r="N440" s="230"/>
      <c r="O440" s="85"/>
      <c r="P440" s="85"/>
      <c r="Q440" s="85"/>
      <c r="R440" s="85"/>
      <c r="S440" s="85"/>
      <c r="T440" s="86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136</v>
      </c>
      <c r="AU440" s="18" t="s">
        <v>84</v>
      </c>
    </row>
    <row r="441" s="2" customFormat="1">
      <c r="A441" s="39"/>
      <c r="B441" s="40"/>
      <c r="C441" s="41"/>
      <c r="D441" s="281" t="s">
        <v>329</v>
      </c>
      <c r="E441" s="41"/>
      <c r="F441" s="282" t="s">
        <v>834</v>
      </c>
      <c r="G441" s="41"/>
      <c r="H441" s="41"/>
      <c r="I441" s="228"/>
      <c r="J441" s="41"/>
      <c r="K441" s="41"/>
      <c r="L441" s="45"/>
      <c r="M441" s="229"/>
      <c r="N441" s="230"/>
      <c r="O441" s="85"/>
      <c r="P441" s="85"/>
      <c r="Q441" s="85"/>
      <c r="R441" s="85"/>
      <c r="S441" s="85"/>
      <c r="T441" s="86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329</v>
      </c>
      <c r="AU441" s="18" t="s">
        <v>84</v>
      </c>
    </row>
    <row r="442" s="12" customFormat="1" ht="22.8" customHeight="1">
      <c r="A442" s="12"/>
      <c r="B442" s="197"/>
      <c r="C442" s="198"/>
      <c r="D442" s="199" t="s">
        <v>74</v>
      </c>
      <c r="E442" s="211" t="s">
        <v>835</v>
      </c>
      <c r="F442" s="211" t="s">
        <v>836</v>
      </c>
      <c r="G442" s="198"/>
      <c r="H442" s="198"/>
      <c r="I442" s="201"/>
      <c r="J442" s="212">
        <f>BK442</f>
        <v>0</v>
      </c>
      <c r="K442" s="198"/>
      <c r="L442" s="203"/>
      <c r="M442" s="204"/>
      <c r="N442" s="205"/>
      <c r="O442" s="205"/>
      <c r="P442" s="206">
        <f>SUM(P443:P452)</f>
        <v>0</v>
      </c>
      <c r="Q442" s="205"/>
      <c r="R442" s="206">
        <f>SUM(R443:R452)</f>
        <v>0</v>
      </c>
      <c r="S442" s="205"/>
      <c r="T442" s="207">
        <f>SUM(T443:T452)</f>
        <v>0</v>
      </c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R442" s="208" t="s">
        <v>82</v>
      </c>
      <c r="AT442" s="209" t="s">
        <v>74</v>
      </c>
      <c r="AU442" s="209" t="s">
        <v>82</v>
      </c>
      <c r="AY442" s="208" t="s">
        <v>128</v>
      </c>
      <c r="BK442" s="210">
        <f>SUM(BK443:BK452)</f>
        <v>0</v>
      </c>
    </row>
    <row r="443" s="2" customFormat="1" ht="16.5" customHeight="1">
      <c r="A443" s="39"/>
      <c r="B443" s="40"/>
      <c r="C443" s="213" t="s">
        <v>837</v>
      </c>
      <c r="D443" s="213" t="s">
        <v>130</v>
      </c>
      <c r="E443" s="214" t="s">
        <v>838</v>
      </c>
      <c r="F443" s="215" t="s">
        <v>839</v>
      </c>
      <c r="G443" s="216" t="s">
        <v>162</v>
      </c>
      <c r="H443" s="217">
        <v>241.25299999999999</v>
      </c>
      <c r="I443" s="218"/>
      <c r="J443" s="219">
        <f>ROUND(I443*H443,2)</f>
        <v>0</v>
      </c>
      <c r="K443" s="215" t="s">
        <v>326</v>
      </c>
      <c r="L443" s="45"/>
      <c r="M443" s="220" t="s">
        <v>19</v>
      </c>
      <c r="N443" s="221" t="s">
        <v>46</v>
      </c>
      <c r="O443" s="85"/>
      <c r="P443" s="222">
        <f>O443*H443</f>
        <v>0</v>
      </c>
      <c r="Q443" s="222">
        <v>0</v>
      </c>
      <c r="R443" s="222">
        <f>Q443*H443</f>
        <v>0</v>
      </c>
      <c r="S443" s="222">
        <v>0</v>
      </c>
      <c r="T443" s="223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24" t="s">
        <v>134</v>
      </c>
      <c r="AT443" s="224" t="s">
        <v>130</v>
      </c>
      <c r="AU443" s="224" t="s">
        <v>84</v>
      </c>
      <c r="AY443" s="18" t="s">
        <v>128</v>
      </c>
      <c r="BE443" s="225">
        <f>IF(N443="základní",J443,0)</f>
        <v>0</v>
      </c>
      <c r="BF443" s="225">
        <f>IF(N443="snížená",J443,0)</f>
        <v>0</v>
      </c>
      <c r="BG443" s="225">
        <f>IF(N443="zákl. přenesená",J443,0)</f>
        <v>0</v>
      </c>
      <c r="BH443" s="225">
        <f>IF(N443="sníž. přenesená",J443,0)</f>
        <v>0</v>
      </c>
      <c r="BI443" s="225">
        <f>IF(N443="nulová",J443,0)</f>
        <v>0</v>
      </c>
      <c r="BJ443" s="18" t="s">
        <v>82</v>
      </c>
      <c r="BK443" s="225">
        <f>ROUND(I443*H443,2)</f>
        <v>0</v>
      </c>
      <c r="BL443" s="18" t="s">
        <v>134</v>
      </c>
      <c r="BM443" s="224" t="s">
        <v>840</v>
      </c>
    </row>
    <row r="444" s="2" customFormat="1">
      <c r="A444" s="39"/>
      <c r="B444" s="40"/>
      <c r="C444" s="41"/>
      <c r="D444" s="226" t="s">
        <v>136</v>
      </c>
      <c r="E444" s="41"/>
      <c r="F444" s="227" t="s">
        <v>841</v>
      </c>
      <c r="G444" s="41"/>
      <c r="H444" s="41"/>
      <c r="I444" s="228"/>
      <c r="J444" s="41"/>
      <c r="K444" s="41"/>
      <c r="L444" s="45"/>
      <c r="M444" s="229"/>
      <c r="N444" s="230"/>
      <c r="O444" s="85"/>
      <c r="P444" s="85"/>
      <c r="Q444" s="85"/>
      <c r="R444" s="85"/>
      <c r="S444" s="85"/>
      <c r="T444" s="86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136</v>
      </c>
      <c r="AU444" s="18" t="s">
        <v>84</v>
      </c>
    </row>
    <row r="445" s="2" customFormat="1">
      <c r="A445" s="39"/>
      <c r="B445" s="40"/>
      <c r="C445" s="41"/>
      <c r="D445" s="281" t="s">
        <v>329</v>
      </c>
      <c r="E445" s="41"/>
      <c r="F445" s="282" t="s">
        <v>842</v>
      </c>
      <c r="G445" s="41"/>
      <c r="H445" s="41"/>
      <c r="I445" s="228"/>
      <c r="J445" s="41"/>
      <c r="K445" s="41"/>
      <c r="L445" s="45"/>
      <c r="M445" s="229"/>
      <c r="N445" s="230"/>
      <c r="O445" s="85"/>
      <c r="P445" s="85"/>
      <c r="Q445" s="85"/>
      <c r="R445" s="85"/>
      <c r="S445" s="85"/>
      <c r="T445" s="86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T445" s="18" t="s">
        <v>329</v>
      </c>
      <c r="AU445" s="18" t="s">
        <v>84</v>
      </c>
    </row>
    <row r="446" s="2" customFormat="1" ht="16.5" customHeight="1">
      <c r="A446" s="39"/>
      <c r="B446" s="40"/>
      <c r="C446" s="213" t="s">
        <v>843</v>
      </c>
      <c r="D446" s="213" t="s">
        <v>130</v>
      </c>
      <c r="E446" s="214" t="s">
        <v>844</v>
      </c>
      <c r="F446" s="215" t="s">
        <v>845</v>
      </c>
      <c r="G446" s="216" t="s">
        <v>162</v>
      </c>
      <c r="H446" s="217">
        <v>241.25299999999999</v>
      </c>
      <c r="I446" s="218"/>
      <c r="J446" s="219">
        <f>ROUND(I446*H446,2)</f>
        <v>0</v>
      </c>
      <c r="K446" s="215" t="s">
        <v>326</v>
      </c>
      <c r="L446" s="45"/>
      <c r="M446" s="220" t="s">
        <v>19</v>
      </c>
      <c r="N446" s="221" t="s">
        <v>46</v>
      </c>
      <c r="O446" s="85"/>
      <c r="P446" s="222">
        <f>O446*H446</f>
        <v>0</v>
      </c>
      <c r="Q446" s="222">
        <v>0</v>
      </c>
      <c r="R446" s="222">
        <f>Q446*H446</f>
        <v>0</v>
      </c>
      <c r="S446" s="222">
        <v>0</v>
      </c>
      <c r="T446" s="223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24" t="s">
        <v>134</v>
      </c>
      <c r="AT446" s="224" t="s">
        <v>130</v>
      </c>
      <c r="AU446" s="224" t="s">
        <v>84</v>
      </c>
      <c r="AY446" s="18" t="s">
        <v>128</v>
      </c>
      <c r="BE446" s="225">
        <f>IF(N446="základní",J446,0)</f>
        <v>0</v>
      </c>
      <c r="BF446" s="225">
        <f>IF(N446="snížená",J446,0)</f>
        <v>0</v>
      </c>
      <c r="BG446" s="225">
        <f>IF(N446="zákl. přenesená",J446,0)</f>
        <v>0</v>
      </c>
      <c r="BH446" s="225">
        <f>IF(N446="sníž. přenesená",J446,0)</f>
        <v>0</v>
      </c>
      <c r="BI446" s="225">
        <f>IF(N446="nulová",J446,0)</f>
        <v>0</v>
      </c>
      <c r="BJ446" s="18" t="s">
        <v>82</v>
      </c>
      <c r="BK446" s="225">
        <f>ROUND(I446*H446,2)</f>
        <v>0</v>
      </c>
      <c r="BL446" s="18" t="s">
        <v>134</v>
      </c>
      <c r="BM446" s="224" t="s">
        <v>846</v>
      </c>
    </row>
    <row r="447" s="2" customFormat="1">
      <c r="A447" s="39"/>
      <c r="B447" s="40"/>
      <c r="C447" s="41"/>
      <c r="D447" s="226" t="s">
        <v>136</v>
      </c>
      <c r="E447" s="41"/>
      <c r="F447" s="227" t="s">
        <v>847</v>
      </c>
      <c r="G447" s="41"/>
      <c r="H447" s="41"/>
      <c r="I447" s="228"/>
      <c r="J447" s="41"/>
      <c r="K447" s="41"/>
      <c r="L447" s="45"/>
      <c r="M447" s="229"/>
      <c r="N447" s="230"/>
      <c r="O447" s="85"/>
      <c r="P447" s="85"/>
      <c r="Q447" s="85"/>
      <c r="R447" s="85"/>
      <c r="S447" s="85"/>
      <c r="T447" s="86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136</v>
      </c>
      <c r="AU447" s="18" t="s">
        <v>84</v>
      </c>
    </row>
    <row r="448" s="2" customFormat="1">
      <c r="A448" s="39"/>
      <c r="B448" s="40"/>
      <c r="C448" s="41"/>
      <c r="D448" s="281" t="s">
        <v>329</v>
      </c>
      <c r="E448" s="41"/>
      <c r="F448" s="282" t="s">
        <v>848</v>
      </c>
      <c r="G448" s="41"/>
      <c r="H448" s="41"/>
      <c r="I448" s="228"/>
      <c r="J448" s="41"/>
      <c r="K448" s="41"/>
      <c r="L448" s="45"/>
      <c r="M448" s="229"/>
      <c r="N448" s="230"/>
      <c r="O448" s="85"/>
      <c r="P448" s="85"/>
      <c r="Q448" s="85"/>
      <c r="R448" s="85"/>
      <c r="S448" s="85"/>
      <c r="T448" s="86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329</v>
      </c>
      <c r="AU448" s="18" t="s">
        <v>84</v>
      </c>
    </row>
    <row r="449" s="2" customFormat="1" ht="16.5" customHeight="1">
      <c r="A449" s="39"/>
      <c r="B449" s="40"/>
      <c r="C449" s="213" t="s">
        <v>849</v>
      </c>
      <c r="D449" s="213" t="s">
        <v>130</v>
      </c>
      <c r="E449" s="214" t="s">
        <v>850</v>
      </c>
      <c r="F449" s="215" t="s">
        <v>851</v>
      </c>
      <c r="G449" s="216" t="s">
        <v>162</v>
      </c>
      <c r="H449" s="217">
        <v>482.50599999999997</v>
      </c>
      <c r="I449" s="218"/>
      <c r="J449" s="219">
        <f>ROUND(I449*H449,2)</f>
        <v>0</v>
      </c>
      <c r="K449" s="215" t="s">
        <v>326</v>
      </c>
      <c r="L449" s="45"/>
      <c r="M449" s="220" t="s">
        <v>19</v>
      </c>
      <c r="N449" s="221" t="s">
        <v>46</v>
      </c>
      <c r="O449" s="85"/>
      <c r="P449" s="222">
        <f>O449*H449</f>
        <v>0</v>
      </c>
      <c r="Q449" s="222">
        <v>0</v>
      </c>
      <c r="R449" s="222">
        <f>Q449*H449</f>
        <v>0</v>
      </c>
      <c r="S449" s="222">
        <v>0</v>
      </c>
      <c r="T449" s="223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24" t="s">
        <v>134</v>
      </c>
      <c r="AT449" s="224" t="s">
        <v>130</v>
      </c>
      <c r="AU449" s="224" t="s">
        <v>84</v>
      </c>
      <c r="AY449" s="18" t="s">
        <v>128</v>
      </c>
      <c r="BE449" s="225">
        <f>IF(N449="základní",J449,0)</f>
        <v>0</v>
      </c>
      <c r="BF449" s="225">
        <f>IF(N449="snížená",J449,0)</f>
        <v>0</v>
      </c>
      <c r="BG449" s="225">
        <f>IF(N449="zákl. přenesená",J449,0)</f>
        <v>0</v>
      </c>
      <c r="BH449" s="225">
        <f>IF(N449="sníž. přenesená",J449,0)</f>
        <v>0</v>
      </c>
      <c r="BI449" s="225">
        <f>IF(N449="nulová",J449,0)</f>
        <v>0</v>
      </c>
      <c r="BJ449" s="18" t="s">
        <v>82</v>
      </c>
      <c r="BK449" s="225">
        <f>ROUND(I449*H449,2)</f>
        <v>0</v>
      </c>
      <c r="BL449" s="18" t="s">
        <v>134</v>
      </c>
      <c r="BM449" s="224" t="s">
        <v>852</v>
      </c>
    </row>
    <row r="450" s="2" customFormat="1">
      <c r="A450" s="39"/>
      <c r="B450" s="40"/>
      <c r="C450" s="41"/>
      <c r="D450" s="226" t="s">
        <v>136</v>
      </c>
      <c r="E450" s="41"/>
      <c r="F450" s="227" t="s">
        <v>853</v>
      </c>
      <c r="G450" s="41"/>
      <c r="H450" s="41"/>
      <c r="I450" s="228"/>
      <c r="J450" s="41"/>
      <c r="K450" s="41"/>
      <c r="L450" s="45"/>
      <c r="M450" s="229"/>
      <c r="N450" s="230"/>
      <c r="O450" s="85"/>
      <c r="P450" s="85"/>
      <c r="Q450" s="85"/>
      <c r="R450" s="85"/>
      <c r="S450" s="85"/>
      <c r="T450" s="86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8" t="s">
        <v>136</v>
      </c>
      <c r="AU450" s="18" t="s">
        <v>84</v>
      </c>
    </row>
    <row r="451" s="2" customFormat="1">
      <c r="A451" s="39"/>
      <c r="B451" s="40"/>
      <c r="C451" s="41"/>
      <c r="D451" s="281" t="s">
        <v>329</v>
      </c>
      <c r="E451" s="41"/>
      <c r="F451" s="282" t="s">
        <v>854</v>
      </c>
      <c r="G451" s="41"/>
      <c r="H451" s="41"/>
      <c r="I451" s="228"/>
      <c r="J451" s="41"/>
      <c r="K451" s="41"/>
      <c r="L451" s="45"/>
      <c r="M451" s="229"/>
      <c r="N451" s="230"/>
      <c r="O451" s="85"/>
      <c r="P451" s="85"/>
      <c r="Q451" s="85"/>
      <c r="R451" s="85"/>
      <c r="S451" s="85"/>
      <c r="T451" s="86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329</v>
      </c>
      <c r="AU451" s="18" t="s">
        <v>84</v>
      </c>
    </row>
    <row r="452" s="13" customFormat="1">
      <c r="A452" s="13"/>
      <c r="B452" s="232"/>
      <c r="C452" s="233"/>
      <c r="D452" s="226" t="s">
        <v>151</v>
      </c>
      <c r="E452" s="233"/>
      <c r="F452" s="235" t="s">
        <v>855</v>
      </c>
      <c r="G452" s="233"/>
      <c r="H452" s="236">
        <v>482.50599999999997</v>
      </c>
      <c r="I452" s="237"/>
      <c r="J452" s="233"/>
      <c r="K452" s="233"/>
      <c r="L452" s="238"/>
      <c r="M452" s="239"/>
      <c r="N452" s="240"/>
      <c r="O452" s="240"/>
      <c r="P452" s="240"/>
      <c r="Q452" s="240"/>
      <c r="R452" s="240"/>
      <c r="S452" s="240"/>
      <c r="T452" s="241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2" t="s">
        <v>151</v>
      </c>
      <c r="AU452" s="242" t="s">
        <v>84</v>
      </c>
      <c r="AV452" s="13" t="s">
        <v>84</v>
      </c>
      <c r="AW452" s="13" t="s">
        <v>4</v>
      </c>
      <c r="AX452" s="13" t="s">
        <v>82</v>
      </c>
      <c r="AY452" s="242" t="s">
        <v>128</v>
      </c>
    </row>
    <row r="453" s="12" customFormat="1" ht="25.92" customHeight="1">
      <c r="A453" s="12"/>
      <c r="B453" s="197"/>
      <c r="C453" s="198"/>
      <c r="D453" s="199" t="s">
        <v>74</v>
      </c>
      <c r="E453" s="200" t="s">
        <v>856</v>
      </c>
      <c r="F453" s="200" t="s">
        <v>857</v>
      </c>
      <c r="G453" s="198"/>
      <c r="H453" s="198"/>
      <c r="I453" s="201"/>
      <c r="J453" s="202">
        <f>BK453</f>
        <v>0</v>
      </c>
      <c r="K453" s="198"/>
      <c r="L453" s="203"/>
      <c r="M453" s="204"/>
      <c r="N453" s="205"/>
      <c r="O453" s="205"/>
      <c r="P453" s="206">
        <f>P454</f>
        <v>0</v>
      </c>
      <c r="Q453" s="205"/>
      <c r="R453" s="206">
        <f>R454</f>
        <v>0.060920645999999995</v>
      </c>
      <c r="S453" s="205"/>
      <c r="T453" s="207">
        <f>T454</f>
        <v>0</v>
      </c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R453" s="208" t="s">
        <v>84</v>
      </c>
      <c r="AT453" s="209" t="s">
        <v>74</v>
      </c>
      <c r="AU453" s="209" t="s">
        <v>75</v>
      </c>
      <c r="AY453" s="208" t="s">
        <v>128</v>
      </c>
      <c r="BK453" s="210">
        <f>BK454</f>
        <v>0</v>
      </c>
    </row>
    <row r="454" s="12" customFormat="1" ht="22.8" customHeight="1">
      <c r="A454" s="12"/>
      <c r="B454" s="197"/>
      <c r="C454" s="198"/>
      <c r="D454" s="199" t="s">
        <v>74</v>
      </c>
      <c r="E454" s="211" t="s">
        <v>858</v>
      </c>
      <c r="F454" s="211" t="s">
        <v>859</v>
      </c>
      <c r="G454" s="198"/>
      <c r="H454" s="198"/>
      <c r="I454" s="201"/>
      <c r="J454" s="212">
        <f>BK454</f>
        <v>0</v>
      </c>
      <c r="K454" s="198"/>
      <c r="L454" s="203"/>
      <c r="M454" s="204"/>
      <c r="N454" s="205"/>
      <c r="O454" s="205"/>
      <c r="P454" s="206">
        <f>SUM(P455:P487)</f>
        <v>0</v>
      </c>
      <c r="Q454" s="205"/>
      <c r="R454" s="206">
        <f>SUM(R455:R487)</f>
        <v>0.060920645999999995</v>
      </c>
      <c r="S454" s="205"/>
      <c r="T454" s="207">
        <f>SUM(T455:T487)</f>
        <v>0</v>
      </c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R454" s="208" t="s">
        <v>84</v>
      </c>
      <c r="AT454" s="209" t="s">
        <v>74</v>
      </c>
      <c r="AU454" s="209" t="s">
        <v>82</v>
      </c>
      <c r="AY454" s="208" t="s">
        <v>128</v>
      </c>
      <c r="BK454" s="210">
        <f>SUM(BK455:BK487)</f>
        <v>0</v>
      </c>
    </row>
    <row r="455" s="2" customFormat="1" ht="16.5" customHeight="1">
      <c r="A455" s="39"/>
      <c r="B455" s="40"/>
      <c r="C455" s="213" t="s">
        <v>860</v>
      </c>
      <c r="D455" s="213" t="s">
        <v>130</v>
      </c>
      <c r="E455" s="214" t="s">
        <v>861</v>
      </c>
      <c r="F455" s="215" t="s">
        <v>862</v>
      </c>
      <c r="G455" s="216" t="s">
        <v>155</v>
      </c>
      <c r="H455" s="217">
        <v>37.753999999999998</v>
      </c>
      <c r="I455" s="218"/>
      <c r="J455" s="219">
        <f>ROUND(I455*H455,2)</f>
        <v>0</v>
      </c>
      <c r="K455" s="215" t="s">
        <v>326</v>
      </c>
      <c r="L455" s="45"/>
      <c r="M455" s="220" t="s">
        <v>19</v>
      </c>
      <c r="N455" s="221" t="s">
        <v>46</v>
      </c>
      <c r="O455" s="85"/>
      <c r="P455" s="222">
        <f>O455*H455</f>
        <v>0</v>
      </c>
      <c r="Q455" s="222">
        <v>0</v>
      </c>
      <c r="R455" s="222">
        <f>Q455*H455</f>
        <v>0</v>
      </c>
      <c r="S455" s="222">
        <v>0</v>
      </c>
      <c r="T455" s="223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24" t="s">
        <v>230</v>
      </c>
      <c r="AT455" s="224" t="s">
        <v>130</v>
      </c>
      <c r="AU455" s="224" t="s">
        <v>84</v>
      </c>
      <c r="AY455" s="18" t="s">
        <v>128</v>
      </c>
      <c r="BE455" s="225">
        <f>IF(N455="základní",J455,0)</f>
        <v>0</v>
      </c>
      <c r="BF455" s="225">
        <f>IF(N455="snížená",J455,0)</f>
        <v>0</v>
      </c>
      <c r="BG455" s="225">
        <f>IF(N455="zákl. přenesená",J455,0)</f>
        <v>0</v>
      </c>
      <c r="BH455" s="225">
        <f>IF(N455="sníž. přenesená",J455,0)</f>
        <v>0</v>
      </c>
      <c r="BI455" s="225">
        <f>IF(N455="nulová",J455,0)</f>
        <v>0</v>
      </c>
      <c r="BJ455" s="18" t="s">
        <v>82</v>
      </c>
      <c r="BK455" s="225">
        <f>ROUND(I455*H455,2)</f>
        <v>0</v>
      </c>
      <c r="BL455" s="18" t="s">
        <v>230</v>
      </c>
      <c r="BM455" s="224" t="s">
        <v>863</v>
      </c>
    </row>
    <row r="456" s="2" customFormat="1">
      <c r="A456" s="39"/>
      <c r="B456" s="40"/>
      <c r="C456" s="41"/>
      <c r="D456" s="226" t="s">
        <v>136</v>
      </c>
      <c r="E456" s="41"/>
      <c r="F456" s="227" t="s">
        <v>864</v>
      </c>
      <c r="G456" s="41"/>
      <c r="H456" s="41"/>
      <c r="I456" s="228"/>
      <c r="J456" s="41"/>
      <c r="K456" s="41"/>
      <c r="L456" s="45"/>
      <c r="M456" s="229"/>
      <c r="N456" s="230"/>
      <c r="O456" s="85"/>
      <c r="P456" s="85"/>
      <c r="Q456" s="85"/>
      <c r="R456" s="85"/>
      <c r="S456" s="85"/>
      <c r="T456" s="86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136</v>
      </c>
      <c r="AU456" s="18" t="s">
        <v>84</v>
      </c>
    </row>
    <row r="457" s="2" customFormat="1">
      <c r="A457" s="39"/>
      <c r="B457" s="40"/>
      <c r="C457" s="41"/>
      <c r="D457" s="281" t="s">
        <v>329</v>
      </c>
      <c r="E457" s="41"/>
      <c r="F457" s="282" t="s">
        <v>865</v>
      </c>
      <c r="G457" s="41"/>
      <c r="H457" s="41"/>
      <c r="I457" s="228"/>
      <c r="J457" s="41"/>
      <c r="K457" s="41"/>
      <c r="L457" s="45"/>
      <c r="M457" s="229"/>
      <c r="N457" s="230"/>
      <c r="O457" s="85"/>
      <c r="P457" s="85"/>
      <c r="Q457" s="85"/>
      <c r="R457" s="85"/>
      <c r="S457" s="85"/>
      <c r="T457" s="86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329</v>
      </c>
      <c r="AU457" s="18" t="s">
        <v>84</v>
      </c>
    </row>
    <row r="458" s="14" customFormat="1">
      <c r="A458" s="14"/>
      <c r="B458" s="253"/>
      <c r="C458" s="254"/>
      <c r="D458" s="226" t="s">
        <v>151</v>
      </c>
      <c r="E458" s="255" t="s">
        <v>19</v>
      </c>
      <c r="F458" s="256" t="s">
        <v>866</v>
      </c>
      <c r="G458" s="254"/>
      <c r="H458" s="255" t="s">
        <v>19</v>
      </c>
      <c r="I458" s="257"/>
      <c r="J458" s="254"/>
      <c r="K458" s="254"/>
      <c r="L458" s="258"/>
      <c r="M458" s="259"/>
      <c r="N458" s="260"/>
      <c r="O458" s="260"/>
      <c r="P458" s="260"/>
      <c r="Q458" s="260"/>
      <c r="R458" s="260"/>
      <c r="S458" s="260"/>
      <c r="T458" s="261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62" t="s">
        <v>151</v>
      </c>
      <c r="AU458" s="262" t="s">
        <v>84</v>
      </c>
      <c r="AV458" s="14" t="s">
        <v>82</v>
      </c>
      <c r="AW458" s="14" t="s">
        <v>37</v>
      </c>
      <c r="AX458" s="14" t="s">
        <v>75</v>
      </c>
      <c r="AY458" s="262" t="s">
        <v>128</v>
      </c>
    </row>
    <row r="459" s="13" customFormat="1">
      <c r="A459" s="13"/>
      <c r="B459" s="232"/>
      <c r="C459" s="233"/>
      <c r="D459" s="226" t="s">
        <v>151</v>
      </c>
      <c r="E459" s="234" t="s">
        <v>19</v>
      </c>
      <c r="F459" s="235" t="s">
        <v>867</v>
      </c>
      <c r="G459" s="233"/>
      <c r="H459" s="236">
        <v>30.359000000000002</v>
      </c>
      <c r="I459" s="237"/>
      <c r="J459" s="233"/>
      <c r="K459" s="233"/>
      <c r="L459" s="238"/>
      <c r="M459" s="239"/>
      <c r="N459" s="240"/>
      <c r="O459" s="240"/>
      <c r="P459" s="240"/>
      <c r="Q459" s="240"/>
      <c r="R459" s="240"/>
      <c r="S459" s="240"/>
      <c r="T459" s="241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2" t="s">
        <v>151</v>
      </c>
      <c r="AU459" s="242" t="s">
        <v>84</v>
      </c>
      <c r="AV459" s="13" t="s">
        <v>84</v>
      </c>
      <c r="AW459" s="13" t="s">
        <v>37</v>
      </c>
      <c r="AX459" s="13" t="s">
        <v>75</v>
      </c>
      <c r="AY459" s="242" t="s">
        <v>128</v>
      </c>
    </row>
    <row r="460" s="14" customFormat="1">
      <c r="A460" s="14"/>
      <c r="B460" s="253"/>
      <c r="C460" s="254"/>
      <c r="D460" s="226" t="s">
        <v>151</v>
      </c>
      <c r="E460" s="255" t="s">
        <v>19</v>
      </c>
      <c r="F460" s="256" t="s">
        <v>868</v>
      </c>
      <c r="G460" s="254"/>
      <c r="H460" s="255" t="s">
        <v>19</v>
      </c>
      <c r="I460" s="257"/>
      <c r="J460" s="254"/>
      <c r="K460" s="254"/>
      <c r="L460" s="258"/>
      <c r="M460" s="259"/>
      <c r="N460" s="260"/>
      <c r="O460" s="260"/>
      <c r="P460" s="260"/>
      <c r="Q460" s="260"/>
      <c r="R460" s="260"/>
      <c r="S460" s="260"/>
      <c r="T460" s="261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62" t="s">
        <v>151</v>
      </c>
      <c r="AU460" s="262" t="s">
        <v>84</v>
      </c>
      <c r="AV460" s="14" t="s">
        <v>82</v>
      </c>
      <c r="AW460" s="14" t="s">
        <v>37</v>
      </c>
      <c r="AX460" s="14" t="s">
        <v>75</v>
      </c>
      <c r="AY460" s="262" t="s">
        <v>128</v>
      </c>
    </row>
    <row r="461" s="13" customFormat="1">
      <c r="A461" s="13"/>
      <c r="B461" s="232"/>
      <c r="C461" s="233"/>
      <c r="D461" s="226" t="s">
        <v>151</v>
      </c>
      <c r="E461" s="234" t="s">
        <v>19</v>
      </c>
      <c r="F461" s="235" t="s">
        <v>869</v>
      </c>
      <c r="G461" s="233"/>
      <c r="H461" s="236">
        <v>7.3949999999999996</v>
      </c>
      <c r="I461" s="237"/>
      <c r="J461" s="233"/>
      <c r="K461" s="233"/>
      <c r="L461" s="238"/>
      <c r="M461" s="239"/>
      <c r="N461" s="240"/>
      <c r="O461" s="240"/>
      <c r="P461" s="240"/>
      <c r="Q461" s="240"/>
      <c r="R461" s="240"/>
      <c r="S461" s="240"/>
      <c r="T461" s="241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2" t="s">
        <v>151</v>
      </c>
      <c r="AU461" s="242" t="s">
        <v>84</v>
      </c>
      <c r="AV461" s="13" t="s">
        <v>84</v>
      </c>
      <c r="AW461" s="13" t="s">
        <v>37</v>
      </c>
      <c r="AX461" s="13" t="s">
        <v>75</v>
      </c>
      <c r="AY461" s="242" t="s">
        <v>128</v>
      </c>
    </row>
    <row r="462" s="15" customFormat="1">
      <c r="A462" s="15"/>
      <c r="B462" s="263"/>
      <c r="C462" s="264"/>
      <c r="D462" s="226" t="s">
        <v>151</v>
      </c>
      <c r="E462" s="265" t="s">
        <v>19</v>
      </c>
      <c r="F462" s="266" t="s">
        <v>291</v>
      </c>
      <c r="G462" s="264"/>
      <c r="H462" s="267">
        <v>37.754000000000005</v>
      </c>
      <c r="I462" s="268"/>
      <c r="J462" s="264"/>
      <c r="K462" s="264"/>
      <c r="L462" s="269"/>
      <c r="M462" s="270"/>
      <c r="N462" s="271"/>
      <c r="O462" s="271"/>
      <c r="P462" s="271"/>
      <c r="Q462" s="271"/>
      <c r="R462" s="271"/>
      <c r="S462" s="271"/>
      <c r="T462" s="272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73" t="s">
        <v>151</v>
      </c>
      <c r="AU462" s="273" t="s">
        <v>84</v>
      </c>
      <c r="AV462" s="15" t="s">
        <v>134</v>
      </c>
      <c r="AW462" s="15" t="s">
        <v>37</v>
      </c>
      <c r="AX462" s="15" t="s">
        <v>82</v>
      </c>
      <c r="AY462" s="273" t="s">
        <v>128</v>
      </c>
    </row>
    <row r="463" s="2" customFormat="1" ht="16.5" customHeight="1">
      <c r="A463" s="39"/>
      <c r="B463" s="40"/>
      <c r="C463" s="243" t="s">
        <v>870</v>
      </c>
      <c r="D463" s="243" t="s">
        <v>159</v>
      </c>
      <c r="E463" s="244" t="s">
        <v>871</v>
      </c>
      <c r="F463" s="245" t="s">
        <v>872</v>
      </c>
      <c r="G463" s="246" t="s">
        <v>162</v>
      </c>
      <c r="H463" s="247">
        <v>0.012999999999999999</v>
      </c>
      <c r="I463" s="248"/>
      <c r="J463" s="249">
        <f>ROUND(I463*H463,2)</f>
        <v>0</v>
      </c>
      <c r="K463" s="245" t="s">
        <v>326</v>
      </c>
      <c r="L463" s="250"/>
      <c r="M463" s="251" t="s">
        <v>19</v>
      </c>
      <c r="N463" s="252" t="s">
        <v>46</v>
      </c>
      <c r="O463" s="85"/>
      <c r="P463" s="222">
        <f>O463*H463</f>
        <v>0</v>
      </c>
      <c r="Q463" s="222">
        <v>1</v>
      </c>
      <c r="R463" s="222">
        <f>Q463*H463</f>
        <v>0.012999999999999999</v>
      </c>
      <c r="S463" s="222">
        <v>0</v>
      </c>
      <c r="T463" s="223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24" t="s">
        <v>526</v>
      </c>
      <c r="AT463" s="224" t="s">
        <v>159</v>
      </c>
      <c r="AU463" s="224" t="s">
        <v>84</v>
      </c>
      <c r="AY463" s="18" t="s">
        <v>128</v>
      </c>
      <c r="BE463" s="225">
        <f>IF(N463="základní",J463,0)</f>
        <v>0</v>
      </c>
      <c r="BF463" s="225">
        <f>IF(N463="snížená",J463,0)</f>
        <v>0</v>
      </c>
      <c r="BG463" s="225">
        <f>IF(N463="zákl. přenesená",J463,0)</f>
        <v>0</v>
      </c>
      <c r="BH463" s="225">
        <f>IF(N463="sníž. přenesená",J463,0)</f>
        <v>0</v>
      </c>
      <c r="BI463" s="225">
        <f>IF(N463="nulová",J463,0)</f>
        <v>0</v>
      </c>
      <c r="BJ463" s="18" t="s">
        <v>82</v>
      </c>
      <c r="BK463" s="225">
        <f>ROUND(I463*H463,2)</f>
        <v>0</v>
      </c>
      <c r="BL463" s="18" t="s">
        <v>230</v>
      </c>
      <c r="BM463" s="224" t="s">
        <v>873</v>
      </c>
    </row>
    <row r="464" s="2" customFormat="1">
      <c r="A464" s="39"/>
      <c r="B464" s="40"/>
      <c r="C464" s="41"/>
      <c r="D464" s="226" t="s">
        <v>136</v>
      </c>
      <c r="E464" s="41"/>
      <c r="F464" s="227" t="s">
        <v>872</v>
      </c>
      <c r="G464" s="41"/>
      <c r="H464" s="41"/>
      <c r="I464" s="228"/>
      <c r="J464" s="41"/>
      <c r="K464" s="41"/>
      <c r="L464" s="45"/>
      <c r="M464" s="229"/>
      <c r="N464" s="230"/>
      <c r="O464" s="85"/>
      <c r="P464" s="85"/>
      <c r="Q464" s="85"/>
      <c r="R464" s="85"/>
      <c r="S464" s="85"/>
      <c r="T464" s="86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T464" s="18" t="s">
        <v>136</v>
      </c>
      <c r="AU464" s="18" t="s">
        <v>84</v>
      </c>
    </row>
    <row r="465" s="2" customFormat="1">
      <c r="A465" s="39"/>
      <c r="B465" s="40"/>
      <c r="C465" s="41"/>
      <c r="D465" s="226" t="s">
        <v>149</v>
      </c>
      <c r="E465" s="41"/>
      <c r="F465" s="231" t="s">
        <v>874</v>
      </c>
      <c r="G465" s="41"/>
      <c r="H465" s="41"/>
      <c r="I465" s="228"/>
      <c r="J465" s="41"/>
      <c r="K465" s="41"/>
      <c r="L465" s="45"/>
      <c r="M465" s="229"/>
      <c r="N465" s="230"/>
      <c r="O465" s="85"/>
      <c r="P465" s="85"/>
      <c r="Q465" s="85"/>
      <c r="R465" s="85"/>
      <c r="S465" s="85"/>
      <c r="T465" s="86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149</v>
      </c>
      <c r="AU465" s="18" t="s">
        <v>84</v>
      </c>
    </row>
    <row r="466" s="13" customFormat="1">
      <c r="A466" s="13"/>
      <c r="B466" s="232"/>
      <c r="C466" s="233"/>
      <c r="D466" s="226" t="s">
        <v>151</v>
      </c>
      <c r="E466" s="233"/>
      <c r="F466" s="235" t="s">
        <v>875</v>
      </c>
      <c r="G466" s="233"/>
      <c r="H466" s="236">
        <v>0.012999999999999999</v>
      </c>
      <c r="I466" s="237"/>
      <c r="J466" s="233"/>
      <c r="K466" s="233"/>
      <c r="L466" s="238"/>
      <c r="M466" s="239"/>
      <c r="N466" s="240"/>
      <c r="O466" s="240"/>
      <c r="P466" s="240"/>
      <c r="Q466" s="240"/>
      <c r="R466" s="240"/>
      <c r="S466" s="240"/>
      <c r="T466" s="241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2" t="s">
        <v>151</v>
      </c>
      <c r="AU466" s="242" t="s">
        <v>84</v>
      </c>
      <c r="AV466" s="13" t="s">
        <v>84</v>
      </c>
      <c r="AW466" s="13" t="s">
        <v>4</v>
      </c>
      <c r="AX466" s="13" t="s">
        <v>82</v>
      </c>
      <c r="AY466" s="242" t="s">
        <v>128</v>
      </c>
    </row>
    <row r="467" s="2" customFormat="1" ht="16.5" customHeight="1">
      <c r="A467" s="39"/>
      <c r="B467" s="40"/>
      <c r="C467" s="213" t="s">
        <v>876</v>
      </c>
      <c r="D467" s="213" t="s">
        <v>130</v>
      </c>
      <c r="E467" s="214" t="s">
        <v>877</v>
      </c>
      <c r="F467" s="215" t="s">
        <v>878</v>
      </c>
      <c r="G467" s="216" t="s">
        <v>155</v>
      </c>
      <c r="H467" s="217">
        <v>37.753999999999998</v>
      </c>
      <c r="I467" s="218"/>
      <c r="J467" s="219">
        <f>ROUND(I467*H467,2)</f>
        <v>0</v>
      </c>
      <c r="K467" s="215" t="s">
        <v>326</v>
      </c>
      <c r="L467" s="45"/>
      <c r="M467" s="220" t="s">
        <v>19</v>
      </c>
      <c r="N467" s="221" t="s">
        <v>46</v>
      </c>
      <c r="O467" s="85"/>
      <c r="P467" s="222">
        <f>O467*H467</f>
        <v>0</v>
      </c>
      <c r="Q467" s="222">
        <v>0</v>
      </c>
      <c r="R467" s="222">
        <f>Q467*H467</f>
        <v>0</v>
      </c>
      <c r="S467" s="222">
        <v>0</v>
      </c>
      <c r="T467" s="223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24" t="s">
        <v>230</v>
      </c>
      <c r="AT467" s="224" t="s">
        <v>130</v>
      </c>
      <c r="AU467" s="224" t="s">
        <v>84</v>
      </c>
      <c r="AY467" s="18" t="s">
        <v>128</v>
      </c>
      <c r="BE467" s="225">
        <f>IF(N467="základní",J467,0)</f>
        <v>0</v>
      </c>
      <c r="BF467" s="225">
        <f>IF(N467="snížená",J467,0)</f>
        <v>0</v>
      </c>
      <c r="BG467" s="225">
        <f>IF(N467="zákl. přenesená",J467,0)</f>
        <v>0</v>
      </c>
      <c r="BH467" s="225">
        <f>IF(N467="sníž. přenesená",J467,0)</f>
        <v>0</v>
      </c>
      <c r="BI467" s="225">
        <f>IF(N467="nulová",J467,0)</f>
        <v>0</v>
      </c>
      <c r="BJ467" s="18" t="s">
        <v>82</v>
      </c>
      <c r="BK467" s="225">
        <f>ROUND(I467*H467,2)</f>
        <v>0</v>
      </c>
      <c r="BL467" s="18" t="s">
        <v>230</v>
      </c>
      <c r="BM467" s="224" t="s">
        <v>879</v>
      </c>
    </row>
    <row r="468" s="2" customFormat="1">
      <c r="A468" s="39"/>
      <c r="B468" s="40"/>
      <c r="C468" s="41"/>
      <c r="D468" s="226" t="s">
        <v>136</v>
      </c>
      <c r="E468" s="41"/>
      <c r="F468" s="227" t="s">
        <v>880</v>
      </c>
      <c r="G468" s="41"/>
      <c r="H468" s="41"/>
      <c r="I468" s="228"/>
      <c r="J468" s="41"/>
      <c r="K468" s="41"/>
      <c r="L468" s="45"/>
      <c r="M468" s="229"/>
      <c r="N468" s="230"/>
      <c r="O468" s="85"/>
      <c r="P468" s="85"/>
      <c r="Q468" s="85"/>
      <c r="R468" s="85"/>
      <c r="S468" s="85"/>
      <c r="T468" s="86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136</v>
      </c>
      <c r="AU468" s="18" t="s">
        <v>84</v>
      </c>
    </row>
    <row r="469" s="2" customFormat="1">
      <c r="A469" s="39"/>
      <c r="B469" s="40"/>
      <c r="C469" s="41"/>
      <c r="D469" s="281" t="s">
        <v>329</v>
      </c>
      <c r="E469" s="41"/>
      <c r="F469" s="282" t="s">
        <v>881</v>
      </c>
      <c r="G469" s="41"/>
      <c r="H469" s="41"/>
      <c r="I469" s="228"/>
      <c r="J469" s="41"/>
      <c r="K469" s="41"/>
      <c r="L469" s="45"/>
      <c r="M469" s="229"/>
      <c r="N469" s="230"/>
      <c r="O469" s="85"/>
      <c r="P469" s="85"/>
      <c r="Q469" s="85"/>
      <c r="R469" s="85"/>
      <c r="S469" s="85"/>
      <c r="T469" s="86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T469" s="18" t="s">
        <v>329</v>
      </c>
      <c r="AU469" s="18" t="s">
        <v>84</v>
      </c>
    </row>
    <row r="470" s="2" customFormat="1" ht="16.5" customHeight="1">
      <c r="A470" s="39"/>
      <c r="B470" s="40"/>
      <c r="C470" s="243" t="s">
        <v>882</v>
      </c>
      <c r="D470" s="243" t="s">
        <v>159</v>
      </c>
      <c r="E470" s="244" t="s">
        <v>883</v>
      </c>
      <c r="F470" s="245" t="s">
        <v>884</v>
      </c>
      <c r="G470" s="246" t="s">
        <v>162</v>
      </c>
      <c r="H470" s="247">
        <v>0.017000000000000001</v>
      </c>
      <c r="I470" s="248"/>
      <c r="J470" s="249">
        <f>ROUND(I470*H470,2)</f>
        <v>0</v>
      </c>
      <c r="K470" s="245" t="s">
        <v>326</v>
      </c>
      <c r="L470" s="250"/>
      <c r="M470" s="251" t="s">
        <v>19</v>
      </c>
      <c r="N470" s="252" t="s">
        <v>46</v>
      </c>
      <c r="O470" s="85"/>
      <c r="P470" s="222">
        <f>O470*H470</f>
        <v>0</v>
      </c>
      <c r="Q470" s="222">
        <v>1</v>
      </c>
      <c r="R470" s="222">
        <f>Q470*H470</f>
        <v>0.017000000000000001</v>
      </c>
      <c r="S470" s="222">
        <v>0</v>
      </c>
      <c r="T470" s="223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24" t="s">
        <v>526</v>
      </c>
      <c r="AT470" s="224" t="s">
        <v>159</v>
      </c>
      <c r="AU470" s="224" t="s">
        <v>84</v>
      </c>
      <c r="AY470" s="18" t="s">
        <v>128</v>
      </c>
      <c r="BE470" s="225">
        <f>IF(N470="základní",J470,0)</f>
        <v>0</v>
      </c>
      <c r="BF470" s="225">
        <f>IF(N470="snížená",J470,0)</f>
        <v>0</v>
      </c>
      <c r="BG470" s="225">
        <f>IF(N470="zákl. přenesená",J470,0)</f>
        <v>0</v>
      </c>
      <c r="BH470" s="225">
        <f>IF(N470="sníž. přenesená",J470,0)</f>
        <v>0</v>
      </c>
      <c r="BI470" s="225">
        <f>IF(N470="nulová",J470,0)</f>
        <v>0</v>
      </c>
      <c r="BJ470" s="18" t="s">
        <v>82</v>
      </c>
      <c r="BK470" s="225">
        <f>ROUND(I470*H470,2)</f>
        <v>0</v>
      </c>
      <c r="BL470" s="18" t="s">
        <v>230</v>
      </c>
      <c r="BM470" s="224" t="s">
        <v>885</v>
      </c>
    </row>
    <row r="471" s="2" customFormat="1">
      <c r="A471" s="39"/>
      <c r="B471" s="40"/>
      <c r="C471" s="41"/>
      <c r="D471" s="226" t="s">
        <v>136</v>
      </c>
      <c r="E471" s="41"/>
      <c r="F471" s="227" t="s">
        <v>884</v>
      </c>
      <c r="G471" s="41"/>
      <c r="H471" s="41"/>
      <c r="I471" s="228"/>
      <c r="J471" s="41"/>
      <c r="K471" s="41"/>
      <c r="L471" s="45"/>
      <c r="M471" s="229"/>
      <c r="N471" s="230"/>
      <c r="O471" s="85"/>
      <c r="P471" s="85"/>
      <c r="Q471" s="85"/>
      <c r="R471" s="85"/>
      <c r="S471" s="85"/>
      <c r="T471" s="86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136</v>
      </c>
      <c r="AU471" s="18" t="s">
        <v>84</v>
      </c>
    </row>
    <row r="472" s="2" customFormat="1">
      <c r="A472" s="39"/>
      <c r="B472" s="40"/>
      <c r="C472" s="41"/>
      <c r="D472" s="226" t="s">
        <v>149</v>
      </c>
      <c r="E472" s="41"/>
      <c r="F472" s="231" t="s">
        <v>886</v>
      </c>
      <c r="G472" s="41"/>
      <c r="H472" s="41"/>
      <c r="I472" s="228"/>
      <c r="J472" s="41"/>
      <c r="K472" s="41"/>
      <c r="L472" s="45"/>
      <c r="M472" s="229"/>
      <c r="N472" s="230"/>
      <c r="O472" s="85"/>
      <c r="P472" s="85"/>
      <c r="Q472" s="85"/>
      <c r="R472" s="85"/>
      <c r="S472" s="85"/>
      <c r="T472" s="86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149</v>
      </c>
      <c r="AU472" s="18" t="s">
        <v>84</v>
      </c>
    </row>
    <row r="473" s="13" customFormat="1">
      <c r="A473" s="13"/>
      <c r="B473" s="232"/>
      <c r="C473" s="233"/>
      <c r="D473" s="226" t="s">
        <v>151</v>
      </c>
      <c r="E473" s="233"/>
      <c r="F473" s="235" t="s">
        <v>887</v>
      </c>
      <c r="G473" s="233"/>
      <c r="H473" s="236">
        <v>0.017000000000000001</v>
      </c>
      <c r="I473" s="237"/>
      <c r="J473" s="233"/>
      <c r="K473" s="233"/>
      <c r="L473" s="238"/>
      <c r="M473" s="239"/>
      <c r="N473" s="240"/>
      <c r="O473" s="240"/>
      <c r="P473" s="240"/>
      <c r="Q473" s="240"/>
      <c r="R473" s="240"/>
      <c r="S473" s="240"/>
      <c r="T473" s="241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2" t="s">
        <v>151</v>
      </c>
      <c r="AU473" s="242" t="s">
        <v>84</v>
      </c>
      <c r="AV473" s="13" t="s">
        <v>84</v>
      </c>
      <c r="AW473" s="13" t="s">
        <v>4</v>
      </c>
      <c r="AX473" s="13" t="s">
        <v>82</v>
      </c>
      <c r="AY473" s="242" t="s">
        <v>128</v>
      </c>
    </row>
    <row r="474" s="2" customFormat="1" ht="16.5" customHeight="1">
      <c r="A474" s="39"/>
      <c r="B474" s="40"/>
      <c r="C474" s="213" t="s">
        <v>888</v>
      </c>
      <c r="D474" s="213" t="s">
        <v>130</v>
      </c>
      <c r="E474" s="214" t="s">
        <v>889</v>
      </c>
      <c r="F474" s="215" t="s">
        <v>890</v>
      </c>
      <c r="G474" s="216" t="s">
        <v>155</v>
      </c>
      <c r="H474" s="217">
        <v>37.753999999999998</v>
      </c>
      <c r="I474" s="218"/>
      <c r="J474" s="219">
        <f>ROUND(I474*H474,2)</f>
        <v>0</v>
      </c>
      <c r="K474" s="215" t="s">
        <v>326</v>
      </c>
      <c r="L474" s="45"/>
      <c r="M474" s="220" t="s">
        <v>19</v>
      </c>
      <c r="N474" s="221" t="s">
        <v>46</v>
      </c>
      <c r="O474" s="85"/>
      <c r="P474" s="222">
        <f>O474*H474</f>
        <v>0</v>
      </c>
      <c r="Q474" s="222">
        <v>9.8999999999999994E-05</v>
      </c>
      <c r="R474" s="222">
        <f>Q474*H474</f>
        <v>0.0037376459999999994</v>
      </c>
      <c r="S474" s="222">
        <v>0</v>
      </c>
      <c r="T474" s="223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24" t="s">
        <v>134</v>
      </c>
      <c r="AT474" s="224" t="s">
        <v>130</v>
      </c>
      <c r="AU474" s="224" t="s">
        <v>84</v>
      </c>
      <c r="AY474" s="18" t="s">
        <v>128</v>
      </c>
      <c r="BE474" s="225">
        <f>IF(N474="základní",J474,0)</f>
        <v>0</v>
      </c>
      <c r="BF474" s="225">
        <f>IF(N474="snížená",J474,0)</f>
        <v>0</v>
      </c>
      <c r="BG474" s="225">
        <f>IF(N474="zákl. přenesená",J474,0)</f>
        <v>0</v>
      </c>
      <c r="BH474" s="225">
        <f>IF(N474="sníž. přenesená",J474,0)</f>
        <v>0</v>
      </c>
      <c r="BI474" s="225">
        <f>IF(N474="nulová",J474,0)</f>
        <v>0</v>
      </c>
      <c r="BJ474" s="18" t="s">
        <v>82</v>
      </c>
      <c r="BK474" s="225">
        <f>ROUND(I474*H474,2)</f>
        <v>0</v>
      </c>
      <c r="BL474" s="18" t="s">
        <v>134</v>
      </c>
      <c r="BM474" s="224" t="s">
        <v>891</v>
      </c>
    </row>
    <row r="475" s="2" customFormat="1">
      <c r="A475" s="39"/>
      <c r="B475" s="40"/>
      <c r="C475" s="41"/>
      <c r="D475" s="226" t="s">
        <v>136</v>
      </c>
      <c r="E475" s="41"/>
      <c r="F475" s="227" t="s">
        <v>892</v>
      </c>
      <c r="G475" s="41"/>
      <c r="H475" s="41"/>
      <c r="I475" s="228"/>
      <c r="J475" s="41"/>
      <c r="K475" s="41"/>
      <c r="L475" s="45"/>
      <c r="M475" s="229"/>
      <c r="N475" s="230"/>
      <c r="O475" s="85"/>
      <c r="P475" s="85"/>
      <c r="Q475" s="85"/>
      <c r="R475" s="85"/>
      <c r="S475" s="85"/>
      <c r="T475" s="86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136</v>
      </c>
      <c r="AU475" s="18" t="s">
        <v>84</v>
      </c>
    </row>
    <row r="476" s="2" customFormat="1">
      <c r="A476" s="39"/>
      <c r="B476" s="40"/>
      <c r="C476" s="41"/>
      <c r="D476" s="281" t="s">
        <v>329</v>
      </c>
      <c r="E476" s="41"/>
      <c r="F476" s="282" t="s">
        <v>893</v>
      </c>
      <c r="G476" s="41"/>
      <c r="H476" s="41"/>
      <c r="I476" s="228"/>
      <c r="J476" s="41"/>
      <c r="K476" s="41"/>
      <c r="L476" s="45"/>
      <c r="M476" s="229"/>
      <c r="N476" s="230"/>
      <c r="O476" s="85"/>
      <c r="P476" s="85"/>
      <c r="Q476" s="85"/>
      <c r="R476" s="85"/>
      <c r="S476" s="85"/>
      <c r="T476" s="86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18" t="s">
        <v>329</v>
      </c>
      <c r="AU476" s="18" t="s">
        <v>84</v>
      </c>
    </row>
    <row r="477" s="14" customFormat="1">
      <c r="A477" s="14"/>
      <c r="B477" s="253"/>
      <c r="C477" s="254"/>
      <c r="D477" s="226" t="s">
        <v>151</v>
      </c>
      <c r="E477" s="255" t="s">
        <v>19</v>
      </c>
      <c r="F477" s="256" t="s">
        <v>866</v>
      </c>
      <c r="G477" s="254"/>
      <c r="H477" s="255" t="s">
        <v>19</v>
      </c>
      <c r="I477" s="257"/>
      <c r="J477" s="254"/>
      <c r="K477" s="254"/>
      <c r="L477" s="258"/>
      <c r="M477" s="259"/>
      <c r="N477" s="260"/>
      <c r="O477" s="260"/>
      <c r="P477" s="260"/>
      <c r="Q477" s="260"/>
      <c r="R477" s="260"/>
      <c r="S477" s="260"/>
      <c r="T477" s="261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62" t="s">
        <v>151</v>
      </c>
      <c r="AU477" s="262" t="s">
        <v>84</v>
      </c>
      <c r="AV477" s="14" t="s">
        <v>82</v>
      </c>
      <c r="AW477" s="14" t="s">
        <v>37</v>
      </c>
      <c r="AX477" s="14" t="s">
        <v>75</v>
      </c>
      <c r="AY477" s="262" t="s">
        <v>128</v>
      </c>
    </row>
    <row r="478" s="13" customFormat="1">
      <c r="A478" s="13"/>
      <c r="B478" s="232"/>
      <c r="C478" s="233"/>
      <c r="D478" s="226" t="s">
        <v>151</v>
      </c>
      <c r="E478" s="234" t="s">
        <v>19</v>
      </c>
      <c r="F478" s="235" t="s">
        <v>867</v>
      </c>
      <c r="G478" s="233"/>
      <c r="H478" s="236">
        <v>30.359000000000002</v>
      </c>
      <c r="I478" s="237"/>
      <c r="J478" s="233"/>
      <c r="K478" s="233"/>
      <c r="L478" s="238"/>
      <c r="M478" s="239"/>
      <c r="N478" s="240"/>
      <c r="O478" s="240"/>
      <c r="P478" s="240"/>
      <c r="Q478" s="240"/>
      <c r="R478" s="240"/>
      <c r="S478" s="240"/>
      <c r="T478" s="241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2" t="s">
        <v>151</v>
      </c>
      <c r="AU478" s="242" t="s">
        <v>84</v>
      </c>
      <c r="AV478" s="13" t="s">
        <v>84</v>
      </c>
      <c r="AW478" s="13" t="s">
        <v>37</v>
      </c>
      <c r="AX478" s="13" t="s">
        <v>75</v>
      </c>
      <c r="AY478" s="242" t="s">
        <v>128</v>
      </c>
    </row>
    <row r="479" s="14" customFormat="1">
      <c r="A479" s="14"/>
      <c r="B479" s="253"/>
      <c r="C479" s="254"/>
      <c r="D479" s="226" t="s">
        <v>151</v>
      </c>
      <c r="E479" s="255" t="s">
        <v>19</v>
      </c>
      <c r="F479" s="256" t="s">
        <v>868</v>
      </c>
      <c r="G479" s="254"/>
      <c r="H479" s="255" t="s">
        <v>19</v>
      </c>
      <c r="I479" s="257"/>
      <c r="J479" s="254"/>
      <c r="K479" s="254"/>
      <c r="L479" s="258"/>
      <c r="M479" s="259"/>
      <c r="N479" s="260"/>
      <c r="O479" s="260"/>
      <c r="P479" s="260"/>
      <c r="Q479" s="260"/>
      <c r="R479" s="260"/>
      <c r="S479" s="260"/>
      <c r="T479" s="261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62" t="s">
        <v>151</v>
      </c>
      <c r="AU479" s="262" t="s">
        <v>84</v>
      </c>
      <c r="AV479" s="14" t="s">
        <v>82</v>
      </c>
      <c r="AW479" s="14" t="s">
        <v>37</v>
      </c>
      <c r="AX479" s="14" t="s">
        <v>75</v>
      </c>
      <c r="AY479" s="262" t="s">
        <v>128</v>
      </c>
    </row>
    <row r="480" s="13" customFormat="1">
      <c r="A480" s="13"/>
      <c r="B480" s="232"/>
      <c r="C480" s="233"/>
      <c r="D480" s="226" t="s">
        <v>151</v>
      </c>
      <c r="E480" s="234" t="s">
        <v>19</v>
      </c>
      <c r="F480" s="235" t="s">
        <v>869</v>
      </c>
      <c r="G480" s="233"/>
      <c r="H480" s="236">
        <v>7.3949999999999996</v>
      </c>
      <c r="I480" s="237"/>
      <c r="J480" s="233"/>
      <c r="K480" s="233"/>
      <c r="L480" s="238"/>
      <c r="M480" s="239"/>
      <c r="N480" s="240"/>
      <c r="O480" s="240"/>
      <c r="P480" s="240"/>
      <c r="Q480" s="240"/>
      <c r="R480" s="240"/>
      <c r="S480" s="240"/>
      <c r="T480" s="241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2" t="s">
        <v>151</v>
      </c>
      <c r="AU480" s="242" t="s">
        <v>84</v>
      </c>
      <c r="AV480" s="13" t="s">
        <v>84</v>
      </c>
      <c r="AW480" s="13" t="s">
        <v>37</v>
      </c>
      <c r="AX480" s="13" t="s">
        <v>75</v>
      </c>
      <c r="AY480" s="242" t="s">
        <v>128</v>
      </c>
    </row>
    <row r="481" s="15" customFormat="1">
      <c r="A481" s="15"/>
      <c r="B481" s="263"/>
      <c r="C481" s="264"/>
      <c r="D481" s="226" t="s">
        <v>151</v>
      </c>
      <c r="E481" s="265" t="s">
        <v>19</v>
      </c>
      <c r="F481" s="266" t="s">
        <v>291</v>
      </c>
      <c r="G481" s="264"/>
      <c r="H481" s="267">
        <v>37.754000000000005</v>
      </c>
      <c r="I481" s="268"/>
      <c r="J481" s="264"/>
      <c r="K481" s="264"/>
      <c r="L481" s="269"/>
      <c r="M481" s="270"/>
      <c r="N481" s="271"/>
      <c r="O481" s="271"/>
      <c r="P481" s="271"/>
      <c r="Q481" s="271"/>
      <c r="R481" s="271"/>
      <c r="S481" s="271"/>
      <c r="T481" s="272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73" t="s">
        <v>151</v>
      </c>
      <c r="AU481" s="273" t="s">
        <v>84</v>
      </c>
      <c r="AV481" s="15" t="s">
        <v>134</v>
      </c>
      <c r="AW481" s="15" t="s">
        <v>37</v>
      </c>
      <c r="AX481" s="15" t="s">
        <v>82</v>
      </c>
      <c r="AY481" s="273" t="s">
        <v>128</v>
      </c>
    </row>
    <row r="482" s="2" customFormat="1" ht="16.5" customHeight="1">
      <c r="A482" s="39"/>
      <c r="B482" s="40"/>
      <c r="C482" s="243" t="s">
        <v>894</v>
      </c>
      <c r="D482" s="243" t="s">
        <v>159</v>
      </c>
      <c r="E482" s="244" t="s">
        <v>895</v>
      </c>
      <c r="F482" s="245" t="s">
        <v>896</v>
      </c>
      <c r="G482" s="246" t="s">
        <v>155</v>
      </c>
      <c r="H482" s="247">
        <v>45.305</v>
      </c>
      <c r="I482" s="248"/>
      <c r="J482" s="249">
        <f>ROUND(I482*H482,2)</f>
        <v>0</v>
      </c>
      <c r="K482" s="245" t="s">
        <v>326</v>
      </c>
      <c r="L482" s="250"/>
      <c r="M482" s="251" t="s">
        <v>19</v>
      </c>
      <c r="N482" s="252" t="s">
        <v>46</v>
      </c>
      <c r="O482" s="85"/>
      <c r="P482" s="222">
        <f>O482*H482</f>
        <v>0</v>
      </c>
      <c r="Q482" s="222">
        <v>0.00059999999999999995</v>
      </c>
      <c r="R482" s="222">
        <f>Q482*H482</f>
        <v>0.027182999999999999</v>
      </c>
      <c r="S482" s="222">
        <v>0</v>
      </c>
      <c r="T482" s="223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24" t="s">
        <v>163</v>
      </c>
      <c r="AT482" s="224" t="s">
        <v>159</v>
      </c>
      <c r="AU482" s="224" t="s">
        <v>84</v>
      </c>
      <c r="AY482" s="18" t="s">
        <v>128</v>
      </c>
      <c r="BE482" s="225">
        <f>IF(N482="základní",J482,0)</f>
        <v>0</v>
      </c>
      <c r="BF482" s="225">
        <f>IF(N482="snížená",J482,0)</f>
        <v>0</v>
      </c>
      <c r="BG482" s="225">
        <f>IF(N482="zákl. přenesená",J482,0)</f>
        <v>0</v>
      </c>
      <c r="BH482" s="225">
        <f>IF(N482="sníž. přenesená",J482,0)</f>
        <v>0</v>
      </c>
      <c r="BI482" s="225">
        <f>IF(N482="nulová",J482,0)</f>
        <v>0</v>
      </c>
      <c r="BJ482" s="18" t="s">
        <v>82</v>
      </c>
      <c r="BK482" s="225">
        <f>ROUND(I482*H482,2)</f>
        <v>0</v>
      </c>
      <c r="BL482" s="18" t="s">
        <v>134</v>
      </c>
      <c r="BM482" s="224" t="s">
        <v>897</v>
      </c>
    </row>
    <row r="483" s="2" customFormat="1">
      <c r="A483" s="39"/>
      <c r="B483" s="40"/>
      <c r="C483" s="41"/>
      <c r="D483" s="226" t="s">
        <v>136</v>
      </c>
      <c r="E483" s="41"/>
      <c r="F483" s="227" t="s">
        <v>896</v>
      </c>
      <c r="G483" s="41"/>
      <c r="H483" s="41"/>
      <c r="I483" s="228"/>
      <c r="J483" s="41"/>
      <c r="K483" s="41"/>
      <c r="L483" s="45"/>
      <c r="M483" s="229"/>
      <c r="N483" s="230"/>
      <c r="O483" s="85"/>
      <c r="P483" s="85"/>
      <c r="Q483" s="85"/>
      <c r="R483" s="85"/>
      <c r="S483" s="85"/>
      <c r="T483" s="86"/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T483" s="18" t="s">
        <v>136</v>
      </c>
      <c r="AU483" s="18" t="s">
        <v>84</v>
      </c>
    </row>
    <row r="484" s="13" customFormat="1">
      <c r="A484" s="13"/>
      <c r="B484" s="232"/>
      <c r="C484" s="233"/>
      <c r="D484" s="226" t="s">
        <v>151</v>
      </c>
      <c r="E484" s="233"/>
      <c r="F484" s="235" t="s">
        <v>898</v>
      </c>
      <c r="G484" s="233"/>
      <c r="H484" s="236">
        <v>45.305</v>
      </c>
      <c r="I484" s="237"/>
      <c r="J484" s="233"/>
      <c r="K484" s="233"/>
      <c r="L484" s="238"/>
      <c r="M484" s="239"/>
      <c r="N484" s="240"/>
      <c r="O484" s="240"/>
      <c r="P484" s="240"/>
      <c r="Q484" s="240"/>
      <c r="R484" s="240"/>
      <c r="S484" s="240"/>
      <c r="T484" s="241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2" t="s">
        <v>151</v>
      </c>
      <c r="AU484" s="242" t="s">
        <v>84</v>
      </c>
      <c r="AV484" s="13" t="s">
        <v>84</v>
      </c>
      <c r="AW484" s="13" t="s">
        <v>4</v>
      </c>
      <c r="AX484" s="13" t="s">
        <v>82</v>
      </c>
      <c r="AY484" s="242" t="s">
        <v>128</v>
      </c>
    </row>
    <row r="485" s="2" customFormat="1" ht="16.5" customHeight="1">
      <c r="A485" s="39"/>
      <c r="B485" s="40"/>
      <c r="C485" s="213" t="s">
        <v>899</v>
      </c>
      <c r="D485" s="213" t="s">
        <v>130</v>
      </c>
      <c r="E485" s="214" t="s">
        <v>900</v>
      </c>
      <c r="F485" s="215" t="s">
        <v>901</v>
      </c>
      <c r="G485" s="216" t="s">
        <v>162</v>
      </c>
      <c r="H485" s="217">
        <v>0.029999999999999999</v>
      </c>
      <c r="I485" s="218"/>
      <c r="J485" s="219">
        <f>ROUND(I485*H485,2)</f>
        <v>0</v>
      </c>
      <c r="K485" s="215" t="s">
        <v>326</v>
      </c>
      <c r="L485" s="45"/>
      <c r="M485" s="220" t="s">
        <v>19</v>
      </c>
      <c r="N485" s="221" t="s">
        <v>46</v>
      </c>
      <c r="O485" s="85"/>
      <c r="P485" s="222">
        <f>O485*H485</f>
        <v>0</v>
      </c>
      <c r="Q485" s="222">
        <v>0</v>
      </c>
      <c r="R485" s="222">
        <f>Q485*H485</f>
        <v>0</v>
      </c>
      <c r="S485" s="222">
        <v>0</v>
      </c>
      <c r="T485" s="223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24" t="s">
        <v>230</v>
      </c>
      <c r="AT485" s="224" t="s">
        <v>130</v>
      </c>
      <c r="AU485" s="224" t="s">
        <v>84</v>
      </c>
      <c r="AY485" s="18" t="s">
        <v>128</v>
      </c>
      <c r="BE485" s="225">
        <f>IF(N485="základní",J485,0)</f>
        <v>0</v>
      </c>
      <c r="BF485" s="225">
        <f>IF(N485="snížená",J485,0)</f>
        <v>0</v>
      </c>
      <c r="BG485" s="225">
        <f>IF(N485="zákl. přenesená",J485,0)</f>
        <v>0</v>
      </c>
      <c r="BH485" s="225">
        <f>IF(N485="sníž. přenesená",J485,0)</f>
        <v>0</v>
      </c>
      <c r="BI485" s="225">
        <f>IF(N485="nulová",J485,0)</f>
        <v>0</v>
      </c>
      <c r="BJ485" s="18" t="s">
        <v>82</v>
      </c>
      <c r="BK485" s="225">
        <f>ROUND(I485*H485,2)</f>
        <v>0</v>
      </c>
      <c r="BL485" s="18" t="s">
        <v>230</v>
      </c>
      <c r="BM485" s="224" t="s">
        <v>902</v>
      </c>
    </row>
    <row r="486" s="2" customFormat="1">
      <c r="A486" s="39"/>
      <c r="B486" s="40"/>
      <c r="C486" s="41"/>
      <c r="D486" s="226" t="s">
        <v>136</v>
      </c>
      <c r="E486" s="41"/>
      <c r="F486" s="227" t="s">
        <v>903</v>
      </c>
      <c r="G486" s="41"/>
      <c r="H486" s="41"/>
      <c r="I486" s="228"/>
      <c r="J486" s="41"/>
      <c r="K486" s="41"/>
      <c r="L486" s="45"/>
      <c r="M486" s="229"/>
      <c r="N486" s="230"/>
      <c r="O486" s="85"/>
      <c r="P486" s="85"/>
      <c r="Q486" s="85"/>
      <c r="R486" s="85"/>
      <c r="S486" s="85"/>
      <c r="T486" s="86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T486" s="18" t="s">
        <v>136</v>
      </c>
      <c r="AU486" s="18" t="s">
        <v>84</v>
      </c>
    </row>
    <row r="487" s="2" customFormat="1">
      <c r="A487" s="39"/>
      <c r="B487" s="40"/>
      <c r="C487" s="41"/>
      <c r="D487" s="281" t="s">
        <v>329</v>
      </c>
      <c r="E487" s="41"/>
      <c r="F487" s="282" t="s">
        <v>904</v>
      </c>
      <c r="G487" s="41"/>
      <c r="H487" s="41"/>
      <c r="I487" s="228"/>
      <c r="J487" s="41"/>
      <c r="K487" s="41"/>
      <c r="L487" s="45"/>
      <c r="M487" s="277"/>
      <c r="N487" s="278"/>
      <c r="O487" s="279"/>
      <c r="P487" s="279"/>
      <c r="Q487" s="279"/>
      <c r="R487" s="279"/>
      <c r="S487" s="279"/>
      <c r="T487" s="280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T487" s="18" t="s">
        <v>329</v>
      </c>
      <c r="AU487" s="18" t="s">
        <v>84</v>
      </c>
    </row>
    <row r="488" s="2" customFormat="1" ht="6.96" customHeight="1">
      <c r="A488" s="39"/>
      <c r="B488" s="60"/>
      <c r="C488" s="61"/>
      <c r="D488" s="61"/>
      <c r="E488" s="61"/>
      <c r="F488" s="61"/>
      <c r="G488" s="61"/>
      <c r="H488" s="61"/>
      <c r="I488" s="61"/>
      <c r="J488" s="61"/>
      <c r="K488" s="61"/>
      <c r="L488" s="45"/>
      <c r="M488" s="39"/>
      <c r="O488" s="39"/>
      <c r="P488" s="39"/>
      <c r="Q488" s="39"/>
      <c r="R488" s="39"/>
      <c r="S488" s="39"/>
      <c r="T488" s="39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</row>
  </sheetData>
  <sheetProtection sheet="1" autoFilter="0" formatColumns="0" formatRows="0" objects="1" scenarios="1" spinCount="100000" saltValue="yvkDxu8Bjfnvgw55a2Q4ytIZCuWaZLDMyNAsPo0FoqI9KdQr7pE6zQ67ns4dyJSm6yLgqnrk2C2oWXKrSNoavQ==" hashValue="p7N7V25HOfJ65vkAXegP5JWBpT2Smh6kfKTgtYfgsJCw0Jt0t3MX1OThjErFLgdW5YFEcHgF7Ff9q+4vOBIikw==" algorithmName="SHA-512" password="CC35"/>
  <autoFilter ref="C97:K48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6:H86"/>
    <mergeCell ref="E88:H88"/>
    <mergeCell ref="E90:H90"/>
    <mergeCell ref="L2:V2"/>
  </mergeCells>
  <hyperlinks>
    <hyperlink ref="F103" r:id="rId1" display="https://podminky.urs.cz/item/CS_URS_2023_01/115001105"/>
    <hyperlink ref="F108" r:id="rId2" display="https://podminky.urs.cz/item/CS_URS_2023_01/115101201"/>
    <hyperlink ref="F112" r:id="rId3" display="https://podminky.urs.cz/item/CS_URS_2023_01/115101301"/>
    <hyperlink ref="F115" r:id="rId4" display="https://podminky.urs.cz/item/CS_URS_2023_01/121151103"/>
    <hyperlink ref="F120" r:id="rId5" display="https://podminky.urs.cz/item/CS_URS_2023_01/129253101"/>
    <hyperlink ref="F125" r:id="rId6" display="https://podminky.urs.cz/item/CS_URS_2023_01/131351103"/>
    <hyperlink ref="F133" r:id="rId7" display="https://podminky.urs.cz/item/CS_URS_2023_01/151711111"/>
    <hyperlink ref="F137" r:id="rId8" display="https://podminky.urs.cz/item/CS_URS_2023_01/151711131"/>
    <hyperlink ref="F144" r:id="rId9" display="https://podminky.urs.cz/item/CS_URS_2023_01/151721111"/>
    <hyperlink ref="F149" r:id="rId10" display="https://podminky.urs.cz/item/CS_URS_2023_01/162251122"/>
    <hyperlink ref="F153" r:id="rId11" display="https://podminky.urs.cz/item/CS_URS_2023_01/162751137"/>
    <hyperlink ref="F161" r:id="rId12" display="https://podminky.urs.cz/item/CS_URS_2023_01/162751139"/>
    <hyperlink ref="F165" r:id="rId13" display="https://podminky.urs.cz/item/CS_URS_2023_01/167151102"/>
    <hyperlink ref="F169" r:id="rId14" display="https://podminky.urs.cz/item/CS_URS_2023_01/171151101"/>
    <hyperlink ref="F173" r:id="rId15" display="https://podminky.urs.cz/item/CS_URS_2023_01/171153101"/>
    <hyperlink ref="F178" r:id="rId16" display="https://podminky.urs.cz/item/CS_URS_2023_01/171201221"/>
    <hyperlink ref="F182" r:id="rId17" display="https://podminky.urs.cz/item/CS_URS_2023_01/175151201"/>
    <hyperlink ref="F190" r:id="rId18" display="https://podminky.urs.cz/item/CS_URS_2023_01/181411123"/>
    <hyperlink ref="F197" r:id="rId19" display="https://podminky.urs.cz/item/CS_URS_2023_01/182351023"/>
    <hyperlink ref="F201" r:id="rId20" display="https://podminky.urs.cz/item/CS_URS_2023_01/226211112"/>
    <hyperlink ref="F206" r:id="rId21" display="https://podminky.urs.cz/item/CS_URS_2023_01/273321117"/>
    <hyperlink ref="F211" r:id="rId22" display="https://podminky.urs.cz/item/CS_URS_2023_01/273321191"/>
    <hyperlink ref="F214" r:id="rId23" display="https://podminky.urs.cz/item/CS_URS_2023_01/274311127"/>
    <hyperlink ref="F222" r:id="rId24" display="https://podminky.urs.cz/item/CS_URS_2023_01/274311191"/>
    <hyperlink ref="F225" r:id="rId25" display="https://podminky.urs.cz/item/CS_URS_2023_01/274354111"/>
    <hyperlink ref="F235" r:id="rId26" display="https://podminky.urs.cz/item/CS_URS_2023_01/274354211"/>
    <hyperlink ref="F239" r:id="rId27" display="https://podminky.urs.cz/item/CS_URS_2023_01/317321118"/>
    <hyperlink ref="F247" r:id="rId28" display="https://podminky.urs.cz/item/CS_URS_2023_01/317321191"/>
    <hyperlink ref="F250" r:id="rId29" display="https://podminky.urs.cz/item/CS_URS_2023_01/317353121"/>
    <hyperlink ref="F258" r:id="rId30" display="https://podminky.urs.cz/item/CS_URS_2023_01/317353221"/>
    <hyperlink ref="F261" r:id="rId31" display="https://podminky.urs.cz/item/CS_URS_2023_01/317361116"/>
    <hyperlink ref="F266" r:id="rId32" display="https://podminky.urs.cz/item/CS_URS_2023_01/389122211"/>
    <hyperlink ref="F273" r:id="rId33" display="https://podminky.urs.cz/item/CS_URS_2023_01/389122212"/>
    <hyperlink ref="F278" r:id="rId34" display="https://podminky.urs.cz/item/CS_URS_2023_01/334352111"/>
    <hyperlink ref="F287" r:id="rId35" display="https://podminky.urs.cz/item/CS_URS_2023_01/334352211"/>
    <hyperlink ref="F290" r:id="rId36" display="https://podminky.urs.cz/item/CS_URS_2023_01/334361226"/>
    <hyperlink ref="F297" r:id="rId37" display="https://podminky.urs.cz/item/CS_URS_2023_01/421321127"/>
    <hyperlink ref="F306" r:id="rId38" display="https://podminky.urs.cz/item/CS_URS_2023_01/421321192"/>
    <hyperlink ref="F309" r:id="rId39" display="https://podminky.urs.cz/item/CS_URS_2023_01/273361412"/>
    <hyperlink ref="F315" r:id="rId40" display="https://podminky.urs.cz/item/CS_URS_2023_01/451315115"/>
    <hyperlink ref="F320" r:id="rId41" display="https://podminky.urs.cz/item/CS_URS_2023_01/462511111"/>
    <hyperlink ref="F325" r:id="rId42" display="https://podminky.urs.cz/item/CS_URS_2023_01/465513256"/>
    <hyperlink ref="F331" r:id="rId43" display="https://podminky.urs.cz/item/CS_URS_2023_01/584121109"/>
    <hyperlink ref="F336" r:id="rId44" display="https://podminky.urs.cz/item/CS_URS_2023_01/113106192"/>
    <hyperlink ref="F341" r:id="rId45" display="https://podminky.urs.cz/item/CS_URS_2023_01/564201111"/>
    <hyperlink ref="F344" r:id="rId46" display="https://podminky.urs.cz/item/CS_URS_2023_01/113107111"/>
    <hyperlink ref="F348" r:id="rId47" display="https://podminky.urs.cz/item/CS_URS_2023_01/628613232"/>
    <hyperlink ref="F366" r:id="rId48" display="https://podminky.urs.cz/item/CS_URS_2023_01/899202112"/>
    <hyperlink ref="F376" r:id="rId49" display="https://podminky.urs.cz/item/CS_URS_2023_01/899501221"/>
    <hyperlink ref="F389" r:id="rId50" display="https://podminky.urs.cz/item/CS_URS_2023_01/931994142"/>
    <hyperlink ref="F394" r:id="rId51" display="https://podminky.urs.cz/item/CS_URS_2023_01/936942211"/>
    <hyperlink ref="F397" r:id="rId52" display="https://podminky.urs.cz/item/CS_URS_2023_01/938121111"/>
    <hyperlink ref="F401" r:id="rId53" display="https://podminky.urs.cz/item/CS_URS_2023_01/963041211"/>
    <hyperlink ref="F406" r:id="rId54" display="https://podminky.urs.cz/item/CS_URS_2023_01/927211111"/>
    <hyperlink ref="F413" r:id="rId55" display="https://podminky.urs.cz/item/CS_URS_2023_01/985331215"/>
    <hyperlink ref="F421" r:id="rId56" display="https://podminky.urs.cz/item/CS_URS_2023_01/997013501"/>
    <hyperlink ref="F424" r:id="rId57" display="https://podminky.urs.cz/item/CS_URS_2023_01/997013509"/>
    <hyperlink ref="F428" r:id="rId58" display="https://podminky.urs.cz/item/CS_URS_2023_01/997013601"/>
    <hyperlink ref="F431" r:id="rId59" display="https://podminky.urs.cz/item/CS_URS_2023_01/997013631"/>
    <hyperlink ref="F436" r:id="rId60" display="https://podminky.urs.cz/item/CS_URS_2023_01/997013841"/>
    <hyperlink ref="F441" r:id="rId61" display="https://podminky.urs.cz/item/CS_URS_2023_01/997211612"/>
    <hyperlink ref="F445" r:id="rId62" display="https://podminky.urs.cz/item/CS_URS_2023_01/998212111"/>
    <hyperlink ref="F448" r:id="rId63" display="https://podminky.urs.cz/item/CS_URS_2023_01/998212195"/>
    <hyperlink ref="F451" r:id="rId64" display="https://podminky.urs.cz/item/CS_URS_2023_01/998212199"/>
    <hyperlink ref="F457" r:id="rId65" display="https://podminky.urs.cz/item/CS_URS_2023_01/711112001"/>
    <hyperlink ref="F469" r:id="rId66" display="https://podminky.urs.cz/item/CS_URS_2023_01/711112002"/>
    <hyperlink ref="F476" r:id="rId67" display="https://podminky.urs.cz/item/CS_URS_2023_01/213141111"/>
    <hyperlink ref="F487" r:id="rId68" display="https://podminky.urs.cz/item/CS_URS_2023_01/99871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84</v>
      </c>
    </row>
    <row r="4" s="1" customFormat="1" ht="24.96" customHeight="1">
      <c r="B4" s="21"/>
      <c r="D4" s="141" t="s">
        <v>100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propustku v km 53,841 na trati Myjava - Veselí nad Moravou</v>
      </c>
      <c r="F7" s="143"/>
      <c r="G7" s="143"/>
      <c r="H7" s="143"/>
      <c r="L7" s="21"/>
    </row>
    <row r="8" s="1" customFormat="1" ht="12" customHeight="1">
      <c r="B8" s="21"/>
      <c r="D8" s="143" t="s">
        <v>101</v>
      </c>
      <c r="L8" s="21"/>
    </row>
    <row r="9" s="2" customFormat="1" ht="16.5" customHeight="1">
      <c r="A9" s="39"/>
      <c r="B9" s="45"/>
      <c r="C9" s="39"/>
      <c r="D9" s="39"/>
      <c r="E9" s="144" t="s">
        <v>307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307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30. 9. 2021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">
        <v>34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35</v>
      </c>
      <c r="F23" s="39"/>
      <c r="G23" s="39"/>
      <c r="H23" s="39"/>
      <c r="I23" s="143" t="s">
        <v>29</v>
      </c>
      <c r="J23" s="134" t="s">
        <v>36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38</v>
      </c>
      <c r="E25" s="39"/>
      <c r="F25" s="39"/>
      <c r="G25" s="39"/>
      <c r="H25" s="39"/>
      <c r="I25" s="143" t="s">
        <v>26</v>
      </c>
      <c r="J25" s="134" t="s">
        <v>34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3" t="s">
        <v>29</v>
      </c>
      <c r="J26" s="134" t="s">
        <v>36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39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59.25" customHeight="1">
      <c r="A29" s="148"/>
      <c r="B29" s="149"/>
      <c r="C29" s="148"/>
      <c r="D29" s="148"/>
      <c r="E29" s="150" t="s">
        <v>104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41</v>
      </c>
      <c r="E32" s="39"/>
      <c r="F32" s="39"/>
      <c r="G32" s="39"/>
      <c r="H32" s="39"/>
      <c r="I32" s="39"/>
      <c r="J32" s="154">
        <f>ROUND(J87,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43</v>
      </c>
      <c r="G34" s="39"/>
      <c r="H34" s="39"/>
      <c r="I34" s="155" t="s">
        <v>42</v>
      </c>
      <c r="J34" s="155" t="s">
        <v>44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45</v>
      </c>
      <c r="E35" s="143" t="s">
        <v>46</v>
      </c>
      <c r="F35" s="157">
        <f>ROUND((SUM(BE87:BE98)),  2)</f>
        <v>0</v>
      </c>
      <c r="G35" s="39"/>
      <c r="H35" s="39"/>
      <c r="I35" s="158">
        <v>0.20999999999999999</v>
      </c>
      <c r="J35" s="157">
        <f>ROUND(((SUM(BE87:BE98))*I35),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47</v>
      </c>
      <c r="F36" s="157">
        <f>ROUND((SUM(BF87:BF98)),  2)</f>
        <v>0</v>
      </c>
      <c r="G36" s="39"/>
      <c r="H36" s="39"/>
      <c r="I36" s="158">
        <v>0.14999999999999999</v>
      </c>
      <c r="J36" s="157">
        <f>ROUND(((SUM(BF87:BF98))*I36),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57">
        <f>ROUND((SUM(BG87:BG98)),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49</v>
      </c>
      <c r="F38" s="157">
        <f>ROUND((SUM(BH87:BH98)),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50</v>
      </c>
      <c r="F39" s="157">
        <f>ROUND((SUM(BI87:BI98)),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51</v>
      </c>
      <c r="E41" s="161"/>
      <c r="F41" s="161"/>
      <c r="G41" s="162" t="s">
        <v>52</v>
      </c>
      <c r="H41" s="163" t="s">
        <v>53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105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Oprava propustku v km 53,841 na trati Myjava - Veselí nad Moravou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307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VRN - Vedlejší rozpočtové náklady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Velká nad Veličkou</v>
      </c>
      <c r="G56" s="41"/>
      <c r="H56" s="41"/>
      <c r="I56" s="33" t="s">
        <v>23</v>
      </c>
      <c r="J56" s="73" t="str">
        <f>IF(J14="","",J14)</f>
        <v>30. 9. 2021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40.05" customHeight="1">
      <c r="A58" s="39"/>
      <c r="B58" s="40"/>
      <c r="C58" s="33" t="s">
        <v>25</v>
      </c>
      <c r="D58" s="41"/>
      <c r="E58" s="41"/>
      <c r="F58" s="28" t="str">
        <f>E17</f>
        <v>Správa železnic, s. o.</v>
      </c>
      <c r="G58" s="41"/>
      <c r="H58" s="41"/>
      <c r="I58" s="33" t="s">
        <v>33</v>
      </c>
      <c r="J58" s="37" t="str">
        <f>E23</f>
        <v>F-PROJEKT-DOPRAVNÍ STAVBY s. r. 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40.0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38</v>
      </c>
      <c r="J59" s="37" t="str">
        <f>E26</f>
        <v>F-PROJEKT-DOPRAVNÍ STAVBY s. r. 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106</v>
      </c>
      <c r="D61" s="172"/>
      <c r="E61" s="172"/>
      <c r="F61" s="172"/>
      <c r="G61" s="172"/>
      <c r="H61" s="172"/>
      <c r="I61" s="172"/>
      <c r="J61" s="173" t="s">
        <v>107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73</v>
      </c>
      <c r="D63" s="41"/>
      <c r="E63" s="41"/>
      <c r="F63" s="41"/>
      <c r="G63" s="41"/>
      <c r="H63" s="41"/>
      <c r="I63" s="41"/>
      <c r="J63" s="103">
        <f>J87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108</v>
      </c>
    </row>
    <row r="64" s="9" customFormat="1" ht="24.96" customHeight="1">
      <c r="A64" s="9"/>
      <c r="B64" s="175"/>
      <c r="C64" s="176"/>
      <c r="D64" s="177" t="s">
        <v>307</v>
      </c>
      <c r="E64" s="178"/>
      <c r="F64" s="178"/>
      <c r="G64" s="178"/>
      <c r="H64" s="178"/>
      <c r="I64" s="178"/>
      <c r="J64" s="179">
        <f>J88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905</v>
      </c>
      <c r="E65" s="183"/>
      <c r="F65" s="183"/>
      <c r="G65" s="183"/>
      <c r="H65" s="183"/>
      <c r="I65" s="183"/>
      <c r="J65" s="184">
        <f>J89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113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70" t="str">
        <f>E7</f>
        <v>Oprava propustku v km 53,841 na trati Myjava - Veselí nad Moravou</v>
      </c>
      <c r="F75" s="33"/>
      <c r="G75" s="33"/>
      <c r="H75" s="33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1" customFormat="1" ht="12" customHeight="1">
      <c r="B76" s="22"/>
      <c r="C76" s="33" t="s">
        <v>101</v>
      </c>
      <c r="D76" s="23"/>
      <c r="E76" s="23"/>
      <c r="F76" s="23"/>
      <c r="G76" s="23"/>
      <c r="H76" s="23"/>
      <c r="I76" s="23"/>
      <c r="J76" s="23"/>
      <c r="K76" s="23"/>
      <c r="L76" s="21"/>
    </row>
    <row r="77" s="2" customFormat="1" ht="16.5" customHeight="1">
      <c r="A77" s="39"/>
      <c r="B77" s="40"/>
      <c r="C77" s="41"/>
      <c r="D77" s="41"/>
      <c r="E77" s="170" t="s">
        <v>307</v>
      </c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103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E11</f>
        <v>VRN - Vedlejší rozpočtové náklady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F14</f>
        <v>Velká nad Veličkou</v>
      </c>
      <c r="G81" s="41"/>
      <c r="H81" s="41"/>
      <c r="I81" s="33" t="s">
        <v>23</v>
      </c>
      <c r="J81" s="73" t="str">
        <f>IF(J14="","",J14)</f>
        <v>30. 9. 2021</v>
      </c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40.05" customHeight="1">
      <c r="A83" s="39"/>
      <c r="B83" s="40"/>
      <c r="C83" s="33" t="s">
        <v>25</v>
      </c>
      <c r="D83" s="41"/>
      <c r="E83" s="41"/>
      <c r="F83" s="28" t="str">
        <f>E17</f>
        <v>Správa železnic, s. o.</v>
      </c>
      <c r="G83" s="41"/>
      <c r="H83" s="41"/>
      <c r="I83" s="33" t="s">
        <v>33</v>
      </c>
      <c r="J83" s="37" t="str">
        <f>E23</f>
        <v>F-PROJEKT-DOPRAVNÍ STAVBY s. r. o.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40.05" customHeight="1">
      <c r="A84" s="39"/>
      <c r="B84" s="40"/>
      <c r="C84" s="33" t="s">
        <v>31</v>
      </c>
      <c r="D84" s="41"/>
      <c r="E84" s="41"/>
      <c r="F84" s="28" t="str">
        <f>IF(E20="","",E20)</f>
        <v>Vyplň údaj</v>
      </c>
      <c r="G84" s="41"/>
      <c r="H84" s="41"/>
      <c r="I84" s="33" t="s">
        <v>38</v>
      </c>
      <c r="J84" s="37" t="str">
        <f>E26</f>
        <v>F-PROJEKT-DOPRAVNÍ STAVBY s. r. o.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86"/>
      <c r="B86" s="187"/>
      <c r="C86" s="188" t="s">
        <v>114</v>
      </c>
      <c r="D86" s="189" t="s">
        <v>60</v>
      </c>
      <c r="E86" s="189" t="s">
        <v>56</v>
      </c>
      <c r="F86" s="189" t="s">
        <v>57</v>
      </c>
      <c r="G86" s="189" t="s">
        <v>115</v>
      </c>
      <c r="H86" s="189" t="s">
        <v>116</v>
      </c>
      <c r="I86" s="189" t="s">
        <v>117</v>
      </c>
      <c r="J86" s="189" t="s">
        <v>107</v>
      </c>
      <c r="K86" s="190" t="s">
        <v>118</v>
      </c>
      <c r="L86" s="191"/>
      <c r="M86" s="93" t="s">
        <v>19</v>
      </c>
      <c r="N86" s="94" t="s">
        <v>45</v>
      </c>
      <c r="O86" s="94" t="s">
        <v>119</v>
      </c>
      <c r="P86" s="94" t="s">
        <v>120</v>
      </c>
      <c r="Q86" s="94" t="s">
        <v>121</v>
      </c>
      <c r="R86" s="94" t="s">
        <v>122</v>
      </c>
      <c r="S86" s="94" t="s">
        <v>123</v>
      </c>
      <c r="T86" s="95" t="s">
        <v>124</v>
      </c>
      <c r="U86" s="186"/>
      <c r="V86" s="186"/>
      <c r="W86" s="186"/>
      <c r="X86" s="186"/>
      <c r="Y86" s="186"/>
      <c r="Z86" s="186"/>
      <c r="AA86" s="186"/>
      <c r="AB86" s="186"/>
      <c r="AC86" s="186"/>
      <c r="AD86" s="186"/>
      <c r="AE86" s="186"/>
    </row>
    <row r="87" s="2" customFormat="1" ht="22.8" customHeight="1">
      <c r="A87" s="39"/>
      <c r="B87" s="40"/>
      <c r="C87" s="100" t="s">
        <v>125</v>
      </c>
      <c r="D87" s="41"/>
      <c r="E87" s="41"/>
      <c r="F87" s="41"/>
      <c r="G87" s="41"/>
      <c r="H87" s="41"/>
      <c r="I87" s="41"/>
      <c r="J87" s="192">
        <f>BK87</f>
        <v>0</v>
      </c>
      <c r="K87" s="41"/>
      <c r="L87" s="45"/>
      <c r="M87" s="96"/>
      <c r="N87" s="193"/>
      <c r="O87" s="97"/>
      <c r="P87" s="194">
        <f>P88</f>
        <v>0</v>
      </c>
      <c r="Q87" s="97"/>
      <c r="R87" s="194">
        <f>R88</f>
        <v>0</v>
      </c>
      <c r="S87" s="97"/>
      <c r="T87" s="195">
        <f>T88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74</v>
      </c>
      <c r="AU87" s="18" t="s">
        <v>108</v>
      </c>
      <c r="BK87" s="196">
        <f>BK88</f>
        <v>0</v>
      </c>
    </row>
    <row r="88" s="12" customFormat="1" ht="25.92" customHeight="1">
      <c r="A88" s="12"/>
      <c r="B88" s="197"/>
      <c r="C88" s="198"/>
      <c r="D88" s="199" t="s">
        <v>74</v>
      </c>
      <c r="E88" s="200" t="s">
        <v>96</v>
      </c>
      <c r="F88" s="200" t="s">
        <v>97</v>
      </c>
      <c r="G88" s="198"/>
      <c r="H88" s="198"/>
      <c r="I88" s="201"/>
      <c r="J88" s="202">
        <f>BK88</f>
        <v>0</v>
      </c>
      <c r="K88" s="198"/>
      <c r="L88" s="203"/>
      <c r="M88" s="204"/>
      <c r="N88" s="205"/>
      <c r="O88" s="205"/>
      <c r="P88" s="206">
        <f>P89</f>
        <v>0</v>
      </c>
      <c r="Q88" s="205"/>
      <c r="R88" s="206">
        <f>R89</f>
        <v>0</v>
      </c>
      <c r="S88" s="205"/>
      <c r="T88" s="207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8" t="s">
        <v>140</v>
      </c>
      <c r="AT88" s="209" t="s">
        <v>74</v>
      </c>
      <c r="AU88" s="209" t="s">
        <v>75</v>
      </c>
      <c r="AY88" s="208" t="s">
        <v>128</v>
      </c>
      <c r="BK88" s="210">
        <f>BK89</f>
        <v>0</v>
      </c>
    </row>
    <row r="89" s="12" customFormat="1" ht="22.8" customHeight="1">
      <c r="A89" s="12"/>
      <c r="B89" s="197"/>
      <c r="C89" s="198"/>
      <c r="D89" s="199" t="s">
        <v>74</v>
      </c>
      <c r="E89" s="211" t="s">
        <v>906</v>
      </c>
      <c r="F89" s="211" t="s">
        <v>907</v>
      </c>
      <c r="G89" s="198"/>
      <c r="H89" s="198"/>
      <c r="I89" s="201"/>
      <c r="J89" s="212">
        <f>BK89</f>
        <v>0</v>
      </c>
      <c r="K89" s="198"/>
      <c r="L89" s="203"/>
      <c r="M89" s="204"/>
      <c r="N89" s="205"/>
      <c r="O89" s="205"/>
      <c r="P89" s="206">
        <f>SUM(P90:P98)</f>
        <v>0</v>
      </c>
      <c r="Q89" s="205"/>
      <c r="R89" s="206">
        <f>SUM(R90:R98)</f>
        <v>0</v>
      </c>
      <c r="S89" s="205"/>
      <c r="T89" s="207">
        <f>SUM(T90:T98)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140</v>
      </c>
      <c r="AT89" s="209" t="s">
        <v>74</v>
      </c>
      <c r="AU89" s="209" t="s">
        <v>82</v>
      </c>
      <c r="AY89" s="208" t="s">
        <v>128</v>
      </c>
      <c r="BK89" s="210">
        <f>SUM(BK90:BK98)</f>
        <v>0</v>
      </c>
    </row>
    <row r="90" s="2" customFormat="1" ht="16.5" customHeight="1">
      <c r="A90" s="39"/>
      <c r="B90" s="40"/>
      <c r="C90" s="213" t="s">
        <v>82</v>
      </c>
      <c r="D90" s="213" t="s">
        <v>130</v>
      </c>
      <c r="E90" s="214" t="s">
        <v>908</v>
      </c>
      <c r="F90" s="215" t="s">
        <v>909</v>
      </c>
      <c r="G90" s="216" t="s">
        <v>310</v>
      </c>
      <c r="H90" s="217">
        <v>1</v>
      </c>
      <c r="I90" s="218"/>
      <c r="J90" s="219">
        <f>ROUND(I90*H90,2)</f>
        <v>0</v>
      </c>
      <c r="K90" s="215" t="s">
        <v>326</v>
      </c>
      <c r="L90" s="45"/>
      <c r="M90" s="220" t="s">
        <v>19</v>
      </c>
      <c r="N90" s="221" t="s">
        <v>46</v>
      </c>
      <c r="O90" s="85"/>
      <c r="P90" s="222">
        <f>O90*H90</f>
        <v>0</v>
      </c>
      <c r="Q90" s="222">
        <v>0</v>
      </c>
      <c r="R90" s="222">
        <f>Q90*H90</f>
        <v>0</v>
      </c>
      <c r="S90" s="222">
        <v>0</v>
      </c>
      <c r="T90" s="223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4" t="s">
        <v>910</v>
      </c>
      <c r="AT90" s="224" t="s">
        <v>130</v>
      </c>
      <c r="AU90" s="224" t="s">
        <v>84</v>
      </c>
      <c r="AY90" s="18" t="s">
        <v>128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18" t="s">
        <v>82</v>
      </c>
      <c r="BK90" s="225">
        <f>ROUND(I90*H90,2)</f>
        <v>0</v>
      </c>
      <c r="BL90" s="18" t="s">
        <v>910</v>
      </c>
      <c r="BM90" s="224" t="s">
        <v>911</v>
      </c>
    </row>
    <row r="91" s="2" customFormat="1">
      <c r="A91" s="39"/>
      <c r="B91" s="40"/>
      <c r="C91" s="41"/>
      <c r="D91" s="226" t="s">
        <v>136</v>
      </c>
      <c r="E91" s="41"/>
      <c r="F91" s="227" t="s">
        <v>909</v>
      </c>
      <c r="G91" s="41"/>
      <c r="H91" s="41"/>
      <c r="I91" s="228"/>
      <c r="J91" s="41"/>
      <c r="K91" s="41"/>
      <c r="L91" s="45"/>
      <c r="M91" s="229"/>
      <c r="N91" s="230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136</v>
      </c>
      <c r="AU91" s="18" t="s">
        <v>84</v>
      </c>
    </row>
    <row r="92" s="2" customFormat="1">
      <c r="A92" s="39"/>
      <c r="B92" s="40"/>
      <c r="C92" s="41"/>
      <c r="D92" s="281" t="s">
        <v>329</v>
      </c>
      <c r="E92" s="41"/>
      <c r="F92" s="282" t="s">
        <v>912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329</v>
      </c>
      <c r="AU92" s="18" t="s">
        <v>84</v>
      </c>
    </row>
    <row r="93" s="2" customFormat="1" ht="16.5" customHeight="1">
      <c r="A93" s="39"/>
      <c r="B93" s="40"/>
      <c r="C93" s="213" t="s">
        <v>84</v>
      </c>
      <c r="D93" s="213" t="s">
        <v>130</v>
      </c>
      <c r="E93" s="214" t="s">
        <v>913</v>
      </c>
      <c r="F93" s="215" t="s">
        <v>914</v>
      </c>
      <c r="G93" s="216" t="s">
        <v>310</v>
      </c>
      <c r="H93" s="217">
        <v>1</v>
      </c>
      <c r="I93" s="218"/>
      <c r="J93" s="219">
        <f>ROUND(I93*H93,2)</f>
        <v>0</v>
      </c>
      <c r="K93" s="215" t="s">
        <v>326</v>
      </c>
      <c r="L93" s="45"/>
      <c r="M93" s="220" t="s">
        <v>19</v>
      </c>
      <c r="N93" s="221" t="s">
        <v>46</v>
      </c>
      <c r="O93" s="85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4" t="s">
        <v>910</v>
      </c>
      <c r="AT93" s="224" t="s">
        <v>130</v>
      </c>
      <c r="AU93" s="224" t="s">
        <v>84</v>
      </c>
      <c r="AY93" s="18" t="s">
        <v>128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8" t="s">
        <v>82</v>
      </c>
      <c r="BK93" s="225">
        <f>ROUND(I93*H93,2)</f>
        <v>0</v>
      </c>
      <c r="BL93" s="18" t="s">
        <v>910</v>
      </c>
      <c r="BM93" s="224" t="s">
        <v>915</v>
      </c>
    </row>
    <row r="94" s="2" customFormat="1">
      <c r="A94" s="39"/>
      <c r="B94" s="40"/>
      <c r="C94" s="41"/>
      <c r="D94" s="226" t="s">
        <v>136</v>
      </c>
      <c r="E94" s="41"/>
      <c r="F94" s="227" t="s">
        <v>914</v>
      </c>
      <c r="G94" s="41"/>
      <c r="H94" s="41"/>
      <c r="I94" s="228"/>
      <c r="J94" s="41"/>
      <c r="K94" s="41"/>
      <c r="L94" s="45"/>
      <c r="M94" s="229"/>
      <c r="N94" s="23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136</v>
      </c>
      <c r="AU94" s="18" t="s">
        <v>84</v>
      </c>
    </row>
    <row r="95" s="2" customFormat="1">
      <c r="A95" s="39"/>
      <c r="B95" s="40"/>
      <c r="C95" s="41"/>
      <c r="D95" s="281" t="s">
        <v>329</v>
      </c>
      <c r="E95" s="41"/>
      <c r="F95" s="282" t="s">
        <v>916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329</v>
      </c>
      <c r="AU95" s="18" t="s">
        <v>84</v>
      </c>
    </row>
    <row r="96" s="2" customFormat="1" ht="16.5" customHeight="1">
      <c r="A96" s="39"/>
      <c r="B96" s="40"/>
      <c r="C96" s="213" t="s">
        <v>142</v>
      </c>
      <c r="D96" s="213" t="s">
        <v>130</v>
      </c>
      <c r="E96" s="214" t="s">
        <v>917</v>
      </c>
      <c r="F96" s="215" t="s">
        <v>918</v>
      </c>
      <c r="G96" s="216" t="s">
        <v>310</v>
      </c>
      <c r="H96" s="217">
        <v>1</v>
      </c>
      <c r="I96" s="218"/>
      <c r="J96" s="219">
        <f>ROUND(I96*H96,2)</f>
        <v>0</v>
      </c>
      <c r="K96" s="215" t="s">
        <v>326</v>
      </c>
      <c r="L96" s="45"/>
      <c r="M96" s="220" t="s">
        <v>19</v>
      </c>
      <c r="N96" s="221" t="s">
        <v>46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910</v>
      </c>
      <c r="AT96" s="224" t="s">
        <v>130</v>
      </c>
      <c r="AU96" s="224" t="s">
        <v>84</v>
      </c>
      <c r="AY96" s="18" t="s">
        <v>128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82</v>
      </c>
      <c r="BK96" s="225">
        <f>ROUND(I96*H96,2)</f>
        <v>0</v>
      </c>
      <c r="BL96" s="18" t="s">
        <v>910</v>
      </c>
      <c r="BM96" s="224" t="s">
        <v>919</v>
      </c>
    </row>
    <row r="97" s="2" customFormat="1">
      <c r="A97" s="39"/>
      <c r="B97" s="40"/>
      <c r="C97" s="41"/>
      <c r="D97" s="226" t="s">
        <v>136</v>
      </c>
      <c r="E97" s="41"/>
      <c r="F97" s="227" t="s">
        <v>918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136</v>
      </c>
      <c r="AU97" s="18" t="s">
        <v>84</v>
      </c>
    </row>
    <row r="98" s="2" customFormat="1">
      <c r="A98" s="39"/>
      <c r="B98" s="40"/>
      <c r="C98" s="41"/>
      <c r="D98" s="281" t="s">
        <v>329</v>
      </c>
      <c r="E98" s="41"/>
      <c r="F98" s="282" t="s">
        <v>920</v>
      </c>
      <c r="G98" s="41"/>
      <c r="H98" s="41"/>
      <c r="I98" s="228"/>
      <c r="J98" s="41"/>
      <c r="K98" s="41"/>
      <c r="L98" s="45"/>
      <c r="M98" s="277"/>
      <c r="N98" s="278"/>
      <c r="O98" s="279"/>
      <c r="P98" s="279"/>
      <c r="Q98" s="279"/>
      <c r="R98" s="279"/>
      <c r="S98" s="279"/>
      <c r="T98" s="280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329</v>
      </c>
      <c r="AU98" s="18" t="s">
        <v>84</v>
      </c>
    </row>
    <row r="99" s="2" customFormat="1" ht="6.96" customHeight="1">
      <c r="A99" s="39"/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45"/>
      <c r="M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</sheetData>
  <sheetProtection sheet="1" autoFilter="0" formatColumns="0" formatRows="0" objects="1" scenarios="1" spinCount="100000" saltValue="dsS6ovigaOXSOlQ4eEtBIr+njZ1Bsergo2CiqrfuM6jRxndX4fh5MGbjBJbQ1Geew0Cg0b5Gruu1OW+yEeTWyg==" hashValue="5HT61D34u/RtsgnQRuTBiIHScpnVhoZznBkKxPCeegBwiBxuls+hPA1cZw3EenmzoZVOAEssNy8QqvNdIDoGeA==" algorithmName="SHA-512" password="CC35"/>
  <autoFilter ref="C86:K9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2" r:id="rId1" display="https://podminky.urs.cz/item/CS_URS_2023_01/012203000"/>
    <hyperlink ref="F95" r:id="rId2" display="https://podminky.urs.cz/item/CS_URS_2023_01/012303000"/>
    <hyperlink ref="F98" r:id="rId3" display="https://podminky.urs.cz/item/CS_URS_2023_01/01325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3" customWidth="1"/>
    <col min="2" max="2" width="1.667969" style="283" customWidth="1"/>
    <col min="3" max="4" width="5" style="283" customWidth="1"/>
    <col min="5" max="5" width="11.66016" style="283" customWidth="1"/>
    <col min="6" max="6" width="9.160156" style="283" customWidth="1"/>
    <col min="7" max="7" width="5" style="283" customWidth="1"/>
    <col min="8" max="8" width="77.83203" style="283" customWidth="1"/>
    <col min="9" max="10" width="20" style="283" customWidth="1"/>
    <col min="11" max="11" width="1.667969" style="283" customWidth="1"/>
  </cols>
  <sheetData>
    <row r="1" s="1" customFormat="1" ht="37.5" customHeight="1"/>
    <row r="2" s="1" customFormat="1" ht="7.5" customHeight="1">
      <c r="B2" s="284"/>
      <c r="C2" s="285"/>
      <c r="D2" s="285"/>
      <c r="E2" s="285"/>
      <c r="F2" s="285"/>
      <c r="G2" s="285"/>
      <c r="H2" s="285"/>
      <c r="I2" s="285"/>
      <c r="J2" s="285"/>
      <c r="K2" s="286"/>
    </row>
    <row r="3" s="16" customFormat="1" ht="45" customHeight="1">
      <c r="B3" s="287"/>
      <c r="C3" s="288" t="s">
        <v>921</v>
      </c>
      <c r="D3" s="288"/>
      <c r="E3" s="288"/>
      <c r="F3" s="288"/>
      <c r="G3" s="288"/>
      <c r="H3" s="288"/>
      <c r="I3" s="288"/>
      <c r="J3" s="288"/>
      <c r="K3" s="289"/>
    </row>
    <row r="4" s="1" customFormat="1" ht="25.5" customHeight="1">
      <c r="B4" s="290"/>
      <c r="C4" s="291" t="s">
        <v>922</v>
      </c>
      <c r="D4" s="291"/>
      <c r="E4" s="291"/>
      <c r="F4" s="291"/>
      <c r="G4" s="291"/>
      <c r="H4" s="291"/>
      <c r="I4" s="291"/>
      <c r="J4" s="291"/>
      <c r="K4" s="292"/>
    </row>
    <row r="5" s="1" customFormat="1" ht="5.25" customHeight="1">
      <c r="B5" s="290"/>
      <c r="C5" s="293"/>
      <c r="D5" s="293"/>
      <c r="E5" s="293"/>
      <c r="F5" s="293"/>
      <c r="G5" s="293"/>
      <c r="H5" s="293"/>
      <c r="I5" s="293"/>
      <c r="J5" s="293"/>
      <c r="K5" s="292"/>
    </row>
    <row r="6" s="1" customFormat="1" ht="15" customHeight="1">
      <c r="B6" s="290"/>
      <c r="C6" s="294" t="s">
        <v>923</v>
      </c>
      <c r="D6" s="294"/>
      <c r="E6" s="294"/>
      <c r="F6" s="294"/>
      <c r="G6" s="294"/>
      <c r="H6" s="294"/>
      <c r="I6" s="294"/>
      <c r="J6" s="294"/>
      <c r="K6" s="292"/>
    </row>
    <row r="7" s="1" customFormat="1" ht="15" customHeight="1">
      <c r="B7" s="295"/>
      <c r="C7" s="294" t="s">
        <v>924</v>
      </c>
      <c r="D7" s="294"/>
      <c r="E7" s="294"/>
      <c r="F7" s="294"/>
      <c r="G7" s="294"/>
      <c r="H7" s="294"/>
      <c r="I7" s="294"/>
      <c r="J7" s="294"/>
      <c r="K7" s="292"/>
    </row>
    <row r="8" s="1" customFormat="1" ht="12.75" customHeight="1">
      <c r="B8" s="295"/>
      <c r="C8" s="294"/>
      <c r="D8" s="294"/>
      <c r="E8" s="294"/>
      <c r="F8" s="294"/>
      <c r="G8" s="294"/>
      <c r="H8" s="294"/>
      <c r="I8" s="294"/>
      <c r="J8" s="294"/>
      <c r="K8" s="292"/>
    </row>
    <row r="9" s="1" customFormat="1" ht="15" customHeight="1">
      <c r="B9" s="295"/>
      <c r="C9" s="294" t="s">
        <v>925</v>
      </c>
      <c r="D9" s="294"/>
      <c r="E9" s="294"/>
      <c r="F9" s="294"/>
      <c r="G9" s="294"/>
      <c r="H9" s="294"/>
      <c r="I9" s="294"/>
      <c r="J9" s="294"/>
      <c r="K9" s="292"/>
    </row>
    <row r="10" s="1" customFormat="1" ht="15" customHeight="1">
      <c r="B10" s="295"/>
      <c r="C10" s="294"/>
      <c r="D10" s="294" t="s">
        <v>926</v>
      </c>
      <c r="E10" s="294"/>
      <c r="F10" s="294"/>
      <c r="G10" s="294"/>
      <c r="H10" s="294"/>
      <c r="I10" s="294"/>
      <c r="J10" s="294"/>
      <c r="K10" s="292"/>
    </row>
    <row r="11" s="1" customFormat="1" ht="15" customHeight="1">
      <c r="B11" s="295"/>
      <c r="C11" s="296"/>
      <c r="D11" s="294" t="s">
        <v>927</v>
      </c>
      <c r="E11" s="294"/>
      <c r="F11" s="294"/>
      <c r="G11" s="294"/>
      <c r="H11" s="294"/>
      <c r="I11" s="294"/>
      <c r="J11" s="294"/>
      <c r="K11" s="292"/>
    </row>
    <row r="12" s="1" customFormat="1" ht="15" customHeight="1">
      <c r="B12" s="295"/>
      <c r="C12" s="296"/>
      <c r="D12" s="294"/>
      <c r="E12" s="294"/>
      <c r="F12" s="294"/>
      <c r="G12" s="294"/>
      <c r="H12" s="294"/>
      <c r="I12" s="294"/>
      <c r="J12" s="294"/>
      <c r="K12" s="292"/>
    </row>
    <row r="13" s="1" customFormat="1" ht="15" customHeight="1">
      <c r="B13" s="295"/>
      <c r="C13" s="296"/>
      <c r="D13" s="297" t="s">
        <v>928</v>
      </c>
      <c r="E13" s="294"/>
      <c r="F13" s="294"/>
      <c r="G13" s="294"/>
      <c r="H13" s="294"/>
      <c r="I13" s="294"/>
      <c r="J13" s="294"/>
      <c r="K13" s="292"/>
    </row>
    <row r="14" s="1" customFormat="1" ht="12.75" customHeight="1">
      <c r="B14" s="295"/>
      <c r="C14" s="296"/>
      <c r="D14" s="296"/>
      <c r="E14" s="296"/>
      <c r="F14" s="296"/>
      <c r="G14" s="296"/>
      <c r="H14" s="296"/>
      <c r="I14" s="296"/>
      <c r="J14" s="296"/>
      <c r="K14" s="292"/>
    </row>
    <row r="15" s="1" customFormat="1" ht="15" customHeight="1">
      <c r="B15" s="295"/>
      <c r="C15" s="296"/>
      <c r="D15" s="294" t="s">
        <v>929</v>
      </c>
      <c r="E15" s="294"/>
      <c r="F15" s="294"/>
      <c r="G15" s="294"/>
      <c r="H15" s="294"/>
      <c r="I15" s="294"/>
      <c r="J15" s="294"/>
      <c r="K15" s="292"/>
    </row>
    <row r="16" s="1" customFormat="1" ht="15" customHeight="1">
      <c r="B16" s="295"/>
      <c r="C16" s="296"/>
      <c r="D16" s="294" t="s">
        <v>930</v>
      </c>
      <c r="E16" s="294"/>
      <c r="F16" s="294"/>
      <c r="G16" s="294"/>
      <c r="H16" s="294"/>
      <c r="I16" s="294"/>
      <c r="J16" s="294"/>
      <c r="K16" s="292"/>
    </row>
    <row r="17" s="1" customFormat="1" ht="15" customHeight="1">
      <c r="B17" s="295"/>
      <c r="C17" s="296"/>
      <c r="D17" s="294" t="s">
        <v>931</v>
      </c>
      <c r="E17" s="294"/>
      <c r="F17" s="294"/>
      <c r="G17" s="294"/>
      <c r="H17" s="294"/>
      <c r="I17" s="294"/>
      <c r="J17" s="294"/>
      <c r="K17" s="292"/>
    </row>
    <row r="18" s="1" customFormat="1" ht="15" customHeight="1">
      <c r="B18" s="295"/>
      <c r="C18" s="296"/>
      <c r="D18" s="296"/>
      <c r="E18" s="298" t="s">
        <v>81</v>
      </c>
      <c r="F18" s="294" t="s">
        <v>932</v>
      </c>
      <c r="G18" s="294"/>
      <c r="H18" s="294"/>
      <c r="I18" s="294"/>
      <c r="J18" s="294"/>
      <c r="K18" s="292"/>
    </row>
    <row r="19" s="1" customFormat="1" ht="15" customHeight="1">
      <c r="B19" s="295"/>
      <c r="C19" s="296"/>
      <c r="D19" s="296"/>
      <c r="E19" s="298" t="s">
        <v>933</v>
      </c>
      <c r="F19" s="294" t="s">
        <v>934</v>
      </c>
      <c r="G19" s="294"/>
      <c r="H19" s="294"/>
      <c r="I19" s="294"/>
      <c r="J19" s="294"/>
      <c r="K19" s="292"/>
    </row>
    <row r="20" s="1" customFormat="1" ht="15" customHeight="1">
      <c r="B20" s="295"/>
      <c r="C20" s="296"/>
      <c r="D20" s="296"/>
      <c r="E20" s="298" t="s">
        <v>935</v>
      </c>
      <c r="F20" s="294" t="s">
        <v>936</v>
      </c>
      <c r="G20" s="294"/>
      <c r="H20" s="294"/>
      <c r="I20" s="294"/>
      <c r="J20" s="294"/>
      <c r="K20" s="292"/>
    </row>
    <row r="21" s="1" customFormat="1" ht="15" customHeight="1">
      <c r="B21" s="295"/>
      <c r="C21" s="296"/>
      <c r="D21" s="296"/>
      <c r="E21" s="298" t="s">
        <v>88</v>
      </c>
      <c r="F21" s="294" t="s">
        <v>89</v>
      </c>
      <c r="G21" s="294"/>
      <c r="H21" s="294"/>
      <c r="I21" s="294"/>
      <c r="J21" s="294"/>
      <c r="K21" s="292"/>
    </row>
    <row r="22" s="1" customFormat="1" ht="15" customHeight="1">
      <c r="B22" s="295"/>
      <c r="C22" s="296"/>
      <c r="D22" s="296"/>
      <c r="E22" s="298" t="s">
        <v>277</v>
      </c>
      <c r="F22" s="294" t="s">
        <v>278</v>
      </c>
      <c r="G22" s="294"/>
      <c r="H22" s="294"/>
      <c r="I22" s="294"/>
      <c r="J22" s="294"/>
      <c r="K22" s="292"/>
    </row>
    <row r="23" s="1" customFormat="1" ht="15" customHeight="1">
      <c r="B23" s="295"/>
      <c r="C23" s="296"/>
      <c r="D23" s="296"/>
      <c r="E23" s="298" t="s">
        <v>86</v>
      </c>
      <c r="F23" s="294" t="s">
        <v>937</v>
      </c>
      <c r="G23" s="294"/>
      <c r="H23" s="294"/>
      <c r="I23" s="294"/>
      <c r="J23" s="294"/>
      <c r="K23" s="292"/>
    </row>
    <row r="24" s="1" customFormat="1" ht="12.75" customHeight="1">
      <c r="B24" s="295"/>
      <c r="C24" s="296"/>
      <c r="D24" s="296"/>
      <c r="E24" s="296"/>
      <c r="F24" s="296"/>
      <c r="G24" s="296"/>
      <c r="H24" s="296"/>
      <c r="I24" s="296"/>
      <c r="J24" s="296"/>
      <c r="K24" s="292"/>
    </row>
    <row r="25" s="1" customFormat="1" ht="15" customHeight="1">
      <c r="B25" s="295"/>
      <c r="C25" s="294" t="s">
        <v>938</v>
      </c>
      <c r="D25" s="294"/>
      <c r="E25" s="294"/>
      <c r="F25" s="294"/>
      <c r="G25" s="294"/>
      <c r="H25" s="294"/>
      <c r="I25" s="294"/>
      <c r="J25" s="294"/>
      <c r="K25" s="292"/>
    </row>
    <row r="26" s="1" customFormat="1" ht="15" customHeight="1">
      <c r="B26" s="295"/>
      <c r="C26" s="294" t="s">
        <v>939</v>
      </c>
      <c r="D26" s="294"/>
      <c r="E26" s="294"/>
      <c r="F26" s="294"/>
      <c r="G26" s="294"/>
      <c r="H26" s="294"/>
      <c r="I26" s="294"/>
      <c r="J26" s="294"/>
      <c r="K26" s="292"/>
    </row>
    <row r="27" s="1" customFormat="1" ht="15" customHeight="1">
      <c r="B27" s="295"/>
      <c r="C27" s="294"/>
      <c r="D27" s="294" t="s">
        <v>940</v>
      </c>
      <c r="E27" s="294"/>
      <c r="F27" s="294"/>
      <c r="G27" s="294"/>
      <c r="H27" s="294"/>
      <c r="I27" s="294"/>
      <c r="J27" s="294"/>
      <c r="K27" s="292"/>
    </row>
    <row r="28" s="1" customFormat="1" ht="15" customHeight="1">
      <c r="B28" s="295"/>
      <c r="C28" s="296"/>
      <c r="D28" s="294" t="s">
        <v>941</v>
      </c>
      <c r="E28" s="294"/>
      <c r="F28" s="294"/>
      <c r="G28" s="294"/>
      <c r="H28" s="294"/>
      <c r="I28" s="294"/>
      <c r="J28" s="294"/>
      <c r="K28" s="292"/>
    </row>
    <row r="29" s="1" customFormat="1" ht="12.75" customHeight="1">
      <c r="B29" s="295"/>
      <c r="C29" s="296"/>
      <c r="D29" s="296"/>
      <c r="E29" s="296"/>
      <c r="F29" s="296"/>
      <c r="G29" s="296"/>
      <c r="H29" s="296"/>
      <c r="I29" s="296"/>
      <c r="J29" s="296"/>
      <c r="K29" s="292"/>
    </row>
    <row r="30" s="1" customFormat="1" ht="15" customHeight="1">
      <c r="B30" s="295"/>
      <c r="C30" s="296"/>
      <c r="D30" s="294" t="s">
        <v>942</v>
      </c>
      <c r="E30" s="294"/>
      <c r="F30" s="294"/>
      <c r="G30" s="294"/>
      <c r="H30" s="294"/>
      <c r="I30" s="294"/>
      <c r="J30" s="294"/>
      <c r="K30" s="292"/>
    </row>
    <row r="31" s="1" customFormat="1" ht="15" customHeight="1">
      <c r="B31" s="295"/>
      <c r="C31" s="296"/>
      <c r="D31" s="294" t="s">
        <v>943</v>
      </c>
      <c r="E31" s="294"/>
      <c r="F31" s="294"/>
      <c r="G31" s="294"/>
      <c r="H31" s="294"/>
      <c r="I31" s="294"/>
      <c r="J31" s="294"/>
      <c r="K31" s="292"/>
    </row>
    <row r="32" s="1" customFormat="1" ht="12.75" customHeight="1">
      <c r="B32" s="295"/>
      <c r="C32" s="296"/>
      <c r="D32" s="296"/>
      <c r="E32" s="296"/>
      <c r="F32" s="296"/>
      <c r="G32" s="296"/>
      <c r="H32" s="296"/>
      <c r="I32" s="296"/>
      <c r="J32" s="296"/>
      <c r="K32" s="292"/>
    </row>
    <row r="33" s="1" customFormat="1" ht="15" customHeight="1">
      <c r="B33" s="295"/>
      <c r="C33" s="296"/>
      <c r="D33" s="294" t="s">
        <v>944</v>
      </c>
      <c r="E33" s="294"/>
      <c r="F33" s="294"/>
      <c r="G33" s="294"/>
      <c r="H33" s="294"/>
      <c r="I33" s="294"/>
      <c r="J33" s="294"/>
      <c r="K33" s="292"/>
    </row>
    <row r="34" s="1" customFormat="1" ht="15" customHeight="1">
      <c r="B34" s="295"/>
      <c r="C34" s="296"/>
      <c r="D34" s="294" t="s">
        <v>945</v>
      </c>
      <c r="E34" s="294"/>
      <c r="F34" s="294"/>
      <c r="G34" s="294"/>
      <c r="H34" s="294"/>
      <c r="I34" s="294"/>
      <c r="J34" s="294"/>
      <c r="K34" s="292"/>
    </row>
    <row r="35" s="1" customFormat="1" ht="15" customHeight="1">
      <c r="B35" s="295"/>
      <c r="C35" s="296"/>
      <c r="D35" s="294" t="s">
        <v>946</v>
      </c>
      <c r="E35" s="294"/>
      <c r="F35" s="294"/>
      <c r="G35" s="294"/>
      <c r="H35" s="294"/>
      <c r="I35" s="294"/>
      <c r="J35" s="294"/>
      <c r="K35" s="292"/>
    </row>
    <row r="36" s="1" customFormat="1" ht="15" customHeight="1">
      <c r="B36" s="295"/>
      <c r="C36" s="296"/>
      <c r="D36" s="294"/>
      <c r="E36" s="297" t="s">
        <v>114</v>
      </c>
      <c r="F36" s="294"/>
      <c r="G36" s="294" t="s">
        <v>947</v>
      </c>
      <c r="H36" s="294"/>
      <c r="I36" s="294"/>
      <c r="J36" s="294"/>
      <c r="K36" s="292"/>
    </row>
    <row r="37" s="1" customFormat="1" ht="30.75" customHeight="1">
      <c r="B37" s="295"/>
      <c r="C37" s="296"/>
      <c r="D37" s="294"/>
      <c r="E37" s="297" t="s">
        <v>948</v>
      </c>
      <c r="F37" s="294"/>
      <c r="G37" s="294" t="s">
        <v>949</v>
      </c>
      <c r="H37" s="294"/>
      <c r="I37" s="294"/>
      <c r="J37" s="294"/>
      <c r="K37" s="292"/>
    </row>
    <row r="38" s="1" customFormat="1" ht="15" customHeight="1">
      <c r="B38" s="295"/>
      <c r="C38" s="296"/>
      <c r="D38" s="294"/>
      <c r="E38" s="297" t="s">
        <v>56</v>
      </c>
      <c r="F38" s="294"/>
      <c r="G38" s="294" t="s">
        <v>950</v>
      </c>
      <c r="H38" s="294"/>
      <c r="I38" s="294"/>
      <c r="J38" s="294"/>
      <c r="K38" s="292"/>
    </row>
    <row r="39" s="1" customFormat="1" ht="15" customHeight="1">
      <c r="B39" s="295"/>
      <c r="C39" s="296"/>
      <c r="D39" s="294"/>
      <c r="E39" s="297" t="s">
        <v>57</v>
      </c>
      <c r="F39" s="294"/>
      <c r="G39" s="294" t="s">
        <v>951</v>
      </c>
      <c r="H39" s="294"/>
      <c r="I39" s="294"/>
      <c r="J39" s="294"/>
      <c r="K39" s="292"/>
    </row>
    <row r="40" s="1" customFormat="1" ht="15" customHeight="1">
      <c r="B40" s="295"/>
      <c r="C40" s="296"/>
      <c r="D40" s="294"/>
      <c r="E40" s="297" t="s">
        <v>115</v>
      </c>
      <c r="F40" s="294"/>
      <c r="G40" s="294" t="s">
        <v>952</v>
      </c>
      <c r="H40" s="294"/>
      <c r="I40" s="294"/>
      <c r="J40" s="294"/>
      <c r="K40" s="292"/>
    </row>
    <row r="41" s="1" customFormat="1" ht="15" customHeight="1">
      <c r="B41" s="295"/>
      <c r="C41" s="296"/>
      <c r="D41" s="294"/>
      <c r="E41" s="297" t="s">
        <v>116</v>
      </c>
      <c r="F41" s="294"/>
      <c r="G41" s="294" t="s">
        <v>953</v>
      </c>
      <c r="H41" s="294"/>
      <c r="I41" s="294"/>
      <c r="J41" s="294"/>
      <c r="K41" s="292"/>
    </row>
    <row r="42" s="1" customFormat="1" ht="15" customHeight="1">
      <c r="B42" s="295"/>
      <c r="C42" s="296"/>
      <c r="D42" s="294"/>
      <c r="E42" s="297" t="s">
        <v>954</v>
      </c>
      <c r="F42" s="294"/>
      <c r="G42" s="294" t="s">
        <v>955</v>
      </c>
      <c r="H42" s="294"/>
      <c r="I42" s="294"/>
      <c r="J42" s="294"/>
      <c r="K42" s="292"/>
    </row>
    <row r="43" s="1" customFormat="1" ht="15" customHeight="1">
      <c r="B43" s="295"/>
      <c r="C43" s="296"/>
      <c r="D43" s="294"/>
      <c r="E43" s="297"/>
      <c r="F43" s="294"/>
      <c r="G43" s="294" t="s">
        <v>956</v>
      </c>
      <c r="H43" s="294"/>
      <c r="I43" s="294"/>
      <c r="J43" s="294"/>
      <c r="K43" s="292"/>
    </row>
    <row r="44" s="1" customFormat="1" ht="15" customHeight="1">
      <c r="B44" s="295"/>
      <c r="C44" s="296"/>
      <c r="D44" s="294"/>
      <c r="E44" s="297" t="s">
        <v>957</v>
      </c>
      <c r="F44" s="294"/>
      <c r="G44" s="294" t="s">
        <v>958</v>
      </c>
      <c r="H44" s="294"/>
      <c r="I44" s="294"/>
      <c r="J44" s="294"/>
      <c r="K44" s="292"/>
    </row>
    <row r="45" s="1" customFormat="1" ht="15" customHeight="1">
      <c r="B45" s="295"/>
      <c r="C45" s="296"/>
      <c r="D45" s="294"/>
      <c r="E45" s="297" t="s">
        <v>118</v>
      </c>
      <c r="F45" s="294"/>
      <c r="G45" s="294" t="s">
        <v>959</v>
      </c>
      <c r="H45" s="294"/>
      <c r="I45" s="294"/>
      <c r="J45" s="294"/>
      <c r="K45" s="292"/>
    </row>
    <row r="46" s="1" customFormat="1" ht="12.75" customHeight="1">
      <c r="B46" s="295"/>
      <c r="C46" s="296"/>
      <c r="D46" s="294"/>
      <c r="E46" s="294"/>
      <c r="F46" s="294"/>
      <c r="G46" s="294"/>
      <c r="H46" s="294"/>
      <c r="I46" s="294"/>
      <c r="J46" s="294"/>
      <c r="K46" s="292"/>
    </row>
    <row r="47" s="1" customFormat="1" ht="15" customHeight="1">
      <c r="B47" s="295"/>
      <c r="C47" s="296"/>
      <c r="D47" s="294" t="s">
        <v>960</v>
      </c>
      <c r="E47" s="294"/>
      <c r="F47" s="294"/>
      <c r="G47" s="294"/>
      <c r="H47" s="294"/>
      <c r="I47" s="294"/>
      <c r="J47" s="294"/>
      <c r="K47" s="292"/>
    </row>
    <row r="48" s="1" customFormat="1" ht="15" customHeight="1">
      <c r="B48" s="295"/>
      <c r="C48" s="296"/>
      <c r="D48" s="296"/>
      <c r="E48" s="294" t="s">
        <v>961</v>
      </c>
      <c r="F48" s="294"/>
      <c r="G48" s="294"/>
      <c r="H48" s="294"/>
      <c r="I48" s="294"/>
      <c r="J48" s="294"/>
      <c r="K48" s="292"/>
    </row>
    <row r="49" s="1" customFormat="1" ht="15" customHeight="1">
      <c r="B49" s="295"/>
      <c r="C49" s="296"/>
      <c r="D49" s="296"/>
      <c r="E49" s="294" t="s">
        <v>962</v>
      </c>
      <c r="F49" s="294"/>
      <c r="G49" s="294"/>
      <c r="H49" s="294"/>
      <c r="I49" s="294"/>
      <c r="J49" s="294"/>
      <c r="K49" s="292"/>
    </row>
    <row r="50" s="1" customFormat="1" ht="15" customHeight="1">
      <c r="B50" s="295"/>
      <c r="C50" s="296"/>
      <c r="D50" s="296"/>
      <c r="E50" s="294" t="s">
        <v>963</v>
      </c>
      <c r="F50" s="294"/>
      <c r="G50" s="294"/>
      <c r="H50" s="294"/>
      <c r="I50" s="294"/>
      <c r="J50" s="294"/>
      <c r="K50" s="292"/>
    </row>
    <row r="51" s="1" customFormat="1" ht="15" customHeight="1">
      <c r="B51" s="295"/>
      <c r="C51" s="296"/>
      <c r="D51" s="294" t="s">
        <v>964</v>
      </c>
      <c r="E51" s="294"/>
      <c r="F51" s="294"/>
      <c r="G51" s="294"/>
      <c r="H51" s="294"/>
      <c r="I51" s="294"/>
      <c r="J51" s="294"/>
      <c r="K51" s="292"/>
    </row>
    <row r="52" s="1" customFormat="1" ht="25.5" customHeight="1">
      <c r="B52" s="290"/>
      <c r="C52" s="291" t="s">
        <v>965</v>
      </c>
      <c r="D52" s="291"/>
      <c r="E52" s="291"/>
      <c r="F52" s="291"/>
      <c r="G52" s="291"/>
      <c r="H52" s="291"/>
      <c r="I52" s="291"/>
      <c r="J52" s="291"/>
      <c r="K52" s="292"/>
    </row>
    <row r="53" s="1" customFormat="1" ht="5.25" customHeight="1">
      <c r="B53" s="290"/>
      <c r="C53" s="293"/>
      <c r="D53" s="293"/>
      <c r="E53" s="293"/>
      <c r="F53" s="293"/>
      <c r="G53" s="293"/>
      <c r="H53" s="293"/>
      <c r="I53" s="293"/>
      <c r="J53" s="293"/>
      <c r="K53" s="292"/>
    </row>
    <row r="54" s="1" customFormat="1" ht="15" customHeight="1">
      <c r="B54" s="290"/>
      <c r="C54" s="294" t="s">
        <v>966</v>
      </c>
      <c r="D54" s="294"/>
      <c r="E54" s="294"/>
      <c r="F54" s="294"/>
      <c r="G54" s="294"/>
      <c r="H54" s="294"/>
      <c r="I54" s="294"/>
      <c r="J54" s="294"/>
      <c r="K54" s="292"/>
    </row>
    <row r="55" s="1" customFormat="1" ht="15" customHeight="1">
      <c r="B55" s="290"/>
      <c r="C55" s="294" t="s">
        <v>967</v>
      </c>
      <c r="D55" s="294"/>
      <c r="E55" s="294"/>
      <c r="F55" s="294"/>
      <c r="G55" s="294"/>
      <c r="H55" s="294"/>
      <c r="I55" s="294"/>
      <c r="J55" s="294"/>
      <c r="K55" s="292"/>
    </row>
    <row r="56" s="1" customFormat="1" ht="12.75" customHeight="1">
      <c r="B56" s="290"/>
      <c r="C56" s="294"/>
      <c r="D56" s="294"/>
      <c r="E56" s="294"/>
      <c r="F56" s="294"/>
      <c r="G56" s="294"/>
      <c r="H56" s="294"/>
      <c r="I56" s="294"/>
      <c r="J56" s="294"/>
      <c r="K56" s="292"/>
    </row>
    <row r="57" s="1" customFormat="1" ht="15" customHeight="1">
      <c r="B57" s="290"/>
      <c r="C57" s="294" t="s">
        <v>968</v>
      </c>
      <c r="D57" s="294"/>
      <c r="E57" s="294"/>
      <c r="F57" s="294"/>
      <c r="G57" s="294"/>
      <c r="H57" s="294"/>
      <c r="I57" s="294"/>
      <c r="J57" s="294"/>
      <c r="K57" s="292"/>
    </row>
    <row r="58" s="1" customFormat="1" ht="15" customHeight="1">
      <c r="B58" s="290"/>
      <c r="C58" s="296"/>
      <c r="D58" s="294" t="s">
        <v>969</v>
      </c>
      <c r="E58" s="294"/>
      <c r="F58" s="294"/>
      <c r="G58" s="294"/>
      <c r="H58" s="294"/>
      <c r="I58" s="294"/>
      <c r="J58" s="294"/>
      <c r="K58" s="292"/>
    </row>
    <row r="59" s="1" customFormat="1" ht="15" customHeight="1">
      <c r="B59" s="290"/>
      <c r="C59" s="296"/>
      <c r="D59" s="294" t="s">
        <v>970</v>
      </c>
      <c r="E59" s="294"/>
      <c r="F59" s="294"/>
      <c r="G59" s="294"/>
      <c r="H59" s="294"/>
      <c r="I59" s="294"/>
      <c r="J59" s="294"/>
      <c r="K59" s="292"/>
    </row>
    <row r="60" s="1" customFormat="1" ht="15" customHeight="1">
      <c r="B60" s="290"/>
      <c r="C60" s="296"/>
      <c r="D60" s="294" t="s">
        <v>971</v>
      </c>
      <c r="E60" s="294"/>
      <c r="F60" s="294"/>
      <c r="G60" s="294"/>
      <c r="H60" s="294"/>
      <c r="I60" s="294"/>
      <c r="J60" s="294"/>
      <c r="K60" s="292"/>
    </row>
    <row r="61" s="1" customFormat="1" ht="15" customHeight="1">
      <c r="B61" s="290"/>
      <c r="C61" s="296"/>
      <c r="D61" s="294" t="s">
        <v>972</v>
      </c>
      <c r="E61" s="294"/>
      <c r="F61" s="294"/>
      <c r="G61" s="294"/>
      <c r="H61" s="294"/>
      <c r="I61" s="294"/>
      <c r="J61" s="294"/>
      <c r="K61" s="292"/>
    </row>
    <row r="62" s="1" customFormat="1" ht="15" customHeight="1">
      <c r="B62" s="290"/>
      <c r="C62" s="296"/>
      <c r="D62" s="299" t="s">
        <v>973</v>
      </c>
      <c r="E62" s="299"/>
      <c r="F62" s="299"/>
      <c r="G62" s="299"/>
      <c r="H62" s="299"/>
      <c r="I62" s="299"/>
      <c r="J62" s="299"/>
      <c r="K62" s="292"/>
    </row>
    <row r="63" s="1" customFormat="1" ht="15" customHeight="1">
      <c r="B63" s="290"/>
      <c r="C63" s="296"/>
      <c r="D63" s="294" t="s">
        <v>974</v>
      </c>
      <c r="E63" s="294"/>
      <c r="F63" s="294"/>
      <c r="G63" s="294"/>
      <c r="H63" s="294"/>
      <c r="I63" s="294"/>
      <c r="J63" s="294"/>
      <c r="K63" s="292"/>
    </row>
    <row r="64" s="1" customFormat="1" ht="12.75" customHeight="1">
      <c r="B64" s="290"/>
      <c r="C64" s="296"/>
      <c r="D64" s="296"/>
      <c r="E64" s="300"/>
      <c r="F64" s="296"/>
      <c r="G64" s="296"/>
      <c r="H64" s="296"/>
      <c r="I64" s="296"/>
      <c r="J64" s="296"/>
      <c r="K64" s="292"/>
    </row>
    <row r="65" s="1" customFormat="1" ht="15" customHeight="1">
      <c r="B65" s="290"/>
      <c r="C65" s="296"/>
      <c r="D65" s="294" t="s">
        <v>975</v>
      </c>
      <c r="E65" s="294"/>
      <c r="F65" s="294"/>
      <c r="G65" s="294"/>
      <c r="H65" s="294"/>
      <c r="I65" s="294"/>
      <c r="J65" s="294"/>
      <c r="K65" s="292"/>
    </row>
    <row r="66" s="1" customFormat="1" ht="15" customHeight="1">
      <c r="B66" s="290"/>
      <c r="C66" s="296"/>
      <c r="D66" s="299" t="s">
        <v>976</v>
      </c>
      <c r="E66" s="299"/>
      <c r="F66" s="299"/>
      <c r="G66" s="299"/>
      <c r="H66" s="299"/>
      <c r="I66" s="299"/>
      <c r="J66" s="299"/>
      <c r="K66" s="292"/>
    </row>
    <row r="67" s="1" customFormat="1" ht="15" customHeight="1">
      <c r="B67" s="290"/>
      <c r="C67" s="296"/>
      <c r="D67" s="294" t="s">
        <v>977</v>
      </c>
      <c r="E67" s="294"/>
      <c r="F67" s="294"/>
      <c r="G67" s="294"/>
      <c r="H67" s="294"/>
      <c r="I67" s="294"/>
      <c r="J67" s="294"/>
      <c r="K67" s="292"/>
    </row>
    <row r="68" s="1" customFormat="1" ht="15" customHeight="1">
      <c r="B68" s="290"/>
      <c r="C68" s="296"/>
      <c r="D68" s="294" t="s">
        <v>978</v>
      </c>
      <c r="E68" s="294"/>
      <c r="F68" s="294"/>
      <c r="G68" s="294"/>
      <c r="H68" s="294"/>
      <c r="I68" s="294"/>
      <c r="J68" s="294"/>
      <c r="K68" s="292"/>
    </row>
    <row r="69" s="1" customFormat="1" ht="15" customHeight="1">
      <c r="B69" s="290"/>
      <c r="C69" s="296"/>
      <c r="D69" s="294" t="s">
        <v>979</v>
      </c>
      <c r="E69" s="294"/>
      <c r="F69" s="294"/>
      <c r="G69" s="294"/>
      <c r="H69" s="294"/>
      <c r="I69" s="294"/>
      <c r="J69" s="294"/>
      <c r="K69" s="292"/>
    </row>
    <row r="70" s="1" customFormat="1" ht="15" customHeight="1">
      <c r="B70" s="290"/>
      <c r="C70" s="296"/>
      <c r="D70" s="294" t="s">
        <v>980</v>
      </c>
      <c r="E70" s="294"/>
      <c r="F70" s="294"/>
      <c r="G70" s="294"/>
      <c r="H70" s="294"/>
      <c r="I70" s="294"/>
      <c r="J70" s="294"/>
      <c r="K70" s="292"/>
    </row>
    <row r="71" s="1" customFormat="1" ht="12.75" customHeight="1">
      <c r="B71" s="301"/>
      <c r="C71" s="302"/>
      <c r="D71" s="302"/>
      <c r="E71" s="302"/>
      <c r="F71" s="302"/>
      <c r="G71" s="302"/>
      <c r="H71" s="302"/>
      <c r="I71" s="302"/>
      <c r="J71" s="302"/>
      <c r="K71" s="303"/>
    </row>
    <row r="72" s="1" customFormat="1" ht="18.75" customHeight="1">
      <c r="B72" s="304"/>
      <c r="C72" s="304"/>
      <c r="D72" s="304"/>
      <c r="E72" s="304"/>
      <c r="F72" s="304"/>
      <c r="G72" s="304"/>
      <c r="H72" s="304"/>
      <c r="I72" s="304"/>
      <c r="J72" s="304"/>
      <c r="K72" s="305"/>
    </row>
    <row r="73" s="1" customFormat="1" ht="18.75" customHeight="1">
      <c r="B73" s="305"/>
      <c r="C73" s="305"/>
      <c r="D73" s="305"/>
      <c r="E73" s="305"/>
      <c r="F73" s="305"/>
      <c r="G73" s="305"/>
      <c r="H73" s="305"/>
      <c r="I73" s="305"/>
      <c r="J73" s="305"/>
      <c r="K73" s="305"/>
    </row>
    <row r="74" s="1" customFormat="1" ht="7.5" customHeight="1">
      <c r="B74" s="306"/>
      <c r="C74" s="307"/>
      <c r="D74" s="307"/>
      <c r="E74" s="307"/>
      <c r="F74" s="307"/>
      <c r="G74" s="307"/>
      <c r="H74" s="307"/>
      <c r="I74" s="307"/>
      <c r="J74" s="307"/>
      <c r="K74" s="308"/>
    </row>
    <row r="75" s="1" customFormat="1" ht="45" customHeight="1">
      <c r="B75" s="309"/>
      <c r="C75" s="310" t="s">
        <v>981</v>
      </c>
      <c r="D75" s="310"/>
      <c r="E75" s="310"/>
      <c r="F75" s="310"/>
      <c r="G75" s="310"/>
      <c r="H75" s="310"/>
      <c r="I75" s="310"/>
      <c r="J75" s="310"/>
      <c r="K75" s="311"/>
    </row>
    <row r="76" s="1" customFormat="1" ht="17.25" customHeight="1">
      <c r="B76" s="309"/>
      <c r="C76" s="312" t="s">
        <v>982</v>
      </c>
      <c r="D76" s="312"/>
      <c r="E76" s="312"/>
      <c r="F76" s="312" t="s">
        <v>983</v>
      </c>
      <c r="G76" s="313"/>
      <c r="H76" s="312" t="s">
        <v>57</v>
      </c>
      <c r="I76" s="312" t="s">
        <v>60</v>
      </c>
      <c r="J76" s="312" t="s">
        <v>984</v>
      </c>
      <c r="K76" s="311"/>
    </row>
    <row r="77" s="1" customFormat="1" ht="17.25" customHeight="1">
      <c r="B77" s="309"/>
      <c r="C77" s="314" t="s">
        <v>985</v>
      </c>
      <c r="D77" s="314"/>
      <c r="E77" s="314"/>
      <c r="F77" s="315" t="s">
        <v>986</v>
      </c>
      <c r="G77" s="316"/>
      <c r="H77" s="314"/>
      <c r="I77" s="314"/>
      <c r="J77" s="314" t="s">
        <v>987</v>
      </c>
      <c r="K77" s="311"/>
    </row>
    <row r="78" s="1" customFormat="1" ht="5.25" customHeight="1">
      <c r="B78" s="309"/>
      <c r="C78" s="317"/>
      <c r="D78" s="317"/>
      <c r="E78" s="317"/>
      <c r="F78" s="317"/>
      <c r="G78" s="318"/>
      <c r="H78" s="317"/>
      <c r="I78" s="317"/>
      <c r="J78" s="317"/>
      <c r="K78" s="311"/>
    </row>
    <row r="79" s="1" customFormat="1" ht="15" customHeight="1">
      <c r="B79" s="309"/>
      <c r="C79" s="297" t="s">
        <v>56</v>
      </c>
      <c r="D79" s="319"/>
      <c r="E79" s="319"/>
      <c r="F79" s="320" t="s">
        <v>988</v>
      </c>
      <c r="G79" s="321"/>
      <c r="H79" s="297" t="s">
        <v>989</v>
      </c>
      <c r="I79" s="297" t="s">
        <v>990</v>
      </c>
      <c r="J79" s="297">
        <v>20</v>
      </c>
      <c r="K79" s="311"/>
    </row>
    <row r="80" s="1" customFormat="1" ht="15" customHeight="1">
      <c r="B80" s="309"/>
      <c r="C80" s="297" t="s">
        <v>991</v>
      </c>
      <c r="D80" s="297"/>
      <c r="E80" s="297"/>
      <c r="F80" s="320" t="s">
        <v>988</v>
      </c>
      <c r="G80" s="321"/>
      <c r="H80" s="297" t="s">
        <v>992</v>
      </c>
      <c r="I80" s="297" t="s">
        <v>990</v>
      </c>
      <c r="J80" s="297">
        <v>120</v>
      </c>
      <c r="K80" s="311"/>
    </row>
    <row r="81" s="1" customFormat="1" ht="15" customHeight="1">
      <c r="B81" s="322"/>
      <c r="C81" s="297" t="s">
        <v>993</v>
      </c>
      <c r="D81" s="297"/>
      <c r="E81" s="297"/>
      <c r="F81" s="320" t="s">
        <v>994</v>
      </c>
      <c r="G81" s="321"/>
      <c r="H81" s="297" t="s">
        <v>995</v>
      </c>
      <c r="I81" s="297" t="s">
        <v>990</v>
      </c>
      <c r="J81" s="297">
        <v>50</v>
      </c>
      <c r="K81" s="311"/>
    </row>
    <row r="82" s="1" customFormat="1" ht="15" customHeight="1">
      <c r="B82" s="322"/>
      <c r="C82" s="297" t="s">
        <v>996</v>
      </c>
      <c r="D82" s="297"/>
      <c r="E82" s="297"/>
      <c r="F82" s="320" t="s">
        <v>988</v>
      </c>
      <c r="G82" s="321"/>
      <c r="H82" s="297" t="s">
        <v>997</v>
      </c>
      <c r="I82" s="297" t="s">
        <v>998</v>
      </c>
      <c r="J82" s="297"/>
      <c r="K82" s="311"/>
    </row>
    <row r="83" s="1" customFormat="1" ht="15" customHeight="1">
      <c r="B83" s="322"/>
      <c r="C83" s="323" t="s">
        <v>999</v>
      </c>
      <c r="D83" s="323"/>
      <c r="E83" s="323"/>
      <c r="F83" s="324" t="s">
        <v>994</v>
      </c>
      <c r="G83" s="323"/>
      <c r="H83" s="323" t="s">
        <v>1000</v>
      </c>
      <c r="I83" s="323" t="s">
        <v>990</v>
      </c>
      <c r="J83" s="323">
        <v>15</v>
      </c>
      <c r="K83" s="311"/>
    </row>
    <row r="84" s="1" customFormat="1" ht="15" customHeight="1">
      <c r="B84" s="322"/>
      <c r="C84" s="323" t="s">
        <v>1001</v>
      </c>
      <c r="D84" s="323"/>
      <c r="E84" s="323"/>
      <c r="F84" s="324" t="s">
        <v>994</v>
      </c>
      <c r="G84" s="323"/>
      <c r="H84" s="323" t="s">
        <v>1002</v>
      </c>
      <c r="I84" s="323" t="s">
        <v>990</v>
      </c>
      <c r="J84" s="323">
        <v>15</v>
      </c>
      <c r="K84" s="311"/>
    </row>
    <row r="85" s="1" customFormat="1" ht="15" customHeight="1">
      <c r="B85" s="322"/>
      <c r="C85" s="323" t="s">
        <v>1003</v>
      </c>
      <c r="D85" s="323"/>
      <c r="E85" s="323"/>
      <c r="F85" s="324" t="s">
        <v>994</v>
      </c>
      <c r="G85" s="323"/>
      <c r="H85" s="323" t="s">
        <v>1004</v>
      </c>
      <c r="I85" s="323" t="s">
        <v>990</v>
      </c>
      <c r="J85" s="323">
        <v>20</v>
      </c>
      <c r="K85" s="311"/>
    </row>
    <row r="86" s="1" customFormat="1" ht="15" customHeight="1">
      <c r="B86" s="322"/>
      <c r="C86" s="323" t="s">
        <v>1005</v>
      </c>
      <c r="D86" s="323"/>
      <c r="E86" s="323"/>
      <c r="F86" s="324" t="s">
        <v>994</v>
      </c>
      <c r="G86" s="323"/>
      <c r="H86" s="323" t="s">
        <v>1006</v>
      </c>
      <c r="I86" s="323" t="s">
        <v>990</v>
      </c>
      <c r="J86" s="323">
        <v>20</v>
      </c>
      <c r="K86" s="311"/>
    </row>
    <row r="87" s="1" customFormat="1" ht="15" customHeight="1">
      <c r="B87" s="322"/>
      <c r="C87" s="297" t="s">
        <v>1007</v>
      </c>
      <c r="D87" s="297"/>
      <c r="E87" s="297"/>
      <c r="F87" s="320" t="s">
        <v>994</v>
      </c>
      <c r="G87" s="321"/>
      <c r="H87" s="297" t="s">
        <v>1008</v>
      </c>
      <c r="I87" s="297" t="s">
        <v>990</v>
      </c>
      <c r="J87" s="297">
        <v>50</v>
      </c>
      <c r="K87" s="311"/>
    </row>
    <row r="88" s="1" customFormat="1" ht="15" customHeight="1">
      <c r="B88" s="322"/>
      <c r="C88" s="297" t="s">
        <v>1009</v>
      </c>
      <c r="D88" s="297"/>
      <c r="E88" s="297"/>
      <c r="F88" s="320" t="s">
        <v>994</v>
      </c>
      <c r="G88" s="321"/>
      <c r="H88" s="297" t="s">
        <v>1010</v>
      </c>
      <c r="I88" s="297" t="s">
        <v>990</v>
      </c>
      <c r="J88" s="297">
        <v>20</v>
      </c>
      <c r="K88" s="311"/>
    </row>
    <row r="89" s="1" customFormat="1" ht="15" customHeight="1">
      <c r="B89" s="322"/>
      <c r="C89" s="297" t="s">
        <v>1011</v>
      </c>
      <c r="D89" s="297"/>
      <c r="E89" s="297"/>
      <c r="F89" s="320" t="s">
        <v>994</v>
      </c>
      <c r="G89" s="321"/>
      <c r="H89" s="297" t="s">
        <v>1012</v>
      </c>
      <c r="I89" s="297" t="s">
        <v>990</v>
      </c>
      <c r="J89" s="297">
        <v>20</v>
      </c>
      <c r="K89" s="311"/>
    </row>
    <row r="90" s="1" customFormat="1" ht="15" customHeight="1">
      <c r="B90" s="322"/>
      <c r="C90" s="297" t="s">
        <v>1013</v>
      </c>
      <c r="D90" s="297"/>
      <c r="E90" s="297"/>
      <c r="F90" s="320" t="s">
        <v>994</v>
      </c>
      <c r="G90" s="321"/>
      <c r="H90" s="297" t="s">
        <v>1014</v>
      </c>
      <c r="I90" s="297" t="s">
        <v>990</v>
      </c>
      <c r="J90" s="297">
        <v>50</v>
      </c>
      <c r="K90" s="311"/>
    </row>
    <row r="91" s="1" customFormat="1" ht="15" customHeight="1">
      <c r="B91" s="322"/>
      <c r="C91" s="297" t="s">
        <v>1015</v>
      </c>
      <c r="D91" s="297"/>
      <c r="E91" s="297"/>
      <c r="F91" s="320" t="s">
        <v>994</v>
      </c>
      <c r="G91" s="321"/>
      <c r="H91" s="297" t="s">
        <v>1015</v>
      </c>
      <c r="I91" s="297" t="s">
        <v>990</v>
      </c>
      <c r="J91" s="297">
        <v>50</v>
      </c>
      <c r="K91" s="311"/>
    </row>
    <row r="92" s="1" customFormat="1" ht="15" customHeight="1">
      <c r="B92" s="322"/>
      <c r="C92" s="297" t="s">
        <v>1016</v>
      </c>
      <c r="D92" s="297"/>
      <c r="E92" s="297"/>
      <c r="F92" s="320" t="s">
        <v>994</v>
      </c>
      <c r="G92" s="321"/>
      <c r="H92" s="297" t="s">
        <v>1017</v>
      </c>
      <c r="I92" s="297" t="s">
        <v>990</v>
      </c>
      <c r="J92" s="297">
        <v>255</v>
      </c>
      <c r="K92" s="311"/>
    </row>
    <row r="93" s="1" customFormat="1" ht="15" customHeight="1">
      <c r="B93" s="322"/>
      <c r="C93" s="297" t="s">
        <v>1018</v>
      </c>
      <c r="D93" s="297"/>
      <c r="E93" s="297"/>
      <c r="F93" s="320" t="s">
        <v>988</v>
      </c>
      <c r="G93" s="321"/>
      <c r="H93" s="297" t="s">
        <v>1019</v>
      </c>
      <c r="I93" s="297" t="s">
        <v>1020</v>
      </c>
      <c r="J93" s="297"/>
      <c r="K93" s="311"/>
    </row>
    <row r="94" s="1" customFormat="1" ht="15" customHeight="1">
      <c r="B94" s="322"/>
      <c r="C94" s="297" t="s">
        <v>1021</v>
      </c>
      <c r="D94" s="297"/>
      <c r="E94" s="297"/>
      <c r="F94" s="320" t="s">
        <v>988</v>
      </c>
      <c r="G94" s="321"/>
      <c r="H94" s="297" t="s">
        <v>1022</v>
      </c>
      <c r="I94" s="297" t="s">
        <v>1023</v>
      </c>
      <c r="J94" s="297"/>
      <c r="K94" s="311"/>
    </row>
    <row r="95" s="1" customFormat="1" ht="15" customHeight="1">
      <c r="B95" s="322"/>
      <c r="C95" s="297" t="s">
        <v>1024</v>
      </c>
      <c r="D95" s="297"/>
      <c r="E95" s="297"/>
      <c r="F95" s="320" t="s">
        <v>988</v>
      </c>
      <c r="G95" s="321"/>
      <c r="H95" s="297" t="s">
        <v>1024</v>
      </c>
      <c r="I95" s="297" t="s">
        <v>1023</v>
      </c>
      <c r="J95" s="297"/>
      <c r="K95" s="311"/>
    </row>
    <row r="96" s="1" customFormat="1" ht="15" customHeight="1">
      <c r="B96" s="322"/>
      <c r="C96" s="297" t="s">
        <v>41</v>
      </c>
      <c r="D96" s="297"/>
      <c r="E96" s="297"/>
      <c r="F96" s="320" t="s">
        <v>988</v>
      </c>
      <c r="G96" s="321"/>
      <c r="H96" s="297" t="s">
        <v>1025</v>
      </c>
      <c r="I96" s="297" t="s">
        <v>1023</v>
      </c>
      <c r="J96" s="297"/>
      <c r="K96" s="311"/>
    </row>
    <row r="97" s="1" customFormat="1" ht="15" customHeight="1">
      <c r="B97" s="322"/>
      <c r="C97" s="297" t="s">
        <v>51</v>
      </c>
      <c r="D97" s="297"/>
      <c r="E97" s="297"/>
      <c r="F97" s="320" t="s">
        <v>988</v>
      </c>
      <c r="G97" s="321"/>
      <c r="H97" s="297" t="s">
        <v>1026</v>
      </c>
      <c r="I97" s="297" t="s">
        <v>1023</v>
      </c>
      <c r="J97" s="297"/>
      <c r="K97" s="311"/>
    </row>
    <row r="98" s="1" customFormat="1" ht="15" customHeight="1">
      <c r="B98" s="325"/>
      <c r="C98" s="326"/>
      <c r="D98" s="326"/>
      <c r="E98" s="326"/>
      <c r="F98" s="326"/>
      <c r="G98" s="326"/>
      <c r="H98" s="326"/>
      <c r="I98" s="326"/>
      <c r="J98" s="326"/>
      <c r="K98" s="327"/>
    </row>
    <row r="99" s="1" customFormat="1" ht="18.75" customHeight="1">
      <c r="B99" s="328"/>
      <c r="C99" s="329"/>
      <c r="D99" s="329"/>
      <c r="E99" s="329"/>
      <c r="F99" s="329"/>
      <c r="G99" s="329"/>
      <c r="H99" s="329"/>
      <c r="I99" s="329"/>
      <c r="J99" s="329"/>
      <c r="K99" s="328"/>
    </row>
    <row r="100" s="1" customFormat="1" ht="18.75" customHeight="1">
      <c r="B100" s="305"/>
      <c r="C100" s="305"/>
      <c r="D100" s="305"/>
      <c r="E100" s="305"/>
      <c r="F100" s="305"/>
      <c r="G100" s="305"/>
      <c r="H100" s="305"/>
      <c r="I100" s="305"/>
      <c r="J100" s="305"/>
      <c r="K100" s="305"/>
    </row>
    <row r="101" s="1" customFormat="1" ht="7.5" customHeight="1">
      <c r="B101" s="306"/>
      <c r="C101" s="307"/>
      <c r="D101" s="307"/>
      <c r="E101" s="307"/>
      <c r="F101" s="307"/>
      <c r="G101" s="307"/>
      <c r="H101" s="307"/>
      <c r="I101" s="307"/>
      <c r="J101" s="307"/>
      <c r="K101" s="308"/>
    </row>
    <row r="102" s="1" customFormat="1" ht="45" customHeight="1">
      <c r="B102" s="309"/>
      <c r="C102" s="310" t="s">
        <v>1027</v>
      </c>
      <c r="D102" s="310"/>
      <c r="E102" s="310"/>
      <c r="F102" s="310"/>
      <c r="G102" s="310"/>
      <c r="H102" s="310"/>
      <c r="I102" s="310"/>
      <c r="J102" s="310"/>
      <c r="K102" s="311"/>
    </row>
    <row r="103" s="1" customFormat="1" ht="17.25" customHeight="1">
      <c r="B103" s="309"/>
      <c r="C103" s="312" t="s">
        <v>982</v>
      </c>
      <c r="D103" s="312"/>
      <c r="E103" s="312"/>
      <c r="F103" s="312" t="s">
        <v>983</v>
      </c>
      <c r="G103" s="313"/>
      <c r="H103" s="312" t="s">
        <v>57</v>
      </c>
      <c r="I103" s="312" t="s">
        <v>60</v>
      </c>
      <c r="J103" s="312" t="s">
        <v>984</v>
      </c>
      <c r="K103" s="311"/>
    </row>
    <row r="104" s="1" customFormat="1" ht="17.25" customHeight="1">
      <c r="B104" s="309"/>
      <c r="C104" s="314" t="s">
        <v>985</v>
      </c>
      <c r="D104" s="314"/>
      <c r="E104" s="314"/>
      <c r="F104" s="315" t="s">
        <v>986</v>
      </c>
      <c r="G104" s="316"/>
      <c r="H104" s="314"/>
      <c r="I104" s="314"/>
      <c r="J104" s="314" t="s">
        <v>987</v>
      </c>
      <c r="K104" s="311"/>
    </row>
    <row r="105" s="1" customFormat="1" ht="5.25" customHeight="1">
      <c r="B105" s="309"/>
      <c r="C105" s="312"/>
      <c r="D105" s="312"/>
      <c r="E105" s="312"/>
      <c r="F105" s="312"/>
      <c r="G105" s="330"/>
      <c r="H105" s="312"/>
      <c r="I105" s="312"/>
      <c r="J105" s="312"/>
      <c r="K105" s="311"/>
    </row>
    <row r="106" s="1" customFormat="1" ht="15" customHeight="1">
      <c r="B106" s="309"/>
      <c r="C106" s="297" t="s">
        <v>56</v>
      </c>
      <c r="D106" s="319"/>
      <c r="E106" s="319"/>
      <c r="F106" s="320" t="s">
        <v>988</v>
      </c>
      <c r="G106" s="297"/>
      <c r="H106" s="297" t="s">
        <v>1028</v>
      </c>
      <c r="I106" s="297" t="s">
        <v>990</v>
      </c>
      <c r="J106" s="297">
        <v>20</v>
      </c>
      <c r="K106" s="311"/>
    </row>
    <row r="107" s="1" customFormat="1" ht="15" customHeight="1">
      <c r="B107" s="309"/>
      <c r="C107" s="297" t="s">
        <v>991</v>
      </c>
      <c r="D107" s="297"/>
      <c r="E107" s="297"/>
      <c r="F107" s="320" t="s">
        <v>988</v>
      </c>
      <c r="G107" s="297"/>
      <c r="H107" s="297" t="s">
        <v>1028</v>
      </c>
      <c r="I107" s="297" t="s">
        <v>990</v>
      </c>
      <c r="J107" s="297">
        <v>120</v>
      </c>
      <c r="K107" s="311"/>
    </row>
    <row r="108" s="1" customFormat="1" ht="15" customHeight="1">
      <c r="B108" s="322"/>
      <c r="C108" s="297" t="s">
        <v>993</v>
      </c>
      <c r="D108" s="297"/>
      <c r="E108" s="297"/>
      <c r="F108" s="320" t="s">
        <v>994</v>
      </c>
      <c r="G108" s="297"/>
      <c r="H108" s="297" t="s">
        <v>1028</v>
      </c>
      <c r="I108" s="297" t="s">
        <v>990</v>
      </c>
      <c r="J108" s="297">
        <v>50</v>
      </c>
      <c r="K108" s="311"/>
    </row>
    <row r="109" s="1" customFormat="1" ht="15" customHeight="1">
      <c r="B109" s="322"/>
      <c r="C109" s="297" t="s">
        <v>996</v>
      </c>
      <c r="D109" s="297"/>
      <c r="E109" s="297"/>
      <c r="F109" s="320" t="s">
        <v>988</v>
      </c>
      <c r="G109" s="297"/>
      <c r="H109" s="297" t="s">
        <v>1028</v>
      </c>
      <c r="I109" s="297" t="s">
        <v>998</v>
      </c>
      <c r="J109" s="297"/>
      <c r="K109" s="311"/>
    </row>
    <row r="110" s="1" customFormat="1" ht="15" customHeight="1">
      <c r="B110" s="322"/>
      <c r="C110" s="297" t="s">
        <v>1007</v>
      </c>
      <c r="D110" s="297"/>
      <c r="E110" s="297"/>
      <c r="F110" s="320" t="s">
        <v>994</v>
      </c>
      <c r="G110" s="297"/>
      <c r="H110" s="297" t="s">
        <v>1028</v>
      </c>
      <c r="I110" s="297" t="s">
        <v>990</v>
      </c>
      <c r="J110" s="297">
        <v>50</v>
      </c>
      <c r="K110" s="311"/>
    </row>
    <row r="111" s="1" customFormat="1" ht="15" customHeight="1">
      <c r="B111" s="322"/>
      <c r="C111" s="297" t="s">
        <v>1015</v>
      </c>
      <c r="D111" s="297"/>
      <c r="E111" s="297"/>
      <c r="F111" s="320" t="s">
        <v>994</v>
      </c>
      <c r="G111" s="297"/>
      <c r="H111" s="297" t="s">
        <v>1028</v>
      </c>
      <c r="I111" s="297" t="s">
        <v>990</v>
      </c>
      <c r="J111" s="297">
        <v>50</v>
      </c>
      <c r="K111" s="311"/>
    </row>
    <row r="112" s="1" customFormat="1" ht="15" customHeight="1">
      <c r="B112" s="322"/>
      <c r="C112" s="297" t="s">
        <v>1013</v>
      </c>
      <c r="D112" s="297"/>
      <c r="E112" s="297"/>
      <c r="F112" s="320" t="s">
        <v>994</v>
      </c>
      <c r="G112" s="297"/>
      <c r="H112" s="297" t="s">
        <v>1028</v>
      </c>
      <c r="I112" s="297" t="s">
        <v>990</v>
      </c>
      <c r="J112" s="297">
        <v>50</v>
      </c>
      <c r="K112" s="311"/>
    </row>
    <row r="113" s="1" customFormat="1" ht="15" customHeight="1">
      <c r="B113" s="322"/>
      <c r="C113" s="297" t="s">
        <v>56</v>
      </c>
      <c r="D113" s="297"/>
      <c r="E113" s="297"/>
      <c r="F113" s="320" t="s">
        <v>988</v>
      </c>
      <c r="G113" s="297"/>
      <c r="H113" s="297" t="s">
        <v>1029</v>
      </c>
      <c r="I113" s="297" t="s">
        <v>990</v>
      </c>
      <c r="J113" s="297">
        <v>20</v>
      </c>
      <c r="K113" s="311"/>
    </row>
    <row r="114" s="1" customFormat="1" ht="15" customHeight="1">
      <c r="B114" s="322"/>
      <c r="C114" s="297" t="s">
        <v>1030</v>
      </c>
      <c r="D114" s="297"/>
      <c r="E114" s="297"/>
      <c r="F114" s="320" t="s">
        <v>988</v>
      </c>
      <c r="G114" s="297"/>
      <c r="H114" s="297" t="s">
        <v>1031</v>
      </c>
      <c r="I114" s="297" t="s">
        <v>990</v>
      </c>
      <c r="J114" s="297">
        <v>120</v>
      </c>
      <c r="K114" s="311"/>
    </row>
    <row r="115" s="1" customFormat="1" ht="15" customHeight="1">
      <c r="B115" s="322"/>
      <c r="C115" s="297" t="s">
        <v>41</v>
      </c>
      <c r="D115" s="297"/>
      <c r="E115" s="297"/>
      <c r="F115" s="320" t="s">
        <v>988</v>
      </c>
      <c r="G115" s="297"/>
      <c r="H115" s="297" t="s">
        <v>1032</v>
      </c>
      <c r="I115" s="297" t="s">
        <v>1023</v>
      </c>
      <c r="J115" s="297"/>
      <c r="K115" s="311"/>
    </row>
    <row r="116" s="1" customFormat="1" ht="15" customHeight="1">
      <c r="B116" s="322"/>
      <c r="C116" s="297" t="s">
        <v>51</v>
      </c>
      <c r="D116" s="297"/>
      <c r="E116" s="297"/>
      <c r="F116" s="320" t="s">
        <v>988</v>
      </c>
      <c r="G116" s="297"/>
      <c r="H116" s="297" t="s">
        <v>1033</v>
      </c>
      <c r="I116" s="297" t="s">
        <v>1023</v>
      </c>
      <c r="J116" s="297"/>
      <c r="K116" s="311"/>
    </row>
    <row r="117" s="1" customFormat="1" ht="15" customHeight="1">
      <c r="B117" s="322"/>
      <c r="C117" s="297" t="s">
        <v>60</v>
      </c>
      <c r="D117" s="297"/>
      <c r="E117" s="297"/>
      <c r="F117" s="320" t="s">
        <v>988</v>
      </c>
      <c r="G117" s="297"/>
      <c r="H117" s="297" t="s">
        <v>1034</v>
      </c>
      <c r="I117" s="297" t="s">
        <v>1035</v>
      </c>
      <c r="J117" s="297"/>
      <c r="K117" s="311"/>
    </row>
    <row r="118" s="1" customFormat="1" ht="15" customHeight="1">
      <c r="B118" s="325"/>
      <c r="C118" s="331"/>
      <c r="D118" s="331"/>
      <c r="E118" s="331"/>
      <c r="F118" s="331"/>
      <c r="G118" s="331"/>
      <c r="H118" s="331"/>
      <c r="I118" s="331"/>
      <c r="J118" s="331"/>
      <c r="K118" s="327"/>
    </row>
    <row r="119" s="1" customFormat="1" ht="18.75" customHeight="1">
      <c r="B119" s="332"/>
      <c r="C119" s="333"/>
      <c r="D119" s="333"/>
      <c r="E119" s="333"/>
      <c r="F119" s="334"/>
      <c r="G119" s="333"/>
      <c r="H119" s="333"/>
      <c r="I119" s="333"/>
      <c r="J119" s="333"/>
      <c r="K119" s="332"/>
    </row>
    <row r="120" s="1" customFormat="1" ht="18.75" customHeight="1">
      <c r="B120" s="305"/>
      <c r="C120" s="305"/>
      <c r="D120" s="305"/>
      <c r="E120" s="305"/>
      <c r="F120" s="305"/>
      <c r="G120" s="305"/>
      <c r="H120" s="305"/>
      <c r="I120" s="305"/>
      <c r="J120" s="305"/>
      <c r="K120" s="305"/>
    </row>
    <row r="121" s="1" customFormat="1" ht="7.5" customHeight="1">
      <c r="B121" s="335"/>
      <c r="C121" s="336"/>
      <c r="D121" s="336"/>
      <c r="E121" s="336"/>
      <c r="F121" s="336"/>
      <c r="G121" s="336"/>
      <c r="H121" s="336"/>
      <c r="I121" s="336"/>
      <c r="J121" s="336"/>
      <c r="K121" s="337"/>
    </row>
    <row r="122" s="1" customFormat="1" ht="45" customHeight="1">
      <c r="B122" s="338"/>
      <c r="C122" s="288" t="s">
        <v>1036</v>
      </c>
      <c r="D122" s="288"/>
      <c r="E122" s="288"/>
      <c r="F122" s="288"/>
      <c r="G122" s="288"/>
      <c r="H122" s="288"/>
      <c r="I122" s="288"/>
      <c r="J122" s="288"/>
      <c r="K122" s="339"/>
    </row>
    <row r="123" s="1" customFormat="1" ht="17.25" customHeight="1">
      <c r="B123" s="340"/>
      <c r="C123" s="312" t="s">
        <v>982</v>
      </c>
      <c r="D123" s="312"/>
      <c r="E123" s="312"/>
      <c r="F123" s="312" t="s">
        <v>983</v>
      </c>
      <c r="G123" s="313"/>
      <c r="H123" s="312" t="s">
        <v>57</v>
      </c>
      <c r="I123" s="312" t="s">
        <v>60</v>
      </c>
      <c r="J123" s="312" t="s">
        <v>984</v>
      </c>
      <c r="K123" s="341"/>
    </row>
    <row r="124" s="1" customFormat="1" ht="17.25" customHeight="1">
      <c r="B124" s="340"/>
      <c r="C124" s="314" t="s">
        <v>985</v>
      </c>
      <c r="D124" s="314"/>
      <c r="E124" s="314"/>
      <c r="F124" s="315" t="s">
        <v>986</v>
      </c>
      <c r="G124" s="316"/>
      <c r="H124" s="314"/>
      <c r="I124" s="314"/>
      <c r="J124" s="314" t="s">
        <v>987</v>
      </c>
      <c r="K124" s="341"/>
    </row>
    <row r="125" s="1" customFormat="1" ht="5.25" customHeight="1">
      <c r="B125" s="342"/>
      <c r="C125" s="317"/>
      <c r="D125" s="317"/>
      <c r="E125" s="317"/>
      <c r="F125" s="317"/>
      <c r="G125" s="343"/>
      <c r="H125" s="317"/>
      <c r="I125" s="317"/>
      <c r="J125" s="317"/>
      <c r="K125" s="344"/>
    </row>
    <row r="126" s="1" customFormat="1" ht="15" customHeight="1">
      <c r="B126" s="342"/>
      <c r="C126" s="297" t="s">
        <v>991</v>
      </c>
      <c r="D126" s="319"/>
      <c r="E126" s="319"/>
      <c r="F126" s="320" t="s">
        <v>988</v>
      </c>
      <c r="G126" s="297"/>
      <c r="H126" s="297" t="s">
        <v>1028</v>
      </c>
      <c r="I126" s="297" t="s">
        <v>990</v>
      </c>
      <c r="J126" s="297">
        <v>120</v>
      </c>
      <c r="K126" s="345"/>
    </row>
    <row r="127" s="1" customFormat="1" ht="15" customHeight="1">
      <c r="B127" s="342"/>
      <c r="C127" s="297" t="s">
        <v>1037</v>
      </c>
      <c r="D127" s="297"/>
      <c r="E127" s="297"/>
      <c r="F127" s="320" t="s">
        <v>988</v>
      </c>
      <c r="G127" s="297"/>
      <c r="H127" s="297" t="s">
        <v>1038</v>
      </c>
      <c r="I127" s="297" t="s">
        <v>990</v>
      </c>
      <c r="J127" s="297" t="s">
        <v>1039</v>
      </c>
      <c r="K127" s="345"/>
    </row>
    <row r="128" s="1" customFormat="1" ht="15" customHeight="1">
      <c r="B128" s="342"/>
      <c r="C128" s="297" t="s">
        <v>86</v>
      </c>
      <c r="D128" s="297"/>
      <c r="E128" s="297"/>
      <c r="F128" s="320" t="s">
        <v>988</v>
      </c>
      <c r="G128" s="297"/>
      <c r="H128" s="297" t="s">
        <v>1040</v>
      </c>
      <c r="I128" s="297" t="s">
        <v>990</v>
      </c>
      <c r="J128" s="297" t="s">
        <v>1039</v>
      </c>
      <c r="K128" s="345"/>
    </row>
    <row r="129" s="1" customFormat="1" ht="15" customHeight="1">
      <c r="B129" s="342"/>
      <c r="C129" s="297" t="s">
        <v>999</v>
      </c>
      <c r="D129" s="297"/>
      <c r="E129" s="297"/>
      <c r="F129" s="320" t="s">
        <v>994</v>
      </c>
      <c r="G129" s="297"/>
      <c r="H129" s="297" t="s">
        <v>1000</v>
      </c>
      <c r="I129" s="297" t="s">
        <v>990</v>
      </c>
      <c r="J129" s="297">
        <v>15</v>
      </c>
      <c r="K129" s="345"/>
    </row>
    <row r="130" s="1" customFormat="1" ht="15" customHeight="1">
      <c r="B130" s="342"/>
      <c r="C130" s="323" t="s">
        <v>1001</v>
      </c>
      <c r="D130" s="323"/>
      <c r="E130" s="323"/>
      <c r="F130" s="324" t="s">
        <v>994</v>
      </c>
      <c r="G130" s="323"/>
      <c r="H130" s="323" t="s">
        <v>1002</v>
      </c>
      <c r="I130" s="323" t="s">
        <v>990</v>
      </c>
      <c r="J130" s="323">
        <v>15</v>
      </c>
      <c r="K130" s="345"/>
    </row>
    <row r="131" s="1" customFormat="1" ht="15" customHeight="1">
      <c r="B131" s="342"/>
      <c r="C131" s="323" t="s">
        <v>1003</v>
      </c>
      <c r="D131" s="323"/>
      <c r="E131" s="323"/>
      <c r="F131" s="324" t="s">
        <v>994</v>
      </c>
      <c r="G131" s="323"/>
      <c r="H131" s="323" t="s">
        <v>1004</v>
      </c>
      <c r="I131" s="323" t="s">
        <v>990</v>
      </c>
      <c r="J131" s="323">
        <v>20</v>
      </c>
      <c r="K131" s="345"/>
    </row>
    <row r="132" s="1" customFormat="1" ht="15" customHeight="1">
      <c r="B132" s="342"/>
      <c r="C132" s="323" t="s">
        <v>1005</v>
      </c>
      <c r="D132" s="323"/>
      <c r="E132" s="323"/>
      <c r="F132" s="324" t="s">
        <v>994</v>
      </c>
      <c r="G132" s="323"/>
      <c r="H132" s="323" t="s">
        <v>1006</v>
      </c>
      <c r="I132" s="323" t="s">
        <v>990</v>
      </c>
      <c r="J132" s="323">
        <v>20</v>
      </c>
      <c r="K132" s="345"/>
    </row>
    <row r="133" s="1" customFormat="1" ht="15" customHeight="1">
      <c r="B133" s="342"/>
      <c r="C133" s="297" t="s">
        <v>993</v>
      </c>
      <c r="D133" s="297"/>
      <c r="E133" s="297"/>
      <c r="F133" s="320" t="s">
        <v>994</v>
      </c>
      <c r="G133" s="297"/>
      <c r="H133" s="297" t="s">
        <v>1028</v>
      </c>
      <c r="I133" s="297" t="s">
        <v>990</v>
      </c>
      <c r="J133" s="297">
        <v>50</v>
      </c>
      <c r="K133" s="345"/>
    </row>
    <row r="134" s="1" customFormat="1" ht="15" customHeight="1">
      <c r="B134" s="342"/>
      <c r="C134" s="297" t="s">
        <v>1007</v>
      </c>
      <c r="D134" s="297"/>
      <c r="E134" s="297"/>
      <c r="F134" s="320" t="s">
        <v>994</v>
      </c>
      <c r="G134" s="297"/>
      <c r="H134" s="297" t="s">
        <v>1028</v>
      </c>
      <c r="I134" s="297" t="s">
        <v>990</v>
      </c>
      <c r="J134" s="297">
        <v>50</v>
      </c>
      <c r="K134" s="345"/>
    </row>
    <row r="135" s="1" customFormat="1" ht="15" customHeight="1">
      <c r="B135" s="342"/>
      <c r="C135" s="297" t="s">
        <v>1013</v>
      </c>
      <c r="D135" s="297"/>
      <c r="E135" s="297"/>
      <c r="F135" s="320" t="s">
        <v>994</v>
      </c>
      <c r="G135" s="297"/>
      <c r="H135" s="297" t="s">
        <v>1028</v>
      </c>
      <c r="I135" s="297" t="s">
        <v>990</v>
      </c>
      <c r="J135" s="297">
        <v>50</v>
      </c>
      <c r="K135" s="345"/>
    </row>
    <row r="136" s="1" customFormat="1" ht="15" customHeight="1">
      <c r="B136" s="342"/>
      <c r="C136" s="297" t="s">
        <v>1015</v>
      </c>
      <c r="D136" s="297"/>
      <c r="E136" s="297"/>
      <c r="F136" s="320" t="s">
        <v>994</v>
      </c>
      <c r="G136" s="297"/>
      <c r="H136" s="297" t="s">
        <v>1028</v>
      </c>
      <c r="I136" s="297" t="s">
        <v>990</v>
      </c>
      <c r="J136" s="297">
        <v>50</v>
      </c>
      <c r="K136" s="345"/>
    </row>
    <row r="137" s="1" customFormat="1" ht="15" customHeight="1">
      <c r="B137" s="342"/>
      <c r="C137" s="297" t="s">
        <v>1016</v>
      </c>
      <c r="D137" s="297"/>
      <c r="E137" s="297"/>
      <c r="F137" s="320" t="s">
        <v>994</v>
      </c>
      <c r="G137" s="297"/>
      <c r="H137" s="297" t="s">
        <v>1041</v>
      </c>
      <c r="I137" s="297" t="s">
        <v>990</v>
      </c>
      <c r="J137" s="297">
        <v>255</v>
      </c>
      <c r="K137" s="345"/>
    </row>
    <row r="138" s="1" customFormat="1" ht="15" customHeight="1">
      <c r="B138" s="342"/>
      <c r="C138" s="297" t="s">
        <v>1018</v>
      </c>
      <c r="D138" s="297"/>
      <c r="E138" s="297"/>
      <c r="F138" s="320" t="s">
        <v>988</v>
      </c>
      <c r="G138" s="297"/>
      <c r="H138" s="297" t="s">
        <v>1042</v>
      </c>
      <c r="I138" s="297" t="s">
        <v>1020</v>
      </c>
      <c r="J138" s="297"/>
      <c r="K138" s="345"/>
    </row>
    <row r="139" s="1" customFormat="1" ht="15" customHeight="1">
      <c r="B139" s="342"/>
      <c r="C139" s="297" t="s">
        <v>1021</v>
      </c>
      <c r="D139" s="297"/>
      <c r="E139" s="297"/>
      <c r="F139" s="320" t="s">
        <v>988</v>
      </c>
      <c r="G139" s="297"/>
      <c r="H139" s="297" t="s">
        <v>1043</v>
      </c>
      <c r="I139" s="297" t="s">
        <v>1023</v>
      </c>
      <c r="J139" s="297"/>
      <c r="K139" s="345"/>
    </row>
    <row r="140" s="1" customFormat="1" ht="15" customHeight="1">
      <c r="B140" s="342"/>
      <c r="C140" s="297" t="s">
        <v>1024</v>
      </c>
      <c r="D140" s="297"/>
      <c r="E140" s="297"/>
      <c r="F140" s="320" t="s">
        <v>988</v>
      </c>
      <c r="G140" s="297"/>
      <c r="H140" s="297" t="s">
        <v>1024</v>
      </c>
      <c r="I140" s="297" t="s">
        <v>1023</v>
      </c>
      <c r="J140" s="297"/>
      <c r="K140" s="345"/>
    </row>
    <row r="141" s="1" customFormat="1" ht="15" customHeight="1">
      <c r="B141" s="342"/>
      <c r="C141" s="297" t="s">
        <v>41</v>
      </c>
      <c r="D141" s="297"/>
      <c r="E141" s="297"/>
      <c r="F141" s="320" t="s">
        <v>988</v>
      </c>
      <c r="G141" s="297"/>
      <c r="H141" s="297" t="s">
        <v>1044</v>
      </c>
      <c r="I141" s="297" t="s">
        <v>1023</v>
      </c>
      <c r="J141" s="297"/>
      <c r="K141" s="345"/>
    </row>
    <row r="142" s="1" customFormat="1" ht="15" customHeight="1">
      <c r="B142" s="342"/>
      <c r="C142" s="297" t="s">
        <v>1045</v>
      </c>
      <c r="D142" s="297"/>
      <c r="E142" s="297"/>
      <c r="F142" s="320" t="s">
        <v>988</v>
      </c>
      <c r="G142" s="297"/>
      <c r="H142" s="297" t="s">
        <v>1046</v>
      </c>
      <c r="I142" s="297" t="s">
        <v>1023</v>
      </c>
      <c r="J142" s="297"/>
      <c r="K142" s="345"/>
    </row>
    <row r="143" s="1" customFormat="1" ht="15" customHeight="1">
      <c r="B143" s="346"/>
      <c r="C143" s="347"/>
      <c r="D143" s="347"/>
      <c r="E143" s="347"/>
      <c r="F143" s="347"/>
      <c r="G143" s="347"/>
      <c r="H143" s="347"/>
      <c r="I143" s="347"/>
      <c r="J143" s="347"/>
      <c r="K143" s="348"/>
    </row>
    <row r="144" s="1" customFormat="1" ht="18.75" customHeight="1">
      <c r="B144" s="333"/>
      <c r="C144" s="333"/>
      <c r="D144" s="333"/>
      <c r="E144" s="333"/>
      <c r="F144" s="334"/>
      <c r="G144" s="333"/>
      <c r="H144" s="333"/>
      <c r="I144" s="333"/>
      <c r="J144" s="333"/>
      <c r="K144" s="333"/>
    </row>
    <row r="145" s="1" customFormat="1" ht="18.75" customHeight="1">
      <c r="B145" s="305"/>
      <c r="C145" s="305"/>
      <c r="D145" s="305"/>
      <c r="E145" s="305"/>
      <c r="F145" s="305"/>
      <c r="G145" s="305"/>
      <c r="H145" s="305"/>
      <c r="I145" s="305"/>
      <c r="J145" s="305"/>
      <c r="K145" s="305"/>
    </row>
    <row r="146" s="1" customFormat="1" ht="7.5" customHeight="1">
      <c r="B146" s="306"/>
      <c r="C146" s="307"/>
      <c r="D146" s="307"/>
      <c r="E146" s="307"/>
      <c r="F146" s="307"/>
      <c r="G146" s="307"/>
      <c r="H146" s="307"/>
      <c r="I146" s="307"/>
      <c r="J146" s="307"/>
      <c r="K146" s="308"/>
    </row>
    <row r="147" s="1" customFormat="1" ht="45" customHeight="1">
      <c r="B147" s="309"/>
      <c r="C147" s="310" t="s">
        <v>1047</v>
      </c>
      <c r="D147" s="310"/>
      <c r="E147" s="310"/>
      <c r="F147" s="310"/>
      <c r="G147" s="310"/>
      <c r="H147" s="310"/>
      <c r="I147" s="310"/>
      <c r="J147" s="310"/>
      <c r="K147" s="311"/>
    </row>
    <row r="148" s="1" customFormat="1" ht="17.25" customHeight="1">
      <c r="B148" s="309"/>
      <c r="C148" s="312" t="s">
        <v>982</v>
      </c>
      <c r="D148" s="312"/>
      <c r="E148" s="312"/>
      <c r="F148" s="312" t="s">
        <v>983</v>
      </c>
      <c r="G148" s="313"/>
      <c r="H148" s="312" t="s">
        <v>57</v>
      </c>
      <c r="I148" s="312" t="s">
        <v>60</v>
      </c>
      <c r="J148" s="312" t="s">
        <v>984</v>
      </c>
      <c r="K148" s="311"/>
    </row>
    <row r="149" s="1" customFormat="1" ht="17.25" customHeight="1">
      <c r="B149" s="309"/>
      <c r="C149" s="314" t="s">
        <v>985</v>
      </c>
      <c r="D149" s="314"/>
      <c r="E149" s="314"/>
      <c r="F149" s="315" t="s">
        <v>986</v>
      </c>
      <c r="G149" s="316"/>
      <c r="H149" s="314"/>
      <c r="I149" s="314"/>
      <c r="J149" s="314" t="s">
        <v>987</v>
      </c>
      <c r="K149" s="311"/>
    </row>
    <row r="150" s="1" customFormat="1" ht="5.25" customHeight="1">
      <c r="B150" s="322"/>
      <c r="C150" s="317"/>
      <c r="D150" s="317"/>
      <c r="E150" s="317"/>
      <c r="F150" s="317"/>
      <c r="G150" s="318"/>
      <c r="H150" s="317"/>
      <c r="I150" s="317"/>
      <c r="J150" s="317"/>
      <c r="K150" s="345"/>
    </row>
    <row r="151" s="1" customFormat="1" ht="15" customHeight="1">
      <c r="B151" s="322"/>
      <c r="C151" s="349" t="s">
        <v>991</v>
      </c>
      <c r="D151" s="297"/>
      <c r="E151" s="297"/>
      <c r="F151" s="350" t="s">
        <v>988</v>
      </c>
      <c r="G151" s="297"/>
      <c r="H151" s="349" t="s">
        <v>1028</v>
      </c>
      <c r="I151" s="349" t="s">
        <v>990</v>
      </c>
      <c r="J151" s="349">
        <v>120</v>
      </c>
      <c r="K151" s="345"/>
    </row>
    <row r="152" s="1" customFormat="1" ht="15" customHeight="1">
      <c r="B152" s="322"/>
      <c r="C152" s="349" t="s">
        <v>1037</v>
      </c>
      <c r="D152" s="297"/>
      <c r="E152" s="297"/>
      <c r="F152" s="350" t="s">
        <v>988</v>
      </c>
      <c r="G152" s="297"/>
      <c r="H152" s="349" t="s">
        <v>1048</v>
      </c>
      <c r="I152" s="349" t="s">
        <v>990</v>
      </c>
      <c r="J152" s="349" t="s">
        <v>1039</v>
      </c>
      <c r="K152" s="345"/>
    </row>
    <row r="153" s="1" customFormat="1" ht="15" customHeight="1">
      <c r="B153" s="322"/>
      <c r="C153" s="349" t="s">
        <v>86</v>
      </c>
      <c r="D153" s="297"/>
      <c r="E153" s="297"/>
      <c r="F153" s="350" t="s">
        <v>988</v>
      </c>
      <c r="G153" s="297"/>
      <c r="H153" s="349" t="s">
        <v>1049</v>
      </c>
      <c r="I153" s="349" t="s">
        <v>990</v>
      </c>
      <c r="J153" s="349" t="s">
        <v>1039</v>
      </c>
      <c r="K153" s="345"/>
    </row>
    <row r="154" s="1" customFormat="1" ht="15" customHeight="1">
      <c r="B154" s="322"/>
      <c r="C154" s="349" t="s">
        <v>993</v>
      </c>
      <c r="D154" s="297"/>
      <c r="E154" s="297"/>
      <c r="F154" s="350" t="s">
        <v>994</v>
      </c>
      <c r="G154" s="297"/>
      <c r="H154" s="349" t="s">
        <v>1028</v>
      </c>
      <c r="I154" s="349" t="s">
        <v>990</v>
      </c>
      <c r="J154" s="349">
        <v>50</v>
      </c>
      <c r="K154" s="345"/>
    </row>
    <row r="155" s="1" customFormat="1" ht="15" customHeight="1">
      <c r="B155" s="322"/>
      <c r="C155" s="349" t="s">
        <v>996</v>
      </c>
      <c r="D155" s="297"/>
      <c r="E155" s="297"/>
      <c r="F155" s="350" t="s">
        <v>988</v>
      </c>
      <c r="G155" s="297"/>
      <c r="H155" s="349" t="s">
        <v>1028</v>
      </c>
      <c r="I155" s="349" t="s">
        <v>998</v>
      </c>
      <c r="J155" s="349"/>
      <c r="K155" s="345"/>
    </row>
    <row r="156" s="1" customFormat="1" ht="15" customHeight="1">
      <c r="B156" s="322"/>
      <c r="C156" s="349" t="s">
        <v>1007</v>
      </c>
      <c r="D156" s="297"/>
      <c r="E156" s="297"/>
      <c r="F156" s="350" t="s">
        <v>994</v>
      </c>
      <c r="G156" s="297"/>
      <c r="H156" s="349" t="s">
        <v>1028</v>
      </c>
      <c r="I156" s="349" t="s">
        <v>990</v>
      </c>
      <c r="J156" s="349">
        <v>50</v>
      </c>
      <c r="K156" s="345"/>
    </row>
    <row r="157" s="1" customFormat="1" ht="15" customHeight="1">
      <c r="B157" s="322"/>
      <c r="C157" s="349" t="s">
        <v>1015</v>
      </c>
      <c r="D157" s="297"/>
      <c r="E157" s="297"/>
      <c r="F157" s="350" t="s">
        <v>994</v>
      </c>
      <c r="G157" s="297"/>
      <c r="H157" s="349" t="s">
        <v>1028</v>
      </c>
      <c r="I157" s="349" t="s">
        <v>990</v>
      </c>
      <c r="J157" s="349">
        <v>50</v>
      </c>
      <c r="K157" s="345"/>
    </row>
    <row r="158" s="1" customFormat="1" ht="15" customHeight="1">
      <c r="B158" s="322"/>
      <c r="C158" s="349" t="s">
        <v>1013</v>
      </c>
      <c r="D158" s="297"/>
      <c r="E158" s="297"/>
      <c r="F158" s="350" t="s">
        <v>994</v>
      </c>
      <c r="G158" s="297"/>
      <c r="H158" s="349" t="s">
        <v>1028</v>
      </c>
      <c r="I158" s="349" t="s">
        <v>990</v>
      </c>
      <c r="J158" s="349">
        <v>50</v>
      </c>
      <c r="K158" s="345"/>
    </row>
    <row r="159" s="1" customFormat="1" ht="15" customHeight="1">
      <c r="B159" s="322"/>
      <c r="C159" s="349" t="s">
        <v>106</v>
      </c>
      <c r="D159" s="297"/>
      <c r="E159" s="297"/>
      <c r="F159" s="350" t="s">
        <v>988</v>
      </c>
      <c r="G159" s="297"/>
      <c r="H159" s="349" t="s">
        <v>1050</v>
      </c>
      <c r="I159" s="349" t="s">
        <v>990</v>
      </c>
      <c r="J159" s="349" t="s">
        <v>1051</v>
      </c>
      <c r="K159" s="345"/>
    </row>
    <row r="160" s="1" customFormat="1" ht="15" customHeight="1">
      <c r="B160" s="322"/>
      <c r="C160" s="349" t="s">
        <v>1052</v>
      </c>
      <c r="D160" s="297"/>
      <c r="E160" s="297"/>
      <c r="F160" s="350" t="s">
        <v>988</v>
      </c>
      <c r="G160" s="297"/>
      <c r="H160" s="349" t="s">
        <v>1053</v>
      </c>
      <c r="I160" s="349" t="s">
        <v>1023</v>
      </c>
      <c r="J160" s="349"/>
      <c r="K160" s="345"/>
    </row>
    <row r="161" s="1" customFormat="1" ht="15" customHeight="1">
      <c r="B161" s="351"/>
      <c r="C161" s="331"/>
      <c r="D161" s="331"/>
      <c r="E161" s="331"/>
      <c r="F161" s="331"/>
      <c r="G161" s="331"/>
      <c r="H161" s="331"/>
      <c r="I161" s="331"/>
      <c r="J161" s="331"/>
      <c r="K161" s="352"/>
    </row>
    <row r="162" s="1" customFormat="1" ht="18.75" customHeight="1">
      <c r="B162" s="333"/>
      <c r="C162" s="343"/>
      <c r="D162" s="343"/>
      <c r="E162" s="343"/>
      <c r="F162" s="353"/>
      <c r="G162" s="343"/>
      <c r="H162" s="343"/>
      <c r="I162" s="343"/>
      <c r="J162" s="343"/>
      <c r="K162" s="333"/>
    </row>
    <row r="163" s="1" customFormat="1" ht="18.75" customHeight="1">
      <c r="B163" s="305"/>
      <c r="C163" s="305"/>
      <c r="D163" s="305"/>
      <c r="E163" s="305"/>
      <c r="F163" s="305"/>
      <c r="G163" s="305"/>
      <c r="H163" s="305"/>
      <c r="I163" s="305"/>
      <c r="J163" s="305"/>
      <c r="K163" s="305"/>
    </row>
    <row r="164" s="1" customFormat="1" ht="7.5" customHeight="1">
      <c r="B164" s="284"/>
      <c r="C164" s="285"/>
      <c r="D164" s="285"/>
      <c r="E164" s="285"/>
      <c r="F164" s="285"/>
      <c r="G164" s="285"/>
      <c r="H164" s="285"/>
      <c r="I164" s="285"/>
      <c r="J164" s="285"/>
      <c r="K164" s="286"/>
    </row>
    <row r="165" s="1" customFormat="1" ht="45" customHeight="1">
      <c r="B165" s="287"/>
      <c r="C165" s="288" t="s">
        <v>1054</v>
      </c>
      <c r="D165" s="288"/>
      <c r="E165" s="288"/>
      <c r="F165" s="288"/>
      <c r="G165" s="288"/>
      <c r="H165" s="288"/>
      <c r="I165" s="288"/>
      <c r="J165" s="288"/>
      <c r="K165" s="289"/>
    </row>
    <row r="166" s="1" customFormat="1" ht="17.25" customHeight="1">
      <c r="B166" s="287"/>
      <c r="C166" s="312" t="s">
        <v>982</v>
      </c>
      <c r="D166" s="312"/>
      <c r="E166" s="312"/>
      <c r="F166" s="312" t="s">
        <v>983</v>
      </c>
      <c r="G166" s="354"/>
      <c r="H166" s="355" t="s">
        <v>57</v>
      </c>
      <c r="I166" s="355" t="s">
        <v>60</v>
      </c>
      <c r="J166" s="312" t="s">
        <v>984</v>
      </c>
      <c r="K166" s="289"/>
    </row>
    <row r="167" s="1" customFormat="1" ht="17.25" customHeight="1">
      <c r="B167" s="290"/>
      <c r="C167" s="314" t="s">
        <v>985</v>
      </c>
      <c r="D167" s="314"/>
      <c r="E167" s="314"/>
      <c r="F167" s="315" t="s">
        <v>986</v>
      </c>
      <c r="G167" s="356"/>
      <c r="H167" s="357"/>
      <c r="I167" s="357"/>
      <c r="J167" s="314" t="s">
        <v>987</v>
      </c>
      <c r="K167" s="292"/>
    </row>
    <row r="168" s="1" customFormat="1" ht="5.25" customHeight="1">
      <c r="B168" s="322"/>
      <c r="C168" s="317"/>
      <c r="D168" s="317"/>
      <c r="E168" s="317"/>
      <c r="F168" s="317"/>
      <c r="G168" s="318"/>
      <c r="H168" s="317"/>
      <c r="I168" s="317"/>
      <c r="J168" s="317"/>
      <c r="K168" s="345"/>
    </row>
    <row r="169" s="1" customFormat="1" ht="15" customHeight="1">
      <c r="B169" s="322"/>
      <c r="C169" s="297" t="s">
        <v>991</v>
      </c>
      <c r="D169" s="297"/>
      <c r="E169" s="297"/>
      <c r="F169" s="320" t="s">
        <v>988</v>
      </c>
      <c r="G169" s="297"/>
      <c r="H169" s="297" t="s">
        <v>1028</v>
      </c>
      <c r="I169" s="297" t="s">
        <v>990</v>
      </c>
      <c r="J169" s="297">
        <v>120</v>
      </c>
      <c r="K169" s="345"/>
    </row>
    <row r="170" s="1" customFormat="1" ht="15" customHeight="1">
      <c r="B170" s="322"/>
      <c r="C170" s="297" t="s">
        <v>1037</v>
      </c>
      <c r="D170" s="297"/>
      <c r="E170" s="297"/>
      <c r="F170" s="320" t="s">
        <v>988</v>
      </c>
      <c r="G170" s="297"/>
      <c r="H170" s="297" t="s">
        <v>1038</v>
      </c>
      <c r="I170" s="297" t="s">
        <v>990</v>
      </c>
      <c r="J170" s="297" t="s">
        <v>1039</v>
      </c>
      <c r="K170" s="345"/>
    </row>
    <row r="171" s="1" customFormat="1" ht="15" customHeight="1">
      <c r="B171" s="322"/>
      <c r="C171" s="297" t="s">
        <v>86</v>
      </c>
      <c r="D171" s="297"/>
      <c r="E171" s="297"/>
      <c r="F171" s="320" t="s">
        <v>988</v>
      </c>
      <c r="G171" s="297"/>
      <c r="H171" s="297" t="s">
        <v>1055</v>
      </c>
      <c r="I171" s="297" t="s">
        <v>990</v>
      </c>
      <c r="J171" s="297" t="s">
        <v>1039</v>
      </c>
      <c r="K171" s="345"/>
    </row>
    <row r="172" s="1" customFormat="1" ht="15" customHeight="1">
      <c r="B172" s="322"/>
      <c r="C172" s="297" t="s">
        <v>993</v>
      </c>
      <c r="D172" s="297"/>
      <c r="E172" s="297"/>
      <c r="F172" s="320" t="s">
        <v>994</v>
      </c>
      <c r="G172" s="297"/>
      <c r="H172" s="297" t="s">
        <v>1055</v>
      </c>
      <c r="I172" s="297" t="s">
        <v>990</v>
      </c>
      <c r="J172" s="297">
        <v>50</v>
      </c>
      <c r="K172" s="345"/>
    </row>
    <row r="173" s="1" customFormat="1" ht="15" customHeight="1">
      <c r="B173" s="322"/>
      <c r="C173" s="297" t="s">
        <v>996</v>
      </c>
      <c r="D173" s="297"/>
      <c r="E173" s="297"/>
      <c r="F173" s="320" t="s">
        <v>988</v>
      </c>
      <c r="G173" s="297"/>
      <c r="H173" s="297" t="s">
        <v>1055</v>
      </c>
      <c r="I173" s="297" t="s">
        <v>998</v>
      </c>
      <c r="J173" s="297"/>
      <c r="K173" s="345"/>
    </row>
    <row r="174" s="1" customFormat="1" ht="15" customHeight="1">
      <c r="B174" s="322"/>
      <c r="C174" s="297" t="s">
        <v>1007</v>
      </c>
      <c r="D174" s="297"/>
      <c r="E174" s="297"/>
      <c r="F174" s="320" t="s">
        <v>994</v>
      </c>
      <c r="G174" s="297"/>
      <c r="H174" s="297" t="s">
        <v>1055</v>
      </c>
      <c r="I174" s="297" t="s">
        <v>990</v>
      </c>
      <c r="J174" s="297">
        <v>50</v>
      </c>
      <c r="K174" s="345"/>
    </row>
    <row r="175" s="1" customFormat="1" ht="15" customHeight="1">
      <c r="B175" s="322"/>
      <c r="C175" s="297" t="s">
        <v>1015</v>
      </c>
      <c r="D175" s="297"/>
      <c r="E175" s="297"/>
      <c r="F175" s="320" t="s">
        <v>994</v>
      </c>
      <c r="G175" s="297"/>
      <c r="H175" s="297" t="s">
        <v>1055</v>
      </c>
      <c r="I175" s="297" t="s">
        <v>990</v>
      </c>
      <c r="J175" s="297">
        <v>50</v>
      </c>
      <c r="K175" s="345"/>
    </row>
    <row r="176" s="1" customFormat="1" ht="15" customHeight="1">
      <c r="B176" s="322"/>
      <c r="C176" s="297" t="s">
        <v>1013</v>
      </c>
      <c r="D176" s="297"/>
      <c r="E176" s="297"/>
      <c r="F176" s="320" t="s">
        <v>994</v>
      </c>
      <c r="G176" s="297"/>
      <c r="H176" s="297" t="s">
        <v>1055</v>
      </c>
      <c r="I176" s="297" t="s">
        <v>990</v>
      </c>
      <c r="J176" s="297">
        <v>50</v>
      </c>
      <c r="K176" s="345"/>
    </row>
    <row r="177" s="1" customFormat="1" ht="15" customHeight="1">
      <c r="B177" s="322"/>
      <c r="C177" s="297" t="s">
        <v>114</v>
      </c>
      <c r="D177" s="297"/>
      <c r="E177" s="297"/>
      <c r="F177" s="320" t="s">
        <v>988</v>
      </c>
      <c r="G177" s="297"/>
      <c r="H177" s="297" t="s">
        <v>1056</v>
      </c>
      <c r="I177" s="297" t="s">
        <v>1057</v>
      </c>
      <c r="J177" s="297"/>
      <c r="K177" s="345"/>
    </row>
    <row r="178" s="1" customFormat="1" ht="15" customHeight="1">
      <c r="B178" s="322"/>
      <c r="C178" s="297" t="s">
        <v>60</v>
      </c>
      <c r="D178" s="297"/>
      <c r="E178" s="297"/>
      <c r="F178" s="320" t="s">
        <v>988</v>
      </c>
      <c r="G178" s="297"/>
      <c r="H178" s="297" t="s">
        <v>1058</v>
      </c>
      <c r="I178" s="297" t="s">
        <v>1059</v>
      </c>
      <c r="J178" s="297">
        <v>1</v>
      </c>
      <c r="K178" s="345"/>
    </row>
    <row r="179" s="1" customFormat="1" ht="15" customHeight="1">
      <c r="B179" s="322"/>
      <c r="C179" s="297" t="s">
        <v>56</v>
      </c>
      <c r="D179" s="297"/>
      <c r="E179" s="297"/>
      <c r="F179" s="320" t="s">
        <v>988</v>
      </c>
      <c r="G179" s="297"/>
      <c r="H179" s="297" t="s">
        <v>1060</v>
      </c>
      <c r="I179" s="297" t="s">
        <v>990</v>
      </c>
      <c r="J179" s="297">
        <v>20</v>
      </c>
      <c r="K179" s="345"/>
    </row>
    <row r="180" s="1" customFormat="1" ht="15" customHeight="1">
      <c r="B180" s="322"/>
      <c r="C180" s="297" t="s">
        <v>57</v>
      </c>
      <c r="D180" s="297"/>
      <c r="E180" s="297"/>
      <c r="F180" s="320" t="s">
        <v>988</v>
      </c>
      <c r="G180" s="297"/>
      <c r="H180" s="297" t="s">
        <v>1061</v>
      </c>
      <c r="I180" s="297" t="s">
        <v>990</v>
      </c>
      <c r="J180" s="297">
        <v>255</v>
      </c>
      <c r="K180" s="345"/>
    </row>
    <row r="181" s="1" customFormat="1" ht="15" customHeight="1">
      <c r="B181" s="322"/>
      <c r="C181" s="297" t="s">
        <v>115</v>
      </c>
      <c r="D181" s="297"/>
      <c r="E181" s="297"/>
      <c r="F181" s="320" t="s">
        <v>988</v>
      </c>
      <c r="G181" s="297"/>
      <c r="H181" s="297" t="s">
        <v>952</v>
      </c>
      <c r="I181" s="297" t="s">
        <v>990</v>
      </c>
      <c r="J181" s="297">
        <v>10</v>
      </c>
      <c r="K181" s="345"/>
    </row>
    <row r="182" s="1" customFormat="1" ht="15" customHeight="1">
      <c r="B182" s="322"/>
      <c r="C182" s="297" t="s">
        <v>116</v>
      </c>
      <c r="D182" s="297"/>
      <c r="E182" s="297"/>
      <c r="F182" s="320" t="s">
        <v>988</v>
      </c>
      <c r="G182" s="297"/>
      <c r="H182" s="297" t="s">
        <v>1062</v>
      </c>
      <c r="I182" s="297" t="s">
        <v>1023</v>
      </c>
      <c r="J182" s="297"/>
      <c r="K182" s="345"/>
    </row>
    <row r="183" s="1" customFormat="1" ht="15" customHeight="1">
      <c r="B183" s="322"/>
      <c r="C183" s="297" t="s">
        <v>1063</v>
      </c>
      <c r="D183" s="297"/>
      <c r="E183" s="297"/>
      <c r="F183" s="320" t="s">
        <v>988</v>
      </c>
      <c r="G183" s="297"/>
      <c r="H183" s="297" t="s">
        <v>1064</v>
      </c>
      <c r="I183" s="297" t="s">
        <v>1023</v>
      </c>
      <c r="J183" s="297"/>
      <c r="K183" s="345"/>
    </row>
    <row r="184" s="1" customFormat="1" ht="15" customHeight="1">
      <c r="B184" s="322"/>
      <c r="C184" s="297" t="s">
        <v>1052</v>
      </c>
      <c r="D184" s="297"/>
      <c r="E184" s="297"/>
      <c r="F184" s="320" t="s">
        <v>988</v>
      </c>
      <c r="G184" s="297"/>
      <c r="H184" s="297" t="s">
        <v>1065</v>
      </c>
      <c r="I184" s="297" t="s">
        <v>1023</v>
      </c>
      <c r="J184" s="297"/>
      <c r="K184" s="345"/>
    </row>
    <row r="185" s="1" customFormat="1" ht="15" customHeight="1">
      <c r="B185" s="322"/>
      <c r="C185" s="297" t="s">
        <v>118</v>
      </c>
      <c r="D185" s="297"/>
      <c r="E185" s="297"/>
      <c r="F185" s="320" t="s">
        <v>994</v>
      </c>
      <c r="G185" s="297"/>
      <c r="H185" s="297" t="s">
        <v>1066</v>
      </c>
      <c r="I185" s="297" t="s">
        <v>990</v>
      </c>
      <c r="J185" s="297">
        <v>50</v>
      </c>
      <c r="K185" s="345"/>
    </row>
    <row r="186" s="1" customFormat="1" ht="15" customHeight="1">
      <c r="B186" s="322"/>
      <c r="C186" s="297" t="s">
        <v>1067</v>
      </c>
      <c r="D186" s="297"/>
      <c r="E186" s="297"/>
      <c r="F186" s="320" t="s">
        <v>994</v>
      </c>
      <c r="G186" s="297"/>
      <c r="H186" s="297" t="s">
        <v>1068</v>
      </c>
      <c r="I186" s="297" t="s">
        <v>1069</v>
      </c>
      <c r="J186" s="297"/>
      <c r="K186" s="345"/>
    </row>
    <row r="187" s="1" customFormat="1" ht="15" customHeight="1">
      <c r="B187" s="322"/>
      <c r="C187" s="297" t="s">
        <v>1070</v>
      </c>
      <c r="D187" s="297"/>
      <c r="E187" s="297"/>
      <c r="F187" s="320" t="s">
        <v>994</v>
      </c>
      <c r="G187" s="297"/>
      <c r="H187" s="297" t="s">
        <v>1071</v>
      </c>
      <c r="I187" s="297" t="s">
        <v>1069</v>
      </c>
      <c r="J187" s="297"/>
      <c r="K187" s="345"/>
    </row>
    <row r="188" s="1" customFormat="1" ht="15" customHeight="1">
      <c r="B188" s="322"/>
      <c r="C188" s="297" t="s">
        <v>1072</v>
      </c>
      <c r="D188" s="297"/>
      <c r="E188" s="297"/>
      <c r="F188" s="320" t="s">
        <v>994</v>
      </c>
      <c r="G188" s="297"/>
      <c r="H188" s="297" t="s">
        <v>1073</v>
      </c>
      <c r="I188" s="297" t="s">
        <v>1069</v>
      </c>
      <c r="J188" s="297"/>
      <c r="K188" s="345"/>
    </row>
    <row r="189" s="1" customFormat="1" ht="15" customHeight="1">
      <c r="B189" s="322"/>
      <c r="C189" s="358" t="s">
        <v>1074</v>
      </c>
      <c r="D189" s="297"/>
      <c r="E189" s="297"/>
      <c r="F189" s="320" t="s">
        <v>994</v>
      </c>
      <c r="G189" s="297"/>
      <c r="H189" s="297" t="s">
        <v>1075</v>
      </c>
      <c r="I189" s="297" t="s">
        <v>1076</v>
      </c>
      <c r="J189" s="359" t="s">
        <v>1077</v>
      </c>
      <c r="K189" s="345"/>
    </row>
    <row r="190" s="1" customFormat="1" ht="15" customHeight="1">
      <c r="B190" s="322"/>
      <c r="C190" s="358" t="s">
        <v>45</v>
      </c>
      <c r="D190" s="297"/>
      <c r="E190" s="297"/>
      <c r="F190" s="320" t="s">
        <v>988</v>
      </c>
      <c r="G190" s="297"/>
      <c r="H190" s="294" t="s">
        <v>1078</v>
      </c>
      <c r="I190" s="297" t="s">
        <v>1079</v>
      </c>
      <c r="J190" s="297"/>
      <c r="K190" s="345"/>
    </row>
    <row r="191" s="1" customFormat="1" ht="15" customHeight="1">
      <c r="B191" s="322"/>
      <c r="C191" s="358" t="s">
        <v>1080</v>
      </c>
      <c r="D191" s="297"/>
      <c r="E191" s="297"/>
      <c r="F191" s="320" t="s">
        <v>988</v>
      </c>
      <c r="G191" s="297"/>
      <c r="H191" s="297" t="s">
        <v>1081</v>
      </c>
      <c r="I191" s="297" t="s">
        <v>1023</v>
      </c>
      <c r="J191" s="297"/>
      <c r="K191" s="345"/>
    </row>
    <row r="192" s="1" customFormat="1" ht="15" customHeight="1">
      <c r="B192" s="322"/>
      <c r="C192" s="358" t="s">
        <v>1082</v>
      </c>
      <c r="D192" s="297"/>
      <c r="E192" s="297"/>
      <c r="F192" s="320" t="s">
        <v>988</v>
      </c>
      <c r="G192" s="297"/>
      <c r="H192" s="297" t="s">
        <v>1083</v>
      </c>
      <c r="I192" s="297" t="s">
        <v>1023</v>
      </c>
      <c r="J192" s="297"/>
      <c r="K192" s="345"/>
    </row>
    <row r="193" s="1" customFormat="1" ht="15" customHeight="1">
      <c r="B193" s="322"/>
      <c r="C193" s="358" t="s">
        <v>1084</v>
      </c>
      <c r="D193" s="297"/>
      <c r="E193" s="297"/>
      <c r="F193" s="320" t="s">
        <v>994</v>
      </c>
      <c r="G193" s="297"/>
      <c r="H193" s="297" t="s">
        <v>1085</v>
      </c>
      <c r="I193" s="297" t="s">
        <v>1023</v>
      </c>
      <c r="J193" s="297"/>
      <c r="K193" s="345"/>
    </row>
    <row r="194" s="1" customFormat="1" ht="15" customHeight="1">
      <c r="B194" s="351"/>
      <c r="C194" s="360"/>
      <c r="D194" s="331"/>
      <c r="E194" s="331"/>
      <c r="F194" s="331"/>
      <c r="G194" s="331"/>
      <c r="H194" s="331"/>
      <c r="I194" s="331"/>
      <c r="J194" s="331"/>
      <c r="K194" s="352"/>
    </row>
    <row r="195" s="1" customFormat="1" ht="18.75" customHeight="1">
      <c r="B195" s="333"/>
      <c r="C195" s="343"/>
      <c r="D195" s="343"/>
      <c r="E195" s="343"/>
      <c r="F195" s="353"/>
      <c r="G195" s="343"/>
      <c r="H195" s="343"/>
      <c r="I195" s="343"/>
      <c r="J195" s="343"/>
      <c r="K195" s="333"/>
    </row>
    <row r="196" s="1" customFormat="1" ht="18.75" customHeight="1">
      <c r="B196" s="333"/>
      <c r="C196" s="343"/>
      <c r="D196" s="343"/>
      <c r="E196" s="343"/>
      <c r="F196" s="353"/>
      <c r="G196" s="343"/>
      <c r="H196" s="343"/>
      <c r="I196" s="343"/>
      <c r="J196" s="343"/>
      <c r="K196" s="333"/>
    </row>
    <row r="197" s="1" customFormat="1" ht="18.75" customHeight="1">
      <c r="B197" s="305"/>
      <c r="C197" s="305"/>
      <c r="D197" s="305"/>
      <c r="E197" s="305"/>
      <c r="F197" s="305"/>
      <c r="G197" s="305"/>
      <c r="H197" s="305"/>
      <c r="I197" s="305"/>
      <c r="J197" s="305"/>
      <c r="K197" s="305"/>
    </row>
    <row r="198" s="1" customFormat="1" ht="13.5">
      <c r="B198" s="284"/>
      <c r="C198" s="285"/>
      <c r="D198" s="285"/>
      <c r="E198" s="285"/>
      <c r="F198" s="285"/>
      <c r="G198" s="285"/>
      <c r="H198" s="285"/>
      <c r="I198" s="285"/>
      <c r="J198" s="285"/>
      <c r="K198" s="286"/>
    </row>
    <row r="199" s="1" customFormat="1" ht="21">
      <c r="B199" s="287"/>
      <c r="C199" s="288" t="s">
        <v>1086</v>
      </c>
      <c r="D199" s="288"/>
      <c r="E199" s="288"/>
      <c r="F199" s="288"/>
      <c r="G199" s="288"/>
      <c r="H199" s="288"/>
      <c r="I199" s="288"/>
      <c r="J199" s="288"/>
      <c r="K199" s="289"/>
    </row>
    <row r="200" s="1" customFormat="1" ht="25.5" customHeight="1">
      <c r="B200" s="287"/>
      <c r="C200" s="361" t="s">
        <v>1087</v>
      </c>
      <c r="D200" s="361"/>
      <c r="E200" s="361"/>
      <c r="F200" s="361" t="s">
        <v>1088</v>
      </c>
      <c r="G200" s="362"/>
      <c r="H200" s="361" t="s">
        <v>1089</v>
      </c>
      <c r="I200" s="361"/>
      <c r="J200" s="361"/>
      <c r="K200" s="289"/>
    </row>
    <row r="201" s="1" customFormat="1" ht="5.25" customHeight="1">
      <c r="B201" s="322"/>
      <c r="C201" s="317"/>
      <c r="D201" s="317"/>
      <c r="E201" s="317"/>
      <c r="F201" s="317"/>
      <c r="G201" s="343"/>
      <c r="H201" s="317"/>
      <c r="I201" s="317"/>
      <c r="J201" s="317"/>
      <c r="K201" s="345"/>
    </row>
    <row r="202" s="1" customFormat="1" ht="15" customHeight="1">
      <c r="B202" s="322"/>
      <c r="C202" s="297" t="s">
        <v>1079</v>
      </c>
      <c r="D202" s="297"/>
      <c r="E202" s="297"/>
      <c r="F202" s="320" t="s">
        <v>46</v>
      </c>
      <c r="G202" s="297"/>
      <c r="H202" s="297" t="s">
        <v>1090</v>
      </c>
      <c r="I202" s="297"/>
      <c r="J202" s="297"/>
      <c r="K202" s="345"/>
    </row>
    <row r="203" s="1" customFormat="1" ht="15" customHeight="1">
      <c r="B203" s="322"/>
      <c r="C203" s="297"/>
      <c r="D203" s="297"/>
      <c r="E203" s="297"/>
      <c r="F203" s="320" t="s">
        <v>47</v>
      </c>
      <c r="G203" s="297"/>
      <c r="H203" s="297" t="s">
        <v>1091</v>
      </c>
      <c r="I203" s="297"/>
      <c r="J203" s="297"/>
      <c r="K203" s="345"/>
    </row>
    <row r="204" s="1" customFormat="1" ht="15" customHeight="1">
      <c r="B204" s="322"/>
      <c r="C204" s="297"/>
      <c r="D204" s="297"/>
      <c r="E204" s="297"/>
      <c r="F204" s="320" t="s">
        <v>50</v>
      </c>
      <c r="G204" s="297"/>
      <c r="H204" s="297" t="s">
        <v>1092</v>
      </c>
      <c r="I204" s="297"/>
      <c r="J204" s="297"/>
      <c r="K204" s="345"/>
    </row>
    <row r="205" s="1" customFormat="1" ht="15" customHeight="1">
      <c r="B205" s="322"/>
      <c r="C205" s="297"/>
      <c r="D205" s="297"/>
      <c r="E205" s="297"/>
      <c r="F205" s="320" t="s">
        <v>48</v>
      </c>
      <c r="G205" s="297"/>
      <c r="H205" s="297" t="s">
        <v>1093</v>
      </c>
      <c r="I205" s="297"/>
      <c r="J205" s="297"/>
      <c r="K205" s="345"/>
    </row>
    <row r="206" s="1" customFormat="1" ht="15" customHeight="1">
      <c r="B206" s="322"/>
      <c r="C206" s="297"/>
      <c r="D206" s="297"/>
      <c r="E206" s="297"/>
      <c r="F206" s="320" t="s">
        <v>49</v>
      </c>
      <c r="G206" s="297"/>
      <c r="H206" s="297" t="s">
        <v>1094</v>
      </c>
      <c r="I206" s="297"/>
      <c r="J206" s="297"/>
      <c r="K206" s="345"/>
    </row>
    <row r="207" s="1" customFormat="1" ht="15" customHeight="1">
      <c r="B207" s="322"/>
      <c r="C207" s="297"/>
      <c r="D207" s="297"/>
      <c r="E207" s="297"/>
      <c r="F207" s="320"/>
      <c r="G207" s="297"/>
      <c r="H207" s="297"/>
      <c r="I207" s="297"/>
      <c r="J207" s="297"/>
      <c r="K207" s="345"/>
    </row>
    <row r="208" s="1" customFormat="1" ht="15" customHeight="1">
      <c r="B208" s="322"/>
      <c r="C208" s="297" t="s">
        <v>1035</v>
      </c>
      <c r="D208" s="297"/>
      <c r="E208" s="297"/>
      <c r="F208" s="320" t="s">
        <v>81</v>
      </c>
      <c r="G208" s="297"/>
      <c r="H208" s="297" t="s">
        <v>1095</v>
      </c>
      <c r="I208" s="297"/>
      <c r="J208" s="297"/>
      <c r="K208" s="345"/>
    </row>
    <row r="209" s="1" customFormat="1" ht="15" customHeight="1">
      <c r="B209" s="322"/>
      <c r="C209" s="297"/>
      <c r="D209" s="297"/>
      <c r="E209" s="297"/>
      <c r="F209" s="320" t="s">
        <v>935</v>
      </c>
      <c r="G209" s="297"/>
      <c r="H209" s="297" t="s">
        <v>936</v>
      </c>
      <c r="I209" s="297"/>
      <c r="J209" s="297"/>
      <c r="K209" s="345"/>
    </row>
    <row r="210" s="1" customFormat="1" ht="15" customHeight="1">
      <c r="B210" s="322"/>
      <c r="C210" s="297"/>
      <c r="D210" s="297"/>
      <c r="E210" s="297"/>
      <c r="F210" s="320" t="s">
        <v>933</v>
      </c>
      <c r="G210" s="297"/>
      <c r="H210" s="297" t="s">
        <v>1096</v>
      </c>
      <c r="I210" s="297"/>
      <c r="J210" s="297"/>
      <c r="K210" s="345"/>
    </row>
    <row r="211" s="1" customFormat="1" ht="15" customHeight="1">
      <c r="B211" s="363"/>
      <c r="C211" s="297"/>
      <c r="D211" s="297"/>
      <c r="E211" s="297"/>
      <c r="F211" s="320" t="s">
        <v>88</v>
      </c>
      <c r="G211" s="358"/>
      <c r="H211" s="349" t="s">
        <v>89</v>
      </c>
      <c r="I211" s="349"/>
      <c r="J211" s="349"/>
      <c r="K211" s="364"/>
    </row>
    <row r="212" s="1" customFormat="1" ht="15" customHeight="1">
      <c r="B212" s="363"/>
      <c r="C212" s="297"/>
      <c r="D212" s="297"/>
      <c r="E212" s="297"/>
      <c r="F212" s="320" t="s">
        <v>277</v>
      </c>
      <c r="G212" s="358"/>
      <c r="H212" s="349" t="s">
        <v>1097</v>
      </c>
      <c r="I212" s="349"/>
      <c r="J212" s="349"/>
      <c r="K212" s="364"/>
    </row>
    <row r="213" s="1" customFormat="1" ht="15" customHeight="1">
      <c r="B213" s="363"/>
      <c r="C213" s="297"/>
      <c r="D213" s="297"/>
      <c r="E213" s="297"/>
      <c r="F213" s="320"/>
      <c r="G213" s="358"/>
      <c r="H213" s="349"/>
      <c r="I213" s="349"/>
      <c r="J213" s="349"/>
      <c r="K213" s="364"/>
    </row>
    <row r="214" s="1" customFormat="1" ht="15" customHeight="1">
      <c r="B214" s="363"/>
      <c r="C214" s="297" t="s">
        <v>1059</v>
      </c>
      <c r="D214" s="297"/>
      <c r="E214" s="297"/>
      <c r="F214" s="320">
        <v>1</v>
      </c>
      <c r="G214" s="358"/>
      <c r="H214" s="349" t="s">
        <v>1098</v>
      </c>
      <c r="I214" s="349"/>
      <c r="J214" s="349"/>
      <c r="K214" s="364"/>
    </row>
    <row r="215" s="1" customFormat="1" ht="15" customHeight="1">
      <c r="B215" s="363"/>
      <c r="C215" s="297"/>
      <c r="D215" s="297"/>
      <c r="E215" s="297"/>
      <c r="F215" s="320">
        <v>2</v>
      </c>
      <c r="G215" s="358"/>
      <c r="H215" s="349" t="s">
        <v>1099</v>
      </c>
      <c r="I215" s="349"/>
      <c r="J215" s="349"/>
      <c r="K215" s="364"/>
    </row>
    <row r="216" s="1" customFormat="1" ht="15" customHeight="1">
      <c r="B216" s="363"/>
      <c r="C216" s="297"/>
      <c r="D216" s="297"/>
      <c r="E216" s="297"/>
      <c r="F216" s="320">
        <v>3</v>
      </c>
      <c r="G216" s="358"/>
      <c r="H216" s="349" t="s">
        <v>1100</v>
      </c>
      <c r="I216" s="349"/>
      <c r="J216" s="349"/>
      <c r="K216" s="364"/>
    </row>
    <row r="217" s="1" customFormat="1" ht="15" customHeight="1">
      <c r="B217" s="363"/>
      <c r="C217" s="297"/>
      <c r="D217" s="297"/>
      <c r="E217" s="297"/>
      <c r="F217" s="320">
        <v>4</v>
      </c>
      <c r="G217" s="358"/>
      <c r="H217" s="349" t="s">
        <v>1101</v>
      </c>
      <c r="I217" s="349"/>
      <c r="J217" s="349"/>
      <c r="K217" s="364"/>
    </row>
    <row r="218" s="1" customFormat="1" ht="12.75" customHeight="1">
      <c r="B218" s="365"/>
      <c r="C218" s="366"/>
      <c r="D218" s="366"/>
      <c r="E218" s="366"/>
      <c r="F218" s="366"/>
      <c r="G218" s="366"/>
      <c r="H218" s="366"/>
      <c r="I218" s="366"/>
      <c r="J218" s="366"/>
      <c r="K218" s="36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Kugler Miroslav, Ing.</dc:creator>
  <cp:lastModifiedBy>Kugler Miroslav, Ing.</cp:lastModifiedBy>
  <dcterms:created xsi:type="dcterms:W3CDTF">2023-05-29T07:58:23Z</dcterms:created>
  <dcterms:modified xsi:type="dcterms:W3CDTF">2023-05-29T07:58:30Z</dcterms:modified>
</cp:coreProperties>
</file>