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 žst.Zábřeh n M., ..." sheetId="2" r:id="rId2"/>
    <sheet name="SO02 -  žst.Lipník n.B., ..." sheetId="3" r:id="rId3"/>
    <sheet name="SO03 - žst.Haranice n.M. ..." sheetId="4" r:id="rId4"/>
    <sheet name="SO 04 -  žst.Olomouc před..." sheetId="5" r:id="rId5"/>
  </sheets>
  <definedNames>
    <definedName name="_xlnm.Print_Area" localSheetId="0">'Rekapitulace stavby'!$D$4:$AO$76,'Rekapitulace stavby'!$C$82:$AQ$99</definedName>
    <definedName name="_xlnm._FilterDatabase" localSheetId="1" hidden="1">'SO01 -  žst.Zábřeh n M., ...'!$C$118:$L$269</definedName>
    <definedName name="_xlnm.Print_Area" localSheetId="1">'SO01 -  žst.Zábřeh n M., ...'!$C$4:$K$76,'SO01 -  žst.Zábřeh n M., ...'!$C$82:$K$100,'SO01 -  žst.Zábřeh n M., ...'!$C$106:$L$269</definedName>
    <definedName name="_xlnm._FilterDatabase" localSheetId="2" hidden="1">'SO02 -  žst.Lipník n.B., ...'!$C$118:$L$261</definedName>
    <definedName name="_xlnm.Print_Area" localSheetId="2">'SO02 -  žst.Lipník n.B., ...'!$C$4:$K$76,'SO02 -  žst.Lipník n.B., ...'!$C$82:$K$100,'SO02 -  žst.Lipník n.B., ...'!$C$106:$L$261</definedName>
    <definedName name="_xlnm._FilterDatabase" localSheetId="3" hidden="1">'SO03 - žst.Haranice n.M. ...'!$C$118:$L$234</definedName>
    <definedName name="_xlnm.Print_Area" localSheetId="3">'SO03 - žst.Haranice n.M. ...'!$C$4:$K$76,'SO03 - žst.Haranice n.M. ...'!$C$82:$K$100,'SO03 - žst.Haranice n.M. ...'!$C$106:$L$234</definedName>
    <definedName name="_xlnm._FilterDatabase" localSheetId="4" hidden="1">'SO 04 -  žst.Olomouc před...'!$C$116:$L$165</definedName>
    <definedName name="_xlnm.Print_Area" localSheetId="4">'SO 04 -  žst.Olomouc před...'!$C$4:$K$76,'SO 04 -  žst.Olomouc před...'!$C$82:$K$98,'SO 04 -  žst.Olomouc před...'!$C$104:$L$165</definedName>
    <definedName name="_xlnm.Print_Titles" localSheetId="0">'Rekapitulace stavby'!$92:$92</definedName>
    <definedName name="_xlnm.Print_Titles" localSheetId="3">'SO03 - žst.Haranice n.M. ...'!$118:$118</definedName>
    <definedName name="_xlnm.Print_Titles" localSheetId="4">'SO 04 -  žst.Olomouc před...'!$116:$116</definedName>
  </definedNames>
  <calcPr fullCalcOnLoad="1"/>
</workbook>
</file>

<file path=xl/sharedStrings.xml><?xml version="1.0" encoding="utf-8"?>
<sst xmlns="http://schemas.openxmlformats.org/spreadsheetml/2006/main" count="6398" uniqueCount="1108">
  <si>
    <t>Export Komplet</t>
  </si>
  <si>
    <t/>
  </si>
  <si>
    <t>2.0</t>
  </si>
  <si>
    <t>ZAMOK</t>
  </si>
  <si>
    <t>False</t>
  </si>
  <si>
    <t>True</t>
  </si>
  <si>
    <t>{124634c7-9682-492c-aa1d-6fb170f03825}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</si>
  <si>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</si>
  <si>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</si>
  <si>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</si>
  <si>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</si>
  <si>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</si>
  <si>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</si>
  <si>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</si>
  <si>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</si>
  <si>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</si>
  <si>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</si>
  <si>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</si>
  <si>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TV v žst. Zábřeh, Moravičany, Drahotuše, Lipník, Hranice</t>
  </si>
  <si>
    <t>KSO:</t>
  </si>
  <si>
    <t>828</t>
  </si>
  <si>
    <t>CC-CZ:</t>
  </si>
  <si>
    <t>Místo:</t>
  </si>
  <si>
    <t>SEE Olomouc</t>
  </si>
  <si>
    <t>Datum:</t>
  </si>
  <si>
    <t>26. 4. 2023</t>
  </si>
  <si>
    <t>Zadavatel:</t>
  </si>
  <si>
    <t>IČ:</t>
  </si>
  <si>
    <t>SŽ, s.o. - OŘ Ostrava SEE Olomouc</t>
  </si>
  <si>
    <t>DIČ:</t>
  </si>
  <si>
    <t>Uchazeč:</t>
  </si>
  <si>
    <t>Vyplň údaj</t>
  </si>
  <si>
    <t>Projektant:</t>
  </si>
  <si>
    <t>Martin Konečný</t>
  </si>
  <si>
    <t>Zpracovatel:</t>
  </si>
  <si>
    <t>Bc. Kotrle Pavel</t>
  </si>
  <si>
    <t>Poznámka:</t>
  </si>
  <si>
    <t xml:space="preserve">Soupis prací je sestaven s využitím cenové soustavy Sborník pro údržbu a opravy železniční infrastruktury - viz https://www.sfdi.cz/pravidla-metodiky-a-ceniky/cenove-databaze/  
Sborník pro údržbu a opravy železniční infrastruktury (dále jen Sborník) je zpracován v souladu s obecně platnými právními předpisy a technickými předpisy, 
s interními předpisy a technickými kvalitativními podmínkami (TKP) správce železniční infrastruktury podle oborové příslušnosti v platném znění a v souladu s vyhláškou.
Pravidla a metodické pokyny pro použití Sborníku jsou závazná pro všechny organizační jednotky Správy železnic, s. o., 
projektanty, dodavatelské firmy a jiné organizace a společnosti, které připravují, spravují, schvalují či realizují údržbu nebo opravy staveb celostátních a regionálních drah s veřejnou dopravou.
Správce sborníku je společnost ÚRS CZ, a.s. Kontaktní adresa ÚRS CZ, a.s.: sbornik.uozi@urs.cz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</si>
  <si>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</si>
  <si>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</si>
  <si>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</si>
  <si>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</si>
  <si>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</si>
  <si>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</si>
  <si>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</si>
  <si>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</si>
  <si>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</si>
  <si>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</si>
  <si>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</si>
  <si>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</si>
  <si>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</si>
  <si>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</si>
  <si>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</si>
  <si>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</si>
  <si>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</si>
  <si>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</si>
  <si>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</si>
  <si>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</si>
  <si>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</si>
  <si>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</si>
  <si>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</si>
  <si>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</si>
  <si>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</si>
  <si>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</si>
  <si>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</si>
  <si>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</si>
  <si>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</si>
  <si>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</si>
  <si>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</si>
  <si>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</si>
  <si>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</si>
  <si>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</si>
  <si>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</si>
  <si>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</si>
  <si>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</si>
  <si>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</si>
  <si>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</si>
  <si>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</si>
  <si>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</si>
  <si>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</si>
  <si>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</si>
  <si>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</si>
  <si>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</si>
  <si>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</si>
  <si>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</si>
  <si>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</si>
  <si>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 žst.Zábřeh n M., žst.Moravičany</t>
  </si>
  <si>
    <t>STA</t>
  </si>
  <si>
    <t>1</t>
  </si>
  <si>
    <t>{5391222d-9637-4ceb-bce7-6a4e61aab5d5}</t>
  </si>
  <si>
    <t>2</t>
  </si>
  <si>
    <t>SO02</t>
  </si>
  <si>
    <t xml:space="preserve"> žst.Lipník n.B., žst.Drahotuše</t>
  </si>
  <si>
    <t>{c324b02e-ae30-4a35-bb43-09f559bbd8f8}</t>
  </si>
  <si>
    <t>SO03</t>
  </si>
  <si>
    <t>žst.Haranice n.M. město, žst.Hustopeče</t>
  </si>
  <si>
    <t>{503fd7d8-2f4e-4c10-949c-82cb9f6e2690}</t>
  </si>
  <si>
    <t>SO 04</t>
  </si>
  <si>
    <t xml:space="preserve"> žst.Olomouc přednádraží</t>
  </si>
  <si>
    <t>{e364c500-f126-4536-8d2d-047385701f09}</t>
  </si>
  <si>
    <t>KRYCÍ LIST SOUPISU PRACÍ</t>
  </si>
  <si>
    <t>Objekt:</t>
  </si>
  <si>
    <t>SO01 -  žst.Zábřeh n M., žst.Moravičany</t>
  </si>
  <si>
    <t xml:space="preserve"> 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</si>
  <si>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</si>
  <si>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</si>
  <si>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</si>
  <si>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</si>
  <si>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</si>
  <si>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</si>
  <si>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</si>
  <si>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</si>
  <si>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</si>
  <si>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</si>
  <si>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</si>
  <si>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OST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</si>
  <si>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</si>
  <si>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</si>
  <si>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</si>
  <si>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</si>
  <si>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</si>
  <si>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</si>
  <si>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</si>
  <si>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</si>
  <si>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</si>
  <si>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</si>
  <si>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</si>
  <si>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</si>
  <si>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</si>
  <si>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</si>
  <si>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</si>
  <si>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</si>
  <si>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</si>
  <si>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</si>
  <si>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</si>
  <si>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</si>
  <si>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</si>
  <si>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</si>
  <si>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97</t>
  </si>
  <si>
    <t>K</t>
  </si>
  <si>
    <t>5915030010</t>
  </si>
  <si>
    <t>Bourání drobných staveb železničního spodku zarážedel</t>
  </si>
  <si>
    <t>m3</t>
  </si>
  <si>
    <t>Sborník UOŽI 01 2023</t>
  </si>
  <si>
    <t>4</t>
  </si>
  <si>
    <t>-1322182152</t>
  </si>
  <si>
    <t>PP</t>
  </si>
  <si>
    <t>Bourání drobných staveb železničního spodku zarážedel. Poznámka: 1. V cenách jsou započteny náklady na vybourání zdiva, uložení na terén, naložení na dopravní prostředek a uložení na skládce. 2. V cenách nejsou obsaženy náklady na dopravu a skládkovné.</t>
  </si>
  <si>
    <t>OST</t>
  </si>
  <si>
    <t>Ostatní</t>
  </si>
  <si>
    <t>M</t>
  </si>
  <si>
    <t>7497100010</t>
  </si>
  <si>
    <t>Základy trakčního vedení  Materiál pro úpravu kabelů u základu TV</t>
  </si>
  <si>
    <t>kus</t>
  </si>
  <si>
    <t>512</t>
  </si>
  <si>
    <t>-1851565949</t>
  </si>
  <si>
    <t>7497131010</t>
  </si>
  <si>
    <t>Úprava kabelů u základu trakčního vedení</t>
  </si>
  <si>
    <t>270215552</t>
  </si>
  <si>
    <t>Úprava kabelů u základu trakčního vedení - obsahuje i ruční výkop v průměrné hloubce 80 cm a šíři 50 cm v zemině 4, zřízení a odstranění pažení, případně čerpání vody, demolici zpevněných ploch před úpravou, ověření kabelové trasy</t>
  </si>
  <si>
    <t>3</t>
  </si>
  <si>
    <t>7497100020</t>
  </si>
  <si>
    <t>Základy trakčního vedení  Hloubený základ TV - materiál</t>
  </si>
  <si>
    <t>-406592090</t>
  </si>
  <si>
    <t>7497150510</t>
  </si>
  <si>
    <t>Zhotovení základu trakčního vedení včetně geodet. bodu, vytyčení a sondy, výkop zemina tř. 2 až 4 hloubeného</t>
  </si>
  <si>
    <t>-1231448305</t>
  </si>
  <si>
    <t>Zhotovení základu trakčního vedení včetně geodet. bodu, vytyčení a sondy, výkop zemina tř. 2 až 4 hloubeného - obsahuje výkop v zemině třídy 2-4, zřízení a odstranění pažení a bednění, betonáž, montáž svorníkového koše, montáž základní technologické výztuže, montáž kovaných svorníků nebo provedení dutiny pro upevnění stožáru trakčního vedení</t>
  </si>
  <si>
    <t>7497100060</t>
  </si>
  <si>
    <t>Základy trakčního vedení  Výztuž pro základ TV - jednodílná</t>
  </si>
  <si>
    <t>-1708647967</t>
  </si>
  <si>
    <t>6</t>
  </si>
  <si>
    <t>7497100070</t>
  </si>
  <si>
    <t>Základy trakčního vedení  Svorník kotevní kovaný pro základ TV vč. povrch. úpravy dle TKP</t>
  </si>
  <si>
    <t>1755396970</t>
  </si>
  <si>
    <t>8</t>
  </si>
  <si>
    <t>7497153010</t>
  </si>
  <si>
    <t>Obetonování stávajícího základu trakčního vedení včetně výkopu, vrtání, svařování, záhozu</t>
  </si>
  <si>
    <t>367362477</t>
  </si>
  <si>
    <t>Obetonování stávajícího základu trakčního vedení včetně výkopu, vrtání, svařování, záhozu - obsahuje i cenu za bourání betonové hlavičky základu, odtěžení terénu pro bednění, upevnění KARI sítě na stávající základ, osazení bednění, betonáž a geodetické značky</t>
  </si>
  <si>
    <t>7</t>
  </si>
  <si>
    <t>7497100120</t>
  </si>
  <si>
    <t>Základy trakčního vedení  Materiál pro obetonování stávajícího základu TV-beton,výztuže,sítě KARI</t>
  </si>
  <si>
    <t>-2129359546</t>
  </si>
  <si>
    <t>10</t>
  </si>
  <si>
    <t>7497251050</t>
  </si>
  <si>
    <t>Montáž stožárů trakčního vedení výšky do do 16 m, typ BP</t>
  </si>
  <si>
    <t>584136491</t>
  </si>
  <si>
    <t>Montáž stožárů trakčního vedení výšky do do 16 m, typ BP - včetně konečné regulace po zatížení</t>
  </si>
  <si>
    <t>11</t>
  </si>
  <si>
    <t>7497300020</t>
  </si>
  <si>
    <t>Vodiče trakčního vedení  Závěs na konzole</t>
  </si>
  <si>
    <t>53232962</t>
  </si>
  <si>
    <t>67</t>
  </si>
  <si>
    <t>7497300550</t>
  </si>
  <si>
    <t>Vodiče trakčního vedení  lano 70 mm2 Bz (např. lano nosné, směrové, příčné, pevných bodů, odtahů)</t>
  </si>
  <si>
    <t>m</t>
  </si>
  <si>
    <t>-1119565667</t>
  </si>
  <si>
    <t>71</t>
  </si>
  <si>
    <t>7497271035</t>
  </si>
  <si>
    <t>Demontáže zařízení trakčního vedení stožáru BP, AP</t>
  </si>
  <si>
    <t>1486697812</t>
  </si>
  <si>
    <t>Demontáže zařízení trakčního vedení stožáru BP, AP - demontáž stávajícího zařízení se všemi pomocnými doplňujícími úpravami</t>
  </si>
  <si>
    <t>72</t>
  </si>
  <si>
    <t>7497271045</t>
  </si>
  <si>
    <t>Demontáže zařízení trakčního vedení stožáru konzoly TV</t>
  </si>
  <si>
    <t>1478310105</t>
  </si>
  <si>
    <t>Demontáže zařízení trakčního vedení stožáru konzoly TV - demontáž stávajícího zařízení se všemi pomocnými doplňujícími úpravami, včetně upevnění</t>
  </si>
  <si>
    <t>12</t>
  </si>
  <si>
    <t>7497350020</t>
  </si>
  <si>
    <t>Montáž závěsu na konzole bez přídavného lana</t>
  </si>
  <si>
    <t>-912954713</t>
  </si>
  <si>
    <t>13</t>
  </si>
  <si>
    <t>7497300030</t>
  </si>
  <si>
    <t>Vodiče trakčního vedení  Závěs na konzole s přídavným lanem</t>
  </si>
  <si>
    <t>2130588371</t>
  </si>
  <si>
    <t>14</t>
  </si>
  <si>
    <t>7497350025</t>
  </si>
  <si>
    <t>Montáž závěsu na konzole s přídavným lanem</t>
  </si>
  <si>
    <t>-1271894713</t>
  </si>
  <si>
    <t>7497300050</t>
  </si>
  <si>
    <t>Vodiče trakčního vedení  Příplatek 2x plastový izolátor do ramena TV nebo SIK-u</t>
  </si>
  <si>
    <t>-684520686</t>
  </si>
  <si>
    <t>16</t>
  </si>
  <si>
    <t>7497350070</t>
  </si>
  <si>
    <t>Uvolnění a zpětná montáž troleje nebo nosného lana z ramene trakčního vedení, SIK, závěsu</t>
  </si>
  <si>
    <t>-859295826</t>
  </si>
  <si>
    <t>19</t>
  </si>
  <si>
    <t>7497300270</t>
  </si>
  <si>
    <t>Vodiče trakčního vedení  Proudová propojení</t>
  </si>
  <si>
    <t>-553877116</t>
  </si>
  <si>
    <t>17</t>
  </si>
  <si>
    <t>7497300250</t>
  </si>
  <si>
    <t>Vodiče trakčního vedení  Svorka věšáková bronzová pro lano Bz10 mm2, např. T33/I</t>
  </si>
  <si>
    <t>-711164916</t>
  </si>
  <si>
    <t>18</t>
  </si>
  <si>
    <t>7497350200</t>
  </si>
  <si>
    <t>Montáž věšáku troleje</t>
  </si>
  <si>
    <t>30168764</t>
  </si>
  <si>
    <t>94</t>
  </si>
  <si>
    <t>7497700080</t>
  </si>
  <si>
    <t>Konstrukční prvky trakčního vedení  Spojka vrubová pro lano Bz 10mm2, např. K48/I</t>
  </si>
  <si>
    <t>1899960228</t>
  </si>
  <si>
    <t>7497300515</t>
  </si>
  <si>
    <t>Vodiče trakčního vedení  lano Bz 10 mm2</t>
  </si>
  <si>
    <t>1995771418</t>
  </si>
  <si>
    <t>20</t>
  </si>
  <si>
    <t>7497350210</t>
  </si>
  <si>
    <t>Demontáž a opětovná montáž proudového propojení</t>
  </si>
  <si>
    <t>1917376865</t>
  </si>
  <si>
    <t>7497300280</t>
  </si>
  <si>
    <t>Vodiče trakčního vedení  Spojka  2  lan    nebo    TR + lana</t>
  </si>
  <si>
    <t>-2028005747</t>
  </si>
  <si>
    <t>22</t>
  </si>
  <si>
    <t>7497350230</t>
  </si>
  <si>
    <t>Montáž spojky - svorky dvou lan nebo troleje a lana</t>
  </si>
  <si>
    <t>819378745</t>
  </si>
  <si>
    <t>23</t>
  </si>
  <si>
    <t>7497300290</t>
  </si>
  <si>
    <t>Vodiče trakčního vedení  Izolovaná spojka troleje</t>
  </si>
  <si>
    <t>-628464021</t>
  </si>
  <si>
    <t>24</t>
  </si>
  <si>
    <t>7497350235</t>
  </si>
  <si>
    <t>Montáž spojky - svorky izolované trolejové</t>
  </si>
  <si>
    <t>-687727574</t>
  </si>
  <si>
    <t>25</t>
  </si>
  <si>
    <t>7497300900</t>
  </si>
  <si>
    <t>Vodiče trakčního vedení  Připev. oboustranné lišty pro kotvení ZV, NV, OV</t>
  </si>
  <si>
    <t>-1933326159</t>
  </si>
  <si>
    <t>68</t>
  </si>
  <si>
    <t>7497350700</t>
  </si>
  <si>
    <t>Tažení nosného lana do 120 mm2 Bz, Cu</t>
  </si>
  <si>
    <t>1320611116</t>
  </si>
  <si>
    <t>57</t>
  </si>
  <si>
    <t>7497350720</t>
  </si>
  <si>
    <t>Výšková regulace troleje</t>
  </si>
  <si>
    <t>-1187014887</t>
  </si>
  <si>
    <t>58</t>
  </si>
  <si>
    <t>7497350760</t>
  </si>
  <si>
    <t>Zkouška trakčního vedení vlastností mechanických</t>
  </si>
  <si>
    <t>km</t>
  </si>
  <si>
    <t>-1233367114</t>
  </si>
  <si>
    <t>Zkouška trakčního vedení vlastností mechanických - prvotní zkouška dodaného zařízení podle TKP</t>
  </si>
  <si>
    <t>59</t>
  </si>
  <si>
    <t>7497350765</t>
  </si>
  <si>
    <t>Zkouška trakčního vedení vlastností elektrických</t>
  </si>
  <si>
    <t>-2101304007</t>
  </si>
  <si>
    <t>Zkouška trakčního vedení vlastností elektrických - prvotní zkouška dodaného zařízení podle TKP</t>
  </si>
  <si>
    <t>60</t>
  </si>
  <si>
    <t>7497500020</t>
  </si>
  <si>
    <t>Závěsný optický kabel (ZOK) na trakční vedení  Materiál sestavení pro připevnění konzoly-podepřené nebo vyvěšené ZOK na stož. T,P,BP,DS</t>
  </si>
  <si>
    <t>2050787195</t>
  </si>
  <si>
    <t>26</t>
  </si>
  <si>
    <t>7497350785</t>
  </si>
  <si>
    <t>Připevnění lišty pro kotvení zesilovací, napájecí a obcházecí vedení (ZV, NV, OV) oboustranné</t>
  </si>
  <si>
    <t>-27892130</t>
  </si>
  <si>
    <t>27</t>
  </si>
  <si>
    <t>7497300910</t>
  </si>
  <si>
    <t>Vodiče trakčního vedení  Kotvení 1 lana ZV, NV, OV</t>
  </si>
  <si>
    <t>739473266</t>
  </si>
  <si>
    <t>28</t>
  </si>
  <si>
    <t>7497350800</t>
  </si>
  <si>
    <t>Montáž kotvení lana zesilovacího, napájecího a obcházecího vedení jednoho</t>
  </si>
  <si>
    <t>568727374</t>
  </si>
  <si>
    <t>29</t>
  </si>
  <si>
    <t>7497301100</t>
  </si>
  <si>
    <t>Vodiče trakčního vedení  Vložená izolace v 1 laně ZV, NV, OV</t>
  </si>
  <si>
    <t>-383703269</t>
  </si>
  <si>
    <t>32</t>
  </si>
  <si>
    <t>7497350920</t>
  </si>
  <si>
    <t>Montáž lisované spojky zesilovacího, napájecího a obcházecího vedení dvou lan</t>
  </si>
  <si>
    <t>856108513</t>
  </si>
  <si>
    <t>33</t>
  </si>
  <si>
    <t>7497301130</t>
  </si>
  <si>
    <t>Vodiče trakčního vedení  Materiál sestavení pro připevnění pohonu odpojovače na stožár typu BP</t>
  </si>
  <si>
    <t>1215078971</t>
  </si>
  <si>
    <t>34</t>
  </si>
  <si>
    <t>7497301140</t>
  </si>
  <si>
    <t>Vodiče trakčního vedení  Materiál sestavení pro připevnění odpojovače na stožár typu BP</t>
  </si>
  <si>
    <t>626174252</t>
  </si>
  <si>
    <t>36</t>
  </si>
  <si>
    <t>7497301170</t>
  </si>
  <si>
    <t>Vodiče trakčního vedení  Táhlo motorového odpojovače</t>
  </si>
  <si>
    <t>-966984593</t>
  </si>
  <si>
    <t>30</t>
  </si>
  <si>
    <t>7497350940</t>
  </si>
  <si>
    <t>Montáž vložené izolace zesilovacího, napájecího a obcházecího vedení v 1 laně</t>
  </si>
  <si>
    <t>227479710</t>
  </si>
  <si>
    <t>31</t>
  </si>
  <si>
    <t>7497301080</t>
  </si>
  <si>
    <t>Vodiče trakčního vedení  Lisovaná spojka dvou lan ZV, NV, OV</t>
  </si>
  <si>
    <t>-894269076</t>
  </si>
  <si>
    <t>38</t>
  </si>
  <si>
    <t>7497350970</t>
  </si>
  <si>
    <t>Montáž odpojovače motorového</t>
  </si>
  <si>
    <t>-365169505</t>
  </si>
  <si>
    <t>39</t>
  </si>
  <si>
    <t>7497301240</t>
  </si>
  <si>
    <t>Vodiče trakčního vedení  Kotvení dvou dvojitých svodů z odpoj. s připoj. na TV - BP</t>
  </si>
  <si>
    <t>386592965</t>
  </si>
  <si>
    <t>40</t>
  </si>
  <si>
    <t>7497351025</t>
  </si>
  <si>
    <t>Montáž kotvení svodu z odpojovače s připojením na trakční vedení dvou dvojitých na stožár BP</t>
  </si>
  <si>
    <t>469324799</t>
  </si>
  <si>
    <t>41</t>
  </si>
  <si>
    <t>7497301500</t>
  </si>
  <si>
    <t>Vodiče trakčního vedení  Dva podpěrné izolátory pro NV na liště, bráně, stož. T, BP</t>
  </si>
  <si>
    <t>-334378424</t>
  </si>
  <si>
    <t>42</t>
  </si>
  <si>
    <t>7497351215</t>
  </si>
  <si>
    <t>Montáž podpěrného izolátoru dvou pro NV na liště, bráně, stožár T, BP</t>
  </si>
  <si>
    <t>433906855</t>
  </si>
  <si>
    <t>43</t>
  </si>
  <si>
    <t>7497301810</t>
  </si>
  <si>
    <t>Vodiče trakčního vedení  Materiál sestavení pro upevnění 2 konzol</t>
  </si>
  <si>
    <t>-1260199810</t>
  </si>
  <si>
    <t>44</t>
  </si>
  <si>
    <t>7497351405</t>
  </si>
  <si>
    <t>Upevnění konzol dvou konzol</t>
  </si>
  <si>
    <t>1525020640</t>
  </si>
  <si>
    <t>46</t>
  </si>
  <si>
    <t>7497351525</t>
  </si>
  <si>
    <t>Montáž přímého ukolejnění stožár T, P, 2T, BP, DS, OK - 2 vodiče</t>
  </si>
  <si>
    <t>1456358604</t>
  </si>
  <si>
    <t>48</t>
  </si>
  <si>
    <t>7497351675</t>
  </si>
  <si>
    <t>Montáž montážních lávek na BP délky 1035, 2045 mm</t>
  </si>
  <si>
    <t>-583927020</t>
  </si>
  <si>
    <t>50</t>
  </si>
  <si>
    <t>7497351695</t>
  </si>
  <si>
    <t>Montáž ovládacích lávek s boční lávkou na stožár BP</t>
  </si>
  <si>
    <t>-1018457940</t>
  </si>
  <si>
    <t>52</t>
  </si>
  <si>
    <t>7497351710</t>
  </si>
  <si>
    <t>Montáž žebříků pro ovládací lávku</t>
  </si>
  <si>
    <t>76827986</t>
  </si>
  <si>
    <t>54</t>
  </si>
  <si>
    <t>7497351770</t>
  </si>
  <si>
    <t>Montáž výstražných tabulek na stožáru T, P, BP, DS</t>
  </si>
  <si>
    <t>1618199105</t>
  </si>
  <si>
    <t>56</t>
  </si>
  <si>
    <t>7497351840</t>
  </si>
  <si>
    <t>Zpracování KSU a TP pro účely zavedení do provozu za 100 m</t>
  </si>
  <si>
    <t>-496033972</t>
  </si>
  <si>
    <t>Zpracování KSU a TP pro účely zavedení do provozu za 100 m - při uvádění do provozu</t>
  </si>
  <si>
    <t>73</t>
  </si>
  <si>
    <t>7497371035</t>
  </si>
  <si>
    <t>Demontáže zařízení trakčního vedení závěsu přídavného lana pro nosné lano</t>
  </si>
  <si>
    <t>1984854625</t>
  </si>
  <si>
    <t>Demontáže zařízení trakčního vedení závěsu přídavného lana pro nosné lano - demontáž stávajícího zařízení se všemi pomocnými doplňujícími úpravami</t>
  </si>
  <si>
    <t>74</t>
  </si>
  <si>
    <t>7497371040</t>
  </si>
  <si>
    <t>Demontáže zařízení trakčního vedení závěsu věšáku</t>
  </si>
  <si>
    <t>1748542052</t>
  </si>
  <si>
    <t>Demontáže zařízení trakčního vedení závěsu věšáku - demontáž stávajícího zařízení se všemi pomocnými doplňujícími úpravami, úplná</t>
  </si>
  <si>
    <t>75</t>
  </si>
  <si>
    <t>7497371045</t>
  </si>
  <si>
    <t>Demontáže zařízení trakčního vedení závěsu podélné nebo příčné proudové propojky</t>
  </si>
  <si>
    <t>-1804319117</t>
  </si>
  <si>
    <t>Demontáže zařízení trakčního vedení závěsu podélné nebo příčné proudové propojky - demontáž stávajícího zařízení se všemi pomocnými doplňujícími úpravami</t>
  </si>
  <si>
    <t>76</t>
  </si>
  <si>
    <t>7497371065</t>
  </si>
  <si>
    <t>Demontáže zařízení trakčního vedení závěsu vložené izolace</t>
  </si>
  <si>
    <t>1442697119</t>
  </si>
  <si>
    <t>Demontáže zařízení trakčního vedení závěsu vložené izolace - demontáž stávajícího zařízení se všemi pomocnými doplňujícími úpravami</t>
  </si>
  <si>
    <t>77</t>
  </si>
  <si>
    <t>7497371210</t>
  </si>
  <si>
    <t>Demontáže zařízení trakčního vedení nosného lana včetně nástavků stříhání</t>
  </si>
  <si>
    <t>532974896</t>
  </si>
  <si>
    <t>Demontáže zařízení trakčního vedení nosného lana včetně nástavků stříhání - demontáž stávajícího zařízení se všemi pomocnými doplňujícími úpravami</t>
  </si>
  <si>
    <t>78</t>
  </si>
  <si>
    <t>7497371350</t>
  </si>
  <si>
    <t>Demontáže zařízení trakčního vedení kotvení zesilovacího, napájecího, obcházecího vedení včetně připevnění lišt</t>
  </si>
  <si>
    <t>1832537646</t>
  </si>
  <si>
    <t>Demontáže zařízení trakčního vedení kotvení zesilovacího, napájecího, obcházecího vedení včetně připevnění lišt - demontáž stávajícího zařízení se všemi pomocnými doplňujícími úpravami</t>
  </si>
  <si>
    <t>79</t>
  </si>
  <si>
    <t>7497371425</t>
  </si>
  <si>
    <t>Demontáže zařízení trakčního vedení lana zesilovacího vedení odpojovače s pohonem včetně svodu</t>
  </si>
  <si>
    <t>255641558</t>
  </si>
  <si>
    <t>Demontáže zařízení trakčního vedení lana zesilovacího vedení odpojovače s pohonem včetně svodu - demontáž stávajícího zařízení se všemi pomocnými doplňujícími úpravami</t>
  </si>
  <si>
    <t>80</t>
  </si>
  <si>
    <t>7497371515</t>
  </si>
  <si>
    <t>Demontáže zařízení trakčního vedení kotvení svodu - převěsu z odpojovače dvojité lano</t>
  </si>
  <si>
    <t>-1809054933</t>
  </si>
  <si>
    <t>Demontáže zařízení trakčního vedení kotvení svodu - převěsu z odpojovače dvojité lano - demontáž stávajícího zařízení se všemi pomocnými doplňujícími úpravami</t>
  </si>
  <si>
    <t>81</t>
  </si>
  <si>
    <t>7497371615</t>
  </si>
  <si>
    <t>Demontáže zařízení trakčního vedení svodu dvojité lano</t>
  </si>
  <si>
    <t>1119322756</t>
  </si>
  <si>
    <t>Demontáže zařízení trakčního vedení svodu dvojité lano - demontáž stávajícího zařízení se všemi pomocnými doplňujícími úpravami</t>
  </si>
  <si>
    <t>82</t>
  </si>
  <si>
    <t>7497371625</t>
  </si>
  <si>
    <t>Demontáže zařízení trakčního vedení svodu ukolejnění konstrukcí a stožárů</t>
  </si>
  <si>
    <t>271355051</t>
  </si>
  <si>
    <t>Demontáže zařízení trakčního vedení svodu ukolejnění konstrukcí a stožárů - demontáž stávajícího zařízení se všemi pomocnými doplňujícími úpravami</t>
  </si>
  <si>
    <t>83</t>
  </si>
  <si>
    <t>7497371710</t>
  </si>
  <si>
    <t>Demontáže zařízení trakčního vedení lávky pro odpojovač montážní</t>
  </si>
  <si>
    <t>-2084581317</t>
  </si>
  <si>
    <t>Demontáže zařízení trakčního vedení lávky pro odpojovač montážní - demontáž stávajícího zařízení se všemi pomocnými doplňujícími úpravami</t>
  </si>
  <si>
    <t>84</t>
  </si>
  <si>
    <t>7497371715</t>
  </si>
  <si>
    <t>Demontáže zařízení trakčního vedení lávky pro odpojovač ovládací</t>
  </si>
  <si>
    <t>-1620642384</t>
  </si>
  <si>
    <t>Demontáže zařízení trakčního vedení lávky pro odpojovač ovládací - demontáž stávajícího zařízení se všemi pomocnými doplňujícími úpravami, včetně žebříku</t>
  </si>
  <si>
    <t>85</t>
  </si>
  <si>
    <t>7497371735</t>
  </si>
  <si>
    <t>Demontáže zařízení trakčního vedení stávajících nosných lišt pro pohon odpojovače např. na stožáru Bp, T, 2T</t>
  </si>
  <si>
    <t>2023591280</t>
  </si>
  <si>
    <t>Demontáže zařízení trakčního vedení stávajících nosných lišt pro pohon odpojovače např. na stožáru Bp, T, 2T - demontáž stávajícího zařízení se všemi pomocnými doplňujícími úpravami</t>
  </si>
  <si>
    <t>61</t>
  </si>
  <si>
    <t>7497550935</t>
  </si>
  <si>
    <t>Připevnění konzoly ZOK páskované podepřené nebo vyvěšené na stožár T, P, BP, DS</t>
  </si>
  <si>
    <t>126052066</t>
  </si>
  <si>
    <t>64</t>
  </si>
  <si>
    <t>7497451040</t>
  </si>
  <si>
    <t>Montáž osvětlení trakčního vedení montáž svodu kabelu do země na stožáru T, P, BP, DS</t>
  </si>
  <si>
    <t>-983717090</t>
  </si>
  <si>
    <t>65</t>
  </si>
  <si>
    <t>7491100240</t>
  </si>
  <si>
    <t>Trubková vedení Ohebné elektroinstalační trubky KOPOFLEX  50 černá UV stabilní</t>
  </si>
  <si>
    <t>472649525</t>
  </si>
  <si>
    <t>66</t>
  </si>
  <si>
    <t>7492502120</t>
  </si>
  <si>
    <t>Kabely, vodiče, šňůry Cu - nn Kabel silový více-žílový Cu, plastová izolace CYKY 7O4 (7Dx4)</t>
  </si>
  <si>
    <t>-1951829993</t>
  </si>
  <si>
    <t>69</t>
  </si>
  <si>
    <t>7497300830</t>
  </si>
  <si>
    <t>Vodiče trakčního vedení  lano 120 mm2 Cu ( lano - nosné, ZV, NV, OV, napájecích převěsů)</t>
  </si>
  <si>
    <t>-579950367</t>
  </si>
  <si>
    <t>86</t>
  </si>
  <si>
    <t>7497571010</t>
  </si>
  <si>
    <t>Demontáž závěsného optického kabelu (ZOK) konzoly</t>
  </si>
  <si>
    <t>-1402176332</t>
  </si>
  <si>
    <t>Demontáž závěsného optického kabelu (ZOK) konzoly - demontáž stávajícího zařízení se všemi pomocnými doplňujícími úpravami, včetně upevnění na stožáru, závěsu a spirály</t>
  </si>
  <si>
    <t>70</t>
  </si>
  <si>
    <t>7497655010</t>
  </si>
  <si>
    <t>Tažné hnací vozidlo k pracovním soupravám pro montáž a demontáž</t>
  </si>
  <si>
    <t>hod</t>
  </si>
  <si>
    <t>-470559646</t>
  </si>
  <si>
    <t>Tažné hnací vozidlo k pracovním soupravám pro montáž a demontáž - obsahuje i veškeré výkony tažného hnacího vozidla pro posun montážní techniky v kolejišti</t>
  </si>
  <si>
    <t>95</t>
  </si>
  <si>
    <t>7497700780</t>
  </si>
  <si>
    <t>Nátěry trakčního vedení  Barva a řed. pro bezpečnostní bíločervený pruh na podpěře TV</t>
  </si>
  <si>
    <t>-1474695631</t>
  </si>
  <si>
    <t>96</t>
  </si>
  <si>
    <t>7497751010</t>
  </si>
  <si>
    <t>Nátěr trakčního vedení bezpečnostních pruhů na osvětlovací stožár nebo věž</t>
  </si>
  <si>
    <t>1186152487</t>
  </si>
  <si>
    <t>87</t>
  </si>
  <si>
    <t>7499251020</t>
  </si>
  <si>
    <t>Provedení technické prohlídky a zkoušky na silnoproudém zařízení, zařízení TV, zařízení NS, transformoven, EPZ pro opravné práce pro objem investičních nákladů přes 500 000 do 1 000 000 Kč</t>
  </si>
  <si>
    <t>-1178852481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</si>
  <si>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</si>
  <si>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88</t>
  </si>
  <si>
    <t>7499251025</t>
  </si>
  <si>
    <t>Provedení technické prohlídky a zkoušky na silnoproudém zařízení, zařízení TV, zařízení NS, transformoven, EPZ příplatek za každých dalších i započatých 500 000 Kč přes 1 000 000 Kč</t>
  </si>
  <si>
    <t>-1448080088</t>
  </si>
  <si>
    <t>89</t>
  </si>
  <si>
    <t>7499252020</t>
  </si>
  <si>
    <t>Vyhotovení mimořádné revizní zprávy pro opravné práce pro objem investičních nákladů přes 500 000 do 1 000 000 Kč</t>
  </si>
  <si>
    <t>197477606</t>
  </si>
  <si>
    <t>Vyhotovení mimořádné revizní zprávy pro opravné práce pro objem investičních nákladů přes 500 000 do 1 000 000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</si>
  <si>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90</t>
  </si>
  <si>
    <t>7499252025</t>
  </si>
  <si>
    <t>Vyhotovení mimořádné revizní zprávy příplatek za každých dalších i započatých 500 000 Kč přes 1 000 000 Kč</t>
  </si>
  <si>
    <t>-863724639</t>
  </si>
  <si>
    <t>Vyhotovení mimořádné revizní zprávy příplatek za každých dalších i započatých 500 000 Kč přes 1 000 000 Kč - celková prohlídka zařízení provozního souboru nebo stavebního objektu, včetně měření, zkoušek zařízení tohoto provozního souboru nebo stavebního objektu revizním technikem na zařízení podle požadavku ČSN, včetně hodnocení a vyhotovení celkové revizní zprávy</t>
  </si>
  <si>
    <t>92</t>
  </si>
  <si>
    <t>9902300300</t>
  </si>
  <si>
    <t>Doprava jednosměrná mechanizací o nosnosti přes 3,5 t sypanin (kameniva, písku, suti, dlažebních kostek, atd.) do 30 km</t>
  </si>
  <si>
    <t>t</t>
  </si>
  <si>
    <t>-808160427</t>
  </si>
  <si>
    <t>Doprava jednosměrná mechanizací o nosnosti přes 3,5 t sypanin (kameniva, písku, suti, dlažebních kostek, atd.) do 30 km Poznámka: 1. Ceny jsou určeny pro dopravu silničními i kolejovými vozidly. 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</si>
  <si>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P</t>
  </si>
  <si>
    <t>Poznámka k položce:
Měrnou jednotkou je t přepravovaného materiálu.</t>
  </si>
  <si>
    <t>98</t>
  </si>
  <si>
    <t>9902900100</t>
  </si>
  <si>
    <t>Naložení sypanin, drobného kusového materiálu, suti</t>
  </si>
  <si>
    <t>-1198699889</t>
  </si>
  <si>
    <t>Naložení sypanin, drobného kusového materiálu, suti  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</si>
  <si>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99</t>
  </si>
  <si>
    <t>9902900300</t>
  </si>
  <si>
    <t>Složení sypanin, drobného kusového materiálu, suti</t>
  </si>
  <si>
    <t>-1722065449</t>
  </si>
  <si>
    <t>Složení sypanin, drobného kusového materiálu, suti   Poznámka: 1. Ceny jsou určeny pro skládání materiálu z vlastních zásob objednatele.</t>
  </si>
  <si>
    <t>93</t>
  </si>
  <si>
    <t>9909000100</t>
  </si>
  <si>
    <t>Poplatek za uložení suti nebo hmot na oficiální skládku</t>
  </si>
  <si>
    <t>-1111601797</t>
  </si>
  <si>
    <t>Poplatek za uložení suti nebo hmot na oficiální skládku  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</si>
  <si>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SO02 -  žst.Lipník n.B., žst.Drahotuše</t>
  </si>
  <si>
    <t>153</t>
  </si>
  <si>
    <t>Bourání drobných staveb železničního spodku - základů TV</t>
  </si>
  <si>
    <t>-1299650496</t>
  </si>
  <si>
    <t>147</t>
  </si>
  <si>
    <t>7492451010</t>
  </si>
  <si>
    <t>Montáž kabelů vn jednožílových do 120 mm2</t>
  </si>
  <si>
    <t>1840774854</t>
  </si>
  <si>
    <t>148</t>
  </si>
  <si>
    <t>7492453010</t>
  </si>
  <si>
    <t>Montáž koncovek kabelů vn jednožílových do 120 mm2</t>
  </si>
  <si>
    <t>-2113427450</t>
  </si>
  <si>
    <t>152485759</t>
  </si>
  <si>
    <t>1341569832</t>
  </si>
  <si>
    <t>-1533829362</t>
  </si>
  <si>
    <t>-1531208196</t>
  </si>
  <si>
    <t>942525880</t>
  </si>
  <si>
    <t>-1105884093</t>
  </si>
  <si>
    <t>7497100080</t>
  </si>
  <si>
    <t>Základy trakčního vedení  Svorníkový koš pro základ TV</t>
  </si>
  <si>
    <t>1110580921</t>
  </si>
  <si>
    <t>7497154510</t>
  </si>
  <si>
    <t>Uzemnění stožáru trakčního vedení</t>
  </si>
  <si>
    <t>-97924605</t>
  </si>
  <si>
    <t>9</t>
  </si>
  <si>
    <t>7497100140</t>
  </si>
  <si>
    <t>Základy trakčního vedení  Uzemnění  stožáru TV</t>
  </si>
  <si>
    <t>-1586853332</t>
  </si>
  <si>
    <t>7497251015</t>
  </si>
  <si>
    <t>Montáž stožárů trakčního vedení výšky do 14 m, typ TS, TSI, TBS, TBSI</t>
  </si>
  <si>
    <t>-1704715043</t>
  </si>
  <si>
    <t>7497200180</t>
  </si>
  <si>
    <t>Stožáry trakčního vedení  Stožár TV  -  typ  ( TBS,TBSI 219 )  od 10m - do  14m     vč. uzavíracího nátěru</t>
  </si>
  <si>
    <t>1035148654</t>
  </si>
  <si>
    <t>7497200200</t>
  </si>
  <si>
    <t>Stožáry trakčního vedení  Stožár TV  -  typ  ( TBS,TBSI 245 )  od 10m - do  14m     vč. uzavíracího nátěru</t>
  </si>
  <si>
    <t>133397101</t>
  </si>
  <si>
    <t>7497200280</t>
  </si>
  <si>
    <t>Stožáry trakčního vedení  Stožár TV  -  typ  ( 2TS 245 ) od 10m - do14m     vč. uzavíracího nátěru</t>
  </si>
  <si>
    <t>1595949668</t>
  </si>
  <si>
    <t>-741610082</t>
  </si>
  <si>
    <t>7497252015</t>
  </si>
  <si>
    <t>Jednostranné připevnění břevna typ 23, 34</t>
  </si>
  <si>
    <t>-215564234</t>
  </si>
  <si>
    <t>7497253015</t>
  </si>
  <si>
    <t>Kluzné uložení břevna typ 23, 34 na BP stožáru</t>
  </si>
  <si>
    <t>-930525004</t>
  </si>
  <si>
    <t>7497254015</t>
  </si>
  <si>
    <t>Připevnění závěsu břevna typ 23, 34</t>
  </si>
  <si>
    <t>-1200015452</t>
  </si>
  <si>
    <t>7497200500</t>
  </si>
  <si>
    <t>Stožáry trakčního vedení  Břevno typ  23 L</t>
  </si>
  <si>
    <t>390739980</t>
  </si>
  <si>
    <t>7497200520</t>
  </si>
  <si>
    <t>Stožáry trakčního vedení  Materiál pro připevnění břevna 23,34 vč. ukončení břevna  A na 1T</t>
  </si>
  <si>
    <t>-1984122284</t>
  </si>
  <si>
    <t>7497200530</t>
  </si>
  <si>
    <t>Stožáry trakčního vedení  Materiál pro připevnění břevna 23,34 vč. ukončení břevna  B na 2T</t>
  </si>
  <si>
    <t>-2028290742</t>
  </si>
  <si>
    <t>7497200540</t>
  </si>
  <si>
    <t>Stožáry trakčního vedení  Materiál pro připevnění břevna 23,34 vč. ukončení břevna  C na BP</t>
  </si>
  <si>
    <t>-1791648135</t>
  </si>
  <si>
    <t>7497200550</t>
  </si>
  <si>
    <t>Stožáry trakčního vedení  Materiál pro kluzné uložení břevna 23,34 na BP stožáru</t>
  </si>
  <si>
    <t>-889061428</t>
  </si>
  <si>
    <t>7497200560</t>
  </si>
  <si>
    <t>Stožáry trakčního vedení  Materiál sestavení pro připevnění závěsu břevna 23,34 na 1T</t>
  </si>
  <si>
    <t>-393059056</t>
  </si>
  <si>
    <t>7497200570</t>
  </si>
  <si>
    <t>Stožáry trakčního vedení  Materiál sestavení pro připevnění závěsu břevna 23,34 na 2T</t>
  </si>
  <si>
    <t>430315999</t>
  </si>
  <si>
    <t>7497200580</t>
  </si>
  <si>
    <t>Stožáry trakčního vedení  Materiál sestavení pro připevnění závěsu břevna 23,34 na BP</t>
  </si>
  <si>
    <t>-923233433</t>
  </si>
  <si>
    <t>7497257015</t>
  </si>
  <si>
    <t>Přeložení trakční podpěry trakčního vedení</t>
  </si>
  <si>
    <t>263777865</t>
  </si>
  <si>
    <t>7497258015</t>
  </si>
  <si>
    <t>Montáž hlavičky na základ trakčního vedení typ HP</t>
  </si>
  <si>
    <t>-1578186020</t>
  </si>
  <si>
    <t>7497200600</t>
  </si>
  <si>
    <t>Stožáry trakčního vedení  Hlavička na základ TV typu HP</t>
  </si>
  <si>
    <t>-308383233</t>
  </si>
  <si>
    <t>120</t>
  </si>
  <si>
    <t>7497271005</t>
  </si>
  <si>
    <t>Demontáže zařízení trakčního vedení stožáru D, T, TB</t>
  </si>
  <si>
    <t>-1370995621</t>
  </si>
  <si>
    <t>121</t>
  </si>
  <si>
    <t>1759415184</t>
  </si>
  <si>
    <t>122</t>
  </si>
  <si>
    <t>-1481097706</t>
  </si>
  <si>
    <t>123</t>
  </si>
  <si>
    <t>7497271050</t>
  </si>
  <si>
    <t>Demontáže zařízení trakčního vedení stožáru konzoly ZV, OV</t>
  </si>
  <si>
    <t>-619317333</t>
  </si>
  <si>
    <t>-1015668911</t>
  </si>
  <si>
    <t>1799546186</t>
  </si>
  <si>
    <t>-1527964918</t>
  </si>
  <si>
    <t>256938881</t>
  </si>
  <si>
    <t>7497350100</t>
  </si>
  <si>
    <t>Montáž závěsu lana na bráně (táhlem, bez táhla)</t>
  </si>
  <si>
    <t>-708753933</t>
  </si>
  <si>
    <t>37</t>
  </si>
  <si>
    <t>7497300090</t>
  </si>
  <si>
    <t>Vodiče trakčního vedení  Závěs  lana na bráně (táhlem, bez táhla)</t>
  </si>
  <si>
    <t>1270979882</t>
  </si>
  <si>
    <t>7497350105</t>
  </si>
  <si>
    <t>Montáž závěsu nosného lana na bráně regulovaného</t>
  </si>
  <si>
    <t>-317068910</t>
  </si>
  <si>
    <t>35</t>
  </si>
  <si>
    <t>7497300100</t>
  </si>
  <si>
    <t>Vodiče trakčního vedení  Závěs nosného lana na bráně regulovaný</t>
  </si>
  <si>
    <t>1386553443</t>
  </si>
  <si>
    <t>7497350190</t>
  </si>
  <si>
    <t>Montáž křížení sestav</t>
  </si>
  <si>
    <t>1812990805</t>
  </si>
  <si>
    <t>7497300240</t>
  </si>
  <si>
    <t>Vodiče trakčního vedení  Křížení sestav</t>
  </si>
  <si>
    <t>-1560337226</t>
  </si>
  <si>
    <t>776103532</t>
  </si>
  <si>
    <t>45</t>
  </si>
  <si>
    <t>932501991</t>
  </si>
  <si>
    <t>915120561</t>
  </si>
  <si>
    <t>7497350215</t>
  </si>
  <si>
    <t>Demontáž a opětovná montáž přeponky nad výhybkou</t>
  </si>
  <si>
    <t>351630482</t>
  </si>
  <si>
    <t>7497350270</t>
  </si>
  <si>
    <t>Montáž pevného bodu kompenzované sestavy</t>
  </si>
  <si>
    <t>-1818213684</t>
  </si>
  <si>
    <t>47</t>
  </si>
  <si>
    <t>7497300330</t>
  </si>
  <si>
    <t>Vodiče trakčního vedení  Pevný bod kompenzované sestavy</t>
  </si>
  <si>
    <t>420808044</t>
  </si>
  <si>
    <t>7497300350</t>
  </si>
  <si>
    <t>Vodiče trakčního vedení  Materiál sestavení pro kotvení pevného bodu na stož. BP - jedna kolej</t>
  </si>
  <si>
    <t>2135552581</t>
  </si>
  <si>
    <t>49</t>
  </si>
  <si>
    <t>7497300390</t>
  </si>
  <si>
    <t>Vodiče trakčního vedení  Materiál sestavení pro upevnění kotevních lan pev. bodu na nosné lano</t>
  </si>
  <si>
    <t>745710506</t>
  </si>
  <si>
    <t>7497300520</t>
  </si>
  <si>
    <t>Vodiče trakčního vedení  lano 50 mm2 Fe (např. lano ochranné, pevných bodů, odtahů)</t>
  </si>
  <si>
    <t>1597962993</t>
  </si>
  <si>
    <t>51</t>
  </si>
  <si>
    <t>7497350280</t>
  </si>
  <si>
    <t>Montáž a demontáž svorky pevného bodu TD a NL k NL</t>
  </si>
  <si>
    <t>482620261</t>
  </si>
  <si>
    <t>7497350295</t>
  </si>
  <si>
    <t>Montáž kotvení pevného bodu na stožár BP - jedna kolej</t>
  </si>
  <si>
    <t>2012919477</t>
  </si>
  <si>
    <t>53</t>
  </si>
  <si>
    <t>7497350320</t>
  </si>
  <si>
    <t>Upevnění kotevních lan pevného bodu na nosné lano</t>
  </si>
  <si>
    <t>-2087168295</t>
  </si>
  <si>
    <t>7497350330</t>
  </si>
  <si>
    <t>Montáž lan pevných bodů a odtahů 50 mm2 Bz, Fe</t>
  </si>
  <si>
    <t>-1556242855</t>
  </si>
  <si>
    <t>55</t>
  </si>
  <si>
    <t>7497350360</t>
  </si>
  <si>
    <t>Kotvení lana jednoho nebo dvou 50-70 mm2 na stožár BP</t>
  </si>
  <si>
    <t>-1563417853</t>
  </si>
  <si>
    <t>7497350365</t>
  </si>
  <si>
    <t>Kotvení lana 50-70 mm2 na stožár T</t>
  </si>
  <si>
    <t>1042251955</t>
  </si>
  <si>
    <t>7497350375</t>
  </si>
  <si>
    <t>Kotvení lana 50-70 mm2 na stožár 2TB</t>
  </si>
  <si>
    <t>-1170628104</t>
  </si>
  <si>
    <t>7497300420</t>
  </si>
  <si>
    <t>Vodiče trakčního vedení  Pérové kotvení jednoho nebo dvou lan 50-70 mm2 na BP s izolací</t>
  </si>
  <si>
    <t>-1567730684</t>
  </si>
  <si>
    <t>7497300430</t>
  </si>
  <si>
    <t>Vodiče trakčního vedení  Kotvení jednoho nebo dvou lan 50-70 mm2 na BP</t>
  </si>
  <si>
    <t>-673049293</t>
  </si>
  <si>
    <t>7497300450</t>
  </si>
  <si>
    <t>Vodiče trakčního vedení  Oboustranné nebo pevné a pérové kotv. lana 50-70 mm2 na T</t>
  </si>
  <si>
    <t>-1999432460</t>
  </si>
  <si>
    <t>7497350420</t>
  </si>
  <si>
    <t>Vložení izolace v podélných a příčných polích</t>
  </si>
  <si>
    <t>-564671034</t>
  </si>
  <si>
    <t>62</t>
  </si>
  <si>
    <t>7497300510</t>
  </si>
  <si>
    <t>Vodiče trakčního vedení  Vložená izolace v podélných a příčných polích</t>
  </si>
  <si>
    <t>-1048825548</t>
  </si>
  <si>
    <t>63</t>
  </si>
  <si>
    <t>-200710651</t>
  </si>
  <si>
    <t>7497300540</t>
  </si>
  <si>
    <t>Vodiče trakčního vedení  lano 50 mm2 Bz (např. lano nosné, směrové, příčné, pevných bodů, odtahů)</t>
  </si>
  <si>
    <t>-1354135508</t>
  </si>
  <si>
    <t>7497350430</t>
  </si>
  <si>
    <t>Tažení směrového, příčného lana do 120 mm2 Bz, Cu</t>
  </si>
  <si>
    <t>-1042491491</t>
  </si>
  <si>
    <t>442278251</t>
  </si>
  <si>
    <t>1808204203</t>
  </si>
  <si>
    <t>1233725041</t>
  </si>
  <si>
    <t>7497350780</t>
  </si>
  <si>
    <t>Připevnění lišty pro kotvení zesilovací, napájecí a obcházecí vedení (ZV, NV, OV) jednostranné</t>
  </si>
  <si>
    <t>1081246851</t>
  </si>
  <si>
    <t>7497300890</t>
  </si>
  <si>
    <t>Vodiče trakčního vedení  Připev. jednostranné lišty pro kotvení ZV, NV, OV</t>
  </si>
  <si>
    <t>-431731642</t>
  </si>
  <si>
    <t>-2013765747</t>
  </si>
  <si>
    <t>365491050</t>
  </si>
  <si>
    <t>7497350835</t>
  </si>
  <si>
    <t>Připevnění konzoly zesilovacího, napájecího a obcházecího vedení "V" závěs na stožár T, P, BP, DS</t>
  </si>
  <si>
    <t>1893120511</t>
  </si>
  <si>
    <t>7497300970</t>
  </si>
  <si>
    <t>Vodiče trakčního vedení  Konzola  ZV, NV OV pro "V" závěs na T, P, BP, DS</t>
  </si>
  <si>
    <t>-1288280508</t>
  </si>
  <si>
    <t>7497350860</t>
  </si>
  <si>
    <t>Montáž závěsu zesilovacího, napájecího a obcházecího vedení (ZV, NV, OV) typ "V" 1 - 2 lan</t>
  </si>
  <si>
    <t>2115525790</t>
  </si>
  <si>
    <t>7497300990</t>
  </si>
  <si>
    <t>Vodiče trakčního vedení  Svislý závěs 1-2 lan ZV, NV, OV</t>
  </si>
  <si>
    <t>649544191</t>
  </si>
  <si>
    <t>7497350930</t>
  </si>
  <si>
    <t>Připojení zesilovacího, napájecího a obcházecího vedení 1 - 2 lan na trakční vedení</t>
  </si>
  <si>
    <t>1513040375</t>
  </si>
  <si>
    <t>7497301090</t>
  </si>
  <si>
    <t>Vodiče trakčního vedení  Materiál sestavení připojení ZV, NV, OV 1-2 lana na TV</t>
  </si>
  <si>
    <t>1835090663</t>
  </si>
  <si>
    <t>7497350975</t>
  </si>
  <si>
    <t>Montáž odpojovače ručního</t>
  </si>
  <si>
    <t>1086729718</t>
  </si>
  <si>
    <t>7497350990</t>
  </si>
  <si>
    <t>Montáž odpojovače nebo odpínače, příp. s uzemňovacím nožem na stožár trakčního vedení</t>
  </si>
  <si>
    <t>311643405</t>
  </si>
  <si>
    <t>1974093082</t>
  </si>
  <si>
    <t>7497351010</t>
  </si>
  <si>
    <t>Montáž kotvení svodu z odpojovače s připojením na trakční vedení jednoho na stožár BP</t>
  </si>
  <si>
    <t>-483085500</t>
  </si>
  <si>
    <t>7497301210</t>
  </si>
  <si>
    <t>Vodiče trakčního vedení  Kotvení svodu z odpoj. s připoj. na TV - BP</t>
  </si>
  <si>
    <t>819490521</t>
  </si>
  <si>
    <t>7497351230</t>
  </si>
  <si>
    <t>Montáž ukončení napájecího kabelu jednoho, sestavy "J" na stožár P, T, BP</t>
  </si>
  <si>
    <t>-8966497</t>
  </si>
  <si>
    <t>7497301520</t>
  </si>
  <si>
    <t>Vodiče trakčního vedení  Ukončení 1 napájecího kabelu sestavy "J" na stož. P, T, BP</t>
  </si>
  <si>
    <t>514124205</t>
  </si>
  <si>
    <t>7497351270</t>
  </si>
  <si>
    <t>Připevnění kabelu 1 - 2 na stožár P, T</t>
  </si>
  <si>
    <t>-936790585</t>
  </si>
  <si>
    <t>7497301590</t>
  </si>
  <si>
    <t>Vodiče trakčního vedení  Materiál sestavení pro připevnění 1-4 kabelů na stož. BP</t>
  </si>
  <si>
    <t>1070923831</t>
  </si>
  <si>
    <t>91</t>
  </si>
  <si>
    <t>7497351295</t>
  </si>
  <si>
    <t>Připojení kabelu sestavy "J, S" přes pojistku s omezením přepětí jednoho izolovaně</t>
  </si>
  <si>
    <t>155982730</t>
  </si>
  <si>
    <t>7497351320</t>
  </si>
  <si>
    <t>Montáž patron pojistkových</t>
  </si>
  <si>
    <t>555562886</t>
  </si>
  <si>
    <t>7497351330</t>
  </si>
  <si>
    <t>Připevnění krytu na stožár P, T, BP jednoho</t>
  </si>
  <si>
    <t>-78820293</t>
  </si>
  <si>
    <t>7497301690</t>
  </si>
  <si>
    <t>Vodiče trakčního vedení  Materiál sestavení připevnění 1 krytu na stož. P, T, BP</t>
  </si>
  <si>
    <t>1129692224</t>
  </si>
  <si>
    <t>7497351400</t>
  </si>
  <si>
    <t>Upevnění konzol středové, stranové</t>
  </si>
  <si>
    <t>-1574617108</t>
  </si>
  <si>
    <t>7497301800</t>
  </si>
  <si>
    <t>Vodiče trakčního vedení  Materiál sestavení pro upevnění konzol středové,stranové</t>
  </si>
  <si>
    <t>-301318410</t>
  </si>
  <si>
    <t>7497351500</t>
  </si>
  <si>
    <t>Připojení izolovaného svodu na kolejnici</t>
  </si>
  <si>
    <t>72089803</t>
  </si>
  <si>
    <t>100</t>
  </si>
  <si>
    <t>7497301910</t>
  </si>
  <si>
    <t>Vodiče trakčního vedení  Materiál sestavení pro připojení izolovaného svodu na kolejnici</t>
  </si>
  <si>
    <t>-588480022</t>
  </si>
  <si>
    <t>101</t>
  </si>
  <si>
    <t>7497351590</t>
  </si>
  <si>
    <t>Montáž ukolejnění s průrazkou T, P, 2T, BP, DS, OK - 1 vodič</t>
  </si>
  <si>
    <t>1343729592</t>
  </si>
  <si>
    <t>102</t>
  </si>
  <si>
    <t>7497301980</t>
  </si>
  <si>
    <t>Vodiče trakčního vedení  Ukolejnění s průrazkou T, P, 2T, BP, DS, OK   - 1 vodič</t>
  </si>
  <si>
    <t>531624637</t>
  </si>
  <si>
    <t>103</t>
  </si>
  <si>
    <t>7497351595</t>
  </si>
  <si>
    <t>Montáž ukolejnění s průrazkou T, P, 2T, BP, DS, OK - 2 vodiče</t>
  </si>
  <si>
    <t>-1902920901</t>
  </si>
  <si>
    <t>104</t>
  </si>
  <si>
    <t>7497301990</t>
  </si>
  <si>
    <t>Vodiče trakčního vedení  Ukolejnění s průrazkou T, P, 2T, BP, DS, OK  - 2 vodiče</t>
  </si>
  <si>
    <t>-1839462632</t>
  </si>
  <si>
    <t>105</t>
  </si>
  <si>
    <t>582425546</t>
  </si>
  <si>
    <t>107</t>
  </si>
  <si>
    <t>7497351690</t>
  </si>
  <si>
    <t>Montáž ovládacích lávek na stožár BP</t>
  </si>
  <si>
    <t>-649034593</t>
  </si>
  <si>
    <t>109</t>
  </si>
  <si>
    <t>2136239166</t>
  </si>
  <si>
    <t>111</t>
  </si>
  <si>
    <t>-531535614</t>
  </si>
  <si>
    <t>113</t>
  </si>
  <si>
    <t>7497351780</t>
  </si>
  <si>
    <t>Číslování stožárů a pohonů odpojovačů 1 - 3 znaky</t>
  </si>
  <si>
    <t>-983191205</t>
  </si>
  <si>
    <t>115</t>
  </si>
  <si>
    <t>90990638</t>
  </si>
  <si>
    <t>124</t>
  </si>
  <si>
    <t>7497371010</t>
  </si>
  <si>
    <t>Demontáže zařízení trakčního vedení závěsu na bráně</t>
  </si>
  <si>
    <t>1208075040</t>
  </si>
  <si>
    <t>125</t>
  </si>
  <si>
    <t>7497371020</t>
  </si>
  <si>
    <t>Demontáže zařízení trakčního vedení závěsu "V"</t>
  </si>
  <si>
    <t>1152602525</t>
  </si>
  <si>
    <t>126</t>
  </si>
  <si>
    <t>7497371030</t>
  </si>
  <si>
    <t>Demontáže zařízení trakčního vedení závěsu příčných lan směrových, nosných</t>
  </si>
  <si>
    <t>1352945615</t>
  </si>
  <si>
    <t>127</t>
  </si>
  <si>
    <t>480377892</t>
  </si>
  <si>
    <t>128</t>
  </si>
  <si>
    <t>-1611405213</t>
  </si>
  <si>
    <t>129</t>
  </si>
  <si>
    <t>-32411380</t>
  </si>
  <si>
    <t>130</t>
  </si>
  <si>
    <t>7497371070</t>
  </si>
  <si>
    <t>Demontáže zařízení trakčního vedení závěsu pevného bodu</t>
  </si>
  <si>
    <t>1328452650</t>
  </si>
  <si>
    <t>131</t>
  </si>
  <si>
    <t>-788636115</t>
  </si>
  <si>
    <t>138</t>
  </si>
  <si>
    <t>-1399379027</t>
  </si>
  <si>
    <t>132</t>
  </si>
  <si>
    <t>7497371510</t>
  </si>
  <si>
    <t>Demontáže zařízení trakčního vedení kotvení svodu - převěsu z odpojovače jednoduché lano</t>
  </si>
  <si>
    <t>-121331963</t>
  </si>
  <si>
    <t>139</t>
  </si>
  <si>
    <t>-89772147</t>
  </si>
  <si>
    <t>134</t>
  </si>
  <si>
    <t>7497371640</t>
  </si>
  <si>
    <t>Demontáže zařízení trakčního vedení svodu kabelu vysokého napětí</t>
  </si>
  <si>
    <t>1519686645</t>
  </si>
  <si>
    <t>135</t>
  </si>
  <si>
    <t>7497371645</t>
  </si>
  <si>
    <t>Demontáže zařízení trakčního vedení svodu uchycení kabelu na stožár včetně krytu</t>
  </si>
  <si>
    <t>1310289948</t>
  </si>
  <si>
    <t>136</t>
  </si>
  <si>
    <t>-1367145761</t>
  </si>
  <si>
    <t>137</t>
  </si>
  <si>
    <t>1203230755</t>
  </si>
  <si>
    <t>116</t>
  </si>
  <si>
    <t>1350481147</t>
  </si>
  <si>
    <t>117</t>
  </si>
  <si>
    <t>1169901639</t>
  </si>
  <si>
    <t>118</t>
  </si>
  <si>
    <t>7497700770</t>
  </si>
  <si>
    <t>Nátěry trakčního vedení  Barva a řed. pro bezpečnostní černožluté pruhy na podpěře TV</t>
  </si>
  <si>
    <t>28166164</t>
  </si>
  <si>
    <t>119</t>
  </si>
  <si>
    <t>-1598181121</t>
  </si>
  <si>
    <t>140</t>
  </si>
  <si>
    <t>555272950</t>
  </si>
  <si>
    <t>141</t>
  </si>
  <si>
    <t>-534338123</t>
  </si>
  <si>
    <t>142</t>
  </si>
  <si>
    <t>-1814831934</t>
  </si>
  <si>
    <t>143</t>
  </si>
  <si>
    <t>7497700870</t>
  </si>
  <si>
    <t>Kabely trakčního vedení, Různé TV  Betonový  žlab TK 1-neasfalt.</t>
  </si>
  <si>
    <t>-220438306</t>
  </si>
  <si>
    <t>144</t>
  </si>
  <si>
    <t>7497700990</t>
  </si>
  <si>
    <t>Kabely trakčního vedení, Různé TV  Kabel 0,6/1kV 1 x 70 mm2 Cu</t>
  </si>
  <si>
    <t>435864664</t>
  </si>
  <si>
    <t>145</t>
  </si>
  <si>
    <t>7497701190</t>
  </si>
  <si>
    <t>Kabely trakčního vedení, Různé TV  Kabelová koncovka vnitřní do 6 kV vč.kabelového oka</t>
  </si>
  <si>
    <t>-881174330</t>
  </si>
  <si>
    <t>146</t>
  </si>
  <si>
    <t>7497701210</t>
  </si>
  <si>
    <t>Kabely trakčního vedení, Různé TV  Kabelová koncovka venkovní do 6 kV vč.kabelového oka</t>
  </si>
  <si>
    <t>-639511795</t>
  </si>
  <si>
    <t>149</t>
  </si>
  <si>
    <t>9902400300</t>
  </si>
  <si>
    <t>Doprava jednosměrná (např. nakupovaného materiálu) mechanizací o nosnosti přes 3,5 t objemnějšího kusového materiálu (prefabrikátů, stožárů, výhybek, rozvaděčů, vybouraných hmot atd.) do 30 km</t>
  </si>
  <si>
    <t>1695089750</t>
  </si>
  <si>
    <t>150</t>
  </si>
  <si>
    <t>-256258261</t>
  </si>
  <si>
    <t>151</t>
  </si>
  <si>
    <t>-2066279347</t>
  </si>
  <si>
    <t>152</t>
  </si>
  <si>
    <t>-1057462393</t>
  </si>
  <si>
    <t>SO03 - žst.Haranice n.M. město, žst.Hustopeče</t>
  </si>
  <si>
    <t>-2013890054</t>
  </si>
  <si>
    <t>-187858071</t>
  </si>
  <si>
    <t>662005733</t>
  </si>
  <si>
    <t>794884521</t>
  </si>
  <si>
    <t>-574173949</t>
  </si>
  <si>
    <t>973533286</t>
  </si>
  <si>
    <t>1222917324</t>
  </si>
  <si>
    <t>-883836371</t>
  </si>
  <si>
    <t>1375691668</t>
  </si>
  <si>
    <t>763722149</t>
  </si>
  <si>
    <t>7497200450</t>
  </si>
  <si>
    <t>Stožáry trakčního vedení  Stožár TV - typ ( BP 12,5m ) vč. podlití</t>
  </si>
  <si>
    <t>-1953765721</t>
  </si>
  <si>
    <t>1850104760</t>
  </si>
  <si>
    <t>-243844372</t>
  </si>
  <si>
    <t>-1094580846</t>
  </si>
  <si>
    <t>-1301236015</t>
  </si>
  <si>
    <t>-259141198</t>
  </si>
  <si>
    <t>-1635149175</t>
  </si>
  <si>
    <t>-645233804</t>
  </si>
  <si>
    <t>7497300260</t>
  </si>
  <si>
    <t>Vodiče trakčního vedení  Věšák troleje pohyblivý s proměnnou délkou</t>
  </si>
  <si>
    <t>-430561223</t>
  </si>
  <si>
    <t>324382285</t>
  </si>
  <si>
    <t>69765398</t>
  </si>
  <si>
    <t>754726876</t>
  </si>
  <si>
    <t>1266701525</t>
  </si>
  <si>
    <t>-1240646390</t>
  </si>
  <si>
    <t>1867876901</t>
  </si>
  <si>
    <t>1468833686</t>
  </si>
  <si>
    <t>755879057</t>
  </si>
  <si>
    <t>-867639402</t>
  </si>
  <si>
    <t>66873094</t>
  </si>
  <si>
    <t>-1019621094</t>
  </si>
  <si>
    <t>-1506045288</t>
  </si>
  <si>
    <t>-1720727012</t>
  </si>
  <si>
    <t>7497350960</t>
  </si>
  <si>
    <t>Tažení lana pro zesilovací, napájecí a obcházecí vedení do 240 mm2 Cu, AlFe</t>
  </si>
  <si>
    <t>-1610751449</t>
  </si>
  <si>
    <t>-129691221</t>
  </si>
  <si>
    <t>-1155329201</t>
  </si>
  <si>
    <t>1881845767</t>
  </si>
  <si>
    <t>1604642157</t>
  </si>
  <si>
    <t>555981488</t>
  </si>
  <si>
    <t>7497351100</t>
  </si>
  <si>
    <t>Montáž vložené izolace v laně napáj. převěsu Bz nebo Cu</t>
  </si>
  <si>
    <t>559860781</t>
  </si>
  <si>
    <t>7497301350</t>
  </si>
  <si>
    <t>Vodiče trakčního vedení  Vložená izolace v laně napáj. převěsu Bz nebo Cu</t>
  </si>
  <si>
    <t>-1660540887</t>
  </si>
  <si>
    <t>7497351165</t>
  </si>
  <si>
    <t>Připevnění kotevní lišty napáj. převěsu s 2-4 třmeny na stožár BP</t>
  </si>
  <si>
    <t>1499611819</t>
  </si>
  <si>
    <t>7497301430</t>
  </si>
  <si>
    <t>Vodiče trakčního vedení  Kotevní lišta napáj. převěsu s 2-4 třmeny na stož. BP</t>
  </si>
  <si>
    <t>-1175006071</t>
  </si>
  <si>
    <t>7497351185</t>
  </si>
  <si>
    <t>Kotvení lana napáj. převěsu jednoho 120 mm2 Cu s izolací</t>
  </si>
  <si>
    <t>941635649</t>
  </si>
  <si>
    <t>7497301460</t>
  </si>
  <si>
    <t>Vodiče trakčního vedení  Kotvení lana napáj. převěsu - 120 mm2 Cu s izolací</t>
  </si>
  <si>
    <t>2107068434</t>
  </si>
  <si>
    <t>1303960206</t>
  </si>
  <si>
    <t>1599053417</t>
  </si>
  <si>
    <t>7497351390</t>
  </si>
  <si>
    <t>Tažení lan napájecích převěsů ručně do 240 mm2</t>
  </si>
  <si>
    <t>-712446633</t>
  </si>
  <si>
    <t>7497301790</t>
  </si>
  <si>
    <t>Vodiče trakčního vedení  Lano 240 mm2 AlFe (lano pro ZV, NV, OV, ochranné)</t>
  </si>
  <si>
    <t>-987780230</t>
  </si>
  <si>
    <t>-1928019501</t>
  </si>
  <si>
    <t>-1686322205</t>
  </si>
  <si>
    <t>1500336624</t>
  </si>
  <si>
    <t>Vodiče trakčního vedení  Ukolejnění s průrazkou T, P, 2T, BP, DS, OK - 1 vodič</t>
  </si>
  <si>
    <t>2068278508</t>
  </si>
  <si>
    <t>-1739064342</t>
  </si>
  <si>
    <t>Vodiče trakčního vedení  Ukolejnění s průrazkou T, P, 2T, BP, DS, OK - 2 vodiče</t>
  </si>
  <si>
    <t>-2057806077</t>
  </si>
  <si>
    <t>-1901541574</t>
  </si>
  <si>
    <t>-1476250582</t>
  </si>
  <si>
    <t>1538609699</t>
  </si>
  <si>
    <t>2007583911</t>
  </si>
  <si>
    <t>40807672</t>
  </si>
  <si>
    <t>7497351820</t>
  </si>
  <si>
    <t>Aktualizace KSU a TP dle kolejových postupů za 100 m zprovozňované skupiny</t>
  </si>
  <si>
    <t>-485699922</t>
  </si>
  <si>
    <t>-1382251405</t>
  </si>
  <si>
    <t>1163857556</t>
  </si>
  <si>
    <t>-1285086036</t>
  </si>
  <si>
    <t>-40019299</t>
  </si>
  <si>
    <t>7497371410</t>
  </si>
  <si>
    <t>Demontáže zařízení trakčního vedení lana zesilovacího vedení stříhání</t>
  </si>
  <si>
    <t>-1619800236</t>
  </si>
  <si>
    <t>2071271662</t>
  </si>
  <si>
    <t>-1755398639</t>
  </si>
  <si>
    <t>-1275201560</t>
  </si>
  <si>
    <t>-1285283367</t>
  </si>
  <si>
    <t>2037046859</t>
  </si>
  <si>
    <t>-821718613</t>
  </si>
  <si>
    <t>2059377940</t>
  </si>
  <si>
    <t>Trubková vedení Ohebné elektroinstalační trubky KOPOFLEX 50 černá UV stabilní</t>
  </si>
  <si>
    <t>1223435661</t>
  </si>
  <si>
    <t>Kabely, vodiče, šňůry Cu - nn Kabel silový více-žílový Cu, plastová izolace CYKY 7J4 (7Cx4)</t>
  </si>
  <si>
    <t>1827648602</t>
  </si>
  <si>
    <t>1547585480</t>
  </si>
  <si>
    <t>-835665384</t>
  </si>
  <si>
    <t>96729975</t>
  </si>
  <si>
    <t>7499250520</t>
  </si>
  <si>
    <t>Vyhotovení výchozí revizní zprávy pro opravné práce pro objem investičních nákladů přes 500 000 do 1 000 000 Kč</t>
  </si>
  <si>
    <t>1153801521</t>
  </si>
  <si>
    <t>7499250525</t>
  </si>
  <si>
    <t>Vyhotovení výchozí revizní zprávy příplatek za každých dalších i započatých 500 000 Kč přes 1 000 000 Kč</t>
  </si>
  <si>
    <t>343800931</t>
  </si>
  <si>
    <t>-1520935400</t>
  </si>
  <si>
    <t>1467157307</t>
  </si>
  <si>
    <t>-2071331790</t>
  </si>
  <si>
    <t>-1409403357</t>
  </si>
  <si>
    <t>-1446023991</t>
  </si>
  <si>
    <t>826334828</t>
  </si>
  <si>
    <t>SO 04 -  žst.Olomouc přednádraží</t>
  </si>
  <si>
    <t>-1198257634</t>
  </si>
  <si>
    <t>420135971</t>
  </si>
  <si>
    <t>-240356793</t>
  </si>
  <si>
    <t>-881264906</t>
  </si>
  <si>
    <t>494001003</t>
  </si>
  <si>
    <t>-617334308</t>
  </si>
  <si>
    <t>-1651597777</t>
  </si>
  <si>
    <t>-1174103203</t>
  </si>
  <si>
    <t>-1327481694</t>
  </si>
  <si>
    <t>7497200460</t>
  </si>
  <si>
    <t>Stožáry trakčního vedení  Stožár TV  -  typ  ( BP 14m )    vč. podlití</t>
  </si>
  <si>
    <t>1235193074</t>
  </si>
  <si>
    <t>-1374128968</t>
  </si>
  <si>
    <t>-1458022354</t>
  </si>
  <si>
    <t>7497350442</t>
  </si>
  <si>
    <t>Montáž pohyblivého kotvení sestavy trakčního vedení troleje a nosného lana na stožár BP 10 kN</t>
  </si>
  <si>
    <t>-126296417</t>
  </si>
  <si>
    <t>7497300570</t>
  </si>
  <si>
    <t>Vodiče trakčního vedení  Pohyb. kotvení sestavy TV, TR+NL na BP  -  10kN</t>
  </si>
  <si>
    <t>-452752326</t>
  </si>
  <si>
    <t>7497350610</t>
  </si>
  <si>
    <t>Montáž pomocného a doplňkového sortimentu trakčního vedení</t>
  </si>
  <si>
    <t>603110897</t>
  </si>
  <si>
    <t>1770712916</t>
  </si>
  <si>
    <t>-1751309771</t>
  </si>
  <si>
    <t>-482688414</t>
  </si>
  <si>
    <t>7497350734</t>
  </si>
  <si>
    <t>Montáž definitivní regulace pohyblivého kotvení nosného lana a troleje</t>
  </si>
  <si>
    <t>1039781846</t>
  </si>
  <si>
    <t>7497350750</t>
  </si>
  <si>
    <t>Zajištění kotvení nosného lana a troleje všech sestavení</t>
  </si>
  <si>
    <t>-1741621352</t>
  </si>
  <si>
    <t>-1724249673</t>
  </si>
  <si>
    <t>380250872</t>
  </si>
  <si>
    <t>189041529</t>
  </si>
  <si>
    <t>1171191208</t>
  </si>
  <si>
    <t>7497350850</t>
  </si>
  <si>
    <t>Montáž závěsu zesilovacího, napájecího a obcházecího vedení (ZV, NV, OV) svislého 1 - 2 lan</t>
  </si>
  <si>
    <t>-1640144039</t>
  </si>
  <si>
    <t>-1965050223</t>
  </si>
  <si>
    <t>7497350855</t>
  </si>
  <si>
    <t>Montáž závěsu zesilovacího, napájecího a obcházecího vedení (ZV, NV, OV) svislého 3 - 4 lan</t>
  </si>
  <si>
    <t>-356143210</t>
  </si>
  <si>
    <t>7497301020</t>
  </si>
  <si>
    <t>Vodiče trakčního vedení  "V" závěs  3-4 lan ZV, NV, OV</t>
  </si>
  <si>
    <t>-391596818</t>
  </si>
  <si>
    <t>-438190023</t>
  </si>
  <si>
    <t>580868740</t>
  </si>
  <si>
    <t>1049174128</t>
  </si>
  <si>
    <t>7497302260</t>
  </si>
  <si>
    <t>Vodiče trakčního vedení  Tabulka číslování stožárů a pohonů odpojovačů 1 - 3 znaky</t>
  </si>
  <si>
    <t>-1224743787</t>
  </si>
  <si>
    <t>1650317807</t>
  </si>
  <si>
    <t>1000357138</t>
  </si>
  <si>
    <t>2025334024</t>
  </si>
  <si>
    <t>9333942</t>
  </si>
  <si>
    <t>1882622392</t>
  </si>
  <si>
    <t>776253762</t>
  </si>
  <si>
    <t>-126792191</t>
  </si>
  <si>
    <t>442550725</t>
  </si>
  <si>
    <t>-2085699938</t>
  </si>
  <si>
    <t>1464496251</t>
  </si>
  <si>
    <t>-1838780427</t>
  </si>
  <si>
    <t>-2058796862</t>
  </si>
  <si>
    <t>-638318817</t>
  </si>
  <si>
    <t>-2073837855</t>
  </si>
  <si>
    <t>177693428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</si>
</sst>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21</v>
      </c>
      <c r="AL7" s="19"/>
      <c r="AM7" s="19"/>
      <c r="AN7" s="24" t="s">
        <v>1</v>
      </c>
      <c r="AO7" s="19"/>
      <c r="AP7" s="19"/>
      <c r="AQ7" s="19"/>
      <c r="AR7" s="17"/>
      <c r="BG7" s="28"/>
      <c r="BS7" s="14" t="s">
        <v>7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G8" s="28"/>
      <c r="BS8" s="14" t="s">
        <v>7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1</v>
      </c>
      <c r="AO10" s="19"/>
      <c r="AP10" s="19"/>
      <c r="AQ10" s="19"/>
      <c r="AR10" s="17"/>
      <c r="BG10" s="28"/>
      <c r="BS10" s="14" t="s">
        <v>7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1</v>
      </c>
      <c r="AO11" s="19"/>
      <c r="AP11" s="19"/>
      <c r="AQ11" s="19"/>
      <c r="AR11" s="17"/>
      <c r="BG11" s="28"/>
      <c r="BS11" s="14" t="s">
        <v>7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31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G14" s="28"/>
      <c r="BS14" s="14" t="s">
        <v>7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1</v>
      </c>
      <c r="AO16" s="19"/>
      <c r="AP16" s="19"/>
      <c r="AQ16" s="19"/>
      <c r="AR16" s="17"/>
      <c r="BG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G17" s="28"/>
      <c r="BS17" s="14" t="s">
        <v>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1</v>
      </c>
      <c r="AO19" s="19"/>
      <c r="AP19" s="19"/>
      <c r="AQ19" s="19"/>
      <c r="AR19" s="17"/>
      <c r="BG19" s="28"/>
      <c r="BS19" s="14" t="s">
        <v>7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</v>
      </c>
      <c r="AO20" s="19"/>
      <c r="AP20" s="19"/>
      <c r="AQ20" s="19"/>
      <c r="AR20" s="17"/>
      <c r="BG20" s="28"/>
      <c r="BS20" s="14" t="s">
        <v>5</v>
      </c>
    </row>
    <row r="21" spans="2:59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s="1" customFormat="1" ht="132" customHeight="1">
      <c r="B23" s="18"/>
      <c r="C23" s="19"/>
      <c r="D23" s="19"/>
      <c r="E23" s="33" t="s">
        <v>37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1:59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pans="1:59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G28" s="28"/>
    </row>
    <row r="29" spans="1:59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ROUND(AX94,2)</f>
        <v>0</v>
      </c>
      <c r="AL29" s="44"/>
      <c r="AM29" s="44"/>
      <c r="AN29" s="44"/>
      <c r="AO29" s="44"/>
      <c r="AP29" s="44"/>
      <c r="AQ29" s="44"/>
      <c r="AR29" s="47"/>
      <c r="BG29" s="48"/>
    </row>
    <row r="30" spans="1:59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ROUND(AY94,2)</f>
        <v>0</v>
      </c>
      <c r="AL30" s="44"/>
      <c r="AM30" s="44"/>
      <c r="AN30" s="44"/>
      <c r="AO30" s="44"/>
      <c r="AP30" s="44"/>
      <c r="AQ30" s="44"/>
      <c r="AR30" s="47"/>
      <c r="BG30" s="48"/>
    </row>
    <row r="31" spans="1:59" s="3" customFormat="1" ht="14.4" customHeight="1" hidden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48"/>
    </row>
    <row r="32" spans="1:59" s="3" customFormat="1" ht="14.4" customHeight="1" hidden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48"/>
    </row>
    <row r="33" spans="1:59" s="3" customFormat="1" ht="14.4" customHeight="1" hidden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48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8"/>
    </row>
    <row r="35" spans="1:59" s="2" customFormat="1" ht="25.9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pans="1:59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G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52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2">
      <c r="A60" s="35"/>
      <c r="B60" s="36"/>
      <c r="C60" s="37"/>
      <c r="D60" s="61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53</v>
      </c>
      <c r="AI60" s="39"/>
      <c r="AJ60" s="39"/>
      <c r="AK60" s="39"/>
      <c r="AL60" s="39"/>
      <c r="AM60" s="61" t="s">
        <v>54</v>
      </c>
      <c r="AN60" s="39"/>
      <c r="AO60" s="39"/>
      <c r="AP60" s="37"/>
      <c r="AQ60" s="37"/>
      <c r="AR60" s="41"/>
      <c r="BG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2">
      <c r="A64" s="35"/>
      <c r="B64" s="36"/>
      <c r="C64" s="37"/>
      <c r="D64" s="58" t="s">
        <v>55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56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G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2">
      <c r="A75" s="35"/>
      <c r="B75" s="36"/>
      <c r="C75" s="37"/>
      <c r="D75" s="61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53</v>
      </c>
      <c r="AI75" s="39"/>
      <c r="AJ75" s="39"/>
      <c r="AK75" s="39"/>
      <c r="AL75" s="39"/>
      <c r="AM75" s="61" t="s">
        <v>54</v>
      </c>
      <c r="AN75" s="39"/>
      <c r="AO75" s="39"/>
      <c r="AP75" s="37"/>
      <c r="AQ75" s="37"/>
      <c r="AR75" s="41"/>
      <c r="BG75" s="35"/>
    </row>
    <row r="76" spans="1:59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G76" s="35"/>
    </row>
    <row r="77" spans="1:59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G77" s="35"/>
    </row>
    <row r="81" spans="1:59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G81" s="35"/>
    </row>
    <row r="82" spans="1:59" s="2" customFormat="1" ht="24.95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G82" s="35"/>
    </row>
    <row r="83" spans="1:59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G83" s="35"/>
    </row>
    <row r="84" spans="1:59" s="4" customFormat="1" ht="12" customHeight="1">
      <c r="A84" s="4"/>
      <c r="B84" s="67"/>
      <c r="C84" s="29" t="s">
        <v>14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22082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G84" s="4"/>
    </row>
    <row r="85" spans="1:59" s="5" customFormat="1" ht="36.95" customHeight="1">
      <c r="A85" s="5"/>
      <c r="B85" s="70"/>
      <c r="C85" s="71" t="s">
        <v>17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TV v žst. Zábřeh, Moravičany, Drahotuše, Lipník, Hranice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G85" s="5"/>
    </row>
    <row r="86" spans="1:59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G86" s="35"/>
    </row>
    <row r="87" spans="1:59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SEE Olomouc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76" t="str">
        <f>IF(AN8="","",AN8)</f>
        <v>26. 4. 2023</v>
      </c>
      <c r="AN87" s="76"/>
      <c r="AO87" s="37"/>
      <c r="AP87" s="37"/>
      <c r="AQ87" s="37"/>
      <c r="AR87" s="41"/>
      <c r="BG87" s="35"/>
    </row>
    <row r="88" spans="1:59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G88" s="35"/>
    </row>
    <row r="89" spans="1:59" s="2" customFormat="1" ht="15.15" customHeight="1">
      <c r="A89" s="35"/>
      <c r="B89" s="36"/>
      <c r="C89" s="29" t="s">
        <v>26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SŽ, s.o. - OŘ Ostrava SEE Olomouc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Martin Konečný</v>
      </c>
      <c r="AN89" s="68"/>
      <c r="AO89" s="68"/>
      <c r="AP89" s="68"/>
      <c r="AQ89" s="37"/>
      <c r="AR89" s="41"/>
      <c r="AS89" s="78" t="s">
        <v>58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1"/>
      <c r="BG89" s="35"/>
    </row>
    <row r="90" spans="1:59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Bc. Kotrle Pavel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5"/>
      <c r="BG90" s="35"/>
    </row>
    <row r="91" spans="1:59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9"/>
      <c r="BG91" s="35"/>
    </row>
    <row r="92" spans="1:59" s="2" customFormat="1" ht="29.25" customHeight="1">
      <c r="A92" s="35"/>
      <c r="B92" s="36"/>
      <c r="C92" s="90" t="s">
        <v>59</v>
      </c>
      <c r="D92" s="91"/>
      <c r="E92" s="91"/>
      <c r="F92" s="91"/>
      <c r="G92" s="91"/>
      <c r="H92" s="92"/>
      <c r="I92" s="93" t="s">
        <v>60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61</v>
      </c>
      <c r="AH92" s="91"/>
      <c r="AI92" s="91"/>
      <c r="AJ92" s="91"/>
      <c r="AK92" s="91"/>
      <c r="AL92" s="91"/>
      <c r="AM92" s="91"/>
      <c r="AN92" s="93" t="s">
        <v>62</v>
      </c>
      <c r="AO92" s="91"/>
      <c r="AP92" s="95"/>
      <c r="AQ92" s="96" t="s">
        <v>63</v>
      </c>
      <c r="AR92" s="41"/>
      <c r="AS92" s="97" t="s">
        <v>64</v>
      </c>
      <c r="AT92" s="98" t="s">
        <v>65</v>
      </c>
      <c r="AU92" s="98" t="s">
        <v>66</v>
      </c>
      <c r="AV92" s="98" t="s">
        <v>67</v>
      </c>
      <c r="AW92" s="98" t="s">
        <v>68</v>
      </c>
      <c r="AX92" s="98" t="s">
        <v>69</v>
      </c>
      <c r="AY92" s="98" t="s">
        <v>70</v>
      </c>
      <c r="AZ92" s="98" t="s">
        <v>71</v>
      </c>
      <c r="BA92" s="98" t="s">
        <v>72</v>
      </c>
      <c r="BB92" s="98" t="s">
        <v>73</v>
      </c>
      <c r="BC92" s="98" t="s">
        <v>74</v>
      </c>
      <c r="BD92" s="98" t="s">
        <v>75</v>
      </c>
      <c r="BE92" s="98" t="s">
        <v>76</v>
      </c>
      <c r="BF92" s="99" t="s">
        <v>77</v>
      </c>
      <c r="BG92" s="35"/>
    </row>
    <row r="93" spans="1:59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2"/>
      <c r="BG93" s="35"/>
    </row>
    <row r="94" spans="1:90" s="6" customFormat="1" ht="32.4" customHeight="1">
      <c r="A94" s="6"/>
      <c r="B94" s="103"/>
      <c r="C94" s="104" t="s">
        <v>78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ROUND(SUM(AG95:AG98),2)</f>
        <v>0</v>
      </c>
      <c r="AH94" s="106"/>
      <c r="AI94" s="106"/>
      <c r="AJ94" s="106"/>
      <c r="AK94" s="106"/>
      <c r="AL94" s="106"/>
      <c r="AM94" s="106"/>
      <c r="AN94" s="107">
        <f>SUM(AG94,AV94)</f>
        <v>0</v>
      </c>
      <c r="AO94" s="107"/>
      <c r="AP94" s="107"/>
      <c r="AQ94" s="108" t="s">
        <v>1</v>
      </c>
      <c r="AR94" s="109"/>
      <c r="AS94" s="110">
        <f>ROUND(SUM(AS95:AS98),2)</f>
        <v>0</v>
      </c>
      <c r="AT94" s="111">
        <f>ROUND(SUM(AT95:AT98),2)</f>
        <v>0</v>
      </c>
      <c r="AU94" s="112">
        <f>ROUND(SUM(AU95:AU98),2)</f>
        <v>0</v>
      </c>
      <c r="AV94" s="112">
        <f>ROUND(SUM(AX94:AY94),2)</f>
        <v>0</v>
      </c>
      <c r="AW94" s="113">
        <f>ROUND(SUM(AW95:AW98),5)</f>
        <v>0</v>
      </c>
      <c r="AX94" s="112">
        <f>ROUND(BB94*L29,2)</f>
        <v>0</v>
      </c>
      <c r="AY94" s="112">
        <f>ROUND(BC94*L30,2)</f>
        <v>0</v>
      </c>
      <c r="AZ94" s="112">
        <f>ROUND(BD94*L29,2)</f>
        <v>0</v>
      </c>
      <c r="BA94" s="112">
        <f>ROUND(BE94*L30,2)</f>
        <v>0</v>
      </c>
      <c r="BB94" s="112">
        <f>ROUND(SUM(BB95:BB98),2)</f>
        <v>0</v>
      </c>
      <c r="BC94" s="112">
        <f>ROUND(SUM(BC95:BC98),2)</f>
        <v>0</v>
      </c>
      <c r="BD94" s="112">
        <f>ROUND(SUM(BD95:BD98),2)</f>
        <v>0</v>
      </c>
      <c r="BE94" s="112">
        <f>ROUND(SUM(BE95:BE98),2)</f>
        <v>0</v>
      </c>
      <c r="BF94" s="114">
        <f>ROUND(SUM(BF95:BF98),2)</f>
        <v>0</v>
      </c>
      <c r="BG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6</v>
      </c>
      <c r="BX94" s="115" t="s">
        <v>83</v>
      </c>
      <c r="CL94" s="115" t="s">
        <v>20</v>
      </c>
    </row>
    <row r="95" spans="1:91" s="7" customFormat="1" ht="16.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'SO01 -  žst.Zábřeh n M., ...'!K32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87</v>
      </c>
      <c r="AR95" s="124"/>
      <c r="AS95" s="125">
        <f>'SO01 -  žst.Zábřeh n M., ...'!K30</f>
        <v>0</v>
      </c>
      <c r="AT95" s="126">
        <f>'SO01 -  žst.Zábřeh n M., ...'!K31</f>
        <v>0</v>
      </c>
      <c r="AU95" s="126">
        <v>0</v>
      </c>
      <c r="AV95" s="126">
        <f>ROUND(SUM(AX95:AY95),2)</f>
        <v>0</v>
      </c>
      <c r="AW95" s="127">
        <f>'SO01 -  žst.Zábřeh n M., ...'!T119</f>
        <v>0</v>
      </c>
      <c r="AX95" s="126">
        <f>'SO01 -  žst.Zábřeh n M., ...'!K35</f>
        <v>0</v>
      </c>
      <c r="AY95" s="126">
        <f>'SO01 -  žst.Zábřeh n M., ...'!K36</f>
        <v>0</v>
      </c>
      <c r="AZ95" s="126">
        <f>'SO01 -  žst.Zábřeh n M., ...'!K37</f>
        <v>0</v>
      </c>
      <c r="BA95" s="126">
        <f>'SO01 -  žst.Zábřeh n M., ...'!K38</f>
        <v>0</v>
      </c>
      <c r="BB95" s="126">
        <f>'SO01 -  žst.Zábřeh n M., ...'!F35</f>
        <v>0</v>
      </c>
      <c r="BC95" s="126">
        <f>'SO01 -  žst.Zábřeh n M., ...'!F36</f>
        <v>0</v>
      </c>
      <c r="BD95" s="126">
        <f>'SO01 -  žst.Zábřeh n M., ...'!F37</f>
        <v>0</v>
      </c>
      <c r="BE95" s="126">
        <f>'SO01 -  žst.Zábřeh n M., ...'!F38</f>
        <v>0</v>
      </c>
      <c r="BF95" s="128">
        <f>'SO01 -  žst.Zábřeh n M., ...'!F39</f>
        <v>0</v>
      </c>
      <c r="BG95" s="7"/>
      <c r="BT95" s="129" t="s">
        <v>88</v>
      </c>
      <c r="BV95" s="129" t="s">
        <v>82</v>
      </c>
      <c r="BW95" s="129" t="s">
        <v>89</v>
      </c>
      <c r="BX95" s="129" t="s">
        <v>6</v>
      </c>
      <c r="CL95" s="129" t="s">
        <v>1</v>
      </c>
      <c r="CM95" s="129" t="s">
        <v>90</v>
      </c>
    </row>
    <row r="96" spans="1:91" s="7" customFormat="1" ht="16.5" customHeight="1">
      <c r="A96" s="117" t="s">
        <v>84</v>
      </c>
      <c r="B96" s="118"/>
      <c r="C96" s="119"/>
      <c r="D96" s="120" t="s">
        <v>91</v>
      </c>
      <c r="E96" s="120"/>
      <c r="F96" s="120"/>
      <c r="G96" s="120"/>
      <c r="H96" s="120"/>
      <c r="I96" s="121"/>
      <c r="J96" s="120" t="s">
        <v>92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'SO02 -  žst.Lipník n.B., ...'!K32</f>
        <v>0</v>
      </c>
      <c r="AH96" s="121"/>
      <c r="AI96" s="121"/>
      <c r="AJ96" s="121"/>
      <c r="AK96" s="121"/>
      <c r="AL96" s="121"/>
      <c r="AM96" s="121"/>
      <c r="AN96" s="122">
        <f>SUM(AG96,AV96)</f>
        <v>0</v>
      </c>
      <c r="AO96" s="121"/>
      <c r="AP96" s="121"/>
      <c r="AQ96" s="123" t="s">
        <v>87</v>
      </c>
      <c r="AR96" s="124"/>
      <c r="AS96" s="125">
        <f>'SO02 -  žst.Lipník n.B., ...'!K30</f>
        <v>0</v>
      </c>
      <c r="AT96" s="126">
        <f>'SO02 -  žst.Lipník n.B., ...'!K31</f>
        <v>0</v>
      </c>
      <c r="AU96" s="126">
        <v>0</v>
      </c>
      <c r="AV96" s="126">
        <f>ROUND(SUM(AX96:AY96),2)</f>
        <v>0</v>
      </c>
      <c r="AW96" s="127">
        <f>'SO02 -  žst.Lipník n.B., ...'!T119</f>
        <v>0</v>
      </c>
      <c r="AX96" s="126">
        <f>'SO02 -  žst.Lipník n.B., ...'!K35</f>
        <v>0</v>
      </c>
      <c r="AY96" s="126">
        <f>'SO02 -  žst.Lipník n.B., ...'!K36</f>
        <v>0</v>
      </c>
      <c r="AZ96" s="126">
        <f>'SO02 -  žst.Lipník n.B., ...'!K37</f>
        <v>0</v>
      </c>
      <c r="BA96" s="126">
        <f>'SO02 -  žst.Lipník n.B., ...'!K38</f>
        <v>0</v>
      </c>
      <c r="BB96" s="126">
        <f>'SO02 -  žst.Lipník n.B., ...'!F35</f>
        <v>0</v>
      </c>
      <c r="BC96" s="126">
        <f>'SO02 -  žst.Lipník n.B., ...'!F36</f>
        <v>0</v>
      </c>
      <c r="BD96" s="126">
        <f>'SO02 -  žst.Lipník n.B., ...'!F37</f>
        <v>0</v>
      </c>
      <c r="BE96" s="126">
        <f>'SO02 -  žst.Lipník n.B., ...'!F38</f>
        <v>0</v>
      </c>
      <c r="BF96" s="128">
        <f>'SO02 -  žst.Lipník n.B., ...'!F39</f>
        <v>0</v>
      </c>
      <c r="BG96" s="7"/>
      <c r="BT96" s="129" t="s">
        <v>88</v>
      </c>
      <c r="BV96" s="129" t="s">
        <v>82</v>
      </c>
      <c r="BW96" s="129" t="s">
        <v>93</v>
      </c>
      <c r="BX96" s="129" t="s">
        <v>6</v>
      </c>
      <c r="CL96" s="129" t="s">
        <v>1</v>
      </c>
      <c r="CM96" s="129" t="s">
        <v>90</v>
      </c>
    </row>
    <row r="97" spans="1:91" s="7" customFormat="1" ht="16.5" customHeight="1">
      <c r="A97" s="117" t="s">
        <v>84</v>
      </c>
      <c r="B97" s="118"/>
      <c r="C97" s="119"/>
      <c r="D97" s="120" t="s">
        <v>94</v>
      </c>
      <c r="E97" s="120"/>
      <c r="F97" s="120"/>
      <c r="G97" s="120"/>
      <c r="H97" s="120"/>
      <c r="I97" s="121"/>
      <c r="J97" s="120" t="s">
        <v>95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'SO03 - žst.Haranice n.M. ...'!K32</f>
        <v>0</v>
      </c>
      <c r="AH97" s="121"/>
      <c r="AI97" s="121"/>
      <c r="AJ97" s="121"/>
      <c r="AK97" s="121"/>
      <c r="AL97" s="121"/>
      <c r="AM97" s="121"/>
      <c r="AN97" s="122">
        <f>SUM(AG97,AV97)</f>
        <v>0</v>
      </c>
      <c r="AO97" s="121"/>
      <c r="AP97" s="121"/>
      <c r="AQ97" s="123" t="s">
        <v>87</v>
      </c>
      <c r="AR97" s="124"/>
      <c r="AS97" s="125">
        <f>'SO03 - žst.Haranice n.M. ...'!K30</f>
        <v>0</v>
      </c>
      <c r="AT97" s="126">
        <f>'SO03 - žst.Haranice n.M. ...'!K31</f>
        <v>0</v>
      </c>
      <c r="AU97" s="126">
        <v>0</v>
      </c>
      <c r="AV97" s="126">
        <f>ROUND(SUM(AX97:AY97),2)</f>
        <v>0</v>
      </c>
      <c r="AW97" s="127">
        <f>'SO03 - žst.Haranice n.M. ...'!T119</f>
        <v>0</v>
      </c>
      <c r="AX97" s="126">
        <f>'SO03 - žst.Haranice n.M. ...'!K35</f>
        <v>0</v>
      </c>
      <c r="AY97" s="126">
        <f>'SO03 - žst.Haranice n.M. ...'!K36</f>
        <v>0</v>
      </c>
      <c r="AZ97" s="126">
        <f>'SO03 - žst.Haranice n.M. ...'!K37</f>
        <v>0</v>
      </c>
      <c r="BA97" s="126">
        <f>'SO03 - žst.Haranice n.M. ...'!K38</f>
        <v>0</v>
      </c>
      <c r="BB97" s="126">
        <f>'SO03 - žst.Haranice n.M. ...'!F35</f>
        <v>0</v>
      </c>
      <c r="BC97" s="126">
        <f>'SO03 - žst.Haranice n.M. ...'!F36</f>
        <v>0</v>
      </c>
      <c r="BD97" s="126">
        <f>'SO03 - žst.Haranice n.M. ...'!F37</f>
        <v>0</v>
      </c>
      <c r="BE97" s="126">
        <f>'SO03 - žst.Haranice n.M. ...'!F38</f>
        <v>0</v>
      </c>
      <c r="BF97" s="128">
        <f>'SO03 - žst.Haranice n.M. ...'!F39</f>
        <v>0</v>
      </c>
      <c r="BG97" s="7"/>
      <c r="BT97" s="129" t="s">
        <v>88</v>
      </c>
      <c r="BV97" s="129" t="s">
        <v>82</v>
      </c>
      <c r="BW97" s="129" t="s">
        <v>96</v>
      </c>
      <c r="BX97" s="129" t="s">
        <v>6</v>
      </c>
      <c r="CL97" s="129" t="s">
        <v>1</v>
      </c>
      <c r="CM97" s="129" t="s">
        <v>90</v>
      </c>
    </row>
    <row r="98" spans="1:91" s="7" customFormat="1" ht="16.5" customHeight="1">
      <c r="A98" s="117" t="s">
        <v>84</v>
      </c>
      <c r="B98" s="118"/>
      <c r="C98" s="119"/>
      <c r="D98" s="120" t="s">
        <v>97</v>
      </c>
      <c r="E98" s="120"/>
      <c r="F98" s="120"/>
      <c r="G98" s="120"/>
      <c r="H98" s="120"/>
      <c r="I98" s="121"/>
      <c r="J98" s="120" t="s">
        <v>98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04 -  žst.Olomouc před...'!K32</f>
        <v>0</v>
      </c>
      <c r="AH98" s="121"/>
      <c r="AI98" s="121"/>
      <c r="AJ98" s="121"/>
      <c r="AK98" s="121"/>
      <c r="AL98" s="121"/>
      <c r="AM98" s="121"/>
      <c r="AN98" s="122">
        <f>SUM(AG98,AV98)</f>
        <v>0</v>
      </c>
      <c r="AO98" s="121"/>
      <c r="AP98" s="121"/>
      <c r="AQ98" s="123" t="s">
        <v>87</v>
      </c>
      <c r="AR98" s="124"/>
      <c r="AS98" s="130">
        <f>'SO 04 -  žst.Olomouc před...'!K30</f>
        <v>0</v>
      </c>
      <c r="AT98" s="131">
        <f>'SO 04 -  žst.Olomouc před...'!K31</f>
        <v>0</v>
      </c>
      <c r="AU98" s="131">
        <v>0</v>
      </c>
      <c r="AV98" s="131">
        <f>ROUND(SUM(AX98:AY98),2)</f>
        <v>0</v>
      </c>
      <c r="AW98" s="132">
        <f>'SO 04 -  žst.Olomouc před...'!T117</f>
        <v>0</v>
      </c>
      <c r="AX98" s="131">
        <f>'SO 04 -  žst.Olomouc před...'!K35</f>
        <v>0</v>
      </c>
      <c r="AY98" s="131">
        <f>'SO 04 -  žst.Olomouc před...'!K36</f>
        <v>0</v>
      </c>
      <c r="AZ98" s="131">
        <f>'SO 04 -  žst.Olomouc před...'!K37</f>
        <v>0</v>
      </c>
      <c r="BA98" s="131">
        <f>'SO 04 -  žst.Olomouc před...'!K38</f>
        <v>0</v>
      </c>
      <c r="BB98" s="131">
        <f>'SO 04 -  žst.Olomouc před...'!F35</f>
        <v>0</v>
      </c>
      <c r="BC98" s="131">
        <f>'SO 04 -  žst.Olomouc před...'!F36</f>
        <v>0</v>
      </c>
      <c r="BD98" s="131">
        <f>'SO 04 -  žst.Olomouc před...'!F37</f>
        <v>0</v>
      </c>
      <c r="BE98" s="131">
        <f>'SO 04 -  žst.Olomouc před...'!F38</f>
        <v>0</v>
      </c>
      <c r="BF98" s="133">
        <f>'SO 04 -  žst.Olomouc před...'!F39</f>
        <v>0</v>
      </c>
      <c r="BG98" s="7"/>
      <c r="BT98" s="129" t="s">
        <v>88</v>
      </c>
      <c r="BV98" s="129" t="s">
        <v>82</v>
      </c>
      <c r="BW98" s="129" t="s">
        <v>99</v>
      </c>
      <c r="BX98" s="129" t="s">
        <v>6</v>
      </c>
      <c r="CL98" s="129" t="s">
        <v>1</v>
      </c>
      <c r="CM98" s="129" t="s">
        <v>90</v>
      </c>
    </row>
    <row r="99" spans="1:59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</row>
    <row r="100" spans="1:59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SO01 -  žst.Zábřeh n M., ...'!C2" display="/"/>
    <hyperlink ref="A96" location="'SO02 -  žst.Lipník n.B., ...'!C2" display="/"/>
    <hyperlink ref="A97" location="'SO03 - žst.Haranice n.M. ...'!C2" display="/"/>
    <hyperlink ref="A98" location="'SO 04 -  žst.Olomouc pře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90</v>
      </c>
    </row>
    <row r="4" spans="2:46" s="1" customFormat="1" ht="24.95" customHeight="1">
      <c r="B4" s="17"/>
      <c r="D4" s="136" t="s">
        <v>100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>Oprava TV v žst. Zábřeh, Moravičany, Drahotuše, Lipník, Hranice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101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102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21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22</v>
      </c>
      <c r="E12" s="35"/>
      <c r="F12" s="141" t="s">
        <v>103</v>
      </c>
      <c r="G12" s="35"/>
      <c r="H12" s="35"/>
      <c r="I12" s="138" t="s">
        <v>24</v>
      </c>
      <c r="J12" s="142" t="str">
        <f>'Rekapitulace stavby'!AN8</f>
        <v>26. 4. 2023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26</v>
      </c>
      <c r="E14" s="35"/>
      <c r="F14" s="35"/>
      <c r="G14" s="35"/>
      <c r="H14" s="35"/>
      <c r="I14" s="138" t="s">
        <v>27</v>
      </c>
      <c r="J14" s="141" t="str">
        <f>IF('Rekapitulace stavby'!AN10="","",'Rekapitulace stavby'!AN10)</f>
        <v/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tr">
        <f>IF('Rekapitulace stavby'!E11="","",'Rekapitulace stavby'!E11)</f>
        <v>SŽ, s.o. - OŘ Ostrava SEE Olomouc</v>
      </c>
      <c r="F15" s="35"/>
      <c r="G15" s="35"/>
      <c r="H15" s="35"/>
      <c r="I15" s="138" t="s">
        <v>29</v>
      </c>
      <c r="J15" s="141" t="str">
        <f>IF('Rekapitulace stavby'!AN11="","",'Rekapitulace stavby'!AN11)</f>
        <v/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27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27</v>
      </c>
      <c r="J20" s="141" t="str">
        <f>IF('Rekapitulace stavby'!AN16="","",'Rekapitulace stavby'!AN16)</f>
        <v/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tr">
        <f>IF('Rekapitulace stavby'!E17="","",'Rekapitulace stavby'!E17)</f>
        <v>Martin Konečný</v>
      </c>
      <c r="F21" s="35"/>
      <c r="G21" s="35"/>
      <c r="H21" s="35"/>
      <c r="I21" s="138" t="s">
        <v>29</v>
      </c>
      <c r="J21" s="141" t="str">
        <f>IF('Rekapitulace stavby'!AN17="","",'Rekapitulace stavby'!AN17)</f>
        <v/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34</v>
      </c>
      <c r="E23" s="35"/>
      <c r="F23" s="35"/>
      <c r="G23" s="35"/>
      <c r="H23" s="35"/>
      <c r="I23" s="138" t="s">
        <v>27</v>
      </c>
      <c r="J23" s="141" t="str">
        <f>IF('Rekapitulace stavby'!AN19="","",'Rekapitulace stavby'!AN19)</f>
        <v/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tr">
        <f>IF('Rekapitulace stavby'!E20="","",'Rekapitulace stavby'!E20)</f>
        <v>Bc. Kotrle Pavel</v>
      </c>
      <c r="F24" s="35"/>
      <c r="G24" s="35"/>
      <c r="H24" s="35"/>
      <c r="I24" s="138" t="s">
        <v>29</v>
      </c>
      <c r="J24" s="141" t="str">
        <f>IF('Rekapitulace stavby'!AN20="","",'Rekapitulace stavby'!AN20)</f>
        <v/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36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104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105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38</v>
      </c>
      <c r="E32" s="35"/>
      <c r="F32" s="35"/>
      <c r="G32" s="35"/>
      <c r="H32" s="35"/>
      <c r="I32" s="35"/>
      <c r="J32" s="35"/>
      <c r="K32" s="150">
        <f>ROUND(K119,2)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40</v>
      </c>
      <c r="G34" s="35"/>
      <c r="H34" s="35"/>
      <c r="I34" s="151" t="s">
        <v>39</v>
      </c>
      <c r="J34" s="35"/>
      <c r="K34" s="151" t="s">
        <v>41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42</v>
      </c>
      <c r="E35" s="138" t="s">
        <v>43</v>
      </c>
      <c r="F35" s="148">
        <f>ROUND((SUM(BE119:BE269)),2)</f>
        <v>0</v>
      </c>
      <c r="G35" s="35"/>
      <c r="H35" s="35"/>
      <c r="I35" s="153">
        <v>0.21</v>
      </c>
      <c r="J35" s="35"/>
      <c r="K35" s="148">
        <f>ROUND(((SUM(BE119:BE269))*I35),2)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44</v>
      </c>
      <c r="F36" s="148">
        <f>ROUND((SUM(BF119:BF269)),2)</f>
        <v>0</v>
      </c>
      <c r="G36" s="35"/>
      <c r="H36" s="35"/>
      <c r="I36" s="153">
        <v>0.15</v>
      </c>
      <c r="J36" s="35"/>
      <c r="K36" s="148">
        <f>ROUND(((SUM(BF119:BF269))*I36),2)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45</v>
      </c>
      <c r="F37" s="148">
        <f>ROUND((SUM(BG119:BG269)),2)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46</v>
      </c>
      <c r="F38" s="148">
        <f>ROUND((SUM(BH119:BH269)),2)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47</v>
      </c>
      <c r="F39" s="148">
        <f>ROUND((SUM(BI119:BI269)),2)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>Oprava TV v žst. Zábřeh, Moravičany, Drahotuše, Lipník, Hranice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SO01 -  žst.Zábřeh n M., žst.Moravičany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26. 4. 2023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26</v>
      </c>
      <c r="D91" s="37"/>
      <c r="E91" s="37"/>
      <c r="F91" s="24" t="str">
        <f>E15</f>
        <v>SŽ, s.o. - OŘ Ostrava SEE Olomouc</v>
      </c>
      <c r="G91" s="37"/>
      <c r="H91" s="37"/>
      <c r="I91" s="29" t="s">
        <v>32</v>
      </c>
      <c r="J91" s="33" t="str">
        <f>E21</f>
        <v>Martin Konečný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Bc. Kotrle Pavel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107</v>
      </c>
      <c r="D94" s="174"/>
      <c r="E94" s="174"/>
      <c r="F94" s="174"/>
      <c r="G94" s="174"/>
      <c r="H94" s="174"/>
      <c r="I94" s="175" t="s">
        <v>108</v>
      </c>
      <c r="J94" s="175" t="s">
        <v>109</v>
      </c>
      <c r="K94" s="175" t="s">
        <v>110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111</v>
      </c>
      <c r="D96" s="37"/>
      <c r="E96" s="37"/>
      <c r="F96" s="37"/>
      <c r="G96" s="37"/>
      <c r="H96" s="37"/>
      <c r="I96" s="107">
        <f>Q119</f>
        <v>0</v>
      </c>
      <c r="J96" s="107">
        <f>R119</f>
        <v>0</v>
      </c>
      <c r="K96" s="107">
        <f>K119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pans="1:31" s="9" customFormat="1" ht="24.95" customHeight="1">
      <c r="A97" s="9"/>
      <c r="B97" s="177"/>
      <c r="C97" s="178"/>
      <c r="D97" s="179" t="s">
        <v>113</v>
      </c>
      <c r="E97" s="180"/>
      <c r="F97" s="180"/>
      <c r="G97" s="180"/>
      <c r="H97" s="180"/>
      <c r="I97" s="181">
        <f>Q120</f>
        <v>0</v>
      </c>
      <c r="J97" s="181">
        <f>R120</f>
        <v>0</v>
      </c>
      <c r="K97" s="181">
        <f>K120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114</v>
      </c>
      <c r="E98" s="186"/>
      <c r="F98" s="186"/>
      <c r="G98" s="186"/>
      <c r="H98" s="186"/>
      <c r="I98" s="187">
        <f>Q121</f>
        <v>0</v>
      </c>
      <c r="J98" s="187">
        <f>R121</f>
        <v>0</v>
      </c>
      <c r="K98" s="187">
        <f>K121</f>
        <v>0</v>
      </c>
      <c r="L98" s="184"/>
      <c r="M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115</v>
      </c>
      <c r="E99" s="180"/>
      <c r="F99" s="180"/>
      <c r="G99" s="180"/>
      <c r="H99" s="180"/>
      <c r="I99" s="181">
        <f>Q124</f>
        <v>0</v>
      </c>
      <c r="J99" s="181">
        <f>R124</f>
        <v>0</v>
      </c>
      <c r="K99" s="181">
        <f>K124</f>
        <v>0</v>
      </c>
      <c r="L99" s="178"/>
      <c r="M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116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17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2" t="str">
        <f>E7</f>
        <v>Oprava TV v žst. Zábřeh, Moravičany, Drahotuše, Lipník, Hranice</v>
      </c>
      <c r="F109" s="29"/>
      <c r="G109" s="29"/>
      <c r="H109" s="29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101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 xml:space="preserve">SO01 -  žst.Zábřeh n M., žst.Moravičany</v>
      </c>
      <c r="F111" s="37"/>
      <c r="G111" s="37"/>
      <c r="H111" s="37"/>
      <c r="I111" s="37"/>
      <c r="J111" s="37"/>
      <c r="K111" s="37"/>
      <c r="L111" s="37"/>
      <c r="M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22</v>
      </c>
      <c r="D113" s="37"/>
      <c r="E113" s="37"/>
      <c r="F113" s="24" t="str">
        <f>F12</f>
        <v xml:space="preserve"> </v>
      </c>
      <c r="G113" s="37"/>
      <c r="H113" s="37"/>
      <c r="I113" s="29" t="s">
        <v>24</v>
      </c>
      <c r="J113" s="76" t="str">
        <f>IF(J12="","",J12)</f>
        <v>26. 4. 2023</v>
      </c>
      <c r="K113" s="37"/>
      <c r="L113" s="37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26</v>
      </c>
      <c r="D115" s="37"/>
      <c r="E115" s="37"/>
      <c r="F115" s="24" t="str">
        <f>E15</f>
        <v>SŽ, s.o. - OŘ Ostrava SEE Olomouc</v>
      </c>
      <c r="G115" s="37"/>
      <c r="H115" s="37"/>
      <c r="I115" s="29" t="s">
        <v>32</v>
      </c>
      <c r="J115" s="33" t="str">
        <f>E21</f>
        <v>Martin Konečný</v>
      </c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30</v>
      </c>
      <c r="D116" s="37"/>
      <c r="E116" s="37"/>
      <c r="F116" s="24" t="str">
        <f>IF(E18="","",E18)</f>
        <v>Vyplň údaj</v>
      </c>
      <c r="G116" s="37"/>
      <c r="H116" s="37"/>
      <c r="I116" s="29" t="s">
        <v>34</v>
      </c>
      <c r="J116" s="33" t="str">
        <f>E24</f>
        <v>Bc. Kotrle Pavel</v>
      </c>
      <c r="K116" s="37"/>
      <c r="L116" s="37"/>
      <c r="M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9"/>
      <c r="B118" s="190"/>
      <c r="C118" s="191" t="s">
        <v>117</v>
      </c>
      <c r="D118" s="192" t="s">
        <v>63</v>
      </c>
      <c r="E118" s="192" t="s">
        <v>59</v>
      </c>
      <c r="F118" s="192" t="s">
        <v>60</v>
      </c>
      <c r="G118" s="192" t="s">
        <v>118</v>
      </c>
      <c r="H118" s="192" t="s">
        <v>119</v>
      </c>
      <c r="I118" s="192" t="s">
        <v>120</v>
      </c>
      <c r="J118" s="192" t="s">
        <v>121</v>
      </c>
      <c r="K118" s="192" t="s">
        <v>110</v>
      </c>
      <c r="L118" s="193" t="s">
        <v>122</v>
      </c>
      <c r="M118" s="194"/>
      <c r="N118" s="97" t="s">
        <v>1</v>
      </c>
      <c r="O118" s="98" t="s">
        <v>42</v>
      </c>
      <c r="P118" s="98" t="s">
        <v>123</v>
      </c>
      <c r="Q118" s="98" t="s">
        <v>124</v>
      </c>
      <c r="R118" s="98" t="s">
        <v>125</v>
      </c>
      <c r="S118" s="98" t="s">
        <v>126</v>
      </c>
      <c r="T118" s="98" t="s">
        <v>127</v>
      </c>
      <c r="U118" s="98" t="s">
        <v>128</v>
      </c>
      <c r="V118" s="98" t="s">
        <v>129</v>
      </c>
      <c r="W118" s="98" t="s">
        <v>130</v>
      </c>
      <c r="X118" s="99" t="s">
        <v>131</v>
      </c>
      <c r="Y118" s="189"/>
      <c r="Z118" s="189"/>
      <c r="AA118" s="189"/>
      <c r="AB118" s="189"/>
      <c r="AC118" s="189"/>
      <c r="AD118" s="189"/>
      <c r="AE118" s="189"/>
    </row>
    <row r="119" spans="1:63" s="2" customFormat="1" ht="22.8" customHeight="1">
      <c r="A119" s="35"/>
      <c r="B119" s="36"/>
      <c r="C119" s="104" t="s">
        <v>132</v>
      </c>
      <c r="D119" s="37"/>
      <c r="E119" s="37"/>
      <c r="F119" s="37"/>
      <c r="G119" s="37"/>
      <c r="H119" s="37"/>
      <c r="I119" s="37"/>
      <c r="J119" s="37"/>
      <c r="K119" s="195">
        <f>BK119</f>
        <v>0</v>
      </c>
      <c r="L119" s="37"/>
      <c r="M119" s="41"/>
      <c r="N119" s="100"/>
      <c r="O119" s="196"/>
      <c r="P119" s="101"/>
      <c r="Q119" s="197">
        <f>Q120+Q124</f>
        <v>0</v>
      </c>
      <c r="R119" s="197">
        <f>R120+R124</f>
        <v>0</v>
      </c>
      <c r="S119" s="101"/>
      <c r="T119" s="198">
        <f>T120+T124</f>
        <v>0</v>
      </c>
      <c r="U119" s="101"/>
      <c r="V119" s="198">
        <f>V120+V124</f>
        <v>0</v>
      </c>
      <c r="W119" s="101"/>
      <c r="X119" s="199">
        <f>X120+X124</f>
        <v>0</v>
      </c>
      <c r="Y119" s="35"/>
      <c r="Z119" s="35"/>
      <c r="AA119" s="35"/>
      <c r="AB119" s="35"/>
      <c r="AC119" s="35"/>
      <c r="AD119" s="35"/>
      <c r="AE119" s="35"/>
      <c r="AT119" s="14" t="s">
        <v>79</v>
      </c>
      <c r="AU119" s="14" t="s">
        <v>112</v>
      </c>
      <c r="BK119" s="200">
        <f>BK120+BK124</f>
        <v>0</v>
      </c>
    </row>
    <row r="120" spans="1:63" s="12" customFormat="1" ht="25.9" customHeight="1">
      <c r="A120" s="12"/>
      <c r="B120" s="201"/>
      <c r="C120" s="202"/>
      <c r="D120" s="203" t="s">
        <v>79</v>
      </c>
      <c r="E120" s="204" t="s">
        <v>133</v>
      </c>
      <c r="F120" s="204" t="s">
        <v>134</v>
      </c>
      <c r="G120" s="202"/>
      <c r="H120" s="202"/>
      <c r="I120" s="205"/>
      <c r="J120" s="205"/>
      <c r="K120" s="206">
        <f>BK120</f>
        <v>0</v>
      </c>
      <c r="L120" s="202"/>
      <c r="M120" s="207"/>
      <c r="N120" s="208"/>
      <c r="O120" s="209"/>
      <c r="P120" s="209"/>
      <c r="Q120" s="210">
        <f>Q121</f>
        <v>0</v>
      </c>
      <c r="R120" s="210">
        <f>R121</f>
        <v>0</v>
      </c>
      <c r="S120" s="209"/>
      <c r="T120" s="211">
        <f>T121</f>
        <v>0</v>
      </c>
      <c r="U120" s="209"/>
      <c r="V120" s="211">
        <f>V121</f>
        <v>0</v>
      </c>
      <c r="W120" s="209"/>
      <c r="X120" s="212">
        <f>X121</f>
        <v>0</v>
      </c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80</v>
      </c>
      <c r="AY120" s="213" t="s">
        <v>135</v>
      </c>
      <c r="BK120" s="215">
        <f>BK121</f>
        <v>0</v>
      </c>
    </row>
    <row r="121" spans="1:63" s="12" customFormat="1" ht="22.8" customHeight="1">
      <c r="A121" s="12"/>
      <c r="B121" s="201"/>
      <c r="C121" s="202"/>
      <c r="D121" s="203" t="s">
        <v>79</v>
      </c>
      <c r="E121" s="216" t="s">
        <v>136</v>
      </c>
      <c r="F121" s="216" t="s">
        <v>137</v>
      </c>
      <c r="G121" s="202"/>
      <c r="H121" s="202"/>
      <c r="I121" s="205"/>
      <c r="J121" s="205"/>
      <c r="K121" s="217">
        <f>BK121</f>
        <v>0</v>
      </c>
      <c r="L121" s="202"/>
      <c r="M121" s="207"/>
      <c r="N121" s="208"/>
      <c r="O121" s="209"/>
      <c r="P121" s="209"/>
      <c r="Q121" s="210">
        <f>SUM(Q122:Q123)</f>
        <v>0</v>
      </c>
      <c r="R121" s="210">
        <f>SUM(R122:R123)</f>
        <v>0</v>
      </c>
      <c r="S121" s="209"/>
      <c r="T121" s="211">
        <f>SUM(T122:T123)</f>
        <v>0</v>
      </c>
      <c r="U121" s="209"/>
      <c r="V121" s="211">
        <f>SUM(V122:V123)</f>
        <v>0</v>
      </c>
      <c r="W121" s="209"/>
      <c r="X121" s="212">
        <f>SUM(X122:X123)</f>
        <v>0</v>
      </c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88</v>
      </c>
      <c r="AY121" s="213" t="s">
        <v>135</v>
      </c>
      <c r="BK121" s="215">
        <f>SUM(BK122:BK123)</f>
        <v>0</v>
      </c>
    </row>
    <row r="122" spans="1:65" s="2" customFormat="1" ht="24.15" customHeight="1">
      <c r="A122" s="35"/>
      <c r="B122" s="36"/>
      <c r="C122" s="218" t="s">
        <v>138</v>
      </c>
      <c r="D122" s="218" t="s">
        <v>139</v>
      </c>
      <c r="E122" s="219" t="s">
        <v>140</v>
      </c>
      <c r="F122" s="220" t="s">
        <v>141</v>
      </c>
      <c r="G122" s="221" t="s">
        <v>142</v>
      </c>
      <c r="H122" s="222">
        <v>5.2</v>
      </c>
      <c r="I122" s="223"/>
      <c r="J122" s="223"/>
      <c r="K122" s="224">
        <f>ROUND(P122*H122,2)</f>
        <v>0</v>
      </c>
      <c r="L122" s="220" t="s">
        <v>143</v>
      </c>
      <c r="M122" s="41"/>
      <c r="N122" s="225" t="s">
        <v>1</v>
      </c>
      <c r="O122" s="226" t="s">
        <v>43</v>
      </c>
      <c r="P122" s="227">
        <f>I122+J122</f>
        <v>0</v>
      </c>
      <c r="Q122" s="227">
        <f>ROUND(I122*H122,2)</f>
        <v>0</v>
      </c>
      <c r="R122" s="227">
        <f>ROUND(J122*H122,2)</f>
        <v>0</v>
      </c>
      <c r="S122" s="88"/>
      <c r="T122" s="228">
        <f>S122*H122</f>
        <v>0</v>
      </c>
      <c r="U122" s="228">
        <v>0</v>
      </c>
      <c r="V122" s="228">
        <f>U122*H122</f>
        <v>0</v>
      </c>
      <c r="W122" s="228">
        <v>0</v>
      </c>
      <c r="X122" s="229">
        <f>W122*H122</f>
        <v>0</v>
      </c>
      <c r="Y122" s="35"/>
      <c r="Z122" s="35"/>
      <c r="AA122" s="35"/>
      <c r="AB122" s="35"/>
      <c r="AC122" s="35"/>
      <c r="AD122" s="35"/>
      <c r="AE122" s="35"/>
      <c r="AR122" s="230" t="s">
        <v>144</v>
      </c>
      <c r="AT122" s="230" t="s">
        <v>139</v>
      </c>
      <c r="AU122" s="230" t="s">
        <v>90</v>
      </c>
      <c r="AY122" s="14" t="s">
        <v>135</v>
      </c>
      <c r="BE122" s="231">
        <f>IF(O122="základní",K122,0)</f>
        <v>0</v>
      </c>
      <c r="BF122" s="231">
        <f>IF(O122="snížená",K122,0)</f>
        <v>0</v>
      </c>
      <c r="BG122" s="231">
        <f>IF(O122="zákl. přenesená",K122,0)</f>
        <v>0</v>
      </c>
      <c r="BH122" s="231">
        <f>IF(O122="sníž. přenesená",K122,0)</f>
        <v>0</v>
      </c>
      <c r="BI122" s="231">
        <f>IF(O122="nulová",K122,0)</f>
        <v>0</v>
      </c>
      <c r="BJ122" s="14" t="s">
        <v>88</v>
      </c>
      <c r="BK122" s="231">
        <f>ROUND(P122*H122,2)</f>
        <v>0</v>
      </c>
      <c r="BL122" s="14" t="s">
        <v>144</v>
      </c>
      <c r="BM122" s="230" t="s">
        <v>145</v>
      </c>
    </row>
    <row r="123" spans="1:47" s="2" customFormat="1" ht="12">
      <c r="A123" s="35"/>
      <c r="B123" s="36"/>
      <c r="C123" s="37"/>
      <c r="D123" s="232" t="s">
        <v>146</v>
      </c>
      <c r="E123" s="37"/>
      <c r="F123" s="233" t="s">
        <v>147</v>
      </c>
      <c r="G123" s="37"/>
      <c r="H123" s="37"/>
      <c r="I123" s="234"/>
      <c r="J123" s="234"/>
      <c r="K123" s="37"/>
      <c r="L123" s="37"/>
      <c r="M123" s="41"/>
      <c r="N123" s="235"/>
      <c r="O123" s="236"/>
      <c r="P123" s="88"/>
      <c r="Q123" s="88"/>
      <c r="R123" s="88"/>
      <c r="S123" s="88"/>
      <c r="T123" s="88"/>
      <c r="U123" s="88"/>
      <c r="V123" s="88"/>
      <c r="W123" s="88"/>
      <c r="X123" s="89"/>
      <c r="Y123" s="35"/>
      <c r="Z123" s="35"/>
      <c r="AA123" s="35"/>
      <c r="AB123" s="35"/>
      <c r="AC123" s="35"/>
      <c r="AD123" s="35"/>
      <c r="AE123" s="35"/>
      <c r="AT123" s="14" t="s">
        <v>146</v>
      </c>
      <c r="AU123" s="14" t="s">
        <v>90</v>
      </c>
    </row>
    <row r="124" spans="1:63" s="12" customFormat="1" ht="25.9" customHeight="1">
      <c r="A124" s="12"/>
      <c r="B124" s="201"/>
      <c r="C124" s="202"/>
      <c r="D124" s="203" t="s">
        <v>79</v>
      </c>
      <c r="E124" s="204" t="s">
        <v>148</v>
      </c>
      <c r="F124" s="204" t="s">
        <v>149</v>
      </c>
      <c r="G124" s="202"/>
      <c r="H124" s="202"/>
      <c r="I124" s="205"/>
      <c r="J124" s="205"/>
      <c r="K124" s="206">
        <f>BK124</f>
        <v>0</v>
      </c>
      <c r="L124" s="202"/>
      <c r="M124" s="207"/>
      <c r="N124" s="208"/>
      <c r="O124" s="209"/>
      <c r="P124" s="209"/>
      <c r="Q124" s="210">
        <f>SUM(Q125:Q269)</f>
        <v>0</v>
      </c>
      <c r="R124" s="210">
        <f>SUM(R125:R269)</f>
        <v>0</v>
      </c>
      <c r="S124" s="209"/>
      <c r="T124" s="211">
        <f>SUM(T125:T269)</f>
        <v>0</v>
      </c>
      <c r="U124" s="209"/>
      <c r="V124" s="211">
        <f>SUM(V125:V269)</f>
        <v>0</v>
      </c>
      <c r="W124" s="209"/>
      <c r="X124" s="212">
        <f>SUM(X125:X269)</f>
        <v>0</v>
      </c>
      <c r="Y124" s="12"/>
      <c r="Z124" s="12"/>
      <c r="AA124" s="12"/>
      <c r="AB124" s="12"/>
      <c r="AC124" s="12"/>
      <c r="AD124" s="12"/>
      <c r="AE124" s="12"/>
      <c r="AR124" s="213" t="s">
        <v>144</v>
      </c>
      <c r="AT124" s="214" t="s">
        <v>79</v>
      </c>
      <c r="AU124" s="214" t="s">
        <v>80</v>
      </c>
      <c r="AY124" s="213" t="s">
        <v>135</v>
      </c>
      <c r="BK124" s="215">
        <f>SUM(BK125:BK269)</f>
        <v>0</v>
      </c>
    </row>
    <row r="125" spans="1:65" s="2" customFormat="1" ht="24.15" customHeight="1">
      <c r="A125" s="35"/>
      <c r="B125" s="36"/>
      <c r="C125" s="237" t="s">
        <v>88</v>
      </c>
      <c r="D125" s="237" t="s">
        <v>150</v>
      </c>
      <c r="E125" s="238" t="s">
        <v>151</v>
      </c>
      <c r="F125" s="239" t="s">
        <v>152</v>
      </c>
      <c r="G125" s="240" t="s">
        <v>153</v>
      </c>
      <c r="H125" s="241">
        <v>1</v>
      </c>
      <c r="I125" s="242"/>
      <c r="J125" s="243"/>
      <c r="K125" s="244">
        <f>ROUND(P125*H125,2)</f>
        <v>0</v>
      </c>
      <c r="L125" s="239" t="s">
        <v>143</v>
      </c>
      <c r="M125" s="245"/>
      <c r="N125" s="246" t="s">
        <v>1</v>
      </c>
      <c r="O125" s="226" t="s">
        <v>43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88"/>
      <c r="T125" s="228">
        <f>S125*H125</f>
        <v>0</v>
      </c>
      <c r="U125" s="228">
        <v>0</v>
      </c>
      <c r="V125" s="228">
        <f>U125*H125</f>
        <v>0</v>
      </c>
      <c r="W125" s="228">
        <v>0</v>
      </c>
      <c r="X125" s="229">
        <f>W125*H125</f>
        <v>0</v>
      </c>
      <c r="Y125" s="35"/>
      <c r="Z125" s="35"/>
      <c r="AA125" s="35"/>
      <c r="AB125" s="35"/>
      <c r="AC125" s="35"/>
      <c r="AD125" s="35"/>
      <c r="AE125" s="35"/>
      <c r="AR125" s="230" t="s">
        <v>154</v>
      </c>
      <c r="AT125" s="230" t="s">
        <v>150</v>
      </c>
      <c r="AU125" s="230" t="s">
        <v>88</v>
      </c>
      <c r="AY125" s="14" t="s">
        <v>135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4" t="s">
        <v>88</v>
      </c>
      <c r="BK125" s="231">
        <f>ROUND(P125*H125,2)</f>
        <v>0</v>
      </c>
      <c r="BL125" s="14" t="s">
        <v>154</v>
      </c>
      <c r="BM125" s="230" t="s">
        <v>155</v>
      </c>
    </row>
    <row r="126" spans="1:65" s="2" customFormat="1" ht="24.15" customHeight="1">
      <c r="A126" s="35"/>
      <c r="B126" s="36"/>
      <c r="C126" s="218" t="s">
        <v>90</v>
      </c>
      <c r="D126" s="218" t="s">
        <v>139</v>
      </c>
      <c r="E126" s="219" t="s">
        <v>156</v>
      </c>
      <c r="F126" s="220" t="s">
        <v>157</v>
      </c>
      <c r="G126" s="221" t="s">
        <v>153</v>
      </c>
      <c r="H126" s="222">
        <v>1</v>
      </c>
      <c r="I126" s="223"/>
      <c r="J126" s="223"/>
      <c r="K126" s="224">
        <f>ROUND(P126*H126,2)</f>
        <v>0</v>
      </c>
      <c r="L126" s="220" t="s">
        <v>143</v>
      </c>
      <c r="M126" s="41"/>
      <c r="N126" s="225" t="s">
        <v>1</v>
      </c>
      <c r="O126" s="226" t="s">
        <v>43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88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5"/>
      <c r="Z126" s="35"/>
      <c r="AA126" s="35"/>
      <c r="AB126" s="35"/>
      <c r="AC126" s="35"/>
      <c r="AD126" s="35"/>
      <c r="AE126" s="35"/>
      <c r="AR126" s="230" t="s">
        <v>154</v>
      </c>
      <c r="AT126" s="230" t="s">
        <v>139</v>
      </c>
      <c r="AU126" s="230" t="s">
        <v>88</v>
      </c>
      <c r="AY126" s="14" t="s">
        <v>135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4" t="s">
        <v>88</v>
      </c>
      <c r="BK126" s="231">
        <f>ROUND(P126*H126,2)</f>
        <v>0</v>
      </c>
      <c r="BL126" s="14" t="s">
        <v>154</v>
      </c>
      <c r="BM126" s="230" t="s">
        <v>158</v>
      </c>
    </row>
    <row r="127" spans="1:47" s="2" customFormat="1" ht="12">
      <c r="A127" s="35"/>
      <c r="B127" s="36"/>
      <c r="C127" s="37"/>
      <c r="D127" s="232" t="s">
        <v>146</v>
      </c>
      <c r="E127" s="37"/>
      <c r="F127" s="233" t="s">
        <v>159</v>
      </c>
      <c r="G127" s="37"/>
      <c r="H127" s="37"/>
      <c r="I127" s="234"/>
      <c r="J127" s="234"/>
      <c r="K127" s="37"/>
      <c r="L127" s="37"/>
      <c r="M127" s="41"/>
      <c r="N127" s="235"/>
      <c r="O127" s="236"/>
      <c r="P127" s="88"/>
      <c r="Q127" s="88"/>
      <c r="R127" s="88"/>
      <c r="S127" s="88"/>
      <c r="T127" s="88"/>
      <c r="U127" s="88"/>
      <c r="V127" s="88"/>
      <c r="W127" s="88"/>
      <c r="X127" s="89"/>
      <c r="Y127" s="35"/>
      <c r="Z127" s="35"/>
      <c r="AA127" s="35"/>
      <c r="AB127" s="35"/>
      <c r="AC127" s="35"/>
      <c r="AD127" s="35"/>
      <c r="AE127" s="35"/>
      <c r="AT127" s="14" t="s">
        <v>146</v>
      </c>
      <c r="AU127" s="14" t="s">
        <v>88</v>
      </c>
    </row>
    <row r="128" spans="1:65" s="2" customFormat="1" ht="24.15" customHeight="1">
      <c r="A128" s="35"/>
      <c r="B128" s="36"/>
      <c r="C128" s="237" t="s">
        <v>160</v>
      </c>
      <c r="D128" s="237" t="s">
        <v>150</v>
      </c>
      <c r="E128" s="238" t="s">
        <v>161</v>
      </c>
      <c r="F128" s="239" t="s">
        <v>162</v>
      </c>
      <c r="G128" s="240" t="s">
        <v>142</v>
      </c>
      <c r="H128" s="241">
        <v>11.5</v>
      </c>
      <c r="I128" s="242"/>
      <c r="J128" s="243"/>
      <c r="K128" s="244">
        <f>ROUND(P128*H128,2)</f>
        <v>0</v>
      </c>
      <c r="L128" s="239" t="s">
        <v>143</v>
      </c>
      <c r="M128" s="245"/>
      <c r="N128" s="246" t="s">
        <v>1</v>
      </c>
      <c r="O128" s="226" t="s">
        <v>43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88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5"/>
      <c r="Z128" s="35"/>
      <c r="AA128" s="35"/>
      <c r="AB128" s="35"/>
      <c r="AC128" s="35"/>
      <c r="AD128" s="35"/>
      <c r="AE128" s="35"/>
      <c r="AR128" s="230" t="s">
        <v>154</v>
      </c>
      <c r="AT128" s="230" t="s">
        <v>150</v>
      </c>
      <c r="AU128" s="230" t="s">
        <v>88</v>
      </c>
      <c r="AY128" s="14" t="s">
        <v>135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4" t="s">
        <v>88</v>
      </c>
      <c r="BK128" s="231">
        <f>ROUND(P128*H128,2)</f>
        <v>0</v>
      </c>
      <c r="BL128" s="14" t="s">
        <v>154</v>
      </c>
      <c r="BM128" s="230" t="s">
        <v>163</v>
      </c>
    </row>
    <row r="129" spans="1:65" s="2" customFormat="1" ht="37.8" customHeight="1">
      <c r="A129" s="35"/>
      <c r="B129" s="36"/>
      <c r="C129" s="218" t="s">
        <v>144</v>
      </c>
      <c r="D129" s="218" t="s">
        <v>139</v>
      </c>
      <c r="E129" s="219" t="s">
        <v>164</v>
      </c>
      <c r="F129" s="220" t="s">
        <v>165</v>
      </c>
      <c r="G129" s="221" t="s">
        <v>142</v>
      </c>
      <c r="H129" s="222">
        <v>11.5</v>
      </c>
      <c r="I129" s="223"/>
      <c r="J129" s="223"/>
      <c r="K129" s="224">
        <f>ROUND(P129*H129,2)</f>
        <v>0</v>
      </c>
      <c r="L129" s="220" t="s">
        <v>143</v>
      </c>
      <c r="M129" s="41"/>
      <c r="N129" s="225" t="s">
        <v>1</v>
      </c>
      <c r="O129" s="226" t="s">
        <v>43</v>
      </c>
      <c r="P129" s="227">
        <f>I129+J129</f>
        <v>0</v>
      </c>
      <c r="Q129" s="227">
        <f>ROUND(I129*H129,2)</f>
        <v>0</v>
      </c>
      <c r="R129" s="227">
        <f>ROUND(J129*H129,2)</f>
        <v>0</v>
      </c>
      <c r="S129" s="88"/>
      <c r="T129" s="228">
        <f>S129*H129</f>
        <v>0</v>
      </c>
      <c r="U129" s="228">
        <v>0</v>
      </c>
      <c r="V129" s="228">
        <f>U129*H129</f>
        <v>0</v>
      </c>
      <c r="W129" s="228">
        <v>0</v>
      </c>
      <c r="X129" s="229">
        <f>W129*H129</f>
        <v>0</v>
      </c>
      <c r="Y129" s="35"/>
      <c r="Z129" s="35"/>
      <c r="AA129" s="35"/>
      <c r="AB129" s="35"/>
      <c r="AC129" s="35"/>
      <c r="AD129" s="35"/>
      <c r="AE129" s="35"/>
      <c r="AR129" s="230" t="s">
        <v>144</v>
      </c>
      <c r="AT129" s="230" t="s">
        <v>139</v>
      </c>
      <c r="AU129" s="230" t="s">
        <v>88</v>
      </c>
      <c r="AY129" s="14" t="s">
        <v>135</v>
      </c>
      <c r="BE129" s="231">
        <f>IF(O129="základní",K129,0)</f>
        <v>0</v>
      </c>
      <c r="BF129" s="231">
        <f>IF(O129="snížená",K129,0)</f>
        <v>0</v>
      </c>
      <c r="BG129" s="231">
        <f>IF(O129="zákl. přenesená",K129,0)</f>
        <v>0</v>
      </c>
      <c r="BH129" s="231">
        <f>IF(O129="sníž. přenesená",K129,0)</f>
        <v>0</v>
      </c>
      <c r="BI129" s="231">
        <f>IF(O129="nulová",K129,0)</f>
        <v>0</v>
      </c>
      <c r="BJ129" s="14" t="s">
        <v>88</v>
      </c>
      <c r="BK129" s="231">
        <f>ROUND(P129*H129,2)</f>
        <v>0</v>
      </c>
      <c r="BL129" s="14" t="s">
        <v>144</v>
      </c>
      <c r="BM129" s="230" t="s">
        <v>166</v>
      </c>
    </row>
    <row r="130" spans="1:47" s="2" customFormat="1" ht="12">
      <c r="A130" s="35"/>
      <c r="B130" s="36"/>
      <c r="C130" s="37"/>
      <c r="D130" s="232" t="s">
        <v>146</v>
      </c>
      <c r="E130" s="37"/>
      <c r="F130" s="233" t="s">
        <v>167</v>
      </c>
      <c r="G130" s="37"/>
      <c r="H130" s="37"/>
      <c r="I130" s="234"/>
      <c r="J130" s="234"/>
      <c r="K130" s="37"/>
      <c r="L130" s="37"/>
      <c r="M130" s="41"/>
      <c r="N130" s="235"/>
      <c r="O130" s="236"/>
      <c r="P130" s="88"/>
      <c r="Q130" s="88"/>
      <c r="R130" s="88"/>
      <c r="S130" s="88"/>
      <c r="T130" s="88"/>
      <c r="U130" s="88"/>
      <c r="V130" s="88"/>
      <c r="W130" s="88"/>
      <c r="X130" s="89"/>
      <c r="Y130" s="35"/>
      <c r="Z130" s="35"/>
      <c r="AA130" s="35"/>
      <c r="AB130" s="35"/>
      <c r="AC130" s="35"/>
      <c r="AD130" s="35"/>
      <c r="AE130" s="35"/>
      <c r="AT130" s="14" t="s">
        <v>146</v>
      </c>
      <c r="AU130" s="14" t="s">
        <v>88</v>
      </c>
    </row>
    <row r="131" spans="1:65" s="2" customFormat="1" ht="24.15" customHeight="1">
      <c r="A131" s="35"/>
      <c r="B131" s="36"/>
      <c r="C131" s="237" t="s">
        <v>136</v>
      </c>
      <c r="D131" s="237" t="s">
        <v>150</v>
      </c>
      <c r="E131" s="238" t="s">
        <v>168</v>
      </c>
      <c r="F131" s="239" t="s">
        <v>169</v>
      </c>
      <c r="G131" s="240" t="s">
        <v>153</v>
      </c>
      <c r="H131" s="241">
        <v>24</v>
      </c>
      <c r="I131" s="242"/>
      <c r="J131" s="243"/>
      <c r="K131" s="244">
        <f>ROUND(P131*H131,2)</f>
        <v>0</v>
      </c>
      <c r="L131" s="239" t="s">
        <v>143</v>
      </c>
      <c r="M131" s="245"/>
      <c r="N131" s="246" t="s">
        <v>1</v>
      </c>
      <c r="O131" s="226" t="s">
        <v>43</v>
      </c>
      <c r="P131" s="227">
        <f>I131+J131</f>
        <v>0</v>
      </c>
      <c r="Q131" s="227">
        <f>ROUND(I131*H131,2)</f>
        <v>0</v>
      </c>
      <c r="R131" s="227">
        <f>ROUND(J131*H131,2)</f>
        <v>0</v>
      </c>
      <c r="S131" s="88"/>
      <c r="T131" s="228">
        <f>S131*H131</f>
        <v>0</v>
      </c>
      <c r="U131" s="228">
        <v>0</v>
      </c>
      <c r="V131" s="228">
        <f>U131*H131</f>
        <v>0</v>
      </c>
      <c r="W131" s="228">
        <v>0</v>
      </c>
      <c r="X131" s="229">
        <f>W131*H131</f>
        <v>0</v>
      </c>
      <c r="Y131" s="35"/>
      <c r="Z131" s="35"/>
      <c r="AA131" s="35"/>
      <c r="AB131" s="35"/>
      <c r="AC131" s="35"/>
      <c r="AD131" s="35"/>
      <c r="AE131" s="35"/>
      <c r="AR131" s="230" t="s">
        <v>154</v>
      </c>
      <c r="AT131" s="230" t="s">
        <v>150</v>
      </c>
      <c r="AU131" s="230" t="s">
        <v>88</v>
      </c>
      <c r="AY131" s="14" t="s">
        <v>135</v>
      </c>
      <c r="BE131" s="231">
        <f>IF(O131="základní",K131,0)</f>
        <v>0</v>
      </c>
      <c r="BF131" s="231">
        <f>IF(O131="snížená",K131,0)</f>
        <v>0</v>
      </c>
      <c r="BG131" s="231">
        <f>IF(O131="zákl. přenesená",K131,0)</f>
        <v>0</v>
      </c>
      <c r="BH131" s="231">
        <f>IF(O131="sníž. přenesená",K131,0)</f>
        <v>0</v>
      </c>
      <c r="BI131" s="231">
        <f>IF(O131="nulová",K131,0)</f>
        <v>0</v>
      </c>
      <c r="BJ131" s="14" t="s">
        <v>88</v>
      </c>
      <c r="BK131" s="231">
        <f>ROUND(P131*H131,2)</f>
        <v>0</v>
      </c>
      <c r="BL131" s="14" t="s">
        <v>154</v>
      </c>
      <c r="BM131" s="230" t="s">
        <v>170</v>
      </c>
    </row>
    <row r="132" spans="1:65" s="2" customFormat="1" ht="24.15" customHeight="1">
      <c r="A132" s="35"/>
      <c r="B132" s="36"/>
      <c r="C132" s="237" t="s">
        <v>171</v>
      </c>
      <c r="D132" s="237" t="s">
        <v>150</v>
      </c>
      <c r="E132" s="238" t="s">
        <v>172</v>
      </c>
      <c r="F132" s="239" t="s">
        <v>173</v>
      </c>
      <c r="G132" s="240" t="s">
        <v>153</v>
      </c>
      <c r="H132" s="241">
        <v>10</v>
      </c>
      <c r="I132" s="242"/>
      <c r="J132" s="243"/>
      <c r="K132" s="244">
        <f>ROUND(P132*H132,2)</f>
        <v>0</v>
      </c>
      <c r="L132" s="239" t="s">
        <v>143</v>
      </c>
      <c r="M132" s="245"/>
      <c r="N132" s="246" t="s">
        <v>1</v>
      </c>
      <c r="O132" s="226" t="s">
        <v>43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88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5"/>
      <c r="Z132" s="35"/>
      <c r="AA132" s="35"/>
      <c r="AB132" s="35"/>
      <c r="AC132" s="35"/>
      <c r="AD132" s="35"/>
      <c r="AE132" s="35"/>
      <c r="AR132" s="230" t="s">
        <v>154</v>
      </c>
      <c r="AT132" s="230" t="s">
        <v>150</v>
      </c>
      <c r="AU132" s="230" t="s">
        <v>88</v>
      </c>
      <c r="AY132" s="14" t="s">
        <v>135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4" t="s">
        <v>88</v>
      </c>
      <c r="BK132" s="231">
        <f>ROUND(P132*H132,2)</f>
        <v>0</v>
      </c>
      <c r="BL132" s="14" t="s">
        <v>154</v>
      </c>
      <c r="BM132" s="230" t="s">
        <v>174</v>
      </c>
    </row>
    <row r="133" spans="1:65" s="2" customFormat="1" ht="24.15" customHeight="1">
      <c r="A133" s="35"/>
      <c r="B133" s="36"/>
      <c r="C133" s="218" t="s">
        <v>175</v>
      </c>
      <c r="D133" s="218" t="s">
        <v>139</v>
      </c>
      <c r="E133" s="219" t="s">
        <v>176</v>
      </c>
      <c r="F133" s="220" t="s">
        <v>177</v>
      </c>
      <c r="G133" s="221" t="s">
        <v>142</v>
      </c>
      <c r="H133" s="222">
        <v>2.8</v>
      </c>
      <c r="I133" s="223"/>
      <c r="J133" s="223"/>
      <c r="K133" s="224">
        <f>ROUND(P133*H133,2)</f>
        <v>0</v>
      </c>
      <c r="L133" s="220" t="s">
        <v>143</v>
      </c>
      <c r="M133" s="41"/>
      <c r="N133" s="225" t="s">
        <v>1</v>
      </c>
      <c r="O133" s="226" t="s">
        <v>43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88"/>
      <c r="T133" s="228">
        <f>S133*H133</f>
        <v>0</v>
      </c>
      <c r="U133" s="228">
        <v>0</v>
      </c>
      <c r="V133" s="228">
        <f>U133*H133</f>
        <v>0</v>
      </c>
      <c r="W133" s="228">
        <v>0</v>
      </c>
      <c r="X133" s="229">
        <f>W133*H133</f>
        <v>0</v>
      </c>
      <c r="Y133" s="35"/>
      <c r="Z133" s="35"/>
      <c r="AA133" s="35"/>
      <c r="AB133" s="35"/>
      <c r="AC133" s="35"/>
      <c r="AD133" s="35"/>
      <c r="AE133" s="35"/>
      <c r="AR133" s="230" t="s">
        <v>154</v>
      </c>
      <c r="AT133" s="230" t="s">
        <v>139</v>
      </c>
      <c r="AU133" s="230" t="s">
        <v>88</v>
      </c>
      <c r="AY133" s="14" t="s">
        <v>135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4" t="s">
        <v>88</v>
      </c>
      <c r="BK133" s="231">
        <f>ROUND(P133*H133,2)</f>
        <v>0</v>
      </c>
      <c r="BL133" s="14" t="s">
        <v>154</v>
      </c>
      <c r="BM133" s="230" t="s">
        <v>178</v>
      </c>
    </row>
    <row r="134" spans="1:47" s="2" customFormat="1" ht="12">
      <c r="A134" s="35"/>
      <c r="B134" s="36"/>
      <c r="C134" s="37"/>
      <c r="D134" s="232" t="s">
        <v>146</v>
      </c>
      <c r="E134" s="37"/>
      <c r="F134" s="233" t="s">
        <v>179</v>
      </c>
      <c r="G134" s="37"/>
      <c r="H134" s="37"/>
      <c r="I134" s="234"/>
      <c r="J134" s="234"/>
      <c r="K134" s="37"/>
      <c r="L134" s="37"/>
      <c r="M134" s="41"/>
      <c r="N134" s="235"/>
      <c r="O134" s="236"/>
      <c r="P134" s="88"/>
      <c r="Q134" s="88"/>
      <c r="R134" s="88"/>
      <c r="S134" s="88"/>
      <c r="T134" s="88"/>
      <c r="U134" s="88"/>
      <c r="V134" s="88"/>
      <c r="W134" s="88"/>
      <c r="X134" s="89"/>
      <c r="Y134" s="35"/>
      <c r="Z134" s="35"/>
      <c r="AA134" s="35"/>
      <c r="AB134" s="35"/>
      <c r="AC134" s="35"/>
      <c r="AD134" s="35"/>
      <c r="AE134" s="35"/>
      <c r="AT134" s="14" t="s">
        <v>146</v>
      </c>
      <c r="AU134" s="14" t="s">
        <v>88</v>
      </c>
    </row>
    <row r="135" spans="1:65" s="2" customFormat="1" ht="33" customHeight="1">
      <c r="A135" s="35"/>
      <c r="B135" s="36"/>
      <c r="C135" s="237" t="s">
        <v>180</v>
      </c>
      <c r="D135" s="237" t="s">
        <v>150</v>
      </c>
      <c r="E135" s="238" t="s">
        <v>181</v>
      </c>
      <c r="F135" s="239" t="s">
        <v>182</v>
      </c>
      <c r="G135" s="240" t="s">
        <v>142</v>
      </c>
      <c r="H135" s="241">
        <v>2.8</v>
      </c>
      <c r="I135" s="242"/>
      <c r="J135" s="243"/>
      <c r="K135" s="244">
        <f>ROUND(P135*H135,2)</f>
        <v>0</v>
      </c>
      <c r="L135" s="239" t="s">
        <v>143</v>
      </c>
      <c r="M135" s="245"/>
      <c r="N135" s="246" t="s">
        <v>1</v>
      </c>
      <c r="O135" s="226" t="s">
        <v>43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88"/>
      <c r="T135" s="228">
        <f>S135*H135</f>
        <v>0</v>
      </c>
      <c r="U135" s="228">
        <v>0</v>
      </c>
      <c r="V135" s="228">
        <f>U135*H135</f>
        <v>0</v>
      </c>
      <c r="W135" s="228">
        <v>0</v>
      </c>
      <c r="X135" s="229">
        <f>W135*H135</f>
        <v>0</v>
      </c>
      <c r="Y135" s="35"/>
      <c r="Z135" s="35"/>
      <c r="AA135" s="35"/>
      <c r="AB135" s="35"/>
      <c r="AC135" s="35"/>
      <c r="AD135" s="35"/>
      <c r="AE135" s="35"/>
      <c r="AR135" s="230" t="s">
        <v>154</v>
      </c>
      <c r="AT135" s="230" t="s">
        <v>150</v>
      </c>
      <c r="AU135" s="230" t="s">
        <v>88</v>
      </c>
      <c r="AY135" s="14" t="s">
        <v>135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4" t="s">
        <v>88</v>
      </c>
      <c r="BK135" s="231">
        <f>ROUND(P135*H135,2)</f>
        <v>0</v>
      </c>
      <c r="BL135" s="14" t="s">
        <v>154</v>
      </c>
      <c r="BM135" s="230" t="s">
        <v>183</v>
      </c>
    </row>
    <row r="136" spans="1:65" s="2" customFormat="1" ht="24.15" customHeight="1">
      <c r="A136" s="35"/>
      <c r="B136" s="36"/>
      <c r="C136" s="218" t="s">
        <v>184</v>
      </c>
      <c r="D136" s="218" t="s">
        <v>139</v>
      </c>
      <c r="E136" s="219" t="s">
        <v>185</v>
      </c>
      <c r="F136" s="220" t="s">
        <v>186</v>
      </c>
      <c r="G136" s="221" t="s">
        <v>153</v>
      </c>
      <c r="H136" s="222">
        <v>1</v>
      </c>
      <c r="I136" s="223"/>
      <c r="J136" s="223"/>
      <c r="K136" s="224">
        <f>ROUND(P136*H136,2)</f>
        <v>0</v>
      </c>
      <c r="L136" s="220" t="s">
        <v>143</v>
      </c>
      <c r="M136" s="41"/>
      <c r="N136" s="225" t="s">
        <v>1</v>
      </c>
      <c r="O136" s="226" t="s">
        <v>43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88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5"/>
      <c r="Z136" s="35"/>
      <c r="AA136" s="35"/>
      <c r="AB136" s="35"/>
      <c r="AC136" s="35"/>
      <c r="AD136" s="35"/>
      <c r="AE136" s="35"/>
      <c r="AR136" s="230" t="s">
        <v>154</v>
      </c>
      <c r="AT136" s="230" t="s">
        <v>139</v>
      </c>
      <c r="AU136" s="230" t="s">
        <v>88</v>
      </c>
      <c r="AY136" s="14" t="s">
        <v>135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4" t="s">
        <v>88</v>
      </c>
      <c r="BK136" s="231">
        <f>ROUND(P136*H136,2)</f>
        <v>0</v>
      </c>
      <c r="BL136" s="14" t="s">
        <v>154</v>
      </c>
      <c r="BM136" s="230" t="s">
        <v>187</v>
      </c>
    </row>
    <row r="137" spans="1:47" s="2" customFormat="1" ht="12">
      <c r="A137" s="35"/>
      <c r="B137" s="36"/>
      <c r="C137" s="37"/>
      <c r="D137" s="232" t="s">
        <v>146</v>
      </c>
      <c r="E137" s="37"/>
      <c r="F137" s="233" t="s">
        <v>188</v>
      </c>
      <c r="G137" s="37"/>
      <c r="H137" s="37"/>
      <c r="I137" s="234"/>
      <c r="J137" s="234"/>
      <c r="K137" s="37"/>
      <c r="L137" s="37"/>
      <c r="M137" s="41"/>
      <c r="N137" s="235"/>
      <c r="O137" s="236"/>
      <c r="P137" s="88"/>
      <c r="Q137" s="88"/>
      <c r="R137" s="88"/>
      <c r="S137" s="88"/>
      <c r="T137" s="88"/>
      <c r="U137" s="88"/>
      <c r="V137" s="88"/>
      <c r="W137" s="88"/>
      <c r="X137" s="89"/>
      <c r="Y137" s="35"/>
      <c r="Z137" s="35"/>
      <c r="AA137" s="35"/>
      <c r="AB137" s="35"/>
      <c r="AC137" s="35"/>
      <c r="AD137" s="35"/>
      <c r="AE137" s="35"/>
      <c r="AT137" s="14" t="s">
        <v>146</v>
      </c>
      <c r="AU137" s="14" t="s">
        <v>88</v>
      </c>
    </row>
    <row r="138" spans="1:65" s="2" customFormat="1" ht="24.15" customHeight="1">
      <c r="A138" s="35"/>
      <c r="B138" s="36"/>
      <c r="C138" s="237" t="s">
        <v>189</v>
      </c>
      <c r="D138" s="237" t="s">
        <v>150</v>
      </c>
      <c r="E138" s="238" t="s">
        <v>190</v>
      </c>
      <c r="F138" s="239" t="s">
        <v>191</v>
      </c>
      <c r="G138" s="240" t="s">
        <v>153</v>
      </c>
      <c r="H138" s="241">
        <v>1</v>
      </c>
      <c r="I138" s="242"/>
      <c r="J138" s="243"/>
      <c r="K138" s="244">
        <f>ROUND(P138*H138,2)</f>
        <v>0</v>
      </c>
      <c r="L138" s="239" t="s">
        <v>143</v>
      </c>
      <c r="M138" s="245"/>
      <c r="N138" s="246" t="s">
        <v>1</v>
      </c>
      <c r="O138" s="226" t="s">
        <v>43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88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5"/>
      <c r="Z138" s="35"/>
      <c r="AA138" s="35"/>
      <c r="AB138" s="35"/>
      <c r="AC138" s="35"/>
      <c r="AD138" s="35"/>
      <c r="AE138" s="35"/>
      <c r="AR138" s="230" t="s">
        <v>154</v>
      </c>
      <c r="AT138" s="230" t="s">
        <v>150</v>
      </c>
      <c r="AU138" s="230" t="s">
        <v>88</v>
      </c>
      <c r="AY138" s="14" t="s">
        <v>135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4" t="s">
        <v>88</v>
      </c>
      <c r="BK138" s="231">
        <f>ROUND(P138*H138,2)</f>
        <v>0</v>
      </c>
      <c r="BL138" s="14" t="s">
        <v>154</v>
      </c>
      <c r="BM138" s="230" t="s">
        <v>192</v>
      </c>
    </row>
    <row r="139" spans="1:65" s="2" customFormat="1" ht="33" customHeight="1">
      <c r="A139" s="35"/>
      <c r="B139" s="36"/>
      <c r="C139" s="237" t="s">
        <v>193</v>
      </c>
      <c r="D139" s="237" t="s">
        <v>150</v>
      </c>
      <c r="E139" s="238" t="s">
        <v>194</v>
      </c>
      <c r="F139" s="239" t="s">
        <v>195</v>
      </c>
      <c r="G139" s="240" t="s">
        <v>196</v>
      </c>
      <c r="H139" s="241">
        <v>44</v>
      </c>
      <c r="I139" s="242"/>
      <c r="J139" s="243"/>
      <c r="K139" s="244">
        <f>ROUND(P139*H139,2)</f>
        <v>0</v>
      </c>
      <c r="L139" s="239" t="s">
        <v>143</v>
      </c>
      <c r="M139" s="245"/>
      <c r="N139" s="246" t="s">
        <v>1</v>
      </c>
      <c r="O139" s="226" t="s">
        <v>43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88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5"/>
      <c r="Z139" s="35"/>
      <c r="AA139" s="35"/>
      <c r="AB139" s="35"/>
      <c r="AC139" s="35"/>
      <c r="AD139" s="35"/>
      <c r="AE139" s="35"/>
      <c r="AR139" s="230" t="s">
        <v>154</v>
      </c>
      <c r="AT139" s="230" t="s">
        <v>150</v>
      </c>
      <c r="AU139" s="230" t="s">
        <v>88</v>
      </c>
      <c r="AY139" s="14" t="s">
        <v>135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4" t="s">
        <v>88</v>
      </c>
      <c r="BK139" s="231">
        <f>ROUND(P139*H139,2)</f>
        <v>0</v>
      </c>
      <c r="BL139" s="14" t="s">
        <v>154</v>
      </c>
      <c r="BM139" s="230" t="s">
        <v>197</v>
      </c>
    </row>
    <row r="140" spans="1:65" s="2" customFormat="1" ht="12">
      <c r="A140" s="35"/>
      <c r="B140" s="36"/>
      <c r="C140" s="218" t="s">
        <v>198</v>
      </c>
      <c r="D140" s="218" t="s">
        <v>139</v>
      </c>
      <c r="E140" s="219" t="s">
        <v>199</v>
      </c>
      <c r="F140" s="220" t="s">
        <v>200</v>
      </c>
      <c r="G140" s="221" t="s">
        <v>153</v>
      </c>
      <c r="H140" s="222">
        <v>1</v>
      </c>
      <c r="I140" s="223"/>
      <c r="J140" s="223"/>
      <c r="K140" s="224">
        <f>ROUND(P140*H140,2)</f>
        <v>0</v>
      </c>
      <c r="L140" s="220" t="s">
        <v>143</v>
      </c>
      <c r="M140" s="41"/>
      <c r="N140" s="225" t="s">
        <v>1</v>
      </c>
      <c r="O140" s="226" t="s">
        <v>43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88"/>
      <c r="T140" s="228">
        <f>S140*H140</f>
        <v>0</v>
      </c>
      <c r="U140" s="228">
        <v>0</v>
      </c>
      <c r="V140" s="228">
        <f>U140*H140</f>
        <v>0</v>
      </c>
      <c r="W140" s="228">
        <v>0</v>
      </c>
      <c r="X140" s="229">
        <f>W140*H140</f>
        <v>0</v>
      </c>
      <c r="Y140" s="35"/>
      <c r="Z140" s="35"/>
      <c r="AA140" s="35"/>
      <c r="AB140" s="35"/>
      <c r="AC140" s="35"/>
      <c r="AD140" s="35"/>
      <c r="AE140" s="35"/>
      <c r="AR140" s="230" t="s">
        <v>154</v>
      </c>
      <c r="AT140" s="230" t="s">
        <v>139</v>
      </c>
      <c r="AU140" s="230" t="s">
        <v>88</v>
      </c>
      <c r="AY140" s="14" t="s">
        <v>135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4" t="s">
        <v>88</v>
      </c>
      <c r="BK140" s="231">
        <f>ROUND(P140*H140,2)</f>
        <v>0</v>
      </c>
      <c r="BL140" s="14" t="s">
        <v>154</v>
      </c>
      <c r="BM140" s="230" t="s">
        <v>201</v>
      </c>
    </row>
    <row r="141" spans="1:47" s="2" customFormat="1" ht="12">
      <c r="A141" s="35"/>
      <c r="B141" s="36"/>
      <c r="C141" s="37"/>
      <c r="D141" s="232" t="s">
        <v>146</v>
      </c>
      <c r="E141" s="37"/>
      <c r="F141" s="233" t="s">
        <v>202</v>
      </c>
      <c r="G141" s="37"/>
      <c r="H141" s="37"/>
      <c r="I141" s="234"/>
      <c r="J141" s="234"/>
      <c r="K141" s="37"/>
      <c r="L141" s="37"/>
      <c r="M141" s="41"/>
      <c r="N141" s="235"/>
      <c r="O141" s="236"/>
      <c r="P141" s="88"/>
      <c r="Q141" s="88"/>
      <c r="R141" s="88"/>
      <c r="S141" s="88"/>
      <c r="T141" s="88"/>
      <c r="U141" s="88"/>
      <c r="V141" s="88"/>
      <c r="W141" s="88"/>
      <c r="X141" s="89"/>
      <c r="Y141" s="35"/>
      <c r="Z141" s="35"/>
      <c r="AA141" s="35"/>
      <c r="AB141" s="35"/>
      <c r="AC141" s="35"/>
      <c r="AD141" s="35"/>
      <c r="AE141" s="35"/>
      <c r="AT141" s="14" t="s">
        <v>146</v>
      </c>
      <c r="AU141" s="14" t="s">
        <v>88</v>
      </c>
    </row>
    <row r="142" spans="1:65" s="2" customFormat="1" ht="24.15" customHeight="1">
      <c r="A142" s="35"/>
      <c r="B142" s="36"/>
      <c r="C142" s="218" t="s">
        <v>203</v>
      </c>
      <c r="D142" s="218" t="s">
        <v>139</v>
      </c>
      <c r="E142" s="219" t="s">
        <v>204</v>
      </c>
      <c r="F142" s="220" t="s">
        <v>205</v>
      </c>
      <c r="G142" s="221" t="s">
        <v>153</v>
      </c>
      <c r="H142" s="222">
        <v>2</v>
      </c>
      <c r="I142" s="223"/>
      <c r="J142" s="223"/>
      <c r="K142" s="224">
        <f>ROUND(P142*H142,2)</f>
        <v>0</v>
      </c>
      <c r="L142" s="220" t="s">
        <v>143</v>
      </c>
      <c r="M142" s="41"/>
      <c r="N142" s="225" t="s">
        <v>1</v>
      </c>
      <c r="O142" s="226" t="s">
        <v>43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88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5"/>
      <c r="Z142" s="35"/>
      <c r="AA142" s="35"/>
      <c r="AB142" s="35"/>
      <c r="AC142" s="35"/>
      <c r="AD142" s="35"/>
      <c r="AE142" s="35"/>
      <c r="AR142" s="230" t="s">
        <v>154</v>
      </c>
      <c r="AT142" s="230" t="s">
        <v>139</v>
      </c>
      <c r="AU142" s="230" t="s">
        <v>88</v>
      </c>
      <c r="AY142" s="14" t="s">
        <v>135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4" t="s">
        <v>88</v>
      </c>
      <c r="BK142" s="231">
        <f>ROUND(P142*H142,2)</f>
        <v>0</v>
      </c>
      <c r="BL142" s="14" t="s">
        <v>154</v>
      </c>
      <c r="BM142" s="230" t="s">
        <v>206</v>
      </c>
    </row>
    <row r="143" spans="1:47" s="2" customFormat="1" ht="12">
      <c r="A143" s="35"/>
      <c r="B143" s="36"/>
      <c r="C143" s="37"/>
      <c r="D143" s="232" t="s">
        <v>146</v>
      </c>
      <c r="E143" s="37"/>
      <c r="F143" s="233" t="s">
        <v>207</v>
      </c>
      <c r="G143" s="37"/>
      <c r="H143" s="37"/>
      <c r="I143" s="234"/>
      <c r="J143" s="234"/>
      <c r="K143" s="37"/>
      <c r="L143" s="37"/>
      <c r="M143" s="41"/>
      <c r="N143" s="235"/>
      <c r="O143" s="236"/>
      <c r="P143" s="88"/>
      <c r="Q143" s="88"/>
      <c r="R143" s="88"/>
      <c r="S143" s="88"/>
      <c r="T143" s="88"/>
      <c r="U143" s="88"/>
      <c r="V143" s="88"/>
      <c r="W143" s="88"/>
      <c r="X143" s="89"/>
      <c r="Y143" s="35"/>
      <c r="Z143" s="35"/>
      <c r="AA143" s="35"/>
      <c r="AB143" s="35"/>
      <c r="AC143" s="35"/>
      <c r="AD143" s="35"/>
      <c r="AE143" s="35"/>
      <c r="AT143" s="14" t="s">
        <v>146</v>
      </c>
      <c r="AU143" s="14" t="s">
        <v>88</v>
      </c>
    </row>
    <row r="144" spans="1:65" s="2" customFormat="1" ht="24.15" customHeight="1">
      <c r="A144" s="35"/>
      <c r="B144" s="36"/>
      <c r="C144" s="218" t="s">
        <v>208</v>
      </c>
      <c r="D144" s="218" t="s">
        <v>139</v>
      </c>
      <c r="E144" s="219" t="s">
        <v>209</v>
      </c>
      <c r="F144" s="220" t="s">
        <v>210</v>
      </c>
      <c r="G144" s="221" t="s">
        <v>153</v>
      </c>
      <c r="H144" s="222">
        <v>1</v>
      </c>
      <c r="I144" s="223"/>
      <c r="J144" s="223"/>
      <c r="K144" s="224">
        <f>ROUND(P144*H144,2)</f>
        <v>0</v>
      </c>
      <c r="L144" s="220" t="s">
        <v>143</v>
      </c>
      <c r="M144" s="41"/>
      <c r="N144" s="225" t="s">
        <v>1</v>
      </c>
      <c r="O144" s="226" t="s">
        <v>43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88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5"/>
      <c r="Z144" s="35"/>
      <c r="AA144" s="35"/>
      <c r="AB144" s="35"/>
      <c r="AC144" s="35"/>
      <c r="AD144" s="35"/>
      <c r="AE144" s="35"/>
      <c r="AR144" s="230" t="s">
        <v>154</v>
      </c>
      <c r="AT144" s="230" t="s">
        <v>139</v>
      </c>
      <c r="AU144" s="230" t="s">
        <v>88</v>
      </c>
      <c r="AY144" s="14" t="s">
        <v>135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4" t="s">
        <v>88</v>
      </c>
      <c r="BK144" s="231">
        <f>ROUND(P144*H144,2)</f>
        <v>0</v>
      </c>
      <c r="BL144" s="14" t="s">
        <v>154</v>
      </c>
      <c r="BM144" s="230" t="s">
        <v>211</v>
      </c>
    </row>
    <row r="145" spans="1:47" s="2" customFormat="1" ht="12">
      <c r="A145" s="35"/>
      <c r="B145" s="36"/>
      <c r="C145" s="37"/>
      <c r="D145" s="232" t="s">
        <v>146</v>
      </c>
      <c r="E145" s="37"/>
      <c r="F145" s="233" t="s">
        <v>210</v>
      </c>
      <c r="G145" s="37"/>
      <c r="H145" s="37"/>
      <c r="I145" s="234"/>
      <c r="J145" s="234"/>
      <c r="K145" s="37"/>
      <c r="L145" s="37"/>
      <c r="M145" s="41"/>
      <c r="N145" s="235"/>
      <c r="O145" s="236"/>
      <c r="P145" s="88"/>
      <c r="Q145" s="88"/>
      <c r="R145" s="88"/>
      <c r="S145" s="88"/>
      <c r="T145" s="88"/>
      <c r="U145" s="88"/>
      <c r="V145" s="88"/>
      <c r="W145" s="88"/>
      <c r="X145" s="89"/>
      <c r="Y145" s="35"/>
      <c r="Z145" s="35"/>
      <c r="AA145" s="35"/>
      <c r="AB145" s="35"/>
      <c r="AC145" s="35"/>
      <c r="AD145" s="35"/>
      <c r="AE145" s="35"/>
      <c r="AT145" s="14" t="s">
        <v>146</v>
      </c>
      <c r="AU145" s="14" t="s">
        <v>88</v>
      </c>
    </row>
    <row r="146" spans="1:65" s="2" customFormat="1" ht="24.15" customHeight="1">
      <c r="A146" s="35"/>
      <c r="B146" s="36"/>
      <c r="C146" s="237" t="s">
        <v>212</v>
      </c>
      <c r="D146" s="237" t="s">
        <v>150</v>
      </c>
      <c r="E146" s="238" t="s">
        <v>213</v>
      </c>
      <c r="F146" s="239" t="s">
        <v>214</v>
      </c>
      <c r="G146" s="240" t="s">
        <v>153</v>
      </c>
      <c r="H146" s="241">
        <v>1</v>
      </c>
      <c r="I146" s="242"/>
      <c r="J146" s="243"/>
      <c r="K146" s="244">
        <f>ROUND(P146*H146,2)</f>
        <v>0</v>
      </c>
      <c r="L146" s="239" t="s">
        <v>143</v>
      </c>
      <c r="M146" s="245"/>
      <c r="N146" s="246" t="s">
        <v>1</v>
      </c>
      <c r="O146" s="226" t="s">
        <v>43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88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5"/>
      <c r="Z146" s="35"/>
      <c r="AA146" s="35"/>
      <c r="AB146" s="35"/>
      <c r="AC146" s="35"/>
      <c r="AD146" s="35"/>
      <c r="AE146" s="35"/>
      <c r="AR146" s="230" t="s">
        <v>154</v>
      </c>
      <c r="AT146" s="230" t="s">
        <v>150</v>
      </c>
      <c r="AU146" s="230" t="s">
        <v>88</v>
      </c>
      <c r="AY146" s="14" t="s">
        <v>135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4" t="s">
        <v>88</v>
      </c>
      <c r="BK146" s="231">
        <f>ROUND(P146*H146,2)</f>
        <v>0</v>
      </c>
      <c r="BL146" s="14" t="s">
        <v>154</v>
      </c>
      <c r="BM146" s="230" t="s">
        <v>215</v>
      </c>
    </row>
    <row r="147" spans="1:65" s="2" customFormat="1" ht="24.15" customHeight="1">
      <c r="A147" s="35"/>
      <c r="B147" s="36"/>
      <c r="C147" s="218" t="s">
        <v>216</v>
      </c>
      <c r="D147" s="218" t="s">
        <v>139</v>
      </c>
      <c r="E147" s="219" t="s">
        <v>217</v>
      </c>
      <c r="F147" s="220" t="s">
        <v>218</v>
      </c>
      <c r="G147" s="221" t="s">
        <v>153</v>
      </c>
      <c r="H147" s="222">
        <v>1</v>
      </c>
      <c r="I147" s="223"/>
      <c r="J147" s="223"/>
      <c r="K147" s="224">
        <f>ROUND(P147*H147,2)</f>
        <v>0</v>
      </c>
      <c r="L147" s="220" t="s">
        <v>143</v>
      </c>
      <c r="M147" s="41"/>
      <c r="N147" s="225" t="s">
        <v>1</v>
      </c>
      <c r="O147" s="226" t="s">
        <v>43</v>
      </c>
      <c r="P147" s="227">
        <f>I147+J147</f>
        <v>0</v>
      </c>
      <c r="Q147" s="227">
        <f>ROUND(I147*H147,2)</f>
        <v>0</v>
      </c>
      <c r="R147" s="227">
        <f>ROUND(J147*H147,2)</f>
        <v>0</v>
      </c>
      <c r="S147" s="88"/>
      <c r="T147" s="228">
        <f>S147*H147</f>
        <v>0</v>
      </c>
      <c r="U147" s="228">
        <v>0</v>
      </c>
      <c r="V147" s="228">
        <f>U147*H147</f>
        <v>0</v>
      </c>
      <c r="W147" s="228">
        <v>0</v>
      </c>
      <c r="X147" s="229">
        <f>W147*H147</f>
        <v>0</v>
      </c>
      <c r="Y147" s="35"/>
      <c r="Z147" s="35"/>
      <c r="AA147" s="35"/>
      <c r="AB147" s="35"/>
      <c r="AC147" s="35"/>
      <c r="AD147" s="35"/>
      <c r="AE147" s="35"/>
      <c r="AR147" s="230" t="s">
        <v>154</v>
      </c>
      <c r="AT147" s="230" t="s">
        <v>139</v>
      </c>
      <c r="AU147" s="230" t="s">
        <v>88</v>
      </c>
      <c r="AY147" s="14" t="s">
        <v>135</v>
      </c>
      <c r="BE147" s="231">
        <f>IF(O147="základní",K147,0)</f>
        <v>0</v>
      </c>
      <c r="BF147" s="231">
        <f>IF(O147="snížená",K147,0)</f>
        <v>0</v>
      </c>
      <c r="BG147" s="231">
        <f>IF(O147="zákl. přenesená",K147,0)</f>
        <v>0</v>
      </c>
      <c r="BH147" s="231">
        <f>IF(O147="sníž. přenesená",K147,0)</f>
        <v>0</v>
      </c>
      <c r="BI147" s="231">
        <f>IF(O147="nulová",K147,0)</f>
        <v>0</v>
      </c>
      <c r="BJ147" s="14" t="s">
        <v>88</v>
      </c>
      <c r="BK147" s="231">
        <f>ROUND(P147*H147,2)</f>
        <v>0</v>
      </c>
      <c r="BL147" s="14" t="s">
        <v>154</v>
      </c>
      <c r="BM147" s="230" t="s">
        <v>219</v>
      </c>
    </row>
    <row r="148" spans="1:47" s="2" customFormat="1" ht="12">
      <c r="A148" s="35"/>
      <c r="B148" s="36"/>
      <c r="C148" s="37"/>
      <c r="D148" s="232" t="s">
        <v>146</v>
      </c>
      <c r="E148" s="37"/>
      <c r="F148" s="233" t="s">
        <v>218</v>
      </c>
      <c r="G148" s="37"/>
      <c r="H148" s="37"/>
      <c r="I148" s="234"/>
      <c r="J148" s="234"/>
      <c r="K148" s="37"/>
      <c r="L148" s="37"/>
      <c r="M148" s="41"/>
      <c r="N148" s="235"/>
      <c r="O148" s="236"/>
      <c r="P148" s="88"/>
      <c r="Q148" s="88"/>
      <c r="R148" s="88"/>
      <c r="S148" s="88"/>
      <c r="T148" s="88"/>
      <c r="U148" s="88"/>
      <c r="V148" s="88"/>
      <c r="W148" s="88"/>
      <c r="X148" s="89"/>
      <c r="Y148" s="35"/>
      <c r="Z148" s="35"/>
      <c r="AA148" s="35"/>
      <c r="AB148" s="35"/>
      <c r="AC148" s="35"/>
      <c r="AD148" s="35"/>
      <c r="AE148" s="35"/>
      <c r="AT148" s="14" t="s">
        <v>146</v>
      </c>
      <c r="AU148" s="14" t="s">
        <v>88</v>
      </c>
    </row>
    <row r="149" spans="1:65" s="2" customFormat="1" ht="24.15" customHeight="1">
      <c r="A149" s="35"/>
      <c r="B149" s="36"/>
      <c r="C149" s="237" t="s">
        <v>9</v>
      </c>
      <c r="D149" s="237" t="s">
        <v>150</v>
      </c>
      <c r="E149" s="238" t="s">
        <v>220</v>
      </c>
      <c r="F149" s="239" t="s">
        <v>221</v>
      </c>
      <c r="G149" s="240" t="s">
        <v>153</v>
      </c>
      <c r="H149" s="241">
        <v>2</v>
      </c>
      <c r="I149" s="242"/>
      <c r="J149" s="243"/>
      <c r="K149" s="244">
        <f>ROUND(P149*H149,2)</f>
        <v>0</v>
      </c>
      <c r="L149" s="239" t="s">
        <v>143</v>
      </c>
      <c r="M149" s="245"/>
      <c r="N149" s="246" t="s">
        <v>1</v>
      </c>
      <c r="O149" s="226" t="s">
        <v>43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88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5"/>
      <c r="Z149" s="35"/>
      <c r="AA149" s="35"/>
      <c r="AB149" s="35"/>
      <c r="AC149" s="35"/>
      <c r="AD149" s="35"/>
      <c r="AE149" s="35"/>
      <c r="AR149" s="230" t="s">
        <v>154</v>
      </c>
      <c r="AT149" s="230" t="s">
        <v>150</v>
      </c>
      <c r="AU149" s="230" t="s">
        <v>88</v>
      </c>
      <c r="AY149" s="14" t="s">
        <v>135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4" t="s">
        <v>88</v>
      </c>
      <c r="BK149" s="231">
        <f>ROUND(P149*H149,2)</f>
        <v>0</v>
      </c>
      <c r="BL149" s="14" t="s">
        <v>154</v>
      </c>
      <c r="BM149" s="230" t="s">
        <v>222</v>
      </c>
    </row>
    <row r="150" spans="1:65" s="2" customFormat="1" ht="24.15" customHeight="1">
      <c r="A150" s="35"/>
      <c r="B150" s="36"/>
      <c r="C150" s="218" t="s">
        <v>223</v>
      </c>
      <c r="D150" s="218" t="s">
        <v>139</v>
      </c>
      <c r="E150" s="219" t="s">
        <v>224</v>
      </c>
      <c r="F150" s="220" t="s">
        <v>225</v>
      </c>
      <c r="G150" s="221" t="s">
        <v>153</v>
      </c>
      <c r="H150" s="222">
        <v>2</v>
      </c>
      <c r="I150" s="223"/>
      <c r="J150" s="223"/>
      <c r="K150" s="224">
        <f>ROUND(P150*H150,2)</f>
        <v>0</v>
      </c>
      <c r="L150" s="220" t="s">
        <v>143</v>
      </c>
      <c r="M150" s="41"/>
      <c r="N150" s="225" t="s">
        <v>1</v>
      </c>
      <c r="O150" s="226" t="s">
        <v>43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88"/>
      <c r="T150" s="228">
        <f>S150*H150</f>
        <v>0</v>
      </c>
      <c r="U150" s="228">
        <v>0</v>
      </c>
      <c r="V150" s="228">
        <f>U150*H150</f>
        <v>0</v>
      </c>
      <c r="W150" s="228">
        <v>0</v>
      </c>
      <c r="X150" s="229">
        <f>W150*H150</f>
        <v>0</v>
      </c>
      <c r="Y150" s="35"/>
      <c r="Z150" s="35"/>
      <c r="AA150" s="35"/>
      <c r="AB150" s="35"/>
      <c r="AC150" s="35"/>
      <c r="AD150" s="35"/>
      <c r="AE150" s="35"/>
      <c r="AR150" s="230" t="s">
        <v>154</v>
      </c>
      <c r="AT150" s="230" t="s">
        <v>139</v>
      </c>
      <c r="AU150" s="230" t="s">
        <v>88</v>
      </c>
      <c r="AY150" s="14" t="s">
        <v>135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4" t="s">
        <v>88</v>
      </c>
      <c r="BK150" s="231">
        <f>ROUND(P150*H150,2)</f>
        <v>0</v>
      </c>
      <c r="BL150" s="14" t="s">
        <v>154</v>
      </c>
      <c r="BM150" s="230" t="s">
        <v>226</v>
      </c>
    </row>
    <row r="151" spans="1:47" s="2" customFormat="1" ht="12">
      <c r="A151" s="35"/>
      <c r="B151" s="36"/>
      <c r="C151" s="37"/>
      <c r="D151" s="232" t="s">
        <v>146</v>
      </c>
      <c r="E151" s="37"/>
      <c r="F151" s="233" t="s">
        <v>225</v>
      </c>
      <c r="G151" s="37"/>
      <c r="H151" s="37"/>
      <c r="I151" s="234"/>
      <c r="J151" s="234"/>
      <c r="K151" s="37"/>
      <c r="L151" s="37"/>
      <c r="M151" s="41"/>
      <c r="N151" s="235"/>
      <c r="O151" s="236"/>
      <c r="P151" s="88"/>
      <c r="Q151" s="88"/>
      <c r="R151" s="88"/>
      <c r="S151" s="88"/>
      <c r="T151" s="88"/>
      <c r="U151" s="88"/>
      <c r="V151" s="88"/>
      <c r="W151" s="88"/>
      <c r="X151" s="89"/>
      <c r="Y151" s="35"/>
      <c r="Z151" s="35"/>
      <c r="AA151" s="35"/>
      <c r="AB151" s="35"/>
      <c r="AC151" s="35"/>
      <c r="AD151" s="35"/>
      <c r="AE151" s="35"/>
      <c r="AT151" s="14" t="s">
        <v>146</v>
      </c>
      <c r="AU151" s="14" t="s">
        <v>88</v>
      </c>
    </row>
    <row r="152" spans="1:65" s="2" customFormat="1" ht="24.15" customHeight="1">
      <c r="A152" s="35"/>
      <c r="B152" s="36"/>
      <c r="C152" s="237" t="s">
        <v>227</v>
      </c>
      <c r="D152" s="237" t="s">
        <v>150</v>
      </c>
      <c r="E152" s="238" t="s">
        <v>228</v>
      </c>
      <c r="F152" s="239" t="s">
        <v>229</v>
      </c>
      <c r="G152" s="240" t="s">
        <v>153</v>
      </c>
      <c r="H152" s="241">
        <v>1</v>
      </c>
      <c r="I152" s="242"/>
      <c r="J152" s="243"/>
      <c r="K152" s="244">
        <f>ROUND(P152*H152,2)</f>
        <v>0</v>
      </c>
      <c r="L152" s="239" t="s">
        <v>143</v>
      </c>
      <c r="M152" s="245"/>
      <c r="N152" s="246" t="s">
        <v>1</v>
      </c>
      <c r="O152" s="226" t="s">
        <v>43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88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5"/>
      <c r="Z152" s="35"/>
      <c r="AA152" s="35"/>
      <c r="AB152" s="35"/>
      <c r="AC152" s="35"/>
      <c r="AD152" s="35"/>
      <c r="AE152" s="35"/>
      <c r="AR152" s="230" t="s">
        <v>154</v>
      </c>
      <c r="AT152" s="230" t="s">
        <v>150</v>
      </c>
      <c r="AU152" s="230" t="s">
        <v>88</v>
      </c>
      <c r="AY152" s="14" t="s">
        <v>135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4" t="s">
        <v>88</v>
      </c>
      <c r="BK152" s="231">
        <f>ROUND(P152*H152,2)</f>
        <v>0</v>
      </c>
      <c r="BL152" s="14" t="s">
        <v>154</v>
      </c>
      <c r="BM152" s="230" t="s">
        <v>230</v>
      </c>
    </row>
    <row r="153" spans="1:65" s="2" customFormat="1" ht="24.15" customHeight="1">
      <c r="A153" s="35"/>
      <c r="B153" s="36"/>
      <c r="C153" s="237" t="s">
        <v>231</v>
      </c>
      <c r="D153" s="237" t="s">
        <v>150</v>
      </c>
      <c r="E153" s="238" t="s">
        <v>232</v>
      </c>
      <c r="F153" s="239" t="s">
        <v>233</v>
      </c>
      <c r="G153" s="240" t="s">
        <v>153</v>
      </c>
      <c r="H153" s="241">
        <v>96</v>
      </c>
      <c r="I153" s="242"/>
      <c r="J153" s="243"/>
      <c r="K153" s="244">
        <f>ROUND(P153*H153,2)</f>
        <v>0</v>
      </c>
      <c r="L153" s="239" t="s">
        <v>143</v>
      </c>
      <c r="M153" s="245"/>
      <c r="N153" s="246" t="s">
        <v>1</v>
      </c>
      <c r="O153" s="226" t="s">
        <v>43</v>
      </c>
      <c r="P153" s="227">
        <f>I153+J153</f>
        <v>0</v>
      </c>
      <c r="Q153" s="227">
        <f>ROUND(I153*H153,2)</f>
        <v>0</v>
      </c>
      <c r="R153" s="227">
        <f>ROUND(J153*H153,2)</f>
        <v>0</v>
      </c>
      <c r="S153" s="88"/>
      <c r="T153" s="228">
        <f>S153*H153</f>
        <v>0</v>
      </c>
      <c r="U153" s="228">
        <v>0</v>
      </c>
      <c r="V153" s="228">
        <f>U153*H153</f>
        <v>0</v>
      </c>
      <c r="W153" s="228">
        <v>0</v>
      </c>
      <c r="X153" s="229">
        <f>W153*H153</f>
        <v>0</v>
      </c>
      <c r="Y153" s="35"/>
      <c r="Z153" s="35"/>
      <c r="AA153" s="35"/>
      <c r="AB153" s="35"/>
      <c r="AC153" s="35"/>
      <c r="AD153" s="35"/>
      <c r="AE153" s="35"/>
      <c r="AR153" s="230" t="s">
        <v>154</v>
      </c>
      <c r="AT153" s="230" t="s">
        <v>150</v>
      </c>
      <c r="AU153" s="230" t="s">
        <v>88</v>
      </c>
      <c r="AY153" s="14" t="s">
        <v>135</v>
      </c>
      <c r="BE153" s="231">
        <f>IF(O153="základní",K153,0)</f>
        <v>0</v>
      </c>
      <c r="BF153" s="231">
        <f>IF(O153="snížená",K153,0)</f>
        <v>0</v>
      </c>
      <c r="BG153" s="231">
        <f>IF(O153="zákl. přenesená",K153,0)</f>
        <v>0</v>
      </c>
      <c r="BH153" s="231">
        <f>IF(O153="sníž. přenesená",K153,0)</f>
        <v>0</v>
      </c>
      <c r="BI153" s="231">
        <f>IF(O153="nulová",K153,0)</f>
        <v>0</v>
      </c>
      <c r="BJ153" s="14" t="s">
        <v>88</v>
      </c>
      <c r="BK153" s="231">
        <f>ROUND(P153*H153,2)</f>
        <v>0</v>
      </c>
      <c r="BL153" s="14" t="s">
        <v>154</v>
      </c>
      <c r="BM153" s="230" t="s">
        <v>234</v>
      </c>
    </row>
    <row r="154" spans="1:65" s="2" customFormat="1" ht="24.15" customHeight="1">
      <c r="A154" s="35"/>
      <c r="B154" s="36"/>
      <c r="C154" s="218" t="s">
        <v>235</v>
      </c>
      <c r="D154" s="218" t="s">
        <v>139</v>
      </c>
      <c r="E154" s="219" t="s">
        <v>236</v>
      </c>
      <c r="F154" s="220" t="s">
        <v>237</v>
      </c>
      <c r="G154" s="221" t="s">
        <v>153</v>
      </c>
      <c r="H154" s="222">
        <v>48</v>
      </c>
      <c r="I154" s="223"/>
      <c r="J154" s="223"/>
      <c r="K154" s="224">
        <f>ROUND(P154*H154,2)</f>
        <v>0</v>
      </c>
      <c r="L154" s="220" t="s">
        <v>143</v>
      </c>
      <c r="M154" s="41"/>
      <c r="N154" s="225" t="s">
        <v>1</v>
      </c>
      <c r="O154" s="226" t="s">
        <v>43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88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5"/>
      <c r="Z154" s="35"/>
      <c r="AA154" s="35"/>
      <c r="AB154" s="35"/>
      <c r="AC154" s="35"/>
      <c r="AD154" s="35"/>
      <c r="AE154" s="35"/>
      <c r="AR154" s="230" t="s">
        <v>154</v>
      </c>
      <c r="AT154" s="230" t="s">
        <v>139</v>
      </c>
      <c r="AU154" s="230" t="s">
        <v>88</v>
      </c>
      <c r="AY154" s="14" t="s">
        <v>135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4" t="s">
        <v>88</v>
      </c>
      <c r="BK154" s="231">
        <f>ROUND(P154*H154,2)</f>
        <v>0</v>
      </c>
      <c r="BL154" s="14" t="s">
        <v>154</v>
      </c>
      <c r="BM154" s="230" t="s">
        <v>238</v>
      </c>
    </row>
    <row r="155" spans="1:47" s="2" customFormat="1" ht="12">
      <c r="A155" s="35"/>
      <c r="B155" s="36"/>
      <c r="C155" s="37"/>
      <c r="D155" s="232" t="s">
        <v>146</v>
      </c>
      <c r="E155" s="37"/>
      <c r="F155" s="233" t="s">
        <v>237</v>
      </c>
      <c r="G155" s="37"/>
      <c r="H155" s="37"/>
      <c r="I155" s="234"/>
      <c r="J155" s="234"/>
      <c r="K155" s="37"/>
      <c r="L155" s="37"/>
      <c r="M155" s="41"/>
      <c r="N155" s="235"/>
      <c r="O155" s="236"/>
      <c r="P155" s="88"/>
      <c r="Q155" s="88"/>
      <c r="R155" s="88"/>
      <c r="S155" s="88"/>
      <c r="T155" s="88"/>
      <c r="U155" s="88"/>
      <c r="V155" s="88"/>
      <c r="W155" s="88"/>
      <c r="X155" s="89"/>
      <c r="Y155" s="35"/>
      <c r="Z155" s="35"/>
      <c r="AA155" s="35"/>
      <c r="AB155" s="35"/>
      <c r="AC155" s="35"/>
      <c r="AD155" s="35"/>
      <c r="AE155" s="35"/>
      <c r="AT155" s="14" t="s">
        <v>146</v>
      </c>
      <c r="AU155" s="14" t="s">
        <v>88</v>
      </c>
    </row>
    <row r="156" spans="1:65" s="2" customFormat="1" ht="24.15" customHeight="1">
      <c r="A156" s="35"/>
      <c r="B156" s="36"/>
      <c r="C156" s="237" t="s">
        <v>239</v>
      </c>
      <c r="D156" s="237" t="s">
        <v>150</v>
      </c>
      <c r="E156" s="238" t="s">
        <v>240</v>
      </c>
      <c r="F156" s="239" t="s">
        <v>241</v>
      </c>
      <c r="G156" s="240" t="s">
        <v>153</v>
      </c>
      <c r="H156" s="241">
        <v>96</v>
      </c>
      <c r="I156" s="242"/>
      <c r="J156" s="243"/>
      <c r="K156" s="244">
        <f>ROUND(P156*H156,2)</f>
        <v>0</v>
      </c>
      <c r="L156" s="239" t="s">
        <v>143</v>
      </c>
      <c r="M156" s="245"/>
      <c r="N156" s="246" t="s">
        <v>1</v>
      </c>
      <c r="O156" s="226" t="s">
        <v>43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88"/>
      <c r="T156" s="228">
        <f>S156*H156</f>
        <v>0</v>
      </c>
      <c r="U156" s="228">
        <v>0</v>
      </c>
      <c r="V156" s="228">
        <f>U156*H156</f>
        <v>0</v>
      </c>
      <c r="W156" s="228">
        <v>0</v>
      </c>
      <c r="X156" s="229">
        <f>W156*H156</f>
        <v>0</v>
      </c>
      <c r="Y156" s="35"/>
      <c r="Z156" s="35"/>
      <c r="AA156" s="35"/>
      <c r="AB156" s="35"/>
      <c r="AC156" s="35"/>
      <c r="AD156" s="35"/>
      <c r="AE156" s="35"/>
      <c r="AR156" s="230" t="s">
        <v>154</v>
      </c>
      <c r="AT156" s="230" t="s">
        <v>150</v>
      </c>
      <c r="AU156" s="230" t="s">
        <v>88</v>
      </c>
      <c r="AY156" s="14" t="s">
        <v>135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4" t="s">
        <v>88</v>
      </c>
      <c r="BK156" s="231">
        <f>ROUND(P156*H156,2)</f>
        <v>0</v>
      </c>
      <c r="BL156" s="14" t="s">
        <v>154</v>
      </c>
      <c r="BM156" s="230" t="s">
        <v>242</v>
      </c>
    </row>
    <row r="157" spans="1:65" s="2" customFormat="1" ht="24.15" customHeight="1">
      <c r="A157" s="35"/>
      <c r="B157" s="36"/>
      <c r="C157" s="237" t="s">
        <v>227</v>
      </c>
      <c r="D157" s="237" t="s">
        <v>150</v>
      </c>
      <c r="E157" s="238" t="s">
        <v>243</v>
      </c>
      <c r="F157" s="239" t="s">
        <v>244</v>
      </c>
      <c r="G157" s="240" t="s">
        <v>196</v>
      </c>
      <c r="H157" s="241">
        <v>48</v>
      </c>
      <c r="I157" s="242"/>
      <c r="J157" s="243"/>
      <c r="K157" s="244">
        <f>ROUND(P157*H157,2)</f>
        <v>0</v>
      </c>
      <c r="L157" s="239" t="s">
        <v>143</v>
      </c>
      <c r="M157" s="245"/>
      <c r="N157" s="246" t="s">
        <v>1</v>
      </c>
      <c r="O157" s="226" t="s">
        <v>43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88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5"/>
      <c r="Z157" s="35"/>
      <c r="AA157" s="35"/>
      <c r="AB157" s="35"/>
      <c r="AC157" s="35"/>
      <c r="AD157" s="35"/>
      <c r="AE157" s="35"/>
      <c r="AR157" s="230" t="s">
        <v>154</v>
      </c>
      <c r="AT157" s="230" t="s">
        <v>150</v>
      </c>
      <c r="AU157" s="230" t="s">
        <v>88</v>
      </c>
      <c r="AY157" s="14" t="s">
        <v>135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4" t="s">
        <v>88</v>
      </c>
      <c r="BK157" s="231">
        <f>ROUND(P157*H157,2)</f>
        <v>0</v>
      </c>
      <c r="BL157" s="14" t="s">
        <v>154</v>
      </c>
      <c r="BM157" s="230" t="s">
        <v>245</v>
      </c>
    </row>
    <row r="158" spans="1:65" s="2" customFormat="1" ht="12">
      <c r="A158" s="35"/>
      <c r="B158" s="36"/>
      <c r="C158" s="218" t="s">
        <v>246</v>
      </c>
      <c r="D158" s="218" t="s">
        <v>139</v>
      </c>
      <c r="E158" s="219" t="s">
        <v>247</v>
      </c>
      <c r="F158" s="220" t="s">
        <v>248</v>
      </c>
      <c r="G158" s="221" t="s">
        <v>153</v>
      </c>
      <c r="H158" s="222">
        <v>1</v>
      </c>
      <c r="I158" s="223"/>
      <c r="J158" s="223"/>
      <c r="K158" s="224">
        <f>ROUND(P158*H158,2)</f>
        <v>0</v>
      </c>
      <c r="L158" s="220" t="s">
        <v>143</v>
      </c>
      <c r="M158" s="41"/>
      <c r="N158" s="225" t="s">
        <v>1</v>
      </c>
      <c r="O158" s="226" t="s">
        <v>43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88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5"/>
      <c r="Z158" s="35"/>
      <c r="AA158" s="35"/>
      <c r="AB158" s="35"/>
      <c r="AC158" s="35"/>
      <c r="AD158" s="35"/>
      <c r="AE158" s="35"/>
      <c r="AR158" s="230" t="s">
        <v>154</v>
      </c>
      <c r="AT158" s="230" t="s">
        <v>139</v>
      </c>
      <c r="AU158" s="230" t="s">
        <v>88</v>
      </c>
      <c r="AY158" s="14" t="s">
        <v>135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4" t="s">
        <v>88</v>
      </c>
      <c r="BK158" s="231">
        <f>ROUND(P158*H158,2)</f>
        <v>0</v>
      </c>
      <c r="BL158" s="14" t="s">
        <v>154</v>
      </c>
      <c r="BM158" s="230" t="s">
        <v>249</v>
      </c>
    </row>
    <row r="159" spans="1:47" s="2" customFormat="1" ht="12">
      <c r="A159" s="35"/>
      <c r="B159" s="36"/>
      <c r="C159" s="37"/>
      <c r="D159" s="232" t="s">
        <v>146</v>
      </c>
      <c r="E159" s="37"/>
      <c r="F159" s="233" t="s">
        <v>248</v>
      </c>
      <c r="G159" s="37"/>
      <c r="H159" s="37"/>
      <c r="I159" s="234"/>
      <c r="J159" s="234"/>
      <c r="K159" s="37"/>
      <c r="L159" s="37"/>
      <c r="M159" s="41"/>
      <c r="N159" s="235"/>
      <c r="O159" s="236"/>
      <c r="P159" s="88"/>
      <c r="Q159" s="88"/>
      <c r="R159" s="88"/>
      <c r="S159" s="88"/>
      <c r="T159" s="88"/>
      <c r="U159" s="88"/>
      <c r="V159" s="88"/>
      <c r="W159" s="88"/>
      <c r="X159" s="89"/>
      <c r="Y159" s="35"/>
      <c r="Z159" s="35"/>
      <c r="AA159" s="35"/>
      <c r="AB159" s="35"/>
      <c r="AC159" s="35"/>
      <c r="AD159" s="35"/>
      <c r="AE159" s="35"/>
      <c r="AT159" s="14" t="s">
        <v>146</v>
      </c>
      <c r="AU159" s="14" t="s">
        <v>88</v>
      </c>
    </row>
    <row r="160" spans="1:65" s="2" customFormat="1" ht="24.15" customHeight="1">
      <c r="A160" s="35"/>
      <c r="B160" s="36"/>
      <c r="C160" s="237" t="s">
        <v>8</v>
      </c>
      <c r="D160" s="237" t="s">
        <v>150</v>
      </c>
      <c r="E160" s="238" t="s">
        <v>250</v>
      </c>
      <c r="F160" s="239" t="s">
        <v>251</v>
      </c>
      <c r="G160" s="240" t="s">
        <v>153</v>
      </c>
      <c r="H160" s="241">
        <v>3</v>
      </c>
      <c r="I160" s="242"/>
      <c r="J160" s="243"/>
      <c r="K160" s="244">
        <f>ROUND(P160*H160,2)</f>
        <v>0</v>
      </c>
      <c r="L160" s="239" t="s">
        <v>143</v>
      </c>
      <c r="M160" s="245"/>
      <c r="N160" s="246" t="s">
        <v>1</v>
      </c>
      <c r="O160" s="226" t="s">
        <v>43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88"/>
      <c r="T160" s="228">
        <f>S160*H160</f>
        <v>0</v>
      </c>
      <c r="U160" s="228">
        <v>0</v>
      </c>
      <c r="V160" s="228">
        <f>U160*H160</f>
        <v>0</v>
      </c>
      <c r="W160" s="228">
        <v>0</v>
      </c>
      <c r="X160" s="229">
        <f>W160*H160</f>
        <v>0</v>
      </c>
      <c r="Y160" s="35"/>
      <c r="Z160" s="35"/>
      <c r="AA160" s="35"/>
      <c r="AB160" s="35"/>
      <c r="AC160" s="35"/>
      <c r="AD160" s="35"/>
      <c r="AE160" s="35"/>
      <c r="AR160" s="230" t="s">
        <v>154</v>
      </c>
      <c r="AT160" s="230" t="s">
        <v>150</v>
      </c>
      <c r="AU160" s="230" t="s">
        <v>88</v>
      </c>
      <c r="AY160" s="14" t="s">
        <v>135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4" t="s">
        <v>88</v>
      </c>
      <c r="BK160" s="231">
        <f>ROUND(P160*H160,2)</f>
        <v>0</v>
      </c>
      <c r="BL160" s="14" t="s">
        <v>154</v>
      </c>
      <c r="BM160" s="230" t="s">
        <v>252</v>
      </c>
    </row>
    <row r="161" spans="1:65" s="2" customFormat="1" ht="12">
      <c r="A161" s="35"/>
      <c r="B161" s="36"/>
      <c r="C161" s="218" t="s">
        <v>253</v>
      </c>
      <c r="D161" s="218" t="s">
        <v>139</v>
      </c>
      <c r="E161" s="219" t="s">
        <v>254</v>
      </c>
      <c r="F161" s="220" t="s">
        <v>255</v>
      </c>
      <c r="G161" s="221" t="s">
        <v>153</v>
      </c>
      <c r="H161" s="222">
        <v>3</v>
      </c>
      <c r="I161" s="223"/>
      <c r="J161" s="223"/>
      <c r="K161" s="224">
        <f>ROUND(P161*H161,2)</f>
        <v>0</v>
      </c>
      <c r="L161" s="220" t="s">
        <v>143</v>
      </c>
      <c r="M161" s="41"/>
      <c r="N161" s="225" t="s">
        <v>1</v>
      </c>
      <c r="O161" s="226" t="s">
        <v>43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88"/>
      <c r="T161" s="228">
        <f>S161*H161</f>
        <v>0</v>
      </c>
      <c r="U161" s="228">
        <v>0</v>
      </c>
      <c r="V161" s="228">
        <f>U161*H161</f>
        <v>0</v>
      </c>
      <c r="W161" s="228">
        <v>0</v>
      </c>
      <c r="X161" s="229">
        <f>W161*H161</f>
        <v>0</v>
      </c>
      <c r="Y161" s="35"/>
      <c r="Z161" s="35"/>
      <c r="AA161" s="35"/>
      <c r="AB161" s="35"/>
      <c r="AC161" s="35"/>
      <c r="AD161" s="35"/>
      <c r="AE161" s="35"/>
      <c r="AR161" s="230" t="s">
        <v>154</v>
      </c>
      <c r="AT161" s="230" t="s">
        <v>139</v>
      </c>
      <c r="AU161" s="230" t="s">
        <v>88</v>
      </c>
      <c r="AY161" s="14" t="s">
        <v>135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4" t="s">
        <v>88</v>
      </c>
      <c r="BK161" s="231">
        <f>ROUND(P161*H161,2)</f>
        <v>0</v>
      </c>
      <c r="BL161" s="14" t="s">
        <v>154</v>
      </c>
      <c r="BM161" s="230" t="s">
        <v>256</v>
      </c>
    </row>
    <row r="162" spans="1:47" s="2" customFormat="1" ht="12">
      <c r="A162" s="35"/>
      <c r="B162" s="36"/>
      <c r="C162" s="37"/>
      <c r="D162" s="232" t="s">
        <v>146</v>
      </c>
      <c r="E162" s="37"/>
      <c r="F162" s="233" t="s">
        <v>255</v>
      </c>
      <c r="G162" s="37"/>
      <c r="H162" s="37"/>
      <c r="I162" s="234"/>
      <c r="J162" s="234"/>
      <c r="K162" s="37"/>
      <c r="L162" s="37"/>
      <c r="M162" s="41"/>
      <c r="N162" s="235"/>
      <c r="O162" s="236"/>
      <c r="P162" s="88"/>
      <c r="Q162" s="88"/>
      <c r="R162" s="88"/>
      <c r="S162" s="88"/>
      <c r="T162" s="88"/>
      <c r="U162" s="88"/>
      <c r="V162" s="88"/>
      <c r="W162" s="88"/>
      <c r="X162" s="89"/>
      <c r="Y162" s="35"/>
      <c r="Z162" s="35"/>
      <c r="AA162" s="35"/>
      <c r="AB162" s="35"/>
      <c r="AC162" s="35"/>
      <c r="AD162" s="35"/>
      <c r="AE162" s="35"/>
      <c r="AT162" s="14" t="s">
        <v>146</v>
      </c>
      <c r="AU162" s="14" t="s">
        <v>88</v>
      </c>
    </row>
    <row r="163" spans="1:65" s="2" customFormat="1" ht="24.15" customHeight="1">
      <c r="A163" s="35"/>
      <c r="B163" s="36"/>
      <c r="C163" s="237" t="s">
        <v>257</v>
      </c>
      <c r="D163" s="237" t="s">
        <v>150</v>
      </c>
      <c r="E163" s="238" t="s">
        <v>258</v>
      </c>
      <c r="F163" s="239" t="s">
        <v>259</v>
      </c>
      <c r="G163" s="240" t="s">
        <v>153</v>
      </c>
      <c r="H163" s="241">
        <v>1</v>
      </c>
      <c r="I163" s="242"/>
      <c r="J163" s="243"/>
      <c r="K163" s="244">
        <f>ROUND(P163*H163,2)</f>
        <v>0</v>
      </c>
      <c r="L163" s="239" t="s">
        <v>143</v>
      </c>
      <c r="M163" s="245"/>
      <c r="N163" s="246" t="s">
        <v>1</v>
      </c>
      <c r="O163" s="226" t="s">
        <v>43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88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5"/>
      <c r="Z163" s="35"/>
      <c r="AA163" s="35"/>
      <c r="AB163" s="35"/>
      <c r="AC163" s="35"/>
      <c r="AD163" s="35"/>
      <c r="AE163" s="35"/>
      <c r="AR163" s="230" t="s">
        <v>154</v>
      </c>
      <c r="AT163" s="230" t="s">
        <v>150</v>
      </c>
      <c r="AU163" s="230" t="s">
        <v>88</v>
      </c>
      <c r="AY163" s="14" t="s">
        <v>135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4" t="s">
        <v>88</v>
      </c>
      <c r="BK163" s="231">
        <f>ROUND(P163*H163,2)</f>
        <v>0</v>
      </c>
      <c r="BL163" s="14" t="s">
        <v>154</v>
      </c>
      <c r="BM163" s="230" t="s">
        <v>260</v>
      </c>
    </row>
    <row r="164" spans="1:65" s="2" customFormat="1" ht="24.15" customHeight="1">
      <c r="A164" s="35"/>
      <c r="B164" s="36"/>
      <c r="C164" s="218" t="s">
        <v>261</v>
      </c>
      <c r="D164" s="218" t="s">
        <v>139</v>
      </c>
      <c r="E164" s="219" t="s">
        <v>262</v>
      </c>
      <c r="F164" s="220" t="s">
        <v>263</v>
      </c>
      <c r="G164" s="221" t="s">
        <v>153</v>
      </c>
      <c r="H164" s="222">
        <v>1</v>
      </c>
      <c r="I164" s="223"/>
      <c r="J164" s="223"/>
      <c r="K164" s="224">
        <f>ROUND(P164*H164,2)</f>
        <v>0</v>
      </c>
      <c r="L164" s="220" t="s">
        <v>143</v>
      </c>
      <c r="M164" s="41"/>
      <c r="N164" s="225" t="s">
        <v>1</v>
      </c>
      <c r="O164" s="226" t="s">
        <v>43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88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5"/>
      <c r="Z164" s="35"/>
      <c r="AA164" s="35"/>
      <c r="AB164" s="35"/>
      <c r="AC164" s="35"/>
      <c r="AD164" s="35"/>
      <c r="AE164" s="35"/>
      <c r="AR164" s="230" t="s">
        <v>154</v>
      </c>
      <c r="AT164" s="230" t="s">
        <v>139</v>
      </c>
      <c r="AU164" s="230" t="s">
        <v>88</v>
      </c>
      <c r="AY164" s="14" t="s">
        <v>135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4" t="s">
        <v>88</v>
      </c>
      <c r="BK164" s="231">
        <f>ROUND(P164*H164,2)</f>
        <v>0</v>
      </c>
      <c r="BL164" s="14" t="s">
        <v>154</v>
      </c>
      <c r="BM164" s="230" t="s">
        <v>264</v>
      </c>
    </row>
    <row r="165" spans="1:47" s="2" customFormat="1" ht="12">
      <c r="A165" s="35"/>
      <c r="B165" s="36"/>
      <c r="C165" s="37"/>
      <c r="D165" s="232" t="s">
        <v>146</v>
      </c>
      <c r="E165" s="37"/>
      <c r="F165" s="233" t="s">
        <v>263</v>
      </c>
      <c r="G165" s="37"/>
      <c r="H165" s="37"/>
      <c r="I165" s="234"/>
      <c r="J165" s="234"/>
      <c r="K165" s="37"/>
      <c r="L165" s="37"/>
      <c r="M165" s="41"/>
      <c r="N165" s="235"/>
      <c r="O165" s="236"/>
      <c r="P165" s="88"/>
      <c r="Q165" s="88"/>
      <c r="R165" s="88"/>
      <c r="S165" s="88"/>
      <c r="T165" s="88"/>
      <c r="U165" s="88"/>
      <c r="V165" s="88"/>
      <c r="W165" s="88"/>
      <c r="X165" s="89"/>
      <c r="Y165" s="35"/>
      <c r="Z165" s="35"/>
      <c r="AA165" s="35"/>
      <c r="AB165" s="35"/>
      <c r="AC165" s="35"/>
      <c r="AD165" s="35"/>
      <c r="AE165" s="35"/>
      <c r="AT165" s="14" t="s">
        <v>146</v>
      </c>
      <c r="AU165" s="14" t="s">
        <v>88</v>
      </c>
    </row>
    <row r="166" spans="1:65" s="2" customFormat="1" ht="24.15" customHeight="1">
      <c r="A166" s="35"/>
      <c r="B166" s="36"/>
      <c r="C166" s="237" t="s">
        <v>265</v>
      </c>
      <c r="D166" s="237" t="s">
        <v>150</v>
      </c>
      <c r="E166" s="238" t="s">
        <v>266</v>
      </c>
      <c r="F166" s="239" t="s">
        <v>267</v>
      </c>
      <c r="G166" s="240" t="s">
        <v>153</v>
      </c>
      <c r="H166" s="241">
        <v>1</v>
      </c>
      <c r="I166" s="242"/>
      <c r="J166" s="243"/>
      <c r="K166" s="244">
        <f>ROUND(P166*H166,2)</f>
        <v>0</v>
      </c>
      <c r="L166" s="239" t="s">
        <v>143</v>
      </c>
      <c r="M166" s="245"/>
      <c r="N166" s="246" t="s">
        <v>1</v>
      </c>
      <c r="O166" s="226" t="s">
        <v>43</v>
      </c>
      <c r="P166" s="227">
        <f>I166+J166</f>
        <v>0</v>
      </c>
      <c r="Q166" s="227">
        <f>ROUND(I166*H166,2)</f>
        <v>0</v>
      </c>
      <c r="R166" s="227">
        <f>ROUND(J166*H166,2)</f>
        <v>0</v>
      </c>
      <c r="S166" s="88"/>
      <c r="T166" s="228">
        <f>S166*H166</f>
        <v>0</v>
      </c>
      <c r="U166" s="228">
        <v>0</v>
      </c>
      <c r="V166" s="228">
        <f>U166*H166</f>
        <v>0</v>
      </c>
      <c r="W166" s="228">
        <v>0</v>
      </c>
      <c r="X166" s="229">
        <f>W166*H166</f>
        <v>0</v>
      </c>
      <c r="Y166" s="35"/>
      <c r="Z166" s="35"/>
      <c r="AA166" s="35"/>
      <c r="AB166" s="35"/>
      <c r="AC166" s="35"/>
      <c r="AD166" s="35"/>
      <c r="AE166" s="35"/>
      <c r="AR166" s="230" t="s">
        <v>154</v>
      </c>
      <c r="AT166" s="230" t="s">
        <v>150</v>
      </c>
      <c r="AU166" s="230" t="s">
        <v>88</v>
      </c>
      <c r="AY166" s="14" t="s">
        <v>135</v>
      </c>
      <c r="BE166" s="231">
        <f>IF(O166="základní",K166,0)</f>
        <v>0</v>
      </c>
      <c r="BF166" s="231">
        <f>IF(O166="snížená",K166,0)</f>
        <v>0</v>
      </c>
      <c r="BG166" s="231">
        <f>IF(O166="zákl. přenesená",K166,0)</f>
        <v>0</v>
      </c>
      <c r="BH166" s="231">
        <f>IF(O166="sníž. přenesená",K166,0)</f>
        <v>0</v>
      </c>
      <c r="BI166" s="231">
        <f>IF(O166="nulová",K166,0)</f>
        <v>0</v>
      </c>
      <c r="BJ166" s="14" t="s">
        <v>88</v>
      </c>
      <c r="BK166" s="231">
        <f>ROUND(P166*H166,2)</f>
        <v>0</v>
      </c>
      <c r="BL166" s="14" t="s">
        <v>154</v>
      </c>
      <c r="BM166" s="230" t="s">
        <v>268</v>
      </c>
    </row>
    <row r="167" spans="1:65" s="2" customFormat="1" ht="24.15" customHeight="1">
      <c r="A167" s="35"/>
      <c r="B167" s="36"/>
      <c r="C167" s="218" t="s">
        <v>269</v>
      </c>
      <c r="D167" s="218" t="s">
        <v>139</v>
      </c>
      <c r="E167" s="219" t="s">
        <v>270</v>
      </c>
      <c r="F167" s="220" t="s">
        <v>271</v>
      </c>
      <c r="G167" s="221" t="s">
        <v>196</v>
      </c>
      <c r="H167" s="222">
        <v>100</v>
      </c>
      <c r="I167" s="223"/>
      <c r="J167" s="223"/>
      <c r="K167" s="224">
        <f>ROUND(P167*H167,2)</f>
        <v>0</v>
      </c>
      <c r="L167" s="220" t="s">
        <v>143</v>
      </c>
      <c r="M167" s="41"/>
      <c r="N167" s="225" t="s">
        <v>1</v>
      </c>
      <c r="O167" s="226" t="s">
        <v>43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88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5"/>
      <c r="Z167" s="35"/>
      <c r="AA167" s="35"/>
      <c r="AB167" s="35"/>
      <c r="AC167" s="35"/>
      <c r="AD167" s="35"/>
      <c r="AE167" s="35"/>
      <c r="AR167" s="230" t="s">
        <v>154</v>
      </c>
      <c r="AT167" s="230" t="s">
        <v>139</v>
      </c>
      <c r="AU167" s="230" t="s">
        <v>88</v>
      </c>
      <c r="AY167" s="14" t="s">
        <v>135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4" t="s">
        <v>88</v>
      </c>
      <c r="BK167" s="231">
        <f>ROUND(P167*H167,2)</f>
        <v>0</v>
      </c>
      <c r="BL167" s="14" t="s">
        <v>154</v>
      </c>
      <c r="BM167" s="230" t="s">
        <v>272</v>
      </c>
    </row>
    <row r="168" spans="1:47" s="2" customFormat="1" ht="12">
      <c r="A168" s="35"/>
      <c r="B168" s="36"/>
      <c r="C168" s="37"/>
      <c r="D168" s="232" t="s">
        <v>146</v>
      </c>
      <c r="E168" s="37"/>
      <c r="F168" s="233" t="s">
        <v>271</v>
      </c>
      <c r="G168" s="37"/>
      <c r="H168" s="37"/>
      <c r="I168" s="234"/>
      <c r="J168" s="234"/>
      <c r="K168" s="37"/>
      <c r="L168" s="37"/>
      <c r="M168" s="41"/>
      <c r="N168" s="235"/>
      <c r="O168" s="236"/>
      <c r="P168" s="88"/>
      <c r="Q168" s="88"/>
      <c r="R168" s="88"/>
      <c r="S168" s="88"/>
      <c r="T168" s="88"/>
      <c r="U168" s="88"/>
      <c r="V168" s="88"/>
      <c r="W168" s="88"/>
      <c r="X168" s="89"/>
      <c r="Y168" s="35"/>
      <c r="Z168" s="35"/>
      <c r="AA168" s="35"/>
      <c r="AB168" s="35"/>
      <c r="AC168" s="35"/>
      <c r="AD168" s="35"/>
      <c r="AE168" s="35"/>
      <c r="AT168" s="14" t="s">
        <v>146</v>
      </c>
      <c r="AU168" s="14" t="s">
        <v>88</v>
      </c>
    </row>
    <row r="169" spans="1:65" s="2" customFormat="1" ht="24.15" customHeight="1">
      <c r="A169" s="35"/>
      <c r="B169" s="36"/>
      <c r="C169" s="218" t="s">
        <v>273</v>
      </c>
      <c r="D169" s="218" t="s">
        <v>139</v>
      </c>
      <c r="E169" s="219" t="s">
        <v>274</v>
      </c>
      <c r="F169" s="220" t="s">
        <v>275</v>
      </c>
      <c r="G169" s="221" t="s">
        <v>196</v>
      </c>
      <c r="H169" s="222">
        <v>250</v>
      </c>
      <c r="I169" s="223"/>
      <c r="J169" s="223"/>
      <c r="K169" s="224">
        <f>ROUND(P169*H169,2)</f>
        <v>0</v>
      </c>
      <c r="L169" s="220" t="s">
        <v>143</v>
      </c>
      <c r="M169" s="41"/>
      <c r="N169" s="225" t="s">
        <v>1</v>
      </c>
      <c r="O169" s="226" t="s">
        <v>43</v>
      </c>
      <c r="P169" s="227">
        <f>I169+J169</f>
        <v>0</v>
      </c>
      <c r="Q169" s="227">
        <f>ROUND(I169*H169,2)</f>
        <v>0</v>
      </c>
      <c r="R169" s="227">
        <f>ROUND(J169*H169,2)</f>
        <v>0</v>
      </c>
      <c r="S169" s="88"/>
      <c r="T169" s="228">
        <f>S169*H169</f>
        <v>0</v>
      </c>
      <c r="U169" s="228">
        <v>0</v>
      </c>
      <c r="V169" s="228">
        <f>U169*H169</f>
        <v>0</v>
      </c>
      <c r="W169" s="228">
        <v>0</v>
      </c>
      <c r="X169" s="229">
        <f>W169*H169</f>
        <v>0</v>
      </c>
      <c r="Y169" s="35"/>
      <c r="Z169" s="35"/>
      <c r="AA169" s="35"/>
      <c r="AB169" s="35"/>
      <c r="AC169" s="35"/>
      <c r="AD169" s="35"/>
      <c r="AE169" s="35"/>
      <c r="AR169" s="230" t="s">
        <v>154</v>
      </c>
      <c r="AT169" s="230" t="s">
        <v>139</v>
      </c>
      <c r="AU169" s="230" t="s">
        <v>88</v>
      </c>
      <c r="AY169" s="14" t="s">
        <v>135</v>
      </c>
      <c r="BE169" s="231">
        <f>IF(O169="základní",K169,0)</f>
        <v>0</v>
      </c>
      <c r="BF169" s="231">
        <f>IF(O169="snížená",K169,0)</f>
        <v>0</v>
      </c>
      <c r="BG169" s="231">
        <f>IF(O169="zákl. přenesená",K169,0)</f>
        <v>0</v>
      </c>
      <c r="BH169" s="231">
        <f>IF(O169="sníž. přenesená",K169,0)</f>
        <v>0</v>
      </c>
      <c r="BI169" s="231">
        <f>IF(O169="nulová",K169,0)</f>
        <v>0</v>
      </c>
      <c r="BJ169" s="14" t="s">
        <v>88</v>
      </c>
      <c r="BK169" s="231">
        <f>ROUND(P169*H169,2)</f>
        <v>0</v>
      </c>
      <c r="BL169" s="14" t="s">
        <v>154</v>
      </c>
      <c r="BM169" s="230" t="s">
        <v>276</v>
      </c>
    </row>
    <row r="170" spans="1:47" s="2" customFormat="1" ht="12">
      <c r="A170" s="35"/>
      <c r="B170" s="36"/>
      <c r="C170" s="37"/>
      <c r="D170" s="232" t="s">
        <v>146</v>
      </c>
      <c r="E170" s="37"/>
      <c r="F170" s="233" t="s">
        <v>275</v>
      </c>
      <c r="G170" s="37"/>
      <c r="H170" s="37"/>
      <c r="I170" s="234"/>
      <c r="J170" s="234"/>
      <c r="K170" s="37"/>
      <c r="L170" s="37"/>
      <c r="M170" s="41"/>
      <c r="N170" s="235"/>
      <c r="O170" s="236"/>
      <c r="P170" s="88"/>
      <c r="Q170" s="88"/>
      <c r="R170" s="88"/>
      <c r="S170" s="88"/>
      <c r="T170" s="88"/>
      <c r="U170" s="88"/>
      <c r="V170" s="88"/>
      <c r="W170" s="88"/>
      <c r="X170" s="89"/>
      <c r="Y170" s="35"/>
      <c r="Z170" s="35"/>
      <c r="AA170" s="35"/>
      <c r="AB170" s="35"/>
      <c r="AC170" s="35"/>
      <c r="AD170" s="35"/>
      <c r="AE170" s="35"/>
      <c r="AT170" s="14" t="s">
        <v>146</v>
      </c>
      <c r="AU170" s="14" t="s">
        <v>88</v>
      </c>
    </row>
    <row r="171" spans="1:65" s="2" customFormat="1" ht="24.15" customHeight="1">
      <c r="A171" s="35"/>
      <c r="B171" s="36"/>
      <c r="C171" s="218" t="s">
        <v>277</v>
      </c>
      <c r="D171" s="218" t="s">
        <v>139</v>
      </c>
      <c r="E171" s="219" t="s">
        <v>278</v>
      </c>
      <c r="F171" s="220" t="s">
        <v>279</v>
      </c>
      <c r="G171" s="221" t="s">
        <v>280</v>
      </c>
      <c r="H171" s="222">
        <v>0.25</v>
      </c>
      <c r="I171" s="223"/>
      <c r="J171" s="223"/>
      <c r="K171" s="224">
        <f>ROUND(P171*H171,2)</f>
        <v>0</v>
      </c>
      <c r="L171" s="220" t="s">
        <v>143</v>
      </c>
      <c r="M171" s="41"/>
      <c r="N171" s="225" t="s">
        <v>1</v>
      </c>
      <c r="O171" s="226" t="s">
        <v>43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88"/>
      <c r="T171" s="228">
        <f>S171*H171</f>
        <v>0</v>
      </c>
      <c r="U171" s="228">
        <v>0</v>
      </c>
      <c r="V171" s="228">
        <f>U171*H171</f>
        <v>0</v>
      </c>
      <c r="W171" s="228">
        <v>0</v>
      </c>
      <c r="X171" s="229">
        <f>W171*H171</f>
        <v>0</v>
      </c>
      <c r="Y171" s="35"/>
      <c r="Z171" s="35"/>
      <c r="AA171" s="35"/>
      <c r="AB171" s="35"/>
      <c r="AC171" s="35"/>
      <c r="AD171" s="35"/>
      <c r="AE171" s="35"/>
      <c r="AR171" s="230" t="s">
        <v>154</v>
      </c>
      <c r="AT171" s="230" t="s">
        <v>139</v>
      </c>
      <c r="AU171" s="230" t="s">
        <v>88</v>
      </c>
      <c r="AY171" s="14" t="s">
        <v>135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4" t="s">
        <v>88</v>
      </c>
      <c r="BK171" s="231">
        <f>ROUND(P171*H171,2)</f>
        <v>0</v>
      </c>
      <c r="BL171" s="14" t="s">
        <v>154</v>
      </c>
      <c r="BM171" s="230" t="s">
        <v>281</v>
      </c>
    </row>
    <row r="172" spans="1:47" s="2" customFormat="1" ht="12">
      <c r="A172" s="35"/>
      <c r="B172" s="36"/>
      <c r="C172" s="37"/>
      <c r="D172" s="232" t="s">
        <v>146</v>
      </c>
      <c r="E172" s="37"/>
      <c r="F172" s="233" t="s">
        <v>282</v>
      </c>
      <c r="G172" s="37"/>
      <c r="H172" s="37"/>
      <c r="I172" s="234"/>
      <c r="J172" s="234"/>
      <c r="K172" s="37"/>
      <c r="L172" s="37"/>
      <c r="M172" s="41"/>
      <c r="N172" s="235"/>
      <c r="O172" s="236"/>
      <c r="P172" s="88"/>
      <c r="Q172" s="88"/>
      <c r="R172" s="88"/>
      <c r="S172" s="88"/>
      <c r="T172" s="88"/>
      <c r="U172" s="88"/>
      <c r="V172" s="88"/>
      <c r="W172" s="88"/>
      <c r="X172" s="89"/>
      <c r="Y172" s="35"/>
      <c r="Z172" s="35"/>
      <c r="AA172" s="35"/>
      <c r="AB172" s="35"/>
      <c r="AC172" s="35"/>
      <c r="AD172" s="35"/>
      <c r="AE172" s="35"/>
      <c r="AT172" s="14" t="s">
        <v>146</v>
      </c>
      <c r="AU172" s="14" t="s">
        <v>88</v>
      </c>
    </row>
    <row r="173" spans="1:65" s="2" customFormat="1" ht="24.15" customHeight="1">
      <c r="A173" s="35"/>
      <c r="B173" s="36"/>
      <c r="C173" s="218" t="s">
        <v>283</v>
      </c>
      <c r="D173" s="218" t="s">
        <v>139</v>
      </c>
      <c r="E173" s="219" t="s">
        <v>284</v>
      </c>
      <c r="F173" s="220" t="s">
        <v>285</v>
      </c>
      <c r="G173" s="221" t="s">
        <v>280</v>
      </c>
      <c r="H173" s="222">
        <v>0.25</v>
      </c>
      <c r="I173" s="223"/>
      <c r="J173" s="223"/>
      <c r="K173" s="224">
        <f>ROUND(P173*H173,2)</f>
        <v>0</v>
      </c>
      <c r="L173" s="220" t="s">
        <v>143</v>
      </c>
      <c r="M173" s="41"/>
      <c r="N173" s="225" t="s">
        <v>1</v>
      </c>
      <c r="O173" s="226" t="s">
        <v>43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88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5"/>
      <c r="Z173" s="35"/>
      <c r="AA173" s="35"/>
      <c r="AB173" s="35"/>
      <c r="AC173" s="35"/>
      <c r="AD173" s="35"/>
      <c r="AE173" s="35"/>
      <c r="AR173" s="230" t="s">
        <v>154</v>
      </c>
      <c r="AT173" s="230" t="s">
        <v>139</v>
      </c>
      <c r="AU173" s="230" t="s">
        <v>88</v>
      </c>
      <c r="AY173" s="14" t="s">
        <v>135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4" t="s">
        <v>88</v>
      </c>
      <c r="BK173" s="231">
        <f>ROUND(P173*H173,2)</f>
        <v>0</v>
      </c>
      <c r="BL173" s="14" t="s">
        <v>154</v>
      </c>
      <c r="BM173" s="230" t="s">
        <v>286</v>
      </c>
    </row>
    <row r="174" spans="1:47" s="2" customFormat="1" ht="12">
      <c r="A174" s="35"/>
      <c r="B174" s="36"/>
      <c r="C174" s="37"/>
      <c r="D174" s="232" t="s">
        <v>146</v>
      </c>
      <c r="E174" s="37"/>
      <c r="F174" s="233" t="s">
        <v>287</v>
      </c>
      <c r="G174" s="37"/>
      <c r="H174" s="37"/>
      <c r="I174" s="234"/>
      <c r="J174" s="234"/>
      <c r="K174" s="37"/>
      <c r="L174" s="37"/>
      <c r="M174" s="41"/>
      <c r="N174" s="235"/>
      <c r="O174" s="236"/>
      <c r="P174" s="88"/>
      <c r="Q174" s="88"/>
      <c r="R174" s="88"/>
      <c r="S174" s="88"/>
      <c r="T174" s="88"/>
      <c r="U174" s="88"/>
      <c r="V174" s="88"/>
      <c r="W174" s="88"/>
      <c r="X174" s="89"/>
      <c r="Y174" s="35"/>
      <c r="Z174" s="35"/>
      <c r="AA174" s="35"/>
      <c r="AB174" s="35"/>
      <c r="AC174" s="35"/>
      <c r="AD174" s="35"/>
      <c r="AE174" s="35"/>
      <c r="AT174" s="14" t="s">
        <v>146</v>
      </c>
      <c r="AU174" s="14" t="s">
        <v>88</v>
      </c>
    </row>
    <row r="175" spans="1:65" s="2" customFormat="1" ht="44.25" customHeight="1">
      <c r="A175" s="35"/>
      <c r="B175" s="36"/>
      <c r="C175" s="237" t="s">
        <v>288</v>
      </c>
      <c r="D175" s="237" t="s">
        <v>150</v>
      </c>
      <c r="E175" s="238" t="s">
        <v>289</v>
      </c>
      <c r="F175" s="239" t="s">
        <v>290</v>
      </c>
      <c r="G175" s="240" t="s">
        <v>153</v>
      </c>
      <c r="H175" s="241">
        <v>1</v>
      </c>
      <c r="I175" s="242"/>
      <c r="J175" s="243"/>
      <c r="K175" s="244">
        <f>ROUND(P175*H175,2)</f>
        <v>0</v>
      </c>
      <c r="L175" s="239" t="s">
        <v>143</v>
      </c>
      <c r="M175" s="245"/>
      <c r="N175" s="246" t="s">
        <v>1</v>
      </c>
      <c r="O175" s="226" t="s">
        <v>43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88"/>
      <c r="T175" s="228">
        <f>S175*H175</f>
        <v>0</v>
      </c>
      <c r="U175" s="228">
        <v>0</v>
      </c>
      <c r="V175" s="228">
        <f>U175*H175</f>
        <v>0</v>
      </c>
      <c r="W175" s="228">
        <v>0</v>
      </c>
      <c r="X175" s="229">
        <f>W175*H175</f>
        <v>0</v>
      </c>
      <c r="Y175" s="35"/>
      <c r="Z175" s="35"/>
      <c r="AA175" s="35"/>
      <c r="AB175" s="35"/>
      <c r="AC175" s="35"/>
      <c r="AD175" s="35"/>
      <c r="AE175" s="35"/>
      <c r="AR175" s="230" t="s">
        <v>154</v>
      </c>
      <c r="AT175" s="230" t="s">
        <v>150</v>
      </c>
      <c r="AU175" s="230" t="s">
        <v>88</v>
      </c>
      <c r="AY175" s="14" t="s">
        <v>135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4" t="s">
        <v>88</v>
      </c>
      <c r="BK175" s="231">
        <f>ROUND(P175*H175,2)</f>
        <v>0</v>
      </c>
      <c r="BL175" s="14" t="s">
        <v>154</v>
      </c>
      <c r="BM175" s="230" t="s">
        <v>291</v>
      </c>
    </row>
    <row r="176" spans="1:65" s="2" customFormat="1" ht="24.15" customHeight="1">
      <c r="A176" s="35"/>
      <c r="B176" s="36"/>
      <c r="C176" s="218" t="s">
        <v>292</v>
      </c>
      <c r="D176" s="218" t="s">
        <v>139</v>
      </c>
      <c r="E176" s="219" t="s">
        <v>293</v>
      </c>
      <c r="F176" s="220" t="s">
        <v>294</v>
      </c>
      <c r="G176" s="221" t="s">
        <v>153</v>
      </c>
      <c r="H176" s="222">
        <v>1</v>
      </c>
      <c r="I176" s="223"/>
      <c r="J176" s="223"/>
      <c r="K176" s="224">
        <f>ROUND(P176*H176,2)</f>
        <v>0</v>
      </c>
      <c r="L176" s="220" t="s">
        <v>143</v>
      </c>
      <c r="M176" s="41"/>
      <c r="N176" s="225" t="s">
        <v>1</v>
      </c>
      <c r="O176" s="226" t="s">
        <v>43</v>
      </c>
      <c r="P176" s="227">
        <f>I176+J176</f>
        <v>0</v>
      </c>
      <c r="Q176" s="227">
        <f>ROUND(I176*H176,2)</f>
        <v>0</v>
      </c>
      <c r="R176" s="227">
        <f>ROUND(J176*H176,2)</f>
        <v>0</v>
      </c>
      <c r="S176" s="88"/>
      <c r="T176" s="228">
        <f>S176*H176</f>
        <v>0</v>
      </c>
      <c r="U176" s="228">
        <v>0</v>
      </c>
      <c r="V176" s="228">
        <f>U176*H176</f>
        <v>0</v>
      </c>
      <c r="W176" s="228">
        <v>0</v>
      </c>
      <c r="X176" s="229">
        <f>W176*H176</f>
        <v>0</v>
      </c>
      <c r="Y176" s="35"/>
      <c r="Z176" s="35"/>
      <c r="AA176" s="35"/>
      <c r="AB176" s="35"/>
      <c r="AC176" s="35"/>
      <c r="AD176" s="35"/>
      <c r="AE176" s="35"/>
      <c r="AR176" s="230" t="s">
        <v>154</v>
      </c>
      <c r="AT176" s="230" t="s">
        <v>139</v>
      </c>
      <c r="AU176" s="230" t="s">
        <v>88</v>
      </c>
      <c r="AY176" s="14" t="s">
        <v>135</v>
      </c>
      <c r="BE176" s="231">
        <f>IF(O176="základní",K176,0)</f>
        <v>0</v>
      </c>
      <c r="BF176" s="231">
        <f>IF(O176="snížená",K176,0)</f>
        <v>0</v>
      </c>
      <c r="BG176" s="231">
        <f>IF(O176="zákl. přenesená",K176,0)</f>
        <v>0</v>
      </c>
      <c r="BH176" s="231">
        <f>IF(O176="sníž. přenesená",K176,0)</f>
        <v>0</v>
      </c>
      <c r="BI176" s="231">
        <f>IF(O176="nulová",K176,0)</f>
        <v>0</v>
      </c>
      <c r="BJ176" s="14" t="s">
        <v>88</v>
      </c>
      <c r="BK176" s="231">
        <f>ROUND(P176*H176,2)</f>
        <v>0</v>
      </c>
      <c r="BL176" s="14" t="s">
        <v>154</v>
      </c>
      <c r="BM176" s="230" t="s">
        <v>295</v>
      </c>
    </row>
    <row r="177" spans="1:47" s="2" customFormat="1" ht="12">
      <c r="A177" s="35"/>
      <c r="B177" s="36"/>
      <c r="C177" s="37"/>
      <c r="D177" s="232" t="s">
        <v>146</v>
      </c>
      <c r="E177" s="37"/>
      <c r="F177" s="233" t="s">
        <v>294</v>
      </c>
      <c r="G177" s="37"/>
      <c r="H177" s="37"/>
      <c r="I177" s="234"/>
      <c r="J177" s="234"/>
      <c r="K177" s="37"/>
      <c r="L177" s="37"/>
      <c r="M177" s="41"/>
      <c r="N177" s="235"/>
      <c r="O177" s="236"/>
      <c r="P177" s="88"/>
      <c r="Q177" s="88"/>
      <c r="R177" s="88"/>
      <c r="S177" s="88"/>
      <c r="T177" s="88"/>
      <c r="U177" s="88"/>
      <c r="V177" s="88"/>
      <c r="W177" s="88"/>
      <c r="X177" s="89"/>
      <c r="Y177" s="35"/>
      <c r="Z177" s="35"/>
      <c r="AA177" s="35"/>
      <c r="AB177" s="35"/>
      <c r="AC177" s="35"/>
      <c r="AD177" s="35"/>
      <c r="AE177" s="35"/>
      <c r="AT177" s="14" t="s">
        <v>146</v>
      </c>
      <c r="AU177" s="14" t="s">
        <v>88</v>
      </c>
    </row>
    <row r="178" spans="1:65" s="2" customFormat="1" ht="12">
      <c r="A178" s="35"/>
      <c r="B178" s="36"/>
      <c r="C178" s="237" t="s">
        <v>296</v>
      </c>
      <c r="D178" s="237" t="s">
        <v>150</v>
      </c>
      <c r="E178" s="238" t="s">
        <v>297</v>
      </c>
      <c r="F178" s="239" t="s">
        <v>298</v>
      </c>
      <c r="G178" s="240" t="s">
        <v>153</v>
      </c>
      <c r="H178" s="241">
        <v>2</v>
      </c>
      <c r="I178" s="242"/>
      <c r="J178" s="243"/>
      <c r="K178" s="244">
        <f>ROUND(P178*H178,2)</f>
        <v>0</v>
      </c>
      <c r="L178" s="239" t="s">
        <v>143</v>
      </c>
      <c r="M178" s="245"/>
      <c r="N178" s="246" t="s">
        <v>1</v>
      </c>
      <c r="O178" s="226" t="s">
        <v>43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88"/>
      <c r="T178" s="228">
        <f>S178*H178</f>
        <v>0</v>
      </c>
      <c r="U178" s="228">
        <v>0</v>
      </c>
      <c r="V178" s="228">
        <f>U178*H178</f>
        <v>0</v>
      </c>
      <c r="W178" s="228">
        <v>0</v>
      </c>
      <c r="X178" s="229">
        <f>W178*H178</f>
        <v>0</v>
      </c>
      <c r="Y178" s="35"/>
      <c r="Z178" s="35"/>
      <c r="AA178" s="35"/>
      <c r="AB178" s="35"/>
      <c r="AC178" s="35"/>
      <c r="AD178" s="35"/>
      <c r="AE178" s="35"/>
      <c r="AR178" s="230" t="s">
        <v>154</v>
      </c>
      <c r="AT178" s="230" t="s">
        <v>150</v>
      </c>
      <c r="AU178" s="230" t="s">
        <v>88</v>
      </c>
      <c r="AY178" s="14" t="s">
        <v>135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4" t="s">
        <v>88</v>
      </c>
      <c r="BK178" s="231">
        <f>ROUND(P178*H178,2)</f>
        <v>0</v>
      </c>
      <c r="BL178" s="14" t="s">
        <v>154</v>
      </c>
      <c r="BM178" s="230" t="s">
        <v>299</v>
      </c>
    </row>
    <row r="179" spans="1:65" s="2" customFormat="1" ht="24.15" customHeight="1">
      <c r="A179" s="35"/>
      <c r="B179" s="36"/>
      <c r="C179" s="218" t="s">
        <v>300</v>
      </c>
      <c r="D179" s="218" t="s">
        <v>139</v>
      </c>
      <c r="E179" s="219" t="s">
        <v>301</v>
      </c>
      <c r="F179" s="220" t="s">
        <v>302</v>
      </c>
      <c r="G179" s="221" t="s">
        <v>153</v>
      </c>
      <c r="H179" s="222">
        <v>2</v>
      </c>
      <c r="I179" s="223"/>
      <c r="J179" s="223"/>
      <c r="K179" s="224">
        <f>ROUND(P179*H179,2)</f>
        <v>0</v>
      </c>
      <c r="L179" s="220" t="s">
        <v>143</v>
      </c>
      <c r="M179" s="41"/>
      <c r="N179" s="225" t="s">
        <v>1</v>
      </c>
      <c r="O179" s="226" t="s">
        <v>43</v>
      </c>
      <c r="P179" s="227">
        <f>I179+J179</f>
        <v>0</v>
      </c>
      <c r="Q179" s="227">
        <f>ROUND(I179*H179,2)</f>
        <v>0</v>
      </c>
      <c r="R179" s="227">
        <f>ROUND(J179*H179,2)</f>
        <v>0</v>
      </c>
      <c r="S179" s="88"/>
      <c r="T179" s="228">
        <f>S179*H179</f>
        <v>0</v>
      </c>
      <c r="U179" s="228">
        <v>0</v>
      </c>
      <c r="V179" s="228">
        <f>U179*H179</f>
        <v>0</v>
      </c>
      <c r="W179" s="228">
        <v>0</v>
      </c>
      <c r="X179" s="229">
        <f>W179*H179</f>
        <v>0</v>
      </c>
      <c r="Y179" s="35"/>
      <c r="Z179" s="35"/>
      <c r="AA179" s="35"/>
      <c r="AB179" s="35"/>
      <c r="AC179" s="35"/>
      <c r="AD179" s="35"/>
      <c r="AE179" s="35"/>
      <c r="AR179" s="230" t="s">
        <v>154</v>
      </c>
      <c r="AT179" s="230" t="s">
        <v>139</v>
      </c>
      <c r="AU179" s="230" t="s">
        <v>88</v>
      </c>
      <c r="AY179" s="14" t="s">
        <v>135</v>
      </c>
      <c r="BE179" s="231">
        <f>IF(O179="základní",K179,0)</f>
        <v>0</v>
      </c>
      <c r="BF179" s="231">
        <f>IF(O179="snížená",K179,0)</f>
        <v>0</v>
      </c>
      <c r="BG179" s="231">
        <f>IF(O179="zákl. přenesená",K179,0)</f>
        <v>0</v>
      </c>
      <c r="BH179" s="231">
        <f>IF(O179="sníž. přenesená",K179,0)</f>
        <v>0</v>
      </c>
      <c r="BI179" s="231">
        <f>IF(O179="nulová",K179,0)</f>
        <v>0</v>
      </c>
      <c r="BJ179" s="14" t="s">
        <v>88</v>
      </c>
      <c r="BK179" s="231">
        <f>ROUND(P179*H179,2)</f>
        <v>0</v>
      </c>
      <c r="BL179" s="14" t="s">
        <v>154</v>
      </c>
      <c r="BM179" s="230" t="s">
        <v>303</v>
      </c>
    </row>
    <row r="180" spans="1:47" s="2" customFormat="1" ht="12">
      <c r="A180" s="35"/>
      <c r="B180" s="36"/>
      <c r="C180" s="37"/>
      <c r="D180" s="232" t="s">
        <v>146</v>
      </c>
      <c r="E180" s="37"/>
      <c r="F180" s="233" t="s">
        <v>302</v>
      </c>
      <c r="G180" s="37"/>
      <c r="H180" s="37"/>
      <c r="I180" s="234"/>
      <c r="J180" s="234"/>
      <c r="K180" s="37"/>
      <c r="L180" s="37"/>
      <c r="M180" s="41"/>
      <c r="N180" s="235"/>
      <c r="O180" s="236"/>
      <c r="P180" s="88"/>
      <c r="Q180" s="88"/>
      <c r="R180" s="88"/>
      <c r="S180" s="88"/>
      <c r="T180" s="88"/>
      <c r="U180" s="88"/>
      <c r="V180" s="88"/>
      <c r="W180" s="88"/>
      <c r="X180" s="89"/>
      <c r="Y180" s="35"/>
      <c r="Z180" s="35"/>
      <c r="AA180" s="35"/>
      <c r="AB180" s="35"/>
      <c r="AC180" s="35"/>
      <c r="AD180" s="35"/>
      <c r="AE180" s="35"/>
      <c r="AT180" s="14" t="s">
        <v>146</v>
      </c>
      <c r="AU180" s="14" t="s">
        <v>88</v>
      </c>
    </row>
    <row r="181" spans="1:65" s="2" customFormat="1" ht="24.15" customHeight="1">
      <c r="A181" s="35"/>
      <c r="B181" s="36"/>
      <c r="C181" s="237" t="s">
        <v>304</v>
      </c>
      <c r="D181" s="237" t="s">
        <v>150</v>
      </c>
      <c r="E181" s="238" t="s">
        <v>305</v>
      </c>
      <c r="F181" s="239" t="s">
        <v>306</v>
      </c>
      <c r="G181" s="240" t="s">
        <v>153</v>
      </c>
      <c r="H181" s="241">
        <v>2</v>
      </c>
      <c r="I181" s="242"/>
      <c r="J181" s="243"/>
      <c r="K181" s="244">
        <f>ROUND(P181*H181,2)</f>
        <v>0</v>
      </c>
      <c r="L181" s="239" t="s">
        <v>143</v>
      </c>
      <c r="M181" s="245"/>
      <c r="N181" s="246" t="s">
        <v>1</v>
      </c>
      <c r="O181" s="226" t="s">
        <v>43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88"/>
      <c r="T181" s="228">
        <f>S181*H181</f>
        <v>0</v>
      </c>
      <c r="U181" s="228">
        <v>0</v>
      </c>
      <c r="V181" s="228">
        <f>U181*H181</f>
        <v>0</v>
      </c>
      <c r="W181" s="228">
        <v>0</v>
      </c>
      <c r="X181" s="229">
        <f>W181*H181</f>
        <v>0</v>
      </c>
      <c r="Y181" s="35"/>
      <c r="Z181" s="35"/>
      <c r="AA181" s="35"/>
      <c r="AB181" s="35"/>
      <c r="AC181" s="35"/>
      <c r="AD181" s="35"/>
      <c r="AE181" s="35"/>
      <c r="AR181" s="230" t="s">
        <v>154</v>
      </c>
      <c r="AT181" s="230" t="s">
        <v>150</v>
      </c>
      <c r="AU181" s="230" t="s">
        <v>88</v>
      </c>
      <c r="AY181" s="14" t="s">
        <v>135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4" t="s">
        <v>88</v>
      </c>
      <c r="BK181" s="231">
        <f>ROUND(P181*H181,2)</f>
        <v>0</v>
      </c>
      <c r="BL181" s="14" t="s">
        <v>154</v>
      </c>
      <c r="BM181" s="230" t="s">
        <v>307</v>
      </c>
    </row>
    <row r="182" spans="1:65" s="2" customFormat="1" ht="24.15" customHeight="1">
      <c r="A182" s="35"/>
      <c r="B182" s="36"/>
      <c r="C182" s="218" t="s">
        <v>308</v>
      </c>
      <c r="D182" s="218" t="s">
        <v>139</v>
      </c>
      <c r="E182" s="219" t="s">
        <v>309</v>
      </c>
      <c r="F182" s="220" t="s">
        <v>310</v>
      </c>
      <c r="G182" s="221" t="s">
        <v>153</v>
      </c>
      <c r="H182" s="222">
        <v>2</v>
      </c>
      <c r="I182" s="223"/>
      <c r="J182" s="223"/>
      <c r="K182" s="224">
        <f>ROUND(P182*H182,2)</f>
        <v>0</v>
      </c>
      <c r="L182" s="220" t="s">
        <v>143</v>
      </c>
      <c r="M182" s="41"/>
      <c r="N182" s="225" t="s">
        <v>1</v>
      </c>
      <c r="O182" s="226" t="s">
        <v>43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88"/>
      <c r="T182" s="228">
        <f>S182*H182</f>
        <v>0</v>
      </c>
      <c r="U182" s="228">
        <v>0</v>
      </c>
      <c r="V182" s="228">
        <f>U182*H182</f>
        <v>0</v>
      </c>
      <c r="W182" s="228">
        <v>0</v>
      </c>
      <c r="X182" s="229">
        <f>W182*H182</f>
        <v>0</v>
      </c>
      <c r="Y182" s="35"/>
      <c r="Z182" s="35"/>
      <c r="AA182" s="35"/>
      <c r="AB182" s="35"/>
      <c r="AC182" s="35"/>
      <c r="AD182" s="35"/>
      <c r="AE182" s="35"/>
      <c r="AR182" s="230" t="s">
        <v>154</v>
      </c>
      <c r="AT182" s="230" t="s">
        <v>139</v>
      </c>
      <c r="AU182" s="230" t="s">
        <v>88</v>
      </c>
      <c r="AY182" s="14" t="s">
        <v>135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4" t="s">
        <v>88</v>
      </c>
      <c r="BK182" s="231">
        <f>ROUND(P182*H182,2)</f>
        <v>0</v>
      </c>
      <c r="BL182" s="14" t="s">
        <v>154</v>
      </c>
      <c r="BM182" s="230" t="s">
        <v>311</v>
      </c>
    </row>
    <row r="183" spans="1:47" s="2" customFormat="1" ht="12">
      <c r="A183" s="35"/>
      <c r="B183" s="36"/>
      <c r="C183" s="37"/>
      <c r="D183" s="232" t="s">
        <v>146</v>
      </c>
      <c r="E183" s="37"/>
      <c r="F183" s="233" t="s">
        <v>310</v>
      </c>
      <c r="G183" s="37"/>
      <c r="H183" s="37"/>
      <c r="I183" s="234"/>
      <c r="J183" s="234"/>
      <c r="K183" s="37"/>
      <c r="L183" s="37"/>
      <c r="M183" s="41"/>
      <c r="N183" s="235"/>
      <c r="O183" s="236"/>
      <c r="P183" s="88"/>
      <c r="Q183" s="88"/>
      <c r="R183" s="88"/>
      <c r="S183" s="88"/>
      <c r="T183" s="88"/>
      <c r="U183" s="88"/>
      <c r="V183" s="88"/>
      <c r="W183" s="88"/>
      <c r="X183" s="89"/>
      <c r="Y183" s="35"/>
      <c r="Z183" s="35"/>
      <c r="AA183" s="35"/>
      <c r="AB183" s="35"/>
      <c r="AC183" s="35"/>
      <c r="AD183" s="35"/>
      <c r="AE183" s="35"/>
      <c r="AT183" s="14" t="s">
        <v>146</v>
      </c>
      <c r="AU183" s="14" t="s">
        <v>88</v>
      </c>
    </row>
    <row r="184" spans="1:65" s="2" customFormat="1" ht="33" customHeight="1">
      <c r="A184" s="35"/>
      <c r="B184" s="36"/>
      <c r="C184" s="237" t="s">
        <v>312</v>
      </c>
      <c r="D184" s="237" t="s">
        <v>150</v>
      </c>
      <c r="E184" s="238" t="s">
        <v>313</v>
      </c>
      <c r="F184" s="239" t="s">
        <v>314</v>
      </c>
      <c r="G184" s="240" t="s">
        <v>153</v>
      </c>
      <c r="H184" s="241">
        <v>1</v>
      </c>
      <c r="I184" s="242"/>
      <c r="J184" s="243"/>
      <c r="K184" s="244">
        <f>ROUND(P184*H184,2)</f>
        <v>0</v>
      </c>
      <c r="L184" s="239" t="s">
        <v>143</v>
      </c>
      <c r="M184" s="245"/>
      <c r="N184" s="246" t="s">
        <v>1</v>
      </c>
      <c r="O184" s="226" t="s">
        <v>43</v>
      </c>
      <c r="P184" s="227">
        <f>I184+J184</f>
        <v>0</v>
      </c>
      <c r="Q184" s="227">
        <f>ROUND(I184*H184,2)</f>
        <v>0</v>
      </c>
      <c r="R184" s="227">
        <f>ROUND(J184*H184,2)</f>
        <v>0</v>
      </c>
      <c r="S184" s="88"/>
      <c r="T184" s="228">
        <f>S184*H184</f>
        <v>0</v>
      </c>
      <c r="U184" s="228">
        <v>0</v>
      </c>
      <c r="V184" s="228">
        <f>U184*H184</f>
        <v>0</v>
      </c>
      <c r="W184" s="228">
        <v>0</v>
      </c>
      <c r="X184" s="229">
        <f>W184*H184</f>
        <v>0</v>
      </c>
      <c r="Y184" s="35"/>
      <c r="Z184" s="35"/>
      <c r="AA184" s="35"/>
      <c r="AB184" s="35"/>
      <c r="AC184" s="35"/>
      <c r="AD184" s="35"/>
      <c r="AE184" s="35"/>
      <c r="AR184" s="230" t="s">
        <v>154</v>
      </c>
      <c r="AT184" s="230" t="s">
        <v>150</v>
      </c>
      <c r="AU184" s="230" t="s">
        <v>88</v>
      </c>
      <c r="AY184" s="14" t="s">
        <v>135</v>
      </c>
      <c r="BE184" s="231">
        <f>IF(O184="základní",K184,0)</f>
        <v>0</v>
      </c>
      <c r="BF184" s="231">
        <f>IF(O184="snížená",K184,0)</f>
        <v>0</v>
      </c>
      <c r="BG184" s="231">
        <f>IF(O184="zákl. přenesená",K184,0)</f>
        <v>0</v>
      </c>
      <c r="BH184" s="231">
        <f>IF(O184="sníž. přenesená",K184,0)</f>
        <v>0</v>
      </c>
      <c r="BI184" s="231">
        <f>IF(O184="nulová",K184,0)</f>
        <v>0</v>
      </c>
      <c r="BJ184" s="14" t="s">
        <v>88</v>
      </c>
      <c r="BK184" s="231">
        <f>ROUND(P184*H184,2)</f>
        <v>0</v>
      </c>
      <c r="BL184" s="14" t="s">
        <v>154</v>
      </c>
      <c r="BM184" s="230" t="s">
        <v>315</v>
      </c>
    </row>
    <row r="185" spans="1:65" s="2" customFormat="1" ht="24.15" customHeight="1">
      <c r="A185" s="35"/>
      <c r="B185" s="36"/>
      <c r="C185" s="237" t="s">
        <v>316</v>
      </c>
      <c r="D185" s="237" t="s">
        <v>150</v>
      </c>
      <c r="E185" s="238" t="s">
        <v>317</v>
      </c>
      <c r="F185" s="239" t="s">
        <v>318</v>
      </c>
      <c r="G185" s="240" t="s">
        <v>153</v>
      </c>
      <c r="H185" s="241">
        <v>1</v>
      </c>
      <c r="I185" s="242"/>
      <c r="J185" s="243"/>
      <c r="K185" s="244">
        <f>ROUND(P185*H185,2)</f>
        <v>0</v>
      </c>
      <c r="L185" s="239" t="s">
        <v>143</v>
      </c>
      <c r="M185" s="245"/>
      <c r="N185" s="246" t="s">
        <v>1</v>
      </c>
      <c r="O185" s="226" t="s">
        <v>43</v>
      </c>
      <c r="P185" s="227">
        <f>I185+J185</f>
        <v>0</v>
      </c>
      <c r="Q185" s="227">
        <f>ROUND(I185*H185,2)</f>
        <v>0</v>
      </c>
      <c r="R185" s="227">
        <f>ROUND(J185*H185,2)</f>
        <v>0</v>
      </c>
      <c r="S185" s="88"/>
      <c r="T185" s="228">
        <f>S185*H185</f>
        <v>0</v>
      </c>
      <c r="U185" s="228">
        <v>0</v>
      </c>
      <c r="V185" s="228">
        <f>U185*H185</f>
        <v>0</v>
      </c>
      <c r="W185" s="228">
        <v>0</v>
      </c>
      <c r="X185" s="229">
        <f>W185*H185</f>
        <v>0</v>
      </c>
      <c r="Y185" s="35"/>
      <c r="Z185" s="35"/>
      <c r="AA185" s="35"/>
      <c r="AB185" s="35"/>
      <c r="AC185" s="35"/>
      <c r="AD185" s="35"/>
      <c r="AE185" s="35"/>
      <c r="AR185" s="230" t="s">
        <v>154</v>
      </c>
      <c r="AT185" s="230" t="s">
        <v>150</v>
      </c>
      <c r="AU185" s="230" t="s">
        <v>88</v>
      </c>
      <c r="AY185" s="14" t="s">
        <v>135</v>
      </c>
      <c r="BE185" s="231">
        <f>IF(O185="základní",K185,0)</f>
        <v>0</v>
      </c>
      <c r="BF185" s="231">
        <f>IF(O185="snížená",K185,0)</f>
        <v>0</v>
      </c>
      <c r="BG185" s="231">
        <f>IF(O185="zákl. přenesená",K185,0)</f>
        <v>0</v>
      </c>
      <c r="BH185" s="231">
        <f>IF(O185="sníž. přenesená",K185,0)</f>
        <v>0</v>
      </c>
      <c r="BI185" s="231">
        <f>IF(O185="nulová",K185,0)</f>
        <v>0</v>
      </c>
      <c r="BJ185" s="14" t="s">
        <v>88</v>
      </c>
      <c r="BK185" s="231">
        <f>ROUND(P185*H185,2)</f>
        <v>0</v>
      </c>
      <c r="BL185" s="14" t="s">
        <v>154</v>
      </c>
      <c r="BM185" s="230" t="s">
        <v>319</v>
      </c>
    </row>
    <row r="186" spans="1:65" s="2" customFormat="1" ht="24.15" customHeight="1">
      <c r="A186" s="35"/>
      <c r="B186" s="36"/>
      <c r="C186" s="237" t="s">
        <v>320</v>
      </c>
      <c r="D186" s="237" t="s">
        <v>150</v>
      </c>
      <c r="E186" s="238" t="s">
        <v>321</v>
      </c>
      <c r="F186" s="239" t="s">
        <v>322</v>
      </c>
      <c r="G186" s="240" t="s">
        <v>153</v>
      </c>
      <c r="H186" s="241">
        <v>1</v>
      </c>
      <c r="I186" s="242"/>
      <c r="J186" s="243"/>
      <c r="K186" s="244">
        <f>ROUND(P186*H186,2)</f>
        <v>0</v>
      </c>
      <c r="L186" s="239" t="s">
        <v>143</v>
      </c>
      <c r="M186" s="245"/>
      <c r="N186" s="246" t="s">
        <v>1</v>
      </c>
      <c r="O186" s="226" t="s">
        <v>43</v>
      </c>
      <c r="P186" s="227">
        <f>I186+J186</f>
        <v>0</v>
      </c>
      <c r="Q186" s="227">
        <f>ROUND(I186*H186,2)</f>
        <v>0</v>
      </c>
      <c r="R186" s="227">
        <f>ROUND(J186*H186,2)</f>
        <v>0</v>
      </c>
      <c r="S186" s="88"/>
      <c r="T186" s="228">
        <f>S186*H186</f>
        <v>0</v>
      </c>
      <c r="U186" s="228">
        <v>0</v>
      </c>
      <c r="V186" s="228">
        <f>U186*H186</f>
        <v>0</v>
      </c>
      <c r="W186" s="228">
        <v>0</v>
      </c>
      <c r="X186" s="229">
        <f>W186*H186</f>
        <v>0</v>
      </c>
      <c r="Y186" s="35"/>
      <c r="Z186" s="35"/>
      <c r="AA186" s="35"/>
      <c r="AB186" s="35"/>
      <c r="AC186" s="35"/>
      <c r="AD186" s="35"/>
      <c r="AE186" s="35"/>
      <c r="AR186" s="230" t="s">
        <v>154</v>
      </c>
      <c r="AT186" s="230" t="s">
        <v>150</v>
      </c>
      <c r="AU186" s="230" t="s">
        <v>88</v>
      </c>
      <c r="AY186" s="14" t="s">
        <v>135</v>
      </c>
      <c r="BE186" s="231">
        <f>IF(O186="základní",K186,0)</f>
        <v>0</v>
      </c>
      <c r="BF186" s="231">
        <f>IF(O186="snížená",K186,0)</f>
        <v>0</v>
      </c>
      <c r="BG186" s="231">
        <f>IF(O186="zákl. přenesená",K186,0)</f>
        <v>0</v>
      </c>
      <c r="BH186" s="231">
        <f>IF(O186="sníž. přenesená",K186,0)</f>
        <v>0</v>
      </c>
      <c r="BI186" s="231">
        <f>IF(O186="nulová",K186,0)</f>
        <v>0</v>
      </c>
      <c r="BJ186" s="14" t="s">
        <v>88</v>
      </c>
      <c r="BK186" s="231">
        <f>ROUND(P186*H186,2)</f>
        <v>0</v>
      </c>
      <c r="BL186" s="14" t="s">
        <v>154</v>
      </c>
      <c r="BM186" s="230" t="s">
        <v>323</v>
      </c>
    </row>
    <row r="187" spans="1:65" s="2" customFormat="1" ht="24.15" customHeight="1">
      <c r="A187" s="35"/>
      <c r="B187" s="36"/>
      <c r="C187" s="218" t="s">
        <v>324</v>
      </c>
      <c r="D187" s="218" t="s">
        <v>139</v>
      </c>
      <c r="E187" s="219" t="s">
        <v>325</v>
      </c>
      <c r="F187" s="220" t="s">
        <v>326</v>
      </c>
      <c r="G187" s="221" t="s">
        <v>153</v>
      </c>
      <c r="H187" s="222">
        <v>2</v>
      </c>
      <c r="I187" s="223"/>
      <c r="J187" s="223"/>
      <c r="K187" s="224">
        <f>ROUND(P187*H187,2)</f>
        <v>0</v>
      </c>
      <c r="L187" s="220" t="s">
        <v>143</v>
      </c>
      <c r="M187" s="41"/>
      <c r="N187" s="225" t="s">
        <v>1</v>
      </c>
      <c r="O187" s="226" t="s">
        <v>43</v>
      </c>
      <c r="P187" s="227">
        <f>I187+J187</f>
        <v>0</v>
      </c>
      <c r="Q187" s="227">
        <f>ROUND(I187*H187,2)</f>
        <v>0</v>
      </c>
      <c r="R187" s="227">
        <f>ROUND(J187*H187,2)</f>
        <v>0</v>
      </c>
      <c r="S187" s="88"/>
      <c r="T187" s="228">
        <f>S187*H187</f>
        <v>0</v>
      </c>
      <c r="U187" s="228">
        <v>0</v>
      </c>
      <c r="V187" s="228">
        <f>U187*H187</f>
        <v>0</v>
      </c>
      <c r="W187" s="228">
        <v>0</v>
      </c>
      <c r="X187" s="229">
        <f>W187*H187</f>
        <v>0</v>
      </c>
      <c r="Y187" s="35"/>
      <c r="Z187" s="35"/>
      <c r="AA187" s="35"/>
      <c r="AB187" s="35"/>
      <c r="AC187" s="35"/>
      <c r="AD187" s="35"/>
      <c r="AE187" s="35"/>
      <c r="AR187" s="230" t="s">
        <v>154</v>
      </c>
      <c r="AT187" s="230" t="s">
        <v>139</v>
      </c>
      <c r="AU187" s="230" t="s">
        <v>88</v>
      </c>
      <c r="AY187" s="14" t="s">
        <v>135</v>
      </c>
      <c r="BE187" s="231">
        <f>IF(O187="základní",K187,0)</f>
        <v>0</v>
      </c>
      <c r="BF187" s="231">
        <f>IF(O187="snížená",K187,0)</f>
        <v>0</v>
      </c>
      <c r="BG187" s="231">
        <f>IF(O187="zákl. přenesená",K187,0)</f>
        <v>0</v>
      </c>
      <c r="BH187" s="231">
        <f>IF(O187="sníž. přenesená",K187,0)</f>
        <v>0</v>
      </c>
      <c r="BI187" s="231">
        <f>IF(O187="nulová",K187,0)</f>
        <v>0</v>
      </c>
      <c r="BJ187" s="14" t="s">
        <v>88</v>
      </c>
      <c r="BK187" s="231">
        <f>ROUND(P187*H187,2)</f>
        <v>0</v>
      </c>
      <c r="BL187" s="14" t="s">
        <v>154</v>
      </c>
      <c r="BM187" s="230" t="s">
        <v>327</v>
      </c>
    </row>
    <row r="188" spans="1:47" s="2" customFormat="1" ht="12">
      <c r="A188" s="35"/>
      <c r="B188" s="36"/>
      <c r="C188" s="37"/>
      <c r="D188" s="232" t="s">
        <v>146</v>
      </c>
      <c r="E188" s="37"/>
      <c r="F188" s="233" t="s">
        <v>326</v>
      </c>
      <c r="G188" s="37"/>
      <c r="H188" s="37"/>
      <c r="I188" s="234"/>
      <c r="J188" s="234"/>
      <c r="K188" s="37"/>
      <c r="L188" s="37"/>
      <c r="M188" s="41"/>
      <c r="N188" s="235"/>
      <c r="O188" s="236"/>
      <c r="P188" s="88"/>
      <c r="Q188" s="88"/>
      <c r="R188" s="88"/>
      <c r="S188" s="88"/>
      <c r="T188" s="88"/>
      <c r="U188" s="88"/>
      <c r="V188" s="88"/>
      <c r="W188" s="88"/>
      <c r="X188" s="89"/>
      <c r="Y188" s="35"/>
      <c r="Z188" s="35"/>
      <c r="AA188" s="35"/>
      <c r="AB188" s="35"/>
      <c r="AC188" s="35"/>
      <c r="AD188" s="35"/>
      <c r="AE188" s="35"/>
      <c r="AT188" s="14" t="s">
        <v>146</v>
      </c>
      <c r="AU188" s="14" t="s">
        <v>88</v>
      </c>
    </row>
    <row r="189" spans="1:65" s="2" customFormat="1" ht="24.15" customHeight="1">
      <c r="A189" s="35"/>
      <c r="B189" s="36"/>
      <c r="C189" s="237" t="s">
        <v>328</v>
      </c>
      <c r="D189" s="237" t="s">
        <v>150</v>
      </c>
      <c r="E189" s="238" t="s">
        <v>329</v>
      </c>
      <c r="F189" s="239" t="s">
        <v>330</v>
      </c>
      <c r="G189" s="240" t="s">
        <v>153</v>
      </c>
      <c r="H189" s="241">
        <v>2</v>
      </c>
      <c r="I189" s="242"/>
      <c r="J189" s="243"/>
      <c r="K189" s="244">
        <f>ROUND(P189*H189,2)</f>
        <v>0</v>
      </c>
      <c r="L189" s="239" t="s">
        <v>143</v>
      </c>
      <c r="M189" s="245"/>
      <c r="N189" s="246" t="s">
        <v>1</v>
      </c>
      <c r="O189" s="226" t="s">
        <v>43</v>
      </c>
      <c r="P189" s="227">
        <f>I189+J189</f>
        <v>0</v>
      </c>
      <c r="Q189" s="227">
        <f>ROUND(I189*H189,2)</f>
        <v>0</v>
      </c>
      <c r="R189" s="227">
        <f>ROUND(J189*H189,2)</f>
        <v>0</v>
      </c>
      <c r="S189" s="88"/>
      <c r="T189" s="228">
        <f>S189*H189</f>
        <v>0</v>
      </c>
      <c r="U189" s="228">
        <v>0</v>
      </c>
      <c r="V189" s="228">
        <f>U189*H189</f>
        <v>0</v>
      </c>
      <c r="W189" s="228">
        <v>0</v>
      </c>
      <c r="X189" s="229">
        <f>W189*H189</f>
        <v>0</v>
      </c>
      <c r="Y189" s="35"/>
      <c r="Z189" s="35"/>
      <c r="AA189" s="35"/>
      <c r="AB189" s="35"/>
      <c r="AC189" s="35"/>
      <c r="AD189" s="35"/>
      <c r="AE189" s="35"/>
      <c r="AR189" s="230" t="s">
        <v>154</v>
      </c>
      <c r="AT189" s="230" t="s">
        <v>150</v>
      </c>
      <c r="AU189" s="230" t="s">
        <v>88</v>
      </c>
      <c r="AY189" s="14" t="s">
        <v>135</v>
      </c>
      <c r="BE189" s="231">
        <f>IF(O189="základní",K189,0)</f>
        <v>0</v>
      </c>
      <c r="BF189" s="231">
        <f>IF(O189="snížená",K189,0)</f>
        <v>0</v>
      </c>
      <c r="BG189" s="231">
        <f>IF(O189="zákl. přenesená",K189,0)</f>
        <v>0</v>
      </c>
      <c r="BH189" s="231">
        <f>IF(O189="sníž. přenesená",K189,0)</f>
        <v>0</v>
      </c>
      <c r="BI189" s="231">
        <f>IF(O189="nulová",K189,0)</f>
        <v>0</v>
      </c>
      <c r="BJ189" s="14" t="s">
        <v>88</v>
      </c>
      <c r="BK189" s="231">
        <f>ROUND(P189*H189,2)</f>
        <v>0</v>
      </c>
      <c r="BL189" s="14" t="s">
        <v>154</v>
      </c>
      <c r="BM189" s="230" t="s">
        <v>331</v>
      </c>
    </row>
    <row r="190" spans="1:65" s="2" customFormat="1" ht="24.15" customHeight="1">
      <c r="A190" s="35"/>
      <c r="B190" s="36"/>
      <c r="C190" s="218" t="s">
        <v>332</v>
      </c>
      <c r="D190" s="218" t="s">
        <v>139</v>
      </c>
      <c r="E190" s="219" t="s">
        <v>333</v>
      </c>
      <c r="F190" s="220" t="s">
        <v>334</v>
      </c>
      <c r="G190" s="221" t="s">
        <v>153</v>
      </c>
      <c r="H190" s="222">
        <v>1</v>
      </c>
      <c r="I190" s="223"/>
      <c r="J190" s="223"/>
      <c r="K190" s="224">
        <f>ROUND(P190*H190,2)</f>
        <v>0</v>
      </c>
      <c r="L190" s="220" t="s">
        <v>143</v>
      </c>
      <c r="M190" s="41"/>
      <c r="N190" s="225" t="s">
        <v>1</v>
      </c>
      <c r="O190" s="226" t="s">
        <v>43</v>
      </c>
      <c r="P190" s="227">
        <f>I190+J190</f>
        <v>0</v>
      </c>
      <c r="Q190" s="227">
        <f>ROUND(I190*H190,2)</f>
        <v>0</v>
      </c>
      <c r="R190" s="227">
        <f>ROUND(J190*H190,2)</f>
        <v>0</v>
      </c>
      <c r="S190" s="88"/>
      <c r="T190" s="228">
        <f>S190*H190</f>
        <v>0</v>
      </c>
      <c r="U190" s="228">
        <v>0</v>
      </c>
      <c r="V190" s="228">
        <f>U190*H190</f>
        <v>0</v>
      </c>
      <c r="W190" s="228">
        <v>0</v>
      </c>
      <c r="X190" s="229">
        <f>W190*H190</f>
        <v>0</v>
      </c>
      <c r="Y190" s="35"/>
      <c r="Z190" s="35"/>
      <c r="AA190" s="35"/>
      <c r="AB190" s="35"/>
      <c r="AC190" s="35"/>
      <c r="AD190" s="35"/>
      <c r="AE190" s="35"/>
      <c r="AR190" s="230" t="s">
        <v>154</v>
      </c>
      <c r="AT190" s="230" t="s">
        <v>139</v>
      </c>
      <c r="AU190" s="230" t="s">
        <v>88</v>
      </c>
      <c r="AY190" s="14" t="s">
        <v>135</v>
      </c>
      <c r="BE190" s="231">
        <f>IF(O190="základní",K190,0)</f>
        <v>0</v>
      </c>
      <c r="BF190" s="231">
        <f>IF(O190="snížená",K190,0)</f>
        <v>0</v>
      </c>
      <c r="BG190" s="231">
        <f>IF(O190="zákl. přenesená",K190,0)</f>
        <v>0</v>
      </c>
      <c r="BH190" s="231">
        <f>IF(O190="sníž. přenesená",K190,0)</f>
        <v>0</v>
      </c>
      <c r="BI190" s="231">
        <f>IF(O190="nulová",K190,0)</f>
        <v>0</v>
      </c>
      <c r="BJ190" s="14" t="s">
        <v>88</v>
      </c>
      <c r="BK190" s="231">
        <f>ROUND(P190*H190,2)</f>
        <v>0</v>
      </c>
      <c r="BL190" s="14" t="s">
        <v>154</v>
      </c>
      <c r="BM190" s="230" t="s">
        <v>335</v>
      </c>
    </row>
    <row r="191" spans="1:47" s="2" customFormat="1" ht="12">
      <c r="A191" s="35"/>
      <c r="B191" s="36"/>
      <c r="C191" s="37"/>
      <c r="D191" s="232" t="s">
        <v>146</v>
      </c>
      <c r="E191" s="37"/>
      <c r="F191" s="233" t="s">
        <v>334</v>
      </c>
      <c r="G191" s="37"/>
      <c r="H191" s="37"/>
      <c r="I191" s="234"/>
      <c r="J191" s="234"/>
      <c r="K191" s="37"/>
      <c r="L191" s="37"/>
      <c r="M191" s="41"/>
      <c r="N191" s="235"/>
      <c r="O191" s="236"/>
      <c r="P191" s="88"/>
      <c r="Q191" s="88"/>
      <c r="R191" s="88"/>
      <c r="S191" s="88"/>
      <c r="T191" s="88"/>
      <c r="U191" s="88"/>
      <c r="V191" s="88"/>
      <c r="W191" s="88"/>
      <c r="X191" s="89"/>
      <c r="Y191" s="35"/>
      <c r="Z191" s="35"/>
      <c r="AA191" s="35"/>
      <c r="AB191" s="35"/>
      <c r="AC191" s="35"/>
      <c r="AD191" s="35"/>
      <c r="AE191" s="35"/>
      <c r="AT191" s="14" t="s">
        <v>146</v>
      </c>
      <c r="AU191" s="14" t="s">
        <v>88</v>
      </c>
    </row>
    <row r="192" spans="1:65" s="2" customFormat="1" ht="24.15" customHeight="1">
      <c r="A192" s="35"/>
      <c r="B192" s="36"/>
      <c r="C192" s="237" t="s">
        <v>336</v>
      </c>
      <c r="D192" s="237" t="s">
        <v>150</v>
      </c>
      <c r="E192" s="238" t="s">
        <v>337</v>
      </c>
      <c r="F192" s="239" t="s">
        <v>338</v>
      </c>
      <c r="G192" s="240" t="s">
        <v>153</v>
      </c>
      <c r="H192" s="241">
        <v>1</v>
      </c>
      <c r="I192" s="242"/>
      <c r="J192" s="243"/>
      <c r="K192" s="244">
        <f>ROUND(P192*H192,2)</f>
        <v>0</v>
      </c>
      <c r="L192" s="239" t="s">
        <v>143</v>
      </c>
      <c r="M192" s="245"/>
      <c r="N192" s="246" t="s">
        <v>1</v>
      </c>
      <c r="O192" s="226" t="s">
        <v>43</v>
      </c>
      <c r="P192" s="227">
        <f>I192+J192</f>
        <v>0</v>
      </c>
      <c r="Q192" s="227">
        <f>ROUND(I192*H192,2)</f>
        <v>0</v>
      </c>
      <c r="R192" s="227">
        <f>ROUND(J192*H192,2)</f>
        <v>0</v>
      </c>
      <c r="S192" s="88"/>
      <c r="T192" s="228">
        <f>S192*H192</f>
        <v>0</v>
      </c>
      <c r="U192" s="228">
        <v>0</v>
      </c>
      <c r="V192" s="228">
        <f>U192*H192</f>
        <v>0</v>
      </c>
      <c r="W192" s="228">
        <v>0</v>
      </c>
      <c r="X192" s="229">
        <f>W192*H192</f>
        <v>0</v>
      </c>
      <c r="Y192" s="35"/>
      <c r="Z192" s="35"/>
      <c r="AA192" s="35"/>
      <c r="AB192" s="35"/>
      <c r="AC192" s="35"/>
      <c r="AD192" s="35"/>
      <c r="AE192" s="35"/>
      <c r="AR192" s="230" t="s">
        <v>154</v>
      </c>
      <c r="AT192" s="230" t="s">
        <v>150</v>
      </c>
      <c r="AU192" s="230" t="s">
        <v>88</v>
      </c>
      <c r="AY192" s="14" t="s">
        <v>135</v>
      </c>
      <c r="BE192" s="231">
        <f>IF(O192="základní",K192,0)</f>
        <v>0</v>
      </c>
      <c r="BF192" s="231">
        <f>IF(O192="snížená",K192,0)</f>
        <v>0</v>
      </c>
      <c r="BG192" s="231">
        <f>IF(O192="zákl. přenesená",K192,0)</f>
        <v>0</v>
      </c>
      <c r="BH192" s="231">
        <f>IF(O192="sníž. přenesená",K192,0)</f>
        <v>0</v>
      </c>
      <c r="BI192" s="231">
        <f>IF(O192="nulová",K192,0)</f>
        <v>0</v>
      </c>
      <c r="BJ192" s="14" t="s">
        <v>88</v>
      </c>
      <c r="BK192" s="231">
        <f>ROUND(P192*H192,2)</f>
        <v>0</v>
      </c>
      <c r="BL192" s="14" t="s">
        <v>154</v>
      </c>
      <c r="BM192" s="230" t="s">
        <v>339</v>
      </c>
    </row>
    <row r="193" spans="1:65" s="2" customFormat="1" ht="24.15" customHeight="1">
      <c r="A193" s="35"/>
      <c r="B193" s="36"/>
      <c r="C193" s="218" t="s">
        <v>340</v>
      </c>
      <c r="D193" s="218" t="s">
        <v>139</v>
      </c>
      <c r="E193" s="219" t="s">
        <v>341</v>
      </c>
      <c r="F193" s="220" t="s">
        <v>342</v>
      </c>
      <c r="G193" s="221" t="s">
        <v>153</v>
      </c>
      <c r="H193" s="222">
        <v>1</v>
      </c>
      <c r="I193" s="223"/>
      <c r="J193" s="223"/>
      <c r="K193" s="224">
        <f>ROUND(P193*H193,2)</f>
        <v>0</v>
      </c>
      <c r="L193" s="220" t="s">
        <v>143</v>
      </c>
      <c r="M193" s="41"/>
      <c r="N193" s="225" t="s">
        <v>1</v>
      </c>
      <c r="O193" s="226" t="s">
        <v>43</v>
      </c>
      <c r="P193" s="227">
        <f>I193+J193</f>
        <v>0</v>
      </c>
      <c r="Q193" s="227">
        <f>ROUND(I193*H193,2)</f>
        <v>0</v>
      </c>
      <c r="R193" s="227">
        <f>ROUND(J193*H193,2)</f>
        <v>0</v>
      </c>
      <c r="S193" s="88"/>
      <c r="T193" s="228">
        <f>S193*H193</f>
        <v>0</v>
      </c>
      <c r="U193" s="228">
        <v>0</v>
      </c>
      <c r="V193" s="228">
        <f>U193*H193</f>
        <v>0</v>
      </c>
      <c r="W193" s="228">
        <v>0</v>
      </c>
      <c r="X193" s="229">
        <f>W193*H193</f>
        <v>0</v>
      </c>
      <c r="Y193" s="35"/>
      <c r="Z193" s="35"/>
      <c r="AA193" s="35"/>
      <c r="AB193" s="35"/>
      <c r="AC193" s="35"/>
      <c r="AD193" s="35"/>
      <c r="AE193" s="35"/>
      <c r="AR193" s="230" t="s">
        <v>154</v>
      </c>
      <c r="AT193" s="230" t="s">
        <v>139</v>
      </c>
      <c r="AU193" s="230" t="s">
        <v>88</v>
      </c>
      <c r="AY193" s="14" t="s">
        <v>135</v>
      </c>
      <c r="BE193" s="231">
        <f>IF(O193="základní",K193,0)</f>
        <v>0</v>
      </c>
      <c r="BF193" s="231">
        <f>IF(O193="snížená",K193,0)</f>
        <v>0</v>
      </c>
      <c r="BG193" s="231">
        <f>IF(O193="zákl. přenesená",K193,0)</f>
        <v>0</v>
      </c>
      <c r="BH193" s="231">
        <f>IF(O193="sníž. přenesená",K193,0)</f>
        <v>0</v>
      </c>
      <c r="BI193" s="231">
        <f>IF(O193="nulová",K193,0)</f>
        <v>0</v>
      </c>
      <c r="BJ193" s="14" t="s">
        <v>88</v>
      </c>
      <c r="BK193" s="231">
        <f>ROUND(P193*H193,2)</f>
        <v>0</v>
      </c>
      <c r="BL193" s="14" t="s">
        <v>154</v>
      </c>
      <c r="BM193" s="230" t="s">
        <v>343</v>
      </c>
    </row>
    <row r="194" spans="1:47" s="2" customFormat="1" ht="12">
      <c r="A194" s="35"/>
      <c r="B194" s="36"/>
      <c r="C194" s="37"/>
      <c r="D194" s="232" t="s">
        <v>146</v>
      </c>
      <c r="E194" s="37"/>
      <c r="F194" s="233" t="s">
        <v>342</v>
      </c>
      <c r="G194" s="37"/>
      <c r="H194" s="37"/>
      <c r="I194" s="234"/>
      <c r="J194" s="234"/>
      <c r="K194" s="37"/>
      <c r="L194" s="37"/>
      <c r="M194" s="41"/>
      <c r="N194" s="235"/>
      <c r="O194" s="236"/>
      <c r="P194" s="88"/>
      <c r="Q194" s="88"/>
      <c r="R194" s="88"/>
      <c r="S194" s="88"/>
      <c r="T194" s="88"/>
      <c r="U194" s="88"/>
      <c r="V194" s="88"/>
      <c r="W194" s="88"/>
      <c r="X194" s="89"/>
      <c r="Y194" s="35"/>
      <c r="Z194" s="35"/>
      <c r="AA194" s="35"/>
      <c r="AB194" s="35"/>
      <c r="AC194" s="35"/>
      <c r="AD194" s="35"/>
      <c r="AE194" s="35"/>
      <c r="AT194" s="14" t="s">
        <v>146</v>
      </c>
      <c r="AU194" s="14" t="s">
        <v>88</v>
      </c>
    </row>
    <row r="195" spans="1:65" s="2" customFormat="1" ht="24.15" customHeight="1">
      <c r="A195" s="35"/>
      <c r="B195" s="36"/>
      <c r="C195" s="237" t="s">
        <v>344</v>
      </c>
      <c r="D195" s="237" t="s">
        <v>150</v>
      </c>
      <c r="E195" s="238" t="s">
        <v>345</v>
      </c>
      <c r="F195" s="239" t="s">
        <v>346</v>
      </c>
      <c r="G195" s="240" t="s">
        <v>153</v>
      </c>
      <c r="H195" s="241">
        <v>1</v>
      </c>
      <c r="I195" s="242"/>
      <c r="J195" s="243"/>
      <c r="K195" s="244">
        <f>ROUND(P195*H195,2)</f>
        <v>0</v>
      </c>
      <c r="L195" s="239" t="s">
        <v>143</v>
      </c>
      <c r="M195" s="245"/>
      <c r="N195" s="246" t="s">
        <v>1</v>
      </c>
      <c r="O195" s="226" t="s">
        <v>43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88"/>
      <c r="T195" s="228">
        <f>S195*H195</f>
        <v>0</v>
      </c>
      <c r="U195" s="228">
        <v>0</v>
      </c>
      <c r="V195" s="228">
        <f>U195*H195</f>
        <v>0</v>
      </c>
      <c r="W195" s="228">
        <v>0</v>
      </c>
      <c r="X195" s="229">
        <f>W195*H195</f>
        <v>0</v>
      </c>
      <c r="Y195" s="35"/>
      <c r="Z195" s="35"/>
      <c r="AA195" s="35"/>
      <c r="AB195" s="35"/>
      <c r="AC195" s="35"/>
      <c r="AD195" s="35"/>
      <c r="AE195" s="35"/>
      <c r="AR195" s="230" t="s">
        <v>154</v>
      </c>
      <c r="AT195" s="230" t="s">
        <v>150</v>
      </c>
      <c r="AU195" s="230" t="s">
        <v>88</v>
      </c>
      <c r="AY195" s="14" t="s">
        <v>135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4" t="s">
        <v>88</v>
      </c>
      <c r="BK195" s="231">
        <f>ROUND(P195*H195,2)</f>
        <v>0</v>
      </c>
      <c r="BL195" s="14" t="s">
        <v>154</v>
      </c>
      <c r="BM195" s="230" t="s">
        <v>347</v>
      </c>
    </row>
    <row r="196" spans="1:65" s="2" customFormat="1" ht="24.15" customHeight="1">
      <c r="A196" s="35"/>
      <c r="B196" s="36"/>
      <c r="C196" s="218" t="s">
        <v>348</v>
      </c>
      <c r="D196" s="218" t="s">
        <v>139</v>
      </c>
      <c r="E196" s="219" t="s">
        <v>349</v>
      </c>
      <c r="F196" s="220" t="s">
        <v>350</v>
      </c>
      <c r="G196" s="221" t="s">
        <v>153</v>
      </c>
      <c r="H196" s="222">
        <v>1</v>
      </c>
      <c r="I196" s="223"/>
      <c r="J196" s="223"/>
      <c r="K196" s="224">
        <f>ROUND(P196*H196,2)</f>
        <v>0</v>
      </c>
      <c r="L196" s="220" t="s">
        <v>143</v>
      </c>
      <c r="M196" s="41"/>
      <c r="N196" s="225" t="s">
        <v>1</v>
      </c>
      <c r="O196" s="226" t="s">
        <v>43</v>
      </c>
      <c r="P196" s="227">
        <f>I196+J196</f>
        <v>0</v>
      </c>
      <c r="Q196" s="227">
        <f>ROUND(I196*H196,2)</f>
        <v>0</v>
      </c>
      <c r="R196" s="227">
        <f>ROUND(J196*H196,2)</f>
        <v>0</v>
      </c>
      <c r="S196" s="88"/>
      <c r="T196" s="228">
        <f>S196*H196</f>
        <v>0</v>
      </c>
      <c r="U196" s="228">
        <v>0</v>
      </c>
      <c r="V196" s="228">
        <f>U196*H196</f>
        <v>0</v>
      </c>
      <c r="W196" s="228">
        <v>0</v>
      </c>
      <c r="X196" s="229">
        <f>W196*H196</f>
        <v>0</v>
      </c>
      <c r="Y196" s="35"/>
      <c r="Z196" s="35"/>
      <c r="AA196" s="35"/>
      <c r="AB196" s="35"/>
      <c r="AC196" s="35"/>
      <c r="AD196" s="35"/>
      <c r="AE196" s="35"/>
      <c r="AR196" s="230" t="s">
        <v>154</v>
      </c>
      <c r="AT196" s="230" t="s">
        <v>139</v>
      </c>
      <c r="AU196" s="230" t="s">
        <v>88</v>
      </c>
      <c r="AY196" s="14" t="s">
        <v>135</v>
      </c>
      <c r="BE196" s="231">
        <f>IF(O196="základní",K196,0)</f>
        <v>0</v>
      </c>
      <c r="BF196" s="231">
        <f>IF(O196="snížená",K196,0)</f>
        <v>0</v>
      </c>
      <c r="BG196" s="231">
        <f>IF(O196="zákl. přenesená",K196,0)</f>
        <v>0</v>
      </c>
      <c r="BH196" s="231">
        <f>IF(O196="sníž. přenesená",K196,0)</f>
        <v>0</v>
      </c>
      <c r="BI196" s="231">
        <f>IF(O196="nulová",K196,0)</f>
        <v>0</v>
      </c>
      <c r="BJ196" s="14" t="s">
        <v>88</v>
      </c>
      <c r="BK196" s="231">
        <f>ROUND(P196*H196,2)</f>
        <v>0</v>
      </c>
      <c r="BL196" s="14" t="s">
        <v>154</v>
      </c>
      <c r="BM196" s="230" t="s">
        <v>351</v>
      </c>
    </row>
    <row r="197" spans="1:47" s="2" customFormat="1" ht="12">
      <c r="A197" s="35"/>
      <c r="B197" s="36"/>
      <c r="C197" s="37"/>
      <c r="D197" s="232" t="s">
        <v>146</v>
      </c>
      <c r="E197" s="37"/>
      <c r="F197" s="233" t="s">
        <v>350</v>
      </c>
      <c r="G197" s="37"/>
      <c r="H197" s="37"/>
      <c r="I197" s="234"/>
      <c r="J197" s="234"/>
      <c r="K197" s="37"/>
      <c r="L197" s="37"/>
      <c r="M197" s="41"/>
      <c r="N197" s="235"/>
      <c r="O197" s="236"/>
      <c r="P197" s="88"/>
      <c r="Q197" s="88"/>
      <c r="R197" s="88"/>
      <c r="S197" s="88"/>
      <c r="T197" s="88"/>
      <c r="U197" s="88"/>
      <c r="V197" s="88"/>
      <c r="W197" s="88"/>
      <c r="X197" s="89"/>
      <c r="Y197" s="35"/>
      <c r="Z197" s="35"/>
      <c r="AA197" s="35"/>
      <c r="AB197" s="35"/>
      <c r="AC197" s="35"/>
      <c r="AD197" s="35"/>
      <c r="AE197" s="35"/>
      <c r="AT197" s="14" t="s">
        <v>146</v>
      </c>
      <c r="AU197" s="14" t="s">
        <v>88</v>
      </c>
    </row>
    <row r="198" spans="1:65" s="2" customFormat="1" ht="24.15" customHeight="1">
      <c r="A198" s="35"/>
      <c r="B198" s="36"/>
      <c r="C198" s="237" t="s">
        <v>352</v>
      </c>
      <c r="D198" s="237" t="s">
        <v>150</v>
      </c>
      <c r="E198" s="238" t="s">
        <v>353</v>
      </c>
      <c r="F198" s="239" t="s">
        <v>354</v>
      </c>
      <c r="G198" s="240" t="s">
        <v>153</v>
      </c>
      <c r="H198" s="241">
        <v>2</v>
      </c>
      <c r="I198" s="242"/>
      <c r="J198" s="243"/>
      <c r="K198" s="244">
        <f>ROUND(P198*H198,2)</f>
        <v>0</v>
      </c>
      <c r="L198" s="239" t="s">
        <v>143</v>
      </c>
      <c r="M198" s="245"/>
      <c r="N198" s="246" t="s">
        <v>1</v>
      </c>
      <c r="O198" s="226" t="s">
        <v>43</v>
      </c>
      <c r="P198" s="227">
        <f>I198+J198</f>
        <v>0</v>
      </c>
      <c r="Q198" s="227">
        <f>ROUND(I198*H198,2)</f>
        <v>0</v>
      </c>
      <c r="R198" s="227">
        <f>ROUND(J198*H198,2)</f>
        <v>0</v>
      </c>
      <c r="S198" s="88"/>
      <c r="T198" s="228">
        <f>S198*H198</f>
        <v>0</v>
      </c>
      <c r="U198" s="228">
        <v>0</v>
      </c>
      <c r="V198" s="228">
        <f>U198*H198</f>
        <v>0</v>
      </c>
      <c r="W198" s="228">
        <v>0</v>
      </c>
      <c r="X198" s="229">
        <f>W198*H198</f>
        <v>0</v>
      </c>
      <c r="Y198" s="35"/>
      <c r="Z198" s="35"/>
      <c r="AA198" s="35"/>
      <c r="AB198" s="35"/>
      <c r="AC198" s="35"/>
      <c r="AD198" s="35"/>
      <c r="AE198" s="35"/>
      <c r="AR198" s="230" t="s">
        <v>154</v>
      </c>
      <c r="AT198" s="230" t="s">
        <v>150</v>
      </c>
      <c r="AU198" s="230" t="s">
        <v>88</v>
      </c>
      <c r="AY198" s="14" t="s">
        <v>135</v>
      </c>
      <c r="BE198" s="231">
        <f>IF(O198="základní",K198,0)</f>
        <v>0</v>
      </c>
      <c r="BF198" s="231">
        <f>IF(O198="snížená",K198,0)</f>
        <v>0</v>
      </c>
      <c r="BG198" s="231">
        <f>IF(O198="zákl. přenesená",K198,0)</f>
        <v>0</v>
      </c>
      <c r="BH198" s="231">
        <f>IF(O198="sníž. přenesená",K198,0)</f>
        <v>0</v>
      </c>
      <c r="BI198" s="231">
        <f>IF(O198="nulová",K198,0)</f>
        <v>0</v>
      </c>
      <c r="BJ198" s="14" t="s">
        <v>88</v>
      </c>
      <c r="BK198" s="231">
        <f>ROUND(P198*H198,2)</f>
        <v>0</v>
      </c>
      <c r="BL198" s="14" t="s">
        <v>154</v>
      </c>
      <c r="BM198" s="230" t="s">
        <v>355</v>
      </c>
    </row>
    <row r="199" spans="1:65" s="2" customFormat="1" ht="24.15" customHeight="1">
      <c r="A199" s="35"/>
      <c r="B199" s="36"/>
      <c r="C199" s="218" t="s">
        <v>356</v>
      </c>
      <c r="D199" s="218" t="s">
        <v>139</v>
      </c>
      <c r="E199" s="219" t="s">
        <v>357</v>
      </c>
      <c r="F199" s="220" t="s">
        <v>358</v>
      </c>
      <c r="G199" s="221" t="s">
        <v>153</v>
      </c>
      <c r="H199" s="222">
        <v>2</v>
      </c>
      <c r="I199" s="223"/>
      <c r="J199" s="223"/>
      <c r="K199" s="224">
        <f>ROUND(P199*H199,2)</f>
        <v>0</v>
      </c>
      <c r="L199" s="220" t="s">
        <v>143</v>
      </c>
      <c r="M199" s="41"/>
      <c r="N199" s="225" t="s">
        <v>1</v>
      </c>
      <c r="O199" s="226" t="s">
        <v>43</v>
      </c>
      <c r="P199" s="227">
        <f>I199+J199</f>
        <v>0</v>
      </c>
      <c r="Q199" s="227">
        <f>ROUND(I199*H199,2)</f>
        <v>0</v>
      </c>
      <c r="R199" s="227">
        <f>ROUND(J199*H199,2)</f>
        <v>0</v>
      </c>
      <c r="S199" s="88"/>
      <c r="T199" s="228">
        <f>S199*H199</f>
        <v>0</v>
      </c>
      <c r="U199" s="228">
        <v>0</v>
      </c>
      <c r="V199" s="228">
        <f>U199*H199</f>
        <v>0</v>
      </c>
      <c r="W199" s="228">
        <v>0</v>
      </c>
      <c r="X199" s="229">
        <f>W199*H199</f>
        <v>0</v>
      </c>
      <c r="Y199" s="35"/>
      <c r="Z199" s="35"/>
      <c r="AA199" s="35"/>
      <c r="AB199" s="35"/>
      <c r="AC199" s="35"/>
      <c r="AD199" s="35"/>
      <c r="AE199" s="35"/>
      <c r="AR199" s="230" t="s">
        <v>154</v>
      </c>
      <c r="AT199" s="230" t="s">
        <v>139</v>
      </c>
      <c r="AU199" s="230" t="s">
        <v>88</v>
      </c>
      <c r="AY199" s="14" t="s">
        <v>135</v>
      </c>
      <c r="BE199" s="231">
        <f>IF(O199="základní",K199,0)</f>
        <v>0</v>
      </c>
      <c r="BF199" s="231">
        <f>IF(O199="snížená",K199,0)</f>
        <v>0</v>
      </c>
      <c r="BG199" s="231">
        <f>IF(O199="zákl. přenesená",K199,0)</f>
        <v>0</v>
      </c>
      <c r="BH199" s="231">
        <f>IF(O199="sníž. přenesená",K199,0)</f>
        <v>0</v>
      </c>
      <c r="BI199" s="231">
        <f>IF(O199="nulová",K199,0)</f>
        <v>0</v>
      </c>
      <c r="BJ199" s="14" t="s">
        <v>88</v>
      </c>
      <c r="BK199" s="231">
        <f>ROUND(P199*H199,2)</f>
        <v>0</v>
      </c>
      <c r="BL199" s="14" t="s">
        <v>154</v>
      </c>
      <c r="BM199" s="230" t="s">
        <v>359</v>
      </c>
    </row>
    <row r="200" spans="1:47" s="2" customFormat="1" ht="12">
      <c r="A200" s="35"/>
      <c r="B200" s="36"/>
      <c r="C200" s="37"/>
      <c r="D200" s="232" t="s">
        <v>146</v>
      </c>
      <c r="E200" s="37"/>
      <c r="F200" s="233" t="s">
        <v>358</v>
      </c>
      <c r="G200" s="37"/>
      <c r="H200" s="37"/>
      <c r="I200" s="234"/>
      <c r="J200" s="234"/>
      <c r="K200" s="37"/>
      <c r="L200" s="37"/>
      <c r="M200" s="41"/>
      <c r="N200" s="235"/>
      <c r="O200" s="236"/>
      <c r="P200" s="88"/>
      <c r="Q200" s="88"/>
      <c r="R200" s="88"/>
      <c r="S200" s="88"/>
      <c r="T200" s="88"/>
      <c r="U200" s="88"/>
      <c r="V200" s="88"/>
      <c r="W200" s="88"/>
      <c r="X200" s="89"/>
      <c r="Y200" s="35"/>
      <c r="Z200" s="35"/>
      <c r="AA200" s="35"/>
      <c r="AB200" s="35"/>
      <c r="AC200" s="35"/>
      <c r="AD200" s="35"/>
      <c r="AE200" s="35"/>
      <c r="AT200" s="14" t="s">
        <v>146</v>
      </c>
      <c r="AU200" s="14" t="s">
        <v>88</v>
      </c>
    </row>
    <row r="201" spans="1:65" s="2" customFormat="1" ht="24.15" customHeight="1">
      <c r="A201" s="35"/>
      <c r="B201" s="36"/>
      <c r="C201" s="218" t="s">
        <v>360</v>
      </c>
      <c r="D201" s="218" t="s">
        <v>139</v>
      </c>
      <c r="E201" s="219" t="s">
        <v>361</v>
      </c>
      <c r="F201" s="220" t="s">
        <v>362</v>
      </c>
      <c r="G201" s="221" t="s">
        <v>153</v>
      </c>
      <c r="H201" s="222">
        <v>1</v>
      </c>
      <c r="I201" s="223"/>
      <c r="J201" s="223"/>
      <c r="K201" s="224">
        <f>ROUND(P201*H201,2)</f>
        <v>0</v>
      </c>
      <c r="L201" s="220" t="s">
        <v>143</v>
      </c>
      <c r="M201" s="41"/>
      <c r="N201" s="225" t="s">
        <v>1</v>
      </c>
      <c r="O201" s="226" t="s">
        <v>43</v>
      </c>
      <c r="P201" s="227">
        <f>I201+J201</f>
        <v>0</v>
      </c>
      <c r="Q201" s="227">
        <f>ROUND(I201*H201,2)</f>
        <v>0</v>
      </c>
      <c r="R201" s="227">
        <f>ROUND(J201*H201,2)</f>
        <v>0</v>
      </c>
      <c r="S201" s="88"/>
      <c r="T201" s="228">
        <f>S201*H201</f>
        <v>0</v>
      </c>
      <c r="U201" s="228">
        <v>0</v>
      </c>
      <c r="V201" s="228">
        <f>U201*H201</f>
        <v>0</v>
      </c>
      <c r="W201" s="228">
        <v>0</v>
      </c>
      <c r="X201" s="229">
        <f>W201*H201</f>
        <v>0</v>
      </c>
      <c r="Y201" s="35"/>
      <c r="Z201" s="35"/>
      <c r="AA201" s="35"/>
      <c r="AB201" s="35"/>
      <c r="AC201" s="35"/>
      <c r="AD201" s="35"/>
      <c r="AE201" s="35"/>
      <c r="AR201" s="230" t="s">
        <v>154</v>
      </c>
      <c r="AT201" s="230" t="s">
        <v>139</v>
      </c>
      <c r="AU201" s="230" t="s">
        <v>88</v>
      </c>
      <c r="AY201" s="14" t="s">
        <v>135</v>
      </c>
      <c r="BE201" s="231">
        <f>IF(O201="základní",K201,0)</f>
        <v>0</v>
      </c>
      <c r="BF201" s="231">
        <f>IF(O201="snížená",K201,0)</f>
        <v>0</v>
      </c>
      <c r="BG201" s="231">
        <f>IF(O201="zákl. přenesená",K201,0)</f>
        <v>0</v>
      </c>
      <c r="BH201" s="231">
        <f>IF(O201="sníž. přenesená",K201,0)</f>
        <v>0</v>
      </c>
      <c r="BI201" s="231">
        <f>IF(O201="nulová",K201,0)</f>
        <v>0</v>
      </c>
      <c r="BJ201" s="14" t="s">
        <v>88</v>
      </c>
      <c r="BK201" s="231">
        <f>ROUND(P201*H201,2)</f>
        <v>0</v>
      </c>
      <c r="BL201" s="14" t="s">
        <v>154</v>
      </c>
      <c r="BM201" s="230" t="s">
        <v>363</v>
      </c>
    </row>
    <row r="202" spans="1:47" s="2" customFormat="1" ht="12">
      <c r="A202" s="35"/>
      <c r="B202" s="36"/>
      <c r="C202" s="37"/>
      <c r="D202" s="232" t="s">
        <v>146</v>
      </c>
      <c r="E202" s="37"/>
      <c r="F202" s="233" t="s">
        <v>362</v>
      </c>
      <c r="G202" s="37"/>
      <c r="H202" s="37"/>
      <c r="I202" s="234"/>
      <c r="J202" s="234"/>
      <c r="K202" s="37"/>
      <c r="L202" s="37"/>
      <c r="M202" s="41"/>
      <c r="N202" s="235"/>
      <c r="O202" s="236"/>
      <c r="P202" s="88"/>
      <c r="Q202" s="88"/>
      <c r="R202" s="88"/>
      <c r="S202" s="88"/>
      <c r="T202" s="88"/>
      <c r="U202" s="88"/>
      <c r="V202" s="88"/>
      <c r="W202" s="88"/>
      <c r="X202" s="89"/>
      <c r="Y202" s="35"/>
      <c r="Z202" s="35"/>
      <c r="AA202" s="35"/>
      <c r="AB202" s="35"/>
      <c r="AC202" s="35"/>
      <c r="AD202" s="35"/>
      <c r="AE202" s="35"/>
      <c r="AT202" s="14" t="s">
        <v>146</v>
      </c>
      <c r="AU202" s="14" t="s">
        <v>88</v>
      </c>
    </row>
    <row r="203" spans="1:65" s="2" customFormat="1" ht="12">
      <c r="A203" s="35"/>
      <c r="B203" s="36"/>
      <c r="C203" s="218" t="s">
        <v>364</v>
      </c>
      <c r="D203" s="218" t="s">
        <v>139</v>
      </c>
      <c r="E203" s="219" t="s">
        <v>365</v>
      </c>
      <c r="F203" s="220" t="s">
        <v>366</v>
      </c>
      <c r="G203" s="221" t="s">
        <v>153</v>
      </c>
      <c r="H203" s="222">
        <v>1</v>
      </c>
      <c r="I203" s="223"/>
      <c r="J203" s="223"/>
      <c r="K203" s="224">
        <f>ROUND(P203*H203,2)</f>
        <v>0</v>
      </c>
      <c r="L203" s="220" t="s">
        <v>143</v>
      </c>
      <c r="M203" s="41"/>
      <c r="N203" s="225" t="s">
        <v>1</v>
      </c>
      <c r="O203" s="226" t="s">
        <v>43</v>
      </c>
      <c r="P203" s="227">
        <f>I203+J203</f>
        <v>0</v>
      </c>
      <c r="Q203" s="227">
        <f>ROUND(I203*H203,2)</f>
        <v>0</v>
      </c>
      <c r="R203" s="227">
        <f>ROUND(J203*H203,2)</f>
        <v>0</v>
      </c>
      <c r="S203" s="88"/>
      <c r="T203" s="228">
        <f>S203*H203</f>
        <v>0</v>
      </c>
      <c r="U203" s="228">
        <v>0</v>
      </c>
      <c r="V203" s="228">
        <f>U203*H203</f>
        <v>0</v>
      </c>
      <c r="W203" s="228">
        <v>0</v>
      </c>
      <c r="X203" s="229">
        <f>W203*H203</f>
        <v>0</v>
      </c>
      <c r="Y203" s="35"/>
      <c r="Z203" s="35"/>
      <c r="AA203" s="35"/>
      <c r="AB203" s="35"/>
      <c r="AC203" s="35"/>
      <c r="AD203" s="35"/>
      <c r="AE203" s="35"/>
      <c r="AR203" s="230" t="s">
        <v>154</v>
      </c>
      <c r="AT203" s="230" t="s">
        <v>139</v>
      </c>
      <c r="AU203" s="230" t="s">
        <v>88</v>
      </c>
      <c r="AY203" s="14" t="s">
        <v>135</v>
      </c>
      <c r="BE203" s="231">
        <f>IF(O203="základní",K203,0)</f>
        <v>0</v>
      </c>
      <c r="BF203" s="231">
        <f>IF(O203="snížená",K203,0)</f>
        <v>0</v>
      </c>
      <c r="BG203" s="231">
        <f>IF(O203="zákl. přenesená",K203,0)</f>
        <v>0</v>
      </c>
      <c r="BH203" s="231">
        <f>IF(O203="sníž. přenesená",K203,0)</f>
        <v>0</v>
      </c>
      <c r="BI203" s="231">
        <f>IF(O203="nulová",K203,0)</f>
        <v>0</v>
      </c>
      <c r="BJ203" s="14" t="s">
        <v>88</v>
      </c>
      <c r="BK203" s="231">
        <f>ROUND(P203*H203,2)</f>
        <v>0</v>
      </c>
      <c r="BL203" s="14" t="s">
        <v>154</v>
      </c>
      <c r="BM203" s="230" t="s">
        <v>367</v>
      </c>
    </row>
    <row r="204" spans="1:47" s="2" customFormat="1" ht="12">
      <c r="A204" s="35"/>
      <c r="B204" s="36"/>
      <c r="C204" s="37"/>
      <c r="D204" s="232" t="s">
        <v>146</v>
      </c>
      <c r="E204" s="37"/>
      <c r="F204" s="233" t="s">
        <v>366</v>
      </c>
      <c r="G204" s="37"/>
      <c r="H204" s="37"/>
      <c r="I204" s="234"/>
      <c r="J204" s="234"/>
      <c r="K204" s="37"/>
      <c r="L204" s="37"/>
      <c r="M204" s="41"/>
      <c r="N204" s="235"/>
      <c r="O204" s="236"/>
      <c r="P204" s="88"/>
      <c r="Q204" s="88"/>
      <c r="R204" s="88"/>
      <c r="S204" s="88"/>
      <c r="T204" s="88"/>
      <c r="U204" s="88"/>
      <c r="V204" s="88"/>
      <c r="W204" s="88"/>
      <c r="X204" s="89"/>
      <c r="Y204" s="35"/>
      <c r="Z204" s="35"/>
      <c r="AA204" s="35"/>
      <c r="AB204" s="35"/>
      <c r="AC204" s="35"/>
      <c r="AD204" s="35"/>
      <c r="AE204" s="35"/>
      <c r="AT204" s="14" t="s">
        <v>146</v>
      </c>
      <c r="AU204" s="14" t="s">
        <v>88</v>
      </c>
    </row>
    <row r="205" spans="1:65" s="2" customFormat="1" ht="12">
      <c r="A205" s="35"/>
      <c r="B205" s="36"/>
      <c r="C205" s="218" t="s">
        <v>368</v>
      </c>
      <c r="D205" s="218" t="s">
        <v>139</v>
      </c>
      <c r="E205" s="219" t="s">
        <v>369</v>
      </c>
      <c r="F205" s="220" t="s">
        <v>370</v>
      </c>
      <c r="G205" s="221" t="s">
        <v>153</v>
      </c>
      <c r="H205" s="222">
        <v>1</v>
      </c>
      <c r="I205" s="223"/>
      <c r="J205" s="223"/>
      <c r="K205" s="224">
        <f>ROUND(P205*H205,2)</f>
        <v>0</v>
      </c>
      <c r="L205" s="220" t="s">
        <v>143</v>
      </c>
      <c r="M205" s="41"/>
      <c r="N205" s="225" t="s">
        <v>1</v>
      </c>
      <c r="O205" s="226" t="s">
        <v>43</v>
      </c>
      <c r="P205" s="227">
        <f>I205+J205</f>
        <v>0</v>
      </c>
      <c r="Q205" s="227">
        <f>ROUND(I205*H205,2)</f>
        <v>0</v>
      </c>
      <c r="R205" s="227">
        <f>ROUND(J205*H205,2)</f>
        <v>0</v>
      </c>
      <c r="S205" s="88"/>
      <c r="T205" s="228">
        <f>S205*H205</f>
        <v>0</v>
      </c>
      <c r="U205" s="228">
        <v>0</v>
      </c>
      <c r="V205" s="228">
        <f>U205*H205</f>
        <v>0</v>
      </c>
      <c r="W205" s="228">
        <v>0</v>
      </c>
      <c r="X205" s="229">
        <f>W205*H205</f>
        <v>0</v>
      </c>
      <c r="Y205" s="35"/>
      <c r="Z205" s="35"/>
      <c r="AA205" s="35"/>
      <c r="AB205" s="35"/>
      <c r="AC205" s="35"/>
      <c r="AD205" s="35"/>
      <c r="AE205" s="35"/>
      <c r="AR205" s="230" t="s">
        <v>154</v>
      </c>
      <c r="AT205" s="230" t="s">
        <v>139</v>
      </c>
      <c r="AU205" s="230" t="s">
        <v>88</v>
      </c>
      <c r="AY205" s="14" t="s">
        <v>135</v>
      </c>
      <c r="BE205" s="231">
        <f>IF(O205="základní",K205,0)</f>
        <v>0</v>
      </c>
      <c r="BF205" s="231">
        <f>IF(O205="snížená",K205,0)</f>
        <v>0</v>
      </c>
      <c r="BG205" s="231">
        <f>IF(O205="zákl. přenesená",K205,0)</f>
        <v>0</v>
      </c>
      <c r="BH205" s="231">
        <f>IF(O205="sníž. přenesená",K205,0)</f>
        <v>0</v>
      </c>
      <c r="BI205" s="231">
        <f>IF(O205="nulová",K205,0)</f>
        <v>0</v>
      </c>
      <c r="BJ205" s="14" t="s">
        <v>88</v>
      </c>
      <c r="BK205" s="231">
        <f>ROUND(P205*H205,2)</f>
        <v>0</v>
      </c>
      <c r="BL205" s="14" t="s">
        <v>154</v>
      </c>
      <c r="BM205" s="230" t="s">
        <v>371</v>
      </c>
    </row>
    <row r="206" spans="1:47" s="2" customFormat="1" ht="12">
      <c r="A206" s="35"/>
      <c r="B206" s="36"/>
      <c r="C206" s="37"/>
      <c r="D206" s="232" t="s">
        <v>146</v>
      </c>
      <c r="E206" s="37"/>
      <c r="F206" s="233" t="s">
        <v>370</v>
      </c>
      <c r="G206" s="37"/>
      <c r="H206" s="37"/>
      <c r="I206" s="234"/>
      <c r="J206" s="234"/>
      <c r="K206" s="37"/>
      <c r="L206" s="37"/>
      <c r="M206" s="41"/>
      <c r="N206" s="235"/>
      <c r="O206" s="236"/>
      <c r="P206" s="88"/>
      <c r="Q206" s="88"/>
      <c r="R206" s="88"/>
      <c r="S206" s="88"/>
      <c r="T206" s="88"/>
      <c r="U206" s="88"/>
      <c r="V206" s="88"/>
      <c r="W206" s="88"/>
      <c r="X206" s="89"/>
      <c r="Y206" s="35"/>
      <c r="Z206" s="35"/>
      <c r="AA206" s="35"/>
      <c r="AB206" s="35"/>
      <c r="AC206" s="35"/>
      <c r="AD206" s="35"/>
      <c r="AE206" s="35"/>
      <c r="AT206" s="14" t="s">
        <v>146</v>
      </c>
      <c r="AU206" s="14" t="s">
        <v>88</v>
      </c>
    </row>
    <row r="207" spans="1:65" s="2" customFormat="1" ht="24.15" customHeight="1">
      <c r="A207" s="35"/>
      <c r="B207" s="36"/>
      <c r="C207" s="218" t="s">
        <v>372</v>
      </c>
      <c r="D207" s="218" t="s">
        <v>139</v>
      </c>
      <c r="E207" s="219" t="s">
        <v>373</v>
      </c>
      <c r="F207" s="220" t="s">
        <v>374</v>
      </c>
      <c r="G207" s="221" t="s">
        <v>153</v>
      </c>
      <c r="H207" s="222">
        <v>1</v>
      </c>
      <c r="I207" s="223"/>
      <c r="J207" s="223"/>
      <c r="K207" s="224">
        <f>ROUND(P207*H207,2)</f>
        <v>0</v>
      </c>
      <c r="L207" s="220" t="s">
        <v>143</v>
      </c>
      <c r="M207" s="41"/>
      <c r="N207" s="225" t="s">
        <v>1</v>
      </c>
      <c r="O207" s="226" t="s">
        <v>43</v>
      </c>
      <c r="P207" s="227">
        <f>I207+J207</f>
        <v>0</v>
      </c>
      <c r="Q207" s="227">
        <f>ROUND(I207*H207,2)</f>
        <v>0</v>
      </c>
      <c r="R207" s="227">
        <f>ROUND(J207*H207,2)</f>
        <v>0</v>
      </c>
      <c r="S207" s="88"/>
      <c r="T207" s="228">
        <f>S207*H207</f>
        <v>0</v>
      </c>
      <c r="U207" s="228">
        <v>0</v>
      </c>
      <c r="V207" s="228">
        <f>U207*H207</f>
        <v>0</v>
      </c>
      <c r="W207" s="228">
        <v>0</v>
      </c>
      <c r="X207" s="229">
        <f>W207*H207</f>
        <v>0</v>
      </c>
      <c r="Y207" s="35"/>
      <c r="Z207" s="35"/>
      <c r="AA207" s="35"/>
      <c r="AB207" s="35"/>
      <c r="AC207" s="35"/>
      <c r="AD207" s="35"/>
      <c r="AE207" s="35"/>
      <c r="AR207" s="230" t="s">
        <v>154</v>
      </c>
      <c r="AT207" s="230" t="s">
        <v>139</v>
      </c>
      <c r="AU207" s="230" t="s">
        <v>88</v>
      </c>
      <c r="AY207" s="14" t="s">
        <v>135</v>
      </c>
      <c r="BE207" s="231">
        <f>IF(O207="základní",K207,0)</f>
        <v>0</v>
      </c>
      <c r="BF207" s="231">
        <f>IF(O207="snížená",K207,0)</f>
        <v>0</v>
      </c>
      <c r="BG207" s="231">
        <f>IF(O207="zákl. přenesená",K207,0)</f>
        <v>0</v>
      </c>
      <c r="BH207" s="231">
        <f>IF(O207="sníž. přenesená",K207,0)</f>
        <v>0</v>
      </c>
      <c r="BI207" s="231">
        <f>IF(O207="nulová",K207,0)</f>
        <v>0</v>
      </c>
      <c r="BJ207" s="14" t="s">
        <v>88</v>
      </c>
      <c r="BK207" s="231">
        <f>ROUND(P207*H207,2)</f>
        <v>0</v>
      </c>
      <c r="BL207" s="14" t="s">
        <v>154</v>
      </c>
      <c r="BM207" s="230" t="s">
        <v>375</v>
      </c>
    </row>
    <row r="208" spans="1:47" s="2" customFormat="1" ht="12">
      <c r="A208" s="35"/>
      <c r="B208" s="36"/>
      <c r="C208" s="37"/>
      <c r="D208" s="232" t="s">
        <v>146</v>
      </c>
      <c r="E208" s="37"/>
      <c r="F208" s="233" t="s">
        <v>374</v>
      </c>
      <c r="G208" s="37"/>
      <c r="H208" s="37"/>
      <c r="I208" s="234"/>
      <c r="J208" s="234"/>
      <c r="K208" s="37"/>
      <c r="L208" s="37"/>
      <c r="M208" s="41"/>
      <c r="N208" s="235"/>
      <c r="O208" s="236"/>
      <c r="P208" s="88"/>
      <c r="Q208" s="88"/>
      <c r="R208" s="88"/>
      <c r="S208" s="88"/>
      <c r="T208" s="88"/>
      <c r="U208" s="88"/>
      <c r="V208" s="88"/>
      <c r="W208" s="88"/>
      <c r="X208" s="89"/>
      <c r="Y208" s="35"/>
      <c r="Z208" s="35"/>
      <c r="AA208" s="35"/>
      <c r="AB208" s="35"/>
      <c r="AC208" s="35"/>
      <c r="AD208" s="35"/>
      <c r="AE208" s="35"/>
      <c r="AT208" s="14" t="s">
        <v>146</v>
      </c>
      <c r="AU208" s="14" t="s">
        <v>88</v>
      </c>
    </row>
    <row r="209" spans="1:65" s="2" customFormat="1" ht="12">
      <c r="A209" s="35"/>
      <c r="B209" s="36"/>
      <c r="C209" s="218" t="s">
        <v>376</v>
      </c>
      <c r="D209" s="218" t="s">
        <v>139</v>
      </c>
      <c r="E209" s="219" t="s">
        <v>377</v>
      </c>
      <c r="F209" s="220" t="s">
        <v>378</v>
      </c>
      <c r="G209" s="221" t="s">
        <v>153</v>
      </c>
      <c r="H209" s="222">
        <v>1</v>
      </c>
      <c r="I209" s="223"/>
      <c r="J209" s="223"/>
      <c r="K209" s="224">
        <f>ROUND(P209*H209,2)</f>
        <v>0</v>
      </c>
      <c r="L209" s="220" t="s">
        <v>143</v>
      </c>
      <c r="M209" s="41"/>
      <c r="N209" s="225" t="s">
        <v>1</v>
      </c>
      <c r="O209" s="226" t="s">
        <v>43</v>
      </c>
      <c r="P209" s="227">
        <f>I209+J209</f>
        <v>0</v>
      </c>
      <c r="Q209" s="227">
        <f>ROUND(I209*H209,2)</f>
        <v>0</v>
      </c>
      <c r="R209" s="227">
        <f>ROUND(J209*H209,2)</f>
        <v>0</v>
      </c>
      <c r="S209" s="88"/>
      <c r="T209" s="228">
        <f>S209*H209</f>
        <v>0</v>
      </c>
      <c r="U209" s="228">
        <v>0</v>
      </c>
      <c r="V209" s="228">
        <f>U209*H209</f>
        <v>0</v>
      </c>
      <c r="W209" s="228">
        <v>0</v>
      </c>
      <c r="X209" s="229">
        <f>W209*H209</f>
        <v>0</v>
      </c>
      <c r="Y209" s="35"/>
      <c r="Z209" s="35"/>
      <c r="AA209" s="35"/>
      <c r="AB209" s="35"/>
      <c r="AC209" s="35"/>
      <c r="AD209" s="35"/>
      <c r="AE209" s="35"/>
      <c r="AR209" s="230" t="s">
        <v>154</v>
      </c>
      <c r="AT209" s="230" t="s">
        <v>139</v>
      </c>
      <c r="AU209" s="230" t="s">
        <v>88</v>
      </c>
      <c r="AY209" s="14" t="s">
        <v>135</v>
      </c>
      <c r="BE209" s="231">
        <f>IF(O209="základní",K209,0)</f>
        <v>0</v>
      </c>
      <c r="BF209" s="231">
        <f>IF(O209="snížená",K209,0)</f>
        <v>0</v>
      </c>
      <c r="BG209" s="231">
        <f>IF(O209="zákl. přenesená",K209,0)</f>
        <v>0</v>
      </c>
      <c r="BH209" s="231">
        <f>IF(O209="sníž. přenesená",K209,0)</f>
        <v>0</v>
      </c>
      <c r="BI209" s="231">
        <f>IF(O209="nulová",K209,0)</f>
        <v>0</v>
      </c>
      <c r="BJ209" s="14" t="s">
        <v>88</v>
      </c>
      <c r="BK209" s="231">
        <f>ROUND(P209*H209,2)</f>
        <v>0</v>
      </c>
      <c r="BL209" s="14" t="s">
        <v>154</v>
      </c>
      <c r="BM209" s="230" t="s">
        <v>379</v>
      </c>
    </row>
    <row r="210" spans="1:47" s="2" customFormat="1" ht="12">
      <c r="A210" s="35"/>
      <c r="B210" s="36"/>
      <c r="C210" s="37"/>
      <c r="D210" s="232" t="s">
        <v>146</v>
      </c>
      <c r="E210" s="37"/>
      <c r="F210" s="233" t="s">
        <v>378</v>
      </c>
      <c r="G210" s="37"/>
      <c r="H210" s="37"/>
      <c r="I210" s="234"/>
      <c r="J210" s="234"/>
      <c r="K210" s="37"/>
      <c r="L210" s="37"/>
      <c r="M210" s="41"/>
      <c r="N210" s="235"/>
      <c r="O210" s="236"/>
      <c r="P210" s="88"/>
      <c r="Q210" s="88"/>
      <c r="R210" s="88"/>
      <c r="S210" s="88"/>
      <c r="T210" s="88"/>
      <c r="U210" s="88"/>
      <c r="V210" s="88"/>
      <c r="W210" s="88"/>
      <c r="X210" s="89"/>
      <c r="Y210" s="35"/>
      <c r="Z210" s="35"/>
      <c r="AA210" s="35"/>
      <c r="AB210" s="35"/>
      <c r="AC210" s="35"/>
      <c r="AD210" s="35"/>
      <c r="AE210" s="35"/>
      <c r="AT210" s="14" t="s">
        <v>146</v>
      </c>
      <c r="AU210" s="14" t="s">
        <v>88</v>
      </c>
    </row>
    <row r="211" spans="1:65" s="2" customFormat="1" ht="24.15" customHeight="1">
      <c r="A211" s="35"/>
      <c r="B211" s="36"/>
      <c r="C211" s="218" t="s">
        <v>380</v>
      </c>
      <c r="D211" s="218" t="s">
        <v>139</v>
      </c>
      <c r="E211" s="219" t="s">
        <v>381</v>
      </c>
      <c r="F211" s="220" t="s">
        <v>382</v>
      </c>
      <c r="G211" s="221" t="s">
        <v>153</v>
      </c>
      <c r="H211" s="222">
        <v>1</v>
      </c>
      <c r="I211" s="223"/>
      <c r="J211" s="223"/>
      <c r="K211" s="224">
        <f>ROUND(P211*H211,2)</f>
        <v>0</v>
      </c>
      <c r="L211" s="220" t="s">
        <v>143</v>
      </c>
      <c r="M211" s="41"/>
      <c r="N211" s="225" t="s">
        <v>1</v>
      </c>
      <c r="O211" s="226" t="s">
        <v>43</v>
      </c>
      <c r="P211" s="227">
        <f>I211+J211</f>
        <v>0</v>
      </c>
      <c r="Q211" s="227">
        <f>ROUND(I211*H211,2)</f>
        <v>0</v>
      </c>
      <c r="R211" s="227">
        <f>ROUND(J211*H211,2)</f>
        <v>0</v>
      </c>
      <c r="S211" s="88"/>
      <c r="T211" s="228">
        <f>S211*H211</f>
        <v>0</v>
      </c>
      <c r="U211" s="228">
        <v>0</v>
      </c>
      <c r="V211" s="228">
        <f>U211*H211</f>
        <v>0</v>
      </c>
      <c r="W211" s="228">
        <v>0</v>
      </c>
      <c r="X211" s="229">
        <f>W211*H211</f>
        <v>0</v>
      </c>
      <c r="Y211" s="35"/>
      <c r="Z211" s="35"/>
      <c r="AA211" s="35"/>
      <c r="AB211" s="35"/>
      <c r="AC211" s="35"/>
      <c r="AD211" s="35"/>
      <c r="AE211" s="35"/>
      <c r="AR211" s="230" t="s">
        <v>154</v>
      </c>
      <c r="AT211" s="230" t="s">
        <v>139</v>
      </c>
      <c r="AU211" s="230" t="s">
        <v>88</v>
      </c>
      <c r="AY211" s="14" t="s">
        <v>135</v>
      </c>
      <c r="BE211" s="231">
        <f>IF(O211="základní",K211,0)</f>
        <v>0</v>
      </c>
      <c r="BF211" s="231">
        <f>IF(O211="snížená",K211,0)</f>
        <v>0</v>
      </c>
      <c r="BG211" s="231">
        <f>IF(O211="zákl. přenesená",K211,0)</f>
        <v>0</v>
      </c>
      <c r="BH211" s="231">
        <f>IF(O211="sníž. přenesená",K211,0)</f>
        <v>0</v>
      </c>
      <c r="BI211" s="231">
        <f>IF(O211="nulová",K211,0)</f>
        <v>0</v>
      </c>
      <c r="BJ211" s="14" t="s">
        <v>88</v>
      </c>
      <c r="BK211" s="231">
        <f>ROUND(P211*H211,2)</f>
        <v>0</v>
      </c>
      <c r="BL211" s="14" t="s">
        <v>154</v>
      </c>
      <c r="BM211" s="230" t="s">
        <v>383</v>
      </c>
    </row>
    <row r="212" spans="1:47" s="2" customFormat="1" ht="12">
      <c r="A212" s="35"/>
      <c r="B212" s="36"/>
      <c r="C212" s="37"/>
      <c r="D212" s="232" t="s">
        <v>146</v>
      </c>
      <c r="E212" s="37"/>
      <c r="F212" s="233" t="s">
        <v>384</v>
      </c>
      <c r="G212" s="37"/>
      <c r="H212" s="37"/>
      <c r="I212" s="234"/>
      <c r="J212" s="234"/>
      <c r="K212" s="37"/>
      <c r="L212" s="37"/>
      <c r="M212" s="41"/>
      <c r="N212" s="235"/>
      <c r="O212" s="236"/>
      <c r="P212" s="88"/>
      <c r="Q212" s="88"/>
      <c r="R212" s="88"/>
      <c r="S212" s="88"/>
      <c r="T212" s="88"/>
      <c r="U212" s="88"/>
      <c r="V212" s="88"/>
      <c r="W212" s="88"/>
      <c r="X212" s="89"/>
      <c r="Y212" s="35"/>
      <c r="Z212" s="35"/>
      <c r="AA212" s="35"/>
      <c r="AB212" s="35"/>
      <c r="AC212" s="35"/>
      <c r="AD212" s="35"/>
      <c r="AE212" s="35"/>
      <c r="AT212" s="14" t="s">
        <v>146</v>
      </c>
      <c r="AU212" s="14" t="s">
        <v>88</v>
      </c>
    </row>
    <row r="213" spans="1:65" s="2" customFormat="1" ht="24.15" customHeight="1">
      <c r="A213" s="35"/>
      <c r="B213" s="36"/>
      <c r="C213" s="218" t="s">
        <v>385</v>
      </c>
      <c r="D213" s="218" t="s">
        <v>139</v>
      </c>
      <c r="E213" s="219" t="s">
        <v>386</v>
      </c>
      <c r="F213" s="220" t="s">
        <v>387</v>
      </c>
      <c r="G213" s="221" t="s">
        <v>153</v>
      </c>
      <c r="H213" s="222">
        <v>1</v>
      </c>
      <c r="I213" s="223"/>
      <c r="J213" s="223"/>
      <c r="K213" s="224">
        <f>ROUND(P213*H213,2)</f>
        <v>0</v>
      </c>
      <c r="L213" s="220" t="s">
        <v>143</v>
      </c>
      <c r="M213" s="41"/>
      <c r="N213" s="225" t="s">
        <v>1</v>
      </c>
      <c r="O213" s="226" t="s">
        <v>43</v>
      </c>
      <c r="P213" s="227">
        <f>I213+J213</f>
        <v>0</v>
      </c>
      <c r="Q213" s="227">
        <f>ROUND(I213*H213,2)</f>
        <v>0</v>
      </c>
      <c r="R213" s="227">
        <f>ROUND(J213*H213,2)</f>
        <v>0</v>
      </c>
      <c r="S213" s="88"/>
      <c r="T213" s="228">
        <f>S213*H213</f>
        <v>0</v>
      </c>
      <c r="U213" s="228">
        <v>0</v>
      </c>
      <c r="V213" s="228">
        <f>U213*H213</f>
        <v>0</v>
      </c>
      <c r="W213" s="228">
        <v>0</v>
      </c>
      <c r="X213" s="229">
        <f>W213*H213</f>
        <v>0</v>
      </c>
      <c r="Y213" s="35"/>
      <c r="Z213" s="35"/>
      <c r="AA213" s="35"/>
      <c r="AB213" s="35"/>
      <c r="AC213" s="35"/>
      <c r="AD213" s="35"/>
      <c r="AE213" s="35"/>
      <c r="AR213" s="230" t="s">
        <v>154</v>
      </c>
      <c r="AT213" s="230" t="s">
        <v>139</v>
      </c>
      <c r="AU213" s="230" t="s">
        <v>88</v>
      </c>
      <c r="AY213" s="14" t="s">
        <v>135</v>
      </c>
      <c r="BE213" s="231">
        <f>IF(O213="základní",K213,0)</f>
        <v>0</v>
      </c>
      <c r="BF213" s="231">
        <f>IF(O213="snížená",K213,0)</f>
        <v>0</v>
      </c>
      <c r="BG213" s="231">
        <f>IF(O213="zákl. přenesená",K213,0)</f>
        <v>0</v>
      </c>
      <c r="BH213" s="231">
        <f>IF(O213="sníž. přenesená",K213,0)</f>
        <v>0</v>
      </c>
      <c r="BI213" s="231">
        <f>IF(O213="nulová",K213,0)</f>
        <v>0</v>
      </c>
      <c r="BJ213" s="14" t="s">
        <v>88</v>
      </c>
      <c r="BK213" s="231">
        <f>ROUND(P213*H213,2)</f>
        <v>0</v>
      </c>
      <c r="BL213" s="14" t="s">
        <v>154</v>
      </c>
      <c r="BM213" s="230" t="s">
        <v>388</v>
      </c>
    </row>
    <row r="214" spans="1:47" s="2" customFormat="1" ht="12">
      <c r="A214" s="35"/>
      <c r="B214" s="36"/>
      <c r="C214" s="37"/>
      <c r="D214" s="232" t="s">
        <v>146</v>
      </c>
      <c r="E214" s="37"/>
      <c r="F214" s="233" t="s">
        <v>389</v>
      </c>
      <c r="G214" s="37"/>
      <c r="H214" s="37"/>
      <c r="I214" s="234"/>
      <c r="J214" s="234"/>
      <c r="K214" s="37"/>
      <c r="L214" s="37"/>
      <c r="M214" s="41"/>
      <c r="N214" s="235"/>
      <c r="O214" s="236"/>
      <c r="P214" s="88"/>
      <c r="Q214" s="88"/>
      <c r="R214" s="88"/>
      <c r="S214" s="88"/>
      <c r="T214" s="88"/>
      <c r="U214" s="88"/>
      <c r="V214" s="88"/>
      <c r="W214" s="88"/>
      <c r="X214" s="89"/>
      <c r="Y214" s="35"/>
      <c r="Z214" s="35"/>
      <c r="AA214" s="35"/>
      <c r="AB214" s="35"/>
      <c r="AC214" s="35"/>
      <c r="AD214" s="35"/>
      <c r="AE214" s="35"/>
      <c r="AT214" s="14" t="s">
        <v>146</v>
      </c>
      <c r="AU214" s="14" t="s">
        <v>88</v>
      </c>
    </row>
    <row r="215" spans="1:65" s="2" customFormat="1" ht="12">
      <c r="A215" s="35"/>
      <c r="B215" s="36"/>
      <c r="C215" s="218" t="s">
        <v>390</v>
      </c>
      <c r="D215" s="218" t="s">
        <v>139</v>
      </c>
      <c r="E215" s="219" t="s">
        <v>391</v>
      </c>
      <c r="F215" s="220" t="s">
        <v>392</v>
      </c>
      <c r="G215" s="221" t="s">
        <v>153</v>
      </c>
      <c r="H215" s="222">
        <v>48</v>
      </c>
      <c r="I215" s="223"/>
      <c r="J215" s="223"/>
      <c r="K215" s="224">
        <f>ROUND(P215*H215,2)</f>
        <v>0</v>
      </c>
      <c r="L215" s="220" t="s">
        <v>143</v>
      </c>
      <c r="M215" s="41"/>
      <c r="N215" s="225" t="s">
        <v>1</v>
      </c>
      <c r="O215" s="226" t="s">
        <v>43</v>
      </c>
      <c r="P215" s="227">
        <f>I215+J215</f>
        <v>0</v>
      </c>
      <c r="Q215" s="227">
        <f>ROUND(I215*H215,2)</f>
        <v>0</v>
      </c>
      <c r="R215" s="227">
        <f>ROUND(J215*H215,2)</f>
        <v>0</v>
      </c>
      <c r="S215" s="88"/>
      <c r="T215" s="228">
        <f>S215*H215</f>
        <v>0</v>
      </c>
      <c r="U215" s="228">
        <v>0</v>
      </c>
      <c r="V215" s="228">
        <f>U215*H215</f>
        <v>0</v>
      </c>
      <c r="W215" s="228">
        <v>0</v>
      </c>
      <c r="X215" s="229">
        <f>W215*H215</f>
        <v>0</v>
      </c>
      <c r="Y215" s="35"/>
      <c r="Z215" s="35"/>
      <c r="AA215" s="35"/>
      <c r="AB215" s="35"/>
      <c r="AC215" s="35"/>
      <c r="AD215" s="35"/>
      <c r="AE215" s="35"/>
      <c r="AR215" s="230" t="s">
        <v>154</v>
      </c>
      <c r="AT215" s="230" t="s">
        <v>139</v>
      </c>
      <c r="AU215" s="230" t="s">
        <v>88</v>
      </c>
      <c r="AY215" s="14" t="s">
        <v>135</v>
      </c>
      <c r="BE215" s="231">
        <f>IF(O215="základní",K215,0)</f>
        <v>0</v>
      </c>
      <c r="BF215" s="231">
        <f>IF(O215="snížená",K215,0)</f>
        <v>0</v>
      </c>
      <c r="BG215" s="231">
        <f>IF(O215="zákl. přenesená",K215,0)</f>
        <v>0</v>
      </c>
      <c r="BH215" s="231">
        <f>IF(O215="sníž. přenesená",K215,0)</f>
        <v>0</v>
      </c>
      <c r="BI215" s="231">
        <f>IF(O215="nulová",K215,0)</f>
        <v>0</v>
      </c>
      <c r="BJ215" s="14" t="s">
        <v>88</v>
      </c>
      <c r="BK215" s="231">
        <f>ROUND(P215*H215,2)</f>
        <v>0</v>
      </c>
      <c r="BL215" s="14" t="s">
        <v>154</v>
      </c>
      <c r="BM215" s="230" t="s">
        <v>393</v>
      </c>
    </row>
    <row r="216" spans="1:47" s="2" customFormat="1" ht="12">
      <c r="A216" s="35"/>
      <c r="B216" s="36"/>
      <c r="C216" s="37"/>
      <c r="D216" s="232" t="s">
        <v>146</v>
      </c>
      <c r="E216" s="37"/>
      <c r="F216" s="233" t="s">
        <v>394</v>
      </c>
      <c r="G216" s="37"/>
      <c r="H216" s="37"/>
      <c r="I216" s="234"/>
      <c r="J216" s="234"/>
      <c r="K216" s="37"/>
      <c r="L216" s="37"/>
      <c r="M216" s="41"/>
      <c r="N216" s="235"/>
      <c r="O216" s="236"/>
      <c r="P216" s="88"/>
      <c r="Q216" s="88"/>
      <c r="R216" s="88"/>
      <c r="S216" s="88"/>
      <c r="T216" s="88"/>
      <c r="U216" s="88"/>
      <c r="V216" s="88"/>
      <c r="W216" s="88"/>
      <c r="X216" s="89"/>
      <c r="Y216" s="35"/>
      <c r="Z216" s="35"/>
      <c r="AA216" s="35"/>
      <c r="AB216" s="35"/>
      <c r="AC216" s="35"/>
      <c r="AD216" s="35"/>
      <c r="AE216" s="35"/>
      <c r="AT216" s="14" t="s">
        <v>146</v>
      </c>
      <c r="AU216" s="14" t="s">
        <v>88</v>
      </c>
    </row>
    <row r="217" spans="1:65" s="2" customFormat="1" ht="24.15" customHeight="1">
      <c r="A217" s="35"/>
      <c r="B217" s="36"/>
      <c r="C217" s="218" t="s">
        <v>395</v>
      </c>
      <c r="D217" s="218" t="s">
        <v>139</v>
      </c>
      <c r="E217" s="219" t="s">
        <v>396</v>
      </c>
      <c r="F217" s="220" t="s">
        <v>397</v>
      </c>
      <c r="G217" s="221" t="s">
        <v>153</v>
      </c>
      <c r="H217" s="222">
        <v>1</v>
      </c>
      <c r="I217" s="223"/>
      <c r="J217" s="223"/>
      <c r="K217" s="224">
        <f>ROUND(P217*H217,2)</f>
        <v>0</v>
      </c>
      <c r="L217" s="220" t="s">
        <v>143</v>
      </c>
      <c r="M217" s="41"/>
      <c r="N217" s="225" t="s">
        <v>1</v>
      </c>
      <c r="O217" s="226" t="s">
        <v>43</v>
      </c>
      <c r="P217" s="227">
        <f>I217+J217</f>
        <v>0</v>
      </c>
      <c r="Q217" s="227">
        <f>ROUND(I217*H217,2)</f>
        <v>0</v>
      </c>
      <c r="R217" s="227">
        <f>ROUND(J217*H217,2)</f>
        <v>0</v>
      </c>
      <c r="S217" s="88"/>
      <c r="T217" s="228">
        <f>S217*H217</f>
        <v>0</v>
      </c>
      <c r="U217" s="228">
        <v>0</v>
      </c>
      <c r="V217" s="228">
        <f>U217*H217</f>
        <v>0</v>
      </c>
      <c r="W217" s="228">
        <v>0</v>
      </c>
      <c r="X217" s="229">
        <f>W217*H217</f>
        <v>0</v>
      </c>
      <c r="Y217" s="35"/>
      <c r="Z217" s="35"/>
      <c r="AA217" s="35"/>
      <c r="AB217" s="35"/>
      <c r="AC217" s="35"/>
      <c r="AD217" s="35"/>
      <c r="AE217" s="35"/>
      <c r="AR217" s="230" t="s">
        <v>154</v>
      </c>
      <c r="AT217" s="230" t="s">
        <v>139</v>
      </c>
      <c r="AU217" s="230" t="s">
        <v>88</v>
      </c>
      <c r="AY217" s="14" t="s">
        <v>135</v>
      </c>
      <c r="BE217" s="231">
        <f>IF(O217="základní",K217,0)</f>
        <v>0</v>
      </c>
      <c r="BF217" s="231">
        <f>IF(O217="snížená",K217,0)</f>
        <v>0</v>
      </c>
      <c r="BG217" s="231">
        <f>IF(O217="zákl. přenesená",K217,0)</f>
        <v>0</v>
      </c>
      <c r="BH217" s="231">
        <f>IF(O217="sníž. přenesená",K217,0)</f>
        <v>0</v>
      </c>
      <c r="BI217" s="231">
        <f>IF(O217="nulová",K217,0)</f>
        <v>0</v>
      </c>
      <c r="BJ217" s="14" t="s">
        <v>88</v>
      </c>
      <c r="BK217" s="231">
        <f>ROUND(P217*H217,2)</f>
        <v>0</v>
      </c>
      <c r="BL217" s="14" t="s">
        <v>154</v>
      </c>
      <c r="BM217" s="230" t="s">
        <v>398</v>
      </c>
    </row>
    <row r="218" spans="1:47" s="2" customFormat="1" ht="12">
      <c r="A218" s="35"/>
      <c r="B218" s="36"/>
      <c r="C218" s="37"/>
      <c r="D218" s="232" t="s">
        <v>146</v>
      </c>
      <c r="E218" s="37"/>
      <c r="F218" s="233" t="s">
        <v>399</v>
      </c>
      <c r="G218" s="37"/>
      <c r="H218" s="37"/>
      <c r="I218" s="234"/>
      <c r="J218" s="234"/>
      <c r="K218" s="37"/>
      <c r="L218" s="37"/>
      <c r="M218" s="41"/>
      <c r="N218" s="235"/>
      <c r="O218" s="236"/>
      <c r="P218" s="88"/>
      <c r="Q218" s="88"/>
      <c r="R218" s="88"/>
      <c r="S218" s="88"/>
      <c r="T218" s="88"/>
      <c r="U218" s="88"/>
      <c r="V218" s="88"/>
      <c r="W218" s="88"/>
      <c r="X218" s="89"/>
      <c r="Y218" s="35"/>
      <c r="Z218" s="35"/>
      <c r="AA218" s="35"/>
      <c r="AB218" s="35"/>
      <c r="AC218" s="35"/>
      <c r="AD218" s="35"/>
      <c r="AE218" s="35"/>
      <c r="AT218" s="14" t="s">
        <v>146</v>
      </c>
      <c r="AU218" s="14" t="s">
        <v>88</v>
      </c>
    </row>
    <row r="219" spans="1:65" s="2" customFormat="1" ht="24.15" customHeight="1">
      <c r="A219" s="35"/>
      <c r="B219" s="36"/>
      <c r="C219" s="218" t="s">
        <v>400</v>
      </c>
      <c r="D219" s="218" t="s">
        <v>139</v>
      </c>
      <c r="E219" s="219" t="s">
        <v>401</v>
      </c>
      <c r="F219" s="220" t="s">
        <v>402</v>
      </c>
      <c r="G219" s="221" t="s">
        <v>153</v>
      </c>
      <c r="H219" s="222">
        <v>4</v>
      </c>
      <c r="I219" s="223"/>
      <c r="J219" s="223"/>
      <c r="K219" s="224">
        <f>ROUND(P219*H219,2)</f>
        <v>0</v>
      </c>
      <c r="L219" s="220" t="s">
        <v>143</v>
      </c>
      <c r="M219" s="41"/>
      <c r="N219" s="225" t="s">
        <v>1</v>
      </c>
      <c r="O219" s="226" t="s">
        <v>43</v>
      </c>
      <c r="P219" s="227">
        <f>I219+J219</f>
        <v>0</v>
      </c>
      <c r="Q219" s="227">
        <f>ROUND(I219*H219,2)</f>
        <v>0</v>
      </c>
      <c r="R219" s="227">
        <f>ROUND(J219*H219,2)</f>
        <v>0</v>
      </c>
      <c r="S219" s="88"/>
      <c r="T219" s="228">
        <f>S219*H219</f>
        <v>0</v>
      </c>
      <c r="U219" s="228">
        <v>0</v>
      </c>
      <c r="V219" s="228">
        <f>U219*H219</f>
        <v>0</v>
      </c>
      <c r="W219" s="228">
        <v>0</v>
      </c>
      <c r="X219" s="229">
        <f>W219*H219</f>
        <v>0</v>
      </c>
      <c r="Y219" s="35"/>
      <c r="Z219" s="35"/>
      <c r="AA219" s="35"/>
      <c r="AB219" s="35"/>
      <c r="AC219" s="35"/>
      <c r="AD219" s="35"/>
      <c r="AE219" s="35"/>
      <c r="AR219" s="230" t="s">
        <v>154</v>
      </c>
      <c r="AT219" s="230" t="s">
        <v>139</v>
      </c>
      <c r="AU219" s="230" t="s">
        <v>88</v>
      </c>
      <c r="AY219" s="14" t="s">
        <v>135</v>
      </c>
      <c r="BE219" s="231">
        <f>IF(O219="základní",K219,0)</f>
        <v>0</v>
      </c>
      <c r="BF219" s="231">
        <f>IF(O219="snížená",K219,0)</f>
        <v>0</v>
      </c>
      <c r="BG219" s="231">
        <f>IF(O219="zákl. přenesená",K219,0)</f>
        <v>0</v>
      </c>
      <c r="BH219" s="231">
        <f>IF(O219="sníž. přenesená",K219,0)</f>
        <v>0</v>
      </c>
      <c r="BI219" s="231">
        <f>IF(O219="nulová",K219,0)</f>
        <v>0</v>
      </c>
      <c r="BJ219" s="14" t="s">
        <v>88</v>
      </c>
      <c r="BK219" s="231">
        <f>ROUND(P219*H219,2)</f>
        <v>0</v>
      </c>
      <c r="BL219" s="14" t="s">
        <v>154</v>
      </c>
      <c r="BM219" s="230" t="s">
        <v>403</v>
      </c>
    </row>
    <row r="220" spans="1:47" s="2" customFormat="1" ht="12">
      <c r="A220" s="35"/>
      <c r="B220" s="36"/>
      <c r="C220" s="37"/>
      <c r="D220" s="232" t="s">
        <v>146</v>
      </c>
      <c r="E220" s="37"/>
      <c r="F220" s="233" t="s">
        <v>404</v>
      </c>
      <c r="G220" s="37"/>
      <c r="H220" s="37"/>
      <c r="I220" s="234"/>
      <c r="J220" s="234"/>
      <c r="K220" s="37"/>
      <c r="L220" s="37"/>
      <c r="M220" s="41"/>
      <c r="N220" s="235"/>
      <c r="O220" s="236"/>
      <c r="P220" s="88"/>
      <c r="Q220" s="88"/>
      <c r="R220" s="88"/>
      <c r="S220" s="88"/>
      <c r="T220" s="88"/>
      <c r="U220" s="88"/>
      <c r="V220" s="88"/>
      <c r="W220" s="88"/>
      <c r="X220" s="89"/>
      <c r="Y220" s="35"/>
      <c r="Z220" s="35"/>
      <c r="AA220" s="35"/>
      <c r="AB220" s="35"/>
      <c r="AC220" s="35"/>
      <c r="AD220" s="35"/>
      <c r="AE220" s="35"/>
      <c r="AT220" s="14" t="s">
        <v>146</v>
      </c>
      <c r="AU220" s="14" t="s">
        <v>88</v>
      </c>
    </row>
    <row r="221" spans="1:65" s="2" customFormat="1" ht="24.15" customHeight="1">
      <c r="A221" s="35"/>
      <c r="B221" s="36"/>
      <c r="C221" s="218" t="s">
        <v>405</v>
      </c>
      <c r="D221" s="218" t="s">
        <v>139</v>
      </c>
      <c r="E221" s="219" t="s">
        <v>406</v>
      </c>
      <c r="F221" s="220" t="s">
        <v>407</v>
      </c>
      <c r="G221" s="221" t="s">
        <v>196</v>
      </c>
      <c r="H221" s="222">
        <v>44</v>
      </c>
      <c r="I221" s="223"/>
      <c r="J221" s="223"/>
      <c r="K221" s="224">
        <f>ROUND(P221*H221,2)</f>
        <v>0</v>
      </c>
      <c r="L221" s="220" t="s">
        <v>143</v>
      </c>
      <c r="M221" s="41"/>
      <c r="N221" s="225" t="s">
        <v>1</v>
      </c>
      <c r="O221" s="226" t="s">
        <v>43</v>
      </c>
      <c r="P221" s="227">
        <f>I221+J221</f>
        <v>0</v>
      </c>
      <c r="Q221" s="227">
        <f>ROUND(I221*H221,2)</f>
        <v>0</v>
      </c>
      <c r="R221" s="227">
        <f>ROUND(J221*H221,2)</f>
        <v>0</v>
      </c>
      <c r="S221" s="88"/>
      <c r="T221" s="228">
        <f>S221*H221</f>
        <v>0</v>
      </c>
      <c r="U221" s="228">
        <v>0</v>
      </c>
      <c r="V221" s="228">
        <f>U221*H221</f>
        <v>0</v>
      </c>
      <c r="W221" s="228">
        <v>0</v>
      </c>
      <c r="X221" s="229">
        <f>W221*H221</f>
        <v>0</v>
      </c>
      <c r="Y221" s="35"/>
      <c r="Z221" s="35"/>
      <c r="AA221" s="35"/>
      <c r="AB221" s="35"/>
      <c r="AC221" s="35"/>
      <c r="AD221" s="35"/>
      <c r="AE221" s="35"/>
      <c r="AR221" s="230" t="s">
        <v>154</v>
      </c>
      <c r="AT221" s="230" t="s">
        <v>139</v>
      </c>
      <c r="AU221" s="230" t="s">
        <v>88</v>
      </c>
      <c r="AY221" s="14" t="s">
        <v>135</v>
      </c>
      <c r="BE221" s="231">
        <f>IF(O221="základní",K221,0)</f>
        <v>0</v>
      </c>
      <c r="BF221" s="231">
        <f>IF(O221="snížená",K221,0)</f>
        <v>0</v>
      </c>
      <c r="BG221" s="231">
        <f>IF(O221="zákl. přenesená",K221,0)</f>
        <v>0</v>
      </c>
      <c r="BH221" s="231">
        <f>IF(O221="sníž. přenesená",K221,0)</f>
        <v>0</v>
      </c>
      <c r="BI221" s="231">
        <f>IF(O221="nulová",K221,0)</f>
        <v>0</v>
      </c>
      <c r="BJ221" s="14" t="s">
        <v>88</v>
      </c>
      <c r="BK221" s="231">
        <f>ROUND(P221*H221,2)</f>
        <v>0</v>
      </c>
      <c r="BL221" s="14" t="s">
        <v>154</v>
      </c>
      <c r="BM221" s="230" t="s">
        <v>408</v>
      </c>
    </row>
    <row r="222" spans="1:47" s="2" customFormat="1" ht="12">
      <c r="A222" s="35"/>
      <c r="B222" s="36"/>
      <c r="C222" s="37"/>
      <c r="D222" s="232" t="s">
        <v>146</v>
      </c>
      <c r="E222" s="37"/>
      <c r="F222" s="233" t="s">
        <v>409</v>
      </c>
      <c r="G222" s="37"/>
      <c r="H222" s="37"/>
      <c r="I222" s="234"/>
      <c r="J222" s="234"/>
      <c r="K222" s="37"/>
      <c r="L222" s="37"/>
      <c r="M222" s="41"/>
      <c r="N222" s="235"/>
      <c r="O222" s="236"/>
      <c r="P222" s="88"/>
      <c r="Q222" s="88"/>
      <c r="R222" s="88"/>
      <c r="S222" s="88"/>
      <c r="T222" s="88"/>
      <c r="U222" s="88"/>
      <c r="V222" s="88"/>
      <c r="W222" s="88"/>
      <c r="X222" s="89"/>
      <c r="Y222" s="35"/>
      <c r="Z222" s="35"/>
      <c r="AA222" s="35"/>
      <c r="AB222" s="35"/>
      <c r="AC222" s="35"/>
      <c r="AD222" s="35"/>
      <c r="AE222" s="35"/>
      <c r="AT222" s="14" t="s">
        <v>146</v>
      </c>
      <c r="AU222" s="14" t="s">
        <v>88</v>
      </c>
    </row>
    <row r="223" spans="1:65" s="2" customFormat="1" ht="37.8" customHeight="1">
      <c r="A223" s="35"/>
      <c r="B223" s="36"/>
      <c r="C223" s="218" t="s">
        <v>410</v>
      </c>
      <c r="D223" s="218" t="s">
        <v>139</v>
      </c>
      <c r="E223" s="219" t="s">
        <v>411</v>
      </c>
      <c r="F223" s="220" t="s">
        <v>412</v>
      </c>
      <c r="G223" s="221" t="s">
        <v>153</v>
      </c>
      <c r="H223" s="222">
        <v>1</v>
      </c>
      <c r="I223" s="223"/>
      <c r="J223" s="223"/>
      <c r="K223" s="224">
        <f>ROUND(P223*H223,2)</f>
        <v>0</v>
      </c>
      <c r="L223" s="220" t="s">
        <v>143</v>
      </c>
      <c r="M223" s="41"/>
      <c r="N223" s="225" t="s">
        <v>1</v>
      </c>
      <c r="O223" s="226" t="s">
        <v>43</v>
      </c>
      <c r="P223" s="227">
        <f>I223+J223</f>
        <v>0</v>
      </c>
      <c r="Q223" s="227">
        <f>ROUND(I223*H223,2)</f>
        <v>0</v>
      </c>
      <c r="R223" s="227">
        <f>ROUND(J223*H223,2)</f>
        <v>0</v>
      </c>
      <c r="S223" s="88"/>
      <c r="T223" s="228">
        <f>S223*H223</f>
        <v>0</v>
      </c>
      <c r="U223" s="228">
        <v>0</v>
      </c>
      <c r="V223" s="228">
        <f>U223*H223</f>
        <v>0</v>
      </c>
      <c r="W223" s="228">
        <v>0</v>
      </c>
      <c r="X223" s="229">
        <f>W223*H223</f>
        <v>0</v>
      </c>
      <c r="Y223" s="35"/>
      <c r="Z223" s="35"/>
      <c r="AA223" s="35"/>
      <c r="AB223" s="35"/>
      <c r="AC223" s="35"/>
      <c r="AD223" s="35"/>
      <c r="AE223" s="35"/>
      <c r="AR223" s="230" t="s">
        <v>154</v>
      </c>
      <c r="AT223" s="230" t="s">
        <v>139</v>
      </c>
      <c r="AU223" s="230" t="s">
        <v>88</v>
      </c>
      <c r="AY223" s="14" t="s">
        <v>135</v>
      </c>
      <c r="BE223" s="231">
        <f>IF(O223="základní",K223,0)</f>
        <v>0</v>
      </c>
      <c r="BF223" s="231">
        <f>IF(O223="snížená",K223,0)</f>
        <v>0</v>
      </c>
      <c r="BG223" s="231">
        <f>IF(O223="zákl. přenesená",K223,0)</f>
        <v>0</v>
      </c>
      <c r="BH223" s="231">
        <f>IF(O223="sníž. přenesená",K223,0)</f>
        <v>0</v>
      </c>
      <c r="BI223" s="231">
        <f>IF(O223="nulová",K223,0)</f>
        <v>0</v>
      </c>
      <c r="BJ223" s="14" t="s">
        <v>88</v>
      </c>
      <c r="BK223" s="231">
        <f>ROUND(P223*H223,2)</f>
        <v>0</v>
      </c>
      <c r="BL223" s="14" t="s">
        <v>154</v>
      </c>
      <c r="BM223" s="230" t="s">
        <v>413</v>
      </c>
    </row>
    <row r="224" spans="1:47" s="2" customFormat="1" ht="12">
      <c r="A224" s="35"/>
      <c r="B224" s="36"/>
      <c r="C224" s="37"/>
      <c r="D224" s="232" t="s">
        <v>146</v>
      </c>
      <c r="E224" s="37"/>
      <c r="F224" s="233" t="s">
        <v>414</v>
      </c>
      <c r="G224" s="37"/>
      <c r="H224" s="37"/>
      <c r="I224" s="234"/>
      <c r="J224" s="234"/>
      <c r="K224" s="37"/>
      <c r="L224" s="37"/>
      <c r="M224" s="41"/>
      <c r="N224" s="235"/>
      <c r="O224" s="236"/>
      <c r="P224" s="88"/>
      <c r="Q224" s="88"/>
      <c r="R224" s="88"/>
      <c r="S224" s="88"/>
      <c r="T224" s="88"/>
      <c r="U224" s="88"/>
      <c r="V224" s="88"/>
      <c r="W224" s="88"/>
      <c r="X224" s="89"/>
      <c r="Y224" s="35"/>
      <c r="Z224" s="35"/>
      <c r="AA224" s="35"/>
      <c r="AB224" s="35"/>
      <c r="AC224" s="35"/>
      <c r="AD224" s="35"/>
      <c r="AE224" s="35"/>
      <c r="AT224" s="14" t="s">
        <v>146</v>
      </c>
      <c r="AU224" s="14" t="s">
        <v>88</v>
      </c>
    </row>
    <row r="225" spans="1:65" s="2" customFormat="1" ht="33" customHeight="1">
      <c r="A225" s="35"/>
      <c r="B225" s="36"/>
      <c r="C225" s="218" t="s">
        <v>415</v>
      </c>
      <c r="D225" s="218" t="s">
        <v>139</v>
      </c>
      <c r="E225" s="219" t="s">
        <v>416</v>
      </c>
      <c r="F225" s="220" t="s">
        <v>417</v>
      </c>
      <c r="G225" s="221" t="s">
        <v>153</v>
      </c>
      <c r="H225" s="222">
        <v>1</v>
      </c>
      <c r="I225" s="223"/>
      <c r="J225" s="223"/>
      <c r="K225" s="224">
        <f>ROUND(P225*H225,2)</f>
        <v>0</v>
      </c>
      <c r="L225" s="220" t="s">
        <v>143</v>
      </c>
      <c r="M225" s="41"/>
      <c r="N225" s="225" t="s">
        <v>1</v>
      </c>
      <c r="O225" s="226" t="s">
        <v>43</v>
      </c>
      <c r="P225" s="227">
        <f>I225+J225</f>
        <v>0</v>
      </c>
      <c r="Q225" s="227">
        <f>ROUND(I225*H225,2)</f>
        <v>0</v>
      </c>
      <c r="R225" s="227">
        <f>ROUND(J225*H225,2)</f>
        <v>0</v>
      </c>
      <c r="S225" s="88"/>
      <c r="T225" s="228">
        <f>S225*H225</f>
        <v>0</v>
      </c>
      <c r="U225" s="228">
        <v>0</v>
      </c>
      <c r="V225" s="228">
        <f>U225*H225</f>
        <v>0</v>
      </c>
      <c r="W225" s="228">
        <v>0</v>
      </c>
      <c r="X225" s="229">
        <f>W225*H225</f>
        <v>0</v>
      </c>
      <c r="Y225" s="35"/>
      <c r="Z225" s="35"/>
      <c r="AA225" s="35"/>
      <c r="AB225" s="35"/>
      <c r="AC225" s="35"/>
      <c r="AD225" s="35"/>
      <c r="AE225" s="35"/>
      <c r="AR225" s="230" t="s">
        <v>154</v>
      </c>
      <c r="AT225" s="230" t="s">
        <v>139</v>
      </c>
      <c r="AU225" s="230" t="s">
        <v>88</v>
      </c>
      <c r="AY225" s="14" t="s">
        <v>135</v>
      </c>
      <c r="BE225" s="231">
        <f>IF(O225="základní",K225,0)</f>
        <v>0</v>
      </c>
      <c r="BF225" s="231">
        <f>IF(O225="snížená",K225,0)</f>
        <v>0</v>
      </c>
      <c r="BG225" s="231">
        <f>IF(O225="zákl. přenesená",K225,0)</f>
        <v>0</v>
      </c>
      <c r="BH225" s="231">
        <f>IF(O225="sníž. přenesená",K225,0)</f>
        <v>0</v>
      </c>
      <c r="BI225" s="231">
        <f>IF(O225="nulová",K225,0)</f>
        <v>0</v>
      </c>
      <c r="BJ225" s="14" t="s">
        <v>88</v>
      </c>
      <c r="BK225" s="231">
        <f>ROUND(P225*H225,2)</f>
        <v>0</v>
      </c>
      <c r="BL225" s="14" t="s">
        <v>154</v>
      </c>
      <c r="BM225" s="230" t="s">
        <v>418</v>
      </c>
    </row>
    <row r="226" spans="1:47" s="2" customFormat="1" ht="12">
      <c r="A226" s="35"/>
      <c r="B226" s="36"/>
      <c r="C226" s="37"/>
      <c r="D226" s="232" t="s">
        <v>146</v>
      </c>
      <c r="E226" s="37"/>
      <c r="F226" s="233" t="s">
        <v>419</v>
      </c>
      <c r="G226" s="37"/>
      <c r="H226" s="37"/>
      <c r="I226" s="234"/>
      <c r="J226" s="234"/>
      <c r="K226" s="37"/>
      <c r="L226" s="37"/>
      <c r="M226" s="41"/>
      <c r="N226" s="235"/>
      <c r="O226" s="236"/>
      <c r="P226" s="88"/>
      <c r="Q226" s="88"/>
      <c r="R226" s="88"/>
      <c r="S226" s="88"/>
      <c r="T226" s="88"/>
      <c r="U226" s="88"/>
      <c r="V226" s="88"/>
      <c r="W226" s="88"/>
      <c r="X226" s="89"/>
      <c r="Y226" s="35"/>
      <c r="Z226" s="35"/>
      <c r="AA226" s="35"/>
      <c r="AB226" s="35"/>
      <c r="AC226" s="35"/>
      <c r="AD226" s="35"/>
      <c r="AE226" s="35"/>
      <c r="AT226" s="14" t="s">
        <v>146</v>
      </c>
      <c r="AU226" s="14" t="s">
        <v>88</v>
      </c>
    </row>
    <row r="227" spans="1:65" s="2" customFormat="1" ht="24.15" customHeight="1">
      <c r="A227" s="35"/>
      <c r="B227" s="36"/>
      <c r="C227" s="218" t="s">
        <v>420</v>
      </c>
      <c r="D227" s="218" t="s">
        <v>139</v>
      </c>
      <c r="E227" s="219" t="s">
        <v>421</v>
      </c>
      <c r="F227" s="220" t="s">
        <v>422</v>
      </c>
      <c r="G227" s="221" t="s">
        <v>153</v>
      </c>
      <c r="H227" s="222">
        <v>1</v>
      </c>
      <c r="I227" s="223"/>
      <c r="J227" s="223"/>
      <c r="K227" s="224">
        <f>ROUND(P227*H227,2)</f>
        <v>0</v>
      </c>
      <c r="L227" s="220" t="s">
        <v>143</v>
      </c>
      <c r="M227" s="41"/>
      <c r="N227" s="225" t="s">
        <v>1</v>
      </c>
      <c r="O227" s="226" t="s">
        <v>43</v>
      </c>
      <c r="P227" s="227">
        <f>I227+J227</f>
        <v>0</v>
      </c>
      <c r="Q227" s="227">
        <f>ROUND(I227*H227,2)</f>
        <v>0</v>
      </c>
      <c r="R227" s="227">
        <f>ROUND(J227*H227,2)</f>
        <v>0</v>
      </c>
      <c r="S227" s="88"/>
      <c r="T227" s="228">
        <f>S227*H227</f>
        <v>0</v>
      </c>
      <c r="U227" s="228">
        <v>0</v>
      </c>
      <c r="V227" s="228">
        <f>U227*H227</f>
        <v>0</v>
      </c>
      <c r="W227" s="228">
        <v>0</v>
      </c>
      <c r="X227" s="229">
        <f>W227*H227</f>
        <v>0</v>
      </c>
      <c r="Y227" s="35"/>
      <c r="Z227" s="35"/>
      <c r="AA227" s="35"/>
      <c r="AB227" s="35"/>
      <c r="AC227" s="35"/>
      <c r="AD227" s="35"/>
      <c r="AE227" s="35"/>
      <c r="AR227" s="230" t="s">
        <v>154</v>
      </c>
      <c r="AT227" s="230" t="s">
        <v>139</v>
      </c>
      <c r="AU227" s="230" t="s">
        <v>88</v>
      </c>
      <c r="AY227" s="14" t="s">
        <v>135</v>
      </c>
      <c r="BE227" s="231">
        <f>IF(O227="základní",K227,0)</f>
        <v>0</v>
      </c>
      <c r="BF227" s="231">
        <f>IF(O227="snížená",K227,0)</f>
        <v>0</v>
      </c>
      <c r="BG227" s="231">
        <f>IF(O227="zákl. přenesená",K227,0)</f>
        <v>0</v>
      </c>
      <c r="BH227" s="231">
        <f>IF(O227="sníž. přenesená",K227,0)</f>
        <v>0</v>
      </c>
      <c r="BI227" s="231">
        <f>IF(O227="nulová",K227,0)</f>
        <v>0</v>
      </c>
      <c r="BJ227" s="14" t="s">
        <v>88</v>
      </c>
      <c r="BK227" s="231">
        <f>ROUND(P227*H227,2)</f>
        <v>0</v>
      </c>
      <c r="BL227" s="14" t="s">
        <v>154</v>
      </c>
      <c r="BM227" s="230" t="s">
        <v>423</v>
      </c>
    </row>
    <row r="228" spans="1:47" s="2" customFormat="1" ht="12">
      <c r="A228" s="35"/>
      <c r="B228" s="36"/>
      <c r="C228" s="37"/>
      <c r="D228" s="232" t="s">
        <v>146</v>
      </c>
      <c r="E228" s="37"/>
      <c r="F228" s="233" t="s">
        <v>424</v>
      </c>
      <c r="G228" s="37"/>
      <c r="H228" s="37"/>
      <c r="I228" s="234"/>
      <c r="J228" s="234"/>
      <c r="K228" s="37"/>
      <c r="L228" s="37"/>
      <c r="M228" s="41"/>
      <c r="N228" s="235"/>
      <c r="O228" s="236"/>
      <c r="P228" s="88"/>
      <c r="Q228" s="88"/>
      <c r="R228" s="88"/>
      <c r="S228" s="88"/>
      <c r="T228" s="88"/>
      <c r="U228" s="88"/>
      <c r="V228" s="88"/>
      <c r="W228" s="88"/>
      <c r="X228" s="89"/>
      <c r="Y228" s="35"/>
      <c r="Z228" s="35"/>
      <c r="AA228" s="35"/>
      <c r="AB228" s="35"/>
      <c r="AC228" s="35"/>
      <c r="AD228" s="35"/>
      <c r="AE228" s="35"/>
      <c r="AT228" s="14" t="s">
        <v>146</v>
      </c>
      <c r="AU228" s="14" t="s">
        <v>88</v>
      </c>
    </row>
    <row r="229" spans="1:65" s="2" customFormat="1" ht="12">
      <c r="A229" s="35"/>
      <c r="B229" s="36"/>
      <c r="C229" s="218" t="s">
        <v>425</v>
      </c>
      <c r="D229" s="218" t="s">
        <v>139</v>
      </c>
      <c r="E229" s="219" t="s">
        <v>426</v>
      </c>
      <c r="F229" s="220" t="s">
        <v>427</v>
      </c>
      <c r="G229" s="221" t="s">
        <v>153</v>
      </c>
      <c r="H229" s="222">
        <v>1</v>
      </c>
      <c r="I229" s="223"/>
      <c r="J229" s="223"/>
      <c r="K229" s="224">
        <f>ROUND(P229*H229,2)</f>
        <v>0</v>
      </c>
      <c r="L229" s="220" t="s">
        <v>143</v>
      </c>
      <c r="M229" s="41"/>
      <c r="N229" s="225" t="s">
        <v>1</v>
      </c>
      <c r="O229" s="226" t="s">
        <v>43</v>
      </c>
      <c r="P229" s="227">
        <f>I229+J229</f>
        <v>0</v>
      </c>
      <c r="Q229" s="227">
        <f>ROUND(I229*H229,2)</f>
        <v>0</v>
      </c>
      <c r="R229" s="227">
        <f>ROUND(J229*H229,2)</f>
        <v>0</v>
      </c>
      <c r="S229" s="88"/>
      <c r="T229" s="228">
        <f>S229*H229</f>
        <v>0</v>
      </c>
      <c r="U229" s="228">
        <v>0</v>
      </c>
      <c r="V229" s="228">
        <f>U229*H229</f>
        <v>0</v>
      </c>
      <c r="W229" s="228">
        <v>0</v>
      </c>
      <c r="X229" s="229">
        <f>W229*H229</f>
        <v>0</v>
      </c>
      <c r="Y229" s="35"/>
      <c r="Z229" s="35"/>
      <c r="AA229" s="35"/>
      <c r="AB229" s="35"/>
      <c r="AC229" s="35"/>
      <c r="AD229" s="35"/>
      <c r="AE229" s="35"/>
      <c r="AR229" s="230" t="s">
        <v>154</v>
      </c>
      <c r="AT229" s="230" t="s">
        <v>139</v>
      </c>
      <c r="AU229" s="230" t="s">
        <v>88</v>
      </c>
      <c r="AY229" s="14" t="s">
        <v>135</v>
      </c>
      <c r="BE229" s="231">
        <f>IF(O229="základní",K229,0)</f>
        <v>0</v>
      </c>
      <c r="BF229" s="231">
        <f>IF(O229="snížená",K229,0)</f>
        <v>0</v>
      </c>
      <c r="BG229" s="231">
        <f>IF(O229="zákl. přenesená",K229,0)</f>
        <v>0</v>
      </c>
      <c r="BH229" s="231">
        <f>IF(O229="sníž. přenesená",K229,0)</f>
        <v>0</v>
      </c>
      <c r="BI229" s="231">
        <f>IF(O229="nulová",K229,0)</f>
        <v>0</v>
      </c>
      <c r="BJ229" s="14" t="s">
        <v>88</v>
      </c>
      <c r="BK229" s="231">
        <f>ROUND(P229*H229,2)</f>
        <v>0</v>
      </c>
      <c r="BL229" s="14" t="s">
        <v>154</v>
      </c>
      <c r="BM229" s="230" t="s">
        <v>428</v>
      </c>
    </row>
    <row r="230" spans="1:47" s="2" customFormat="1" ht="12">
      <c r="A230" s="35"/>
      <c r="B230" s="36"/>
      <c r="C230" s="37"/>
      <c r="D230" s="232" t="s">
        <v>146</v>
      </c>
      <c r="E230" s="37"/>
      <c r="F230" s="233" t="s">
        <v>429</v>
      </c>
      <c r="G230" s="37"/>
      <c r="H230" s="37"/>
      <c r="I230" s="234"/>
      <c r="J230" s="234"/>
      <c r="K230" s="37"/>
      <c r="L230" s="37"/>
      <c r="M230" s="41"/>
      <c r="N230" s="235"/>
      <c r="O230" s="236"/>
      <c r="P230" s="88"/>
      <c r="Q230" s="88"/>
      <c r="R230" s="88"/>
      <c r="S230" s="88"/>
      <c r="T230" s="88"/>
      <c r="U230" s="88"/>
      <c r="V230" s="88"/>
      <c r="W230" s="88"/>
      <c r="X230" s="89"/>
      <c r="Y230" s="35"/>
      <c r="Z230" s="35"/>
      <c r="AA230" s="35"/>
      <c r="AB230" s="35"/>
      <c r="AC230" s="35"/>
      <c r="AD230" s="35"/>
      <c r="AE230" s="35"/>
      <c r="AT230" s="14" t="s">
        <v>146</v>
      </c>
      <c r="AU230" s="14" t="s">
        <v>88</v>
      </c>
    </row>
    <row r="231" spans="1:65" s="2" customFormat="1" ht="24.15" customHeight="1">
      <c r="A231" s="35"/>
      <c r="B231" s="36"/>
      <c r="C231" s="218" t="s">
        <v>430</v>
      </c>
      <c r="D231" s="218" t="s">
        <v>139</v>
      </c>
      <c r="E231" s="219" t="s">
        <v>431</v>
      </c>
      <c r="F231" s="220" t="s">
        <v>432</v>
      </c>
      <c r="G231" s="221" t="s">
        <v>153</v>
      </c>
      <c r="H231" s="222">
        <v>1</v>
      </c>
      <c r="I231" s="223"/>
      <c r="J231" s="223"/>
      <c r="K231" s="224">
        <f>ROUND(P231*H231,2)</f>
        <v>0</v>
      </c>
      <c r="L231" s="220" t="s">
        <v>143</v>
      </c>
      <c r="M231" s="41"/>
      <c r="N231" s="225" t="s">
        <v>1</v>
      </c>
      <c r="O231" s="226" t="s">
        <v>43</v>
      </c>
      <c r="P231" s="227">
        <f>I231+J231</f>
        <v>0</v>
      </c>
      <c r="Q231" s="227">
        <f>ROUND(I231*H231,2)</f>
        <v>0</v>
      </c>
      <c r="R231" s="227">
        <f>ROUND(J231*H231,2)</f>
        <v>0</v>
      </c>
      <c r="S231" s="88"/>
      <c r="T231" s="228">
        <f>S231*H231</f>
        <v>0</v>
      </c>
      <c r="U231" s="228">
        <v>0</v>
      </c>
      <c r="V231" s="228">
        <f>U231*H231</f>
        <v>0</v>
      </c>
      <c r="W231" s="228">
        <v>0</v>
      </c>
      <c r="X231" s="229">
        <f>W231*H231</f>
        <v>0</v>
      </c>
      <c r="Y231" s="35"/>
      <c r="Z231" s="35"/>
      <c r="AA231" s="35"/>
      <c r="AB231" s="35"/>
      <c r="AC231" s="35"/>
      <c r="AD231" s="35"/>
      <c r="AE231" s="35"/>
      <c r="AR231" s="230" t="s">
        <v>154</v>
      </c>
      <c r="AT231" s="230" t="s">
        <v>139</v>
      </c>
      <c r="AU231" s="230" t="s">
        <v>88</v>
      </c>
      <c r="AY231" s="14" t="s">
        <v>135</v>
      </c>
      <c r="BE231" s="231">
        <f>IF(O231="základní",K231,0)</f>
        <v>0</v>
      </c>
      <c r="BF231" s="231">
        <f>IF(O231="snížená",K231,0)</f>
        <v>0</v>
      </c>
      <c r="BG231" s="231">
        <f>IF(O231="zákl. přenesená",K231,0)</f>
        <v>0</v>
      </c>
      <c r="BH231" s="231">
        <f>IF(O231="sníž. přenesená",K231,0)</f>
        <v>0</v>
      </c>
      <c r="BI231" s="231">
        <f>IF(O231="nulová",K231,0)</f>
        <v>0</v>
      </c>
      <c r="BJ231" s="14" t="s">
        <v>88</v>
      </c>
      <c r="BK231" s="231">
        <f>ROUND(P231*H231,2)</f>
        <v>0</v>
      </c>
      <c r="BL231" s="14" t="s">
        <v>154</v>
      </c>
      <c r="BM231" s="230" t="s">
        <v>433</v>
      </c>
    </row>
    <row r="232" spans="1:47" s="2" customFormat="1" ht="12">
      <c r="A232" s="35"/>
      <c r="B232" s="36"/>
      <c r="C232" s="37"/>
      <c r="D232" s="232" t="s">
        <v>146</v>
      </c>
      <c r="E232" s="37"/>
      <c r="F232" s="233" t="s">
        <v>434</v>
      </c>
      <c r="G232" s="37"/>
      <c r="H232" s="37"/>
      <c r="I232" s="234"/>
      <c r="J232" s="234"/>
      <c r="K232" s="37"/>
      <c r="L232" s="37"/>
      <c r="M232" s="41"/>
      <c r="N232" s="235"/>
      <c r="O232" s="236"/>
      <c r="P232" s="88"/>
      <c r="Q232" s="88"/>
      <c r="R232" s="88"/>
      <c r="S232" s="88"/>
      <c r="T232" s="88"/>
      <c r="U232" s="88"/>
      <c r="V232" s="88"/>
      <c r="W232" s="88"/>
      <c r="X232" s="89"/>
      <c r="Y232" s="35"/>
      <c r="Z232" s="35"/>
      <c r="AA232" s="35"/>
      <c r="AB232" s="35"/>
      <c r="AC232" s="35"/>
      <c r="AD232" s="35"/>
      <c r="AE232" s="35"/>
      <c r="AT232" s="14" t="s">
        <v>146</v>
      </c>
      <c r="AU232" s="14" t="s">
        <v>88</v>
      </c>
    </row>
    <row r="233" spans="1:65" s="2" customFormat="1" ht="24.15" customHeight="1">
      <c r="A233" s="35"/>
      <c r="B233" s="36"/>
      <c r="C233" s="218" t="s">
        <v>435</v>
      </c>
      <c r="D233" s="218" t="s">
        <v>139</v>
      </c>
      <c r="E233" s="219" t="s">
        <v>436</v>
      </c>
      <c r="F233" s="220" t="s">
        <v>437</v>
      </c>
      <c r="G233" s="221" t="s">
        <v>153</v>
      </c>
      <c r="H233" s="222">
        <v>1</v>
      </c>
      <c r="I233" s="223"/>
      <c r="J233" s="223"/>
      <c r="K233" s="224">
        <f>ROUND(P233*H233,2)</f>
        <v>0</v>
      </c>
      <c r="L233" s="220" t="s">
        <v>143</v>
      </c>
      <c r="M233" s="41"/>
      <c r="N233" s="225" t="s">
        <v>1</v>
      </c>
      <c r="O233" s="226" t="s">
        <v>43</v>
      </c>
      <c r="P233" s="227">
        <f>I233+J233</f>
        <v>0</v>
      </c>
      <c r="Q233" s="227">
        <f>ROUND(I233*H233,2)</f>
        <v>0</v>
      </c>
      <c r="R233" s="227">
        <f>ROUND(J233*H233,2)</f>
        <v>0</v>
      </c>
      <c r="S233" s="88"/>
      <c r="T233" s="228">
        <f>S233*H233</f>
        <v>0</v>
      </c>
      <c r="U233" s="228">
        <v>0</v>
      </c>
      <c r="V233" s="228">
        <f>U233*H233</f>
        <v>0</v>
      </c>
      <c r="W233" s="228">
        <v>0</v>
      </c>
      <c r="X233" s="229">
        <f>W233*H233</f>
        <v>0</v>
      </c>
      <c r="Y233" s="35"/>
      <c r="Z233" s="35"/>
      <c r="AA233" s="35"/>
      <c r="AB233" s="35"/>
      <c r="AC233" s="35"/>
      <c r="AD233" s="35"/>
      <c r="AE233" s="35"/>
      <c r="AR233" s="230" t="s">
        <v>154</v>
      </c>
      <c r="AT233" s="230" t="s">
        <v>139</v>
      </c>
      <c r="AU233" s="230" t="s">
        <v>88</v>
      </c>
      <c r="AY233" s="14" t="s">
        <v>135</v>
      </c>
      <c r="BE233" s="231">
        <f>IF(O233="základní",K233,0)</f>
        <v>0</v>
      </c>
      <c r="BF233" s="231">
        <f>IF(O233="snížená",K233,0)</f>
        <v>0</v>
      </c>
      <c r="BG233" s="231">
        <f>IF(O233="zákl. přenesená",K233,0)</f>
        <v>0</v>
      </c>
      <c r="BH233" s="231">
        <f>IF(O233="sníž. přenesená",K233,0)</f>
        <v>0</v>
      </c>
      <c r="BI233" s="231">
        <f>IF(O233="nulová",K233,0)</f>
        <v>0</v>
      </c>
      <c r="BJ233" s="14" t="s">
        <v>88</v>
      </c>
      <c r="BK233" s="231">
        <f>ROUND(P233*H233,2)</f>
        <v>0</v>
      </c>
      <c r="BL233" s="14" t="s">
        <v>154</v>
      </c>
      <c r="BM233" s="230" t="s">
        <v>438</v>
      </c>
    </row>
    <row r="234" spans="1:47" s="2" customFormat="1" ht="12">
      <c r="A234" s="35"/>
      <c r="B234" s="36"/>
      <c r="C234" s="37"/>
      <c r="D234" s="232" t="s">
        <v>146</v>
      </c>
      <c r="E234" s="37"/>
      <c r="F234" s="233" t="s">
        <v>439</v>
      </c>
      <c r="G234" s="37"/>
      <c r="H234" s="37"/>
      <c r="I234" s="234"/>
      <c r="J234" s="234"/>
      <c r="K234" s="37"/>
      <c r="L234" s="37"/>
      <c r="M234" s="41"/>
      <c r="N234" s="235"/>
      <c r="O234" s="236"/>
      <c r="P234" s="88"/>
      <c r="Q234" s="88"/>
      <c r="R234" s="88"/>
      <c r="S234" s="88"/>
      <c r="T234" s="88"/>
      <c r="U234" s="88"/>
      <c r="V234" s="88"/>
      <c r="W234" s="88"/>
      <c r="X234" s="89"/>
      <c r="Y234" s="35"/>
      <c r="Z234" s="35"/>
      <c r="AA234" s="35"/>
      <c r="AB234" s="35"/>
      <c r="AC234" s="35"/>
      <c r="AD234" s="35"/>
      <c r="AE234" s="35"/>
      <c r="AT234" s="14" t="s">
        <v>146</v>
      </c>
      <c r="AU234" s="14" t="s">
        <v>88</v>
      </c>
    </row>
    <row r="235" spans="1:65" s="2" customFormat="1" ht="24.15" customHeight="1">
      <c r="A235" s="35"/>
      <c r="B235" s="36"/>
      <c r="C235" s="218" t="s">
        <v>440</v>
      </c>
      <c r="D235" s="218" t="s">
        <v>139</v>
      </c>
      <c r="E235" s="219" t="s">
        <v>441</v>
      </c>
      <c r="F235" s="220" t="s">
        <v>442</v>
      </c>
      <c r="G235" s="221" t="s">
        <v>153</v>
      </c>
      <c r="H235" s="222">
        <v>1</v>
      </c>
      <c r="I235" s="223"/>
      <c r="J235" s="223"/>
      <c r="K235" s="224">
        <f>ROUND(P235*H235,2)</f>
        <v>0</v>
      </c>
      <c r="L235" s="220" t="s">
        <v>143</v>
      </c>
      <c r="M235" s="41"/>
      <c r="N235" s="225" t="s">
        <v>1</v>
      </c>
      <c r="O235" s="226" t="s">
        <v>43</v>
      </c>
      <c r="P235" s="227">
        <f>I235+J235</f>
        <v>0</v>
      </c>
      <c r="Q235" s="227">
        <f>ROUND(I235*H235,2)</f>
        <v>0</v>
      </c>
      <c r="R235" s="227">
        <f>ROUND(J235*H235,2)</f>
        <v>0</v>
      </c>
      <c r="S235" s="88"/>
      <c r="T235" s="228">
        <f>S235*H235</f>
        <v>0</v>
      </c>
      <c r="U235" s="228">
        <v>0</v>
      </c>
      <c r="V235" s="228">
        <f>U235*H235</f>
        <v>0</v>
      </c>
      <c r="W235" s="228">
        <v>0</v>
      </c>
      <c r="X235" s="229">
        <f>W235*H235</f>
        <v>0</v>
      </c>
      <c r="Y235" s="35"/>
      <c r="Z235" s="35"/>
      <c r="AA235" s="35"/>
      <c r="AB235" s="35"/>
      <c r="AC235" s="35"/>
      <c r="AD235" s="35"/>
      <c r="AE235" s="35"/>
      <c r="AR235" s="230" t="s">
        <v>154</v>
      </c>
      <c r="AT235" s="230" t="s">
        <v>139</v>
      </c>
      <c r="AU235" s="230" t="s">
        <v>88</v>
      </c>
      <c r="AY235" s="14" t="s">
        <v>135</v>
      </c>
      <c r="BE235" s="231">
        <f>IF(O235="základní",K235,0)</f>
        <v>0</v>
      </c>
      <c r="BF235" s="231">
        <f>IF(O235="snížená",K235,0)</f>
        <v>0</v>
      </c>
      <c r="BG235" s="231">
        <f>IF(O235="zákl. přenesená",K235,0)</f>
        <v>0</v>
      </c>
      <c r="BH235" s="231">
        <f>IF(O235="sníž. přenesená",K235,0)</f>
        <v>0</v>
      </c>
      <c r="BI235" s="231">
        <f>IF(O235="nulová",K235,0)</f>
        <v>0</v>
      </c>
      <c r="BJ235" s="14" t="s">
        <v>88</v>
      </c>
      <c r="BK235" s="231">
        <f>ROUND(P235*H235,2)</f>
        <v>0</v>
      </c>
      <c r="BL235" s="14" t="s">
        <v>154</v>
      </c>
      <c r="BM235" s="230" t="s">
        <v>443</v>
      </c>
    </row>
    <row r="236" spans="1:47" s="2" customFormat="1" ht="12">
      <c r="A236" s="35"/>
      <c r="B236" s="36"/>
      <c r="C236" s="37"/>
      <c r="D236" s="232" t="s">
        <v>146</v>
      </c>
      <c r="E236" s="37"/>
      <c r="F236" s="233" t="s">
        <v>444</v>
      </c>
      <c r="G236" s="37"/>
      <c r="H236" s="37"/>
      <c r="I236" s="234"/>
      <c r="J236" s="234"/>
      <c r="K236" s="37"/>
      <c r="L236" s="37"/>
      <c r="M236" s="41"/>
      <c r="N236" s="235"/>
      <c r="O236" s="236"/>
      <c r="P236" s="88"/>
      <c r="Q236" s="88"/>
      <c r="R236" s="88"/>
      <c r="S236" s="88"/>
      <c r="T236" s="88"/>
      <c r="U236" s="88"/>
      <c r="V236" s="88"/>
      <c r="W236" s="88"/>
      <c r="X236" s="89"/>
      <c r="Y236" s="35"/>
      <c r="Z236" s="35"/>
      <c r="AA236" s="35"/>
      <c r="AB236" s="35"/>
      <c r="AC236" s="35"/>
      <c r="AD236" s="35"/>
      <c r="AE236" s="35"/>
      <c r="AT236" s="14" t="s">
        <v>146</v>
      </c>
      <c r="AU236" s="14" t="s">
        <v>88</v>
      </c>
    </row>
    <row r="237" spans="1:65" s="2" customFormat="1" ht="37.8" customHeight="1">
      <c r="A237" s="35"/>
      <c r="B237" s="36"/>
      <c r="C237" s="218" t="s">
        <v>445</v>
      </c>
      <c r="D237" s="218" t="s">
        <v>139</v>
      </c>
      <c r="E237" s="219" t="s">
        <v>446</v>
      </c>
      <c r="F237" s="220" t="s">
        <v>447</v>
      </c>
      <c r="G237" s="221" t="s">
        <v>153</v>
      </c>
      <c r="H237" s="222">
        <v>1</v>
      </c>
      <c r="I237" s="223"/>
      <c r="J237" s="223"/>
      <c r="K237" s="224">
        <f>ROUND(P237*H237,2)</f>
        <v>0</v>
      </c>
      <c r="L237" s="220" t="s">
        <v>143</v>
      </c>
      <c r="M237" s="41"/>
      <c r="N237" s="225" t="s">
        <v>1</v>
      </c>
      <c r="O237" s="226" t="s">
        <v>43</v>
      </c>
      <c r="P237" s="227">
        <f>I237+J237</f>
        <v>0</v>
      </c>
      <c r="Q237" s="227">
        <f>ROUND(I237*H237,2)</f>
        <v>0</v>
      </c>
      <c r="R237" s="227">
        <f>ROUND(J237*H237,2)</f>
        <v>0</v>
      </c>
      <c r="S237" s="88"/>
      <c r="T237" s="228">
        <f>S237*H237</f>
        <v>0</v>
      </c>
      <c r="U237" s="228">
        <v>0</v>
      </c>
      <c r="V237" s="228">
        <f>U237*H237</f>
        <v>0</v>
      </c>
      <c r="W237" s="228">
        <v>0</v>
      </c>
      <c r="X237" s="229">
        <f>W237*H237</f>
        <v>0</v>
      </c>
      <c r="Y237" s="35"/>
      <c r="Z237" s="35"/>
      <c r="AA237" s="35"/>
      <c r="AB237" s="35"/>
      <c r="AC237" s="35"/>
      <c r="AD237" s="35"/>
      <c r="AE237" s="35"/>
      <c r="AR237" s="230" t="s">
        <v>154</v>
      </c>
      <c r="AT237" s="230" t="s">
        <v>139</v>
      </c>
      <c r="AU237" s="230" t="s">
        <v>88</v>
      </c>
      <c r="AY237" s="14" t="s">
        <v>135</v>
      </c>
      <c r="BE237" s="231">
        <f>IF(O237="základní",K237,0)</f>
        <v>0</v>
      </c>
      <c r="BF237" s="231">
        <f>IF(O237="snížená",K237,0)</f>
        <v>0</v>
      </c>
      <c r="BG237" s="231">
        <f>IF(O237="zákl. přenesená",K237,0)</f>
        <v>0</v>
      </c>
      <c r="BH237" s="231">
        <f>IF(O237="sníž. přenesená",K237,0)</f>
        <v>0</v>
      </c>
      <c r="BI237" s="231">
        <f>IF(O237="nulová",K237,0)</f>
        <v>0</v>
      </c>
      <c r="BJ237" s="14" t="s">
        <v>88</v>
      </c>
      <c r="BK237" s="231">
        <f>ROUND(P237*H237,2)</f>
        <v>0</v>
      </c>
      <c r="BL237" s="14" t="s">
        <v>154</v>
      </c>
      <c r="BM237" s="230" t="s">
        <v>448</v>
      </c>
    </row>
    <row r="238" spans="1:47" s="2" customFormat="1" ht="12">
      <c r="A238" s="35"/>
      <c r="B238" s="36"/>
      <c r="C238" s="37"/>
      <c r="D238" s="232" t="s">
        <v>146</v>
      </c>
      <c r="E238" s="37"/>
      <c r="F238" s="233" t="s">
        <v>449</v>
      </c>
      <c r="G238" s="37"/>
      <c r="H238" s="37"/>
      <c r="I238" s="234"/>
      <c r="J238" s="234"/>
      <c r="K238" s="37"/>
      <c r="L238" s="37"/>
      <c r="M238" s="41"/>
      <c r="N238" s="235"/>
      <c r="O238" s="236"/>
      <c r="P238" s="88"/>
      <c r="Q238" s="88"/>
      <c r="R238" s="88"/>
      <c r="S238" s="88"/>
      <c r="T238" s="88"/>
      <c r="U238" s="88"/>
      <c r="V238" s="88"/>
      <c r="W238" s="88"/>
      <c r="X238" s="89"/>
      <c r="Y238" s="35"/>
      <c r="Z238" s="35"/>
      <c r="AA238" s="35"/>
      <c r="AB238" s="35"/>
      <c r="AC238" s="35"/>
      <c r="AD238" s="35"/>
      <c r="AE238" s="35"/>
      <c r="AT238" s="14" t="s">
        <v>146</v>
      </c>
      <c r="AU238" s="14" t="s">
        <v>88</v>
      </c>
    </row>
    <row r="239" spans="1:65" s="2" customFormat="1" ht="24.15" customHeight="1">
      <c r="A239" s="35"/>
      <c r="B239" s="36"/>
      <c r="C239" s="218" t="s">
        <v>450</v>
      </c>
      <c r="D239" s="218" t="s">
        <v>139</v>
      </c>
      <c r="E239" s="219" t="s">
        <v>451</v>
      </c>
      <c r="F239" s="220" t="s">
        <v>452</v>
      </c>
      <c r="G239" s="221" t="s">
        <v>153</v>
      </c>
      <c r="H239" s="222">
        <v>1</v>
      </c>
      <c r="I239" s="223"/>
      <c r="J239" s="223"/>
      <c r="K239" s="224">
        <f>ROUND(P239*H239,2)</f>
        <v>0</v>
      </c>
      <c r="L239" s="220" t="s">
        <v>143</v>
      </c>
      <c r="M239" s="41"/>
      <c r="N239" s="225" t="s">
        <v>1</v>
      </c>
      <c r="O239" s="226" t="s">
        <v>43</v>
      </c>
      <c r="P239" s="227">
        <f>I239+J239</f>
        <v>0</v>
      </c>
      <c r="Q239" s="227">
        <f>ROUND(I239*H239,2)</f>
        <v>0</v>
      </c>
      <c r="R239" s="227">
        <f>ROUND(J239*H239,2)</f>
        <v>0</v>
      </c>
      <c r="S239" s="88"/>
      <c r="T239" s="228">
        <f>S239*H239</f>
        <v>0</v>
      </c>
      <c r="U239" s="228">
        <v>0</v>
      </c>
      <c r="V239" s="228">
        <f>U239*H239</f>
        <v>0</v>
      </c>
      <c r="W239" s="228">
        <v>0</v>
      </c>
      <c r="X239" s="229">
        <f>W239*H239</f>
        <v>0</v>
      </c>
      <c r="Y239" s="35"/>
      <c r="Z239" s="35"/>
      <c r="AA239" s="35"/>
      <c r="AB239" s="35"/>
      <c r="AC239" s="35"/>
      <c r="AD239" s="35"/>
      <c r="AE239" s="35"/>
      <c r="AR239" s="230" t="s">
        <v>154</v>
      </c>
      <c r="AT239" s="230" t="s">
        <v>139</v>
      </c>
      <c r="AU239" s="230" t="s">
        <v>88</v>
      </c>
      <c r="AY239" s="14" t="s">
        <v>135</v>
      </c>
      <c r="BE239" s="231">
        <f>IF(O239="základní",K239,0)</f>
        <v>0</v>
      </c>
      <c r="BF239" s="231">
        <f>IF(O239="snížená",K239,0)</f>
        <v>0</v>
      </c>
      <c r="BG239" s="231">
        <f>IF(O239="zákl. přenesená",K239,0)</f>
        <v>0</v>
      </c>
      <c r="BH239" s="231">
        <f>IF(O239="sníž. přenesená",K239,0)</f>
        <v>0</v>
      </c>
      <c r="BI239" s="231">
        <f>IF(O239="nulová",K239,0)</f>
        <v>0</v>
      </c>
      <c r="BJ239" s="14" t="s">
        <v>88</v>
      </c>
      <c r="BK239" s="231">
        <f>ROUND(P239*H239,2)</f>
        <v>0</v>
      </c>
      <c r="BL239" s="14" t="s">
        <v>154</v>
      </c>
      <c r="BM239" s="230" t="s">
        <v>453</v>
      </c>
    </row>
    <row r="240" spans="1:47" s="2" customFormat="1" ht="12">
      <c r="A240" s="35"/>
      <c r="B240" s="36"/>
      <c r="C240" s="37"/>
      <c r="D240" s="232" t="s">
        <v>146</v>
      </c>
      <c r="E240" s="37"/>
      <c r="F240" s="233" t="s">
        <v>452</v>
      </c>
      <c r="G240" s="37"/>
      <c r="H240" s="37"/>
      <c r="I240" s="234"/>
      <c r="J240" s="234"/>
      <c r="K240" s="37"/>
      <c r="L240" s="37"/>
      <c r="M240" s="41"/>
      <c r="N240" s="235"/>
      <c r="O240" s="236"/>
      <c r="P240" s="88"/>
      <c r="Q240" s="88"/>
      <c r="R240" s="88"/>
      <c r="S240" s="88"/>
      <c r="T240" s="88"/>
      <c r="U240" s="88"/>
      <c r="V240" s="88"/>
      <c r="W240" s="88"/>
      <c r="X240" s="89"/>
      <c r="Y240" s="35"/>
      <c r="Z240" s="35"/>
      <c r="AA240" s="35"/>
      <c r="AB240" s="35"/>
      <c r="AC240" s="35"/>
      <c r="AD240" s="35"/>
      <c r="AE240" s="35"/>
      <c r="AT240" s="14" t="s">
        <v>146</v>
      </c>
      <c r="AU240" s="14" t="s">
        <v>88</v>
      </c>
    </row>
    <row r="241" spans="1:65" s="2" customFormat="1" ht="24.15" customHeight="1">
      <c r="A241" s="35"/>
      <c r="B241" s="36"/>
      <c r="C241" s="218" t="s">
        <v>454</v>
      </c>
      <c r="D241" s="218" t="s">
        <v>139</v>
      </c>
      <c r="E241" s="219" t="s">
        <v>455</v>
      </c>
      <c r="F241" s="220" t="s">
        <v>456</v>
      </c>
      <c r="G241" s="221" t="s">
        <v>153</v>
      </c>
      <c r="H241" s="222">
        <v>1</v>
      </c>
      <c r="I241" s="223"/>
      <c r="J241" s="223"/>
      <c r="K241" s="224">
        <f>ROUND(P241*H241,2)</f>
        <v>0</v>
      </c>
      <c r="L241" s="220" t="s">
        <v>143</v>
      </c>
      <c r="M241" s="41"/>
      <c r="N241" s="225" t="s">
        <v>1</v>
      </c>
      <c r="O241" s="226" t="s">
        <v>43</v>
      </c>
      <c r="P241" s="227">
        <f>I241+J241</f>
        <v>0</v>
      </c>
      <c r="Q241" s="227">
        <f>ROUND(I241*H241,2)</f>
        <v>0</v>
      </c>
      <c r="R241" s="227">
        <f>ROUND(J241*H241,2)</f>
        <v>0</v>
      </c>
      <c r="S241" s="88"/>
      <c r="T241" s="228">
        <f>S241*H241</f>
        <v>0</v>
      </c>
      <c r="U241" s="228">
        <v>0</v>
      </c>
      <c r="V241" s="228">
        <f>U241*H241</f>
        <v>0</v>
      </c>
      <c r="W241" s="228">
        <v>0</v>
      </c>
      <c r="X241" s="229">
        <f>W241*H241</f>
        <v>0</v>
      </c>
      <c r="Y241" s="35"/>
      <c r="Z241" s="35"/>
      <c r="AA241" s="35"/>
      <c r="AB241" s="35"/>
      <c r="AC241" s="35"/>
      <c r="AD241" s="35"/>
      <c r="AE241" s="35"/>
      <c r="AR241" s="230" t="s">
        <v>154</v>
      </c>
      <c r="AT241" s="230" t="s">
        <v>139</v>
      </c>
      <c r="AU241" s="230" t="s">
        <v>88</v>
      </c>
      <c r="AY241" s="14" t="s">
        <v>135</v>
      </c>
      <c r="BE241" s="231">
        <f>IF(O241="základní",K241,0)</f>
        <v>0</v>
      </c>
      <c r="BF241" s="231">
        <f>IF(O241="snížená",K241,0)</f>
        <v>0</v>
      </c>
      <c r="BG241" s="231">
        <f>IF(O241="zákl. přenesená",K241,0)</f>
        <v>0</v>
      </c>
      <c r="BH241" s="231">
        <f>IF(O241="sníž. přenesená",K241,0)</f>
        <v>0</v>
      </c>
      <c r="BI241" s="231">
        <f>IF(O241="nulová",K241,0)</f>
        <v>0</v>
      </c>
      <c r="BJ241" s="14" t="s">
        <v>88</v>
      </c>
      <c r="BK241" s="231">
        <f>ROUND(P241*H241,2)</f>
        <v>0</v>
      </c>
      <c r="BL241" s="14" t="s">
        <v>154</v>
      </c>
      <c r="BM241" s="230" t="s">
        <v>457</v>
      </c>
    </row>
    <row r="242" spans="1:47" s="2" customFormat="1" ht="12">
      <c r="A242" s="35"/>
      <c r="B242" s="36"/>
      <c r="C242" s="37"/>
      <c r="D242" s="232" t="s">
        <v>146</v>
      </c>
      <c r="E242" s="37"/>
      <c r="F242" s="233" t="s">
        <v>456</v>
      </c>
      <c r="G242" s="37"/>
      <c r="H242" s="37"/>
      <c r="I242" s="234"/>
      <c r="J242" s="234"/>
      <c r="K242" s="37"/>
      <c r="L242" s="37"/>
      <c r="M242" s="41"/>
      <c r="N242" s="235"/>
      <c r="O242" s="236"/>
      <c r="P242" s="88"/>
      <c r="Q242" s="88"/>
      <c r="R242" s="88"/>
      <c r="S242" s="88"/>
      <c r="T242" s="88"/>
      <c r="U242" s="88"/>
      <c r="V242" s="88"/>
      <c r="W242" s="88"/>
      <c r="X242" s="89"/>
      <c r="Y242" s="35"/>
      <c r="Z242" s="35"/>
      <c r="AA242" s="35"/>
      <c r="AB242" s="35"/>
      <c r="AC242" s="35"/>
      <c r="AD242" s="35"/>
      <c r="AE242" s="35"/>
      <c r="AT242" s="14" t="s">
        <v>146</v>
      </c>
      <c r="AU242" s="14" t="s">
        <v>88</v>
      </c>
    </row>
    <row r="243" spans="1:65" s="2" customFormat="1" ht="24.15" customHeight="1">
      <c r="A243" s="35"/>
      <c r="B243" s="36"/>
      <c r="C243" s="237" t="s">
        <v>458</v>
      </c>
      <c r="D243" s="237" t="s">
        <v>150</v>
      </c>
      <c r="E243" s="238" t="s">
        <v>459</v>
      </c>
      <c r="F243" s="239" t="s">
        <v>460</v>
      </c>
      <c r="G243" s="240" t="s">
        <v>196</v>
      </c>
      <c r="H243" s="241">
        <v>5</v>
      </c>
      <c r="I243" s="242"/>
      <c r="J243" s="243"/>
      <c r="K243" s="244">
        <f>ROUND(P243*H243,2)</f>
        <v>0</v>
      </c>
      <c r="L243" s="239" t="s">
        <v>143</v>
      </c>
      <c r="M243" s="245"/>
      <c r="N243" s="246" t="s">
        <v>1</v>
      </c>
      <c r="O243" s="226" t="s">
        <v>43</v>
      </c>
      <c r="P243" s="227">
        <f>I243+J243</f>
        <v>0</v>
      </c>
      <c r="Q243" s="227">
        <f>ROUND(I243*H243,2)</f>
        <v>0</v>
      </c>
      <c r="R243" s="227">
        <f>ROUND(J243*H243,2)</f>
        <v>0</v>
      </c>
      <c r="S243" s="88"/>
      <c r="T243" s="228">
        <f>S243*H243</f>
        <v>0</v>
      </c>
      <c r="U243" s="228">
        <v>0</v>
      </c>
      <c r="V243" s="228">
        <f>U243*H243</f>
        <v>0</v>
      </c>
      <c r="W243" s="228">
        <v>0</v>
      </c>
      <c r="X243" s="229">
        <f>W243*H243</f>
        <v>0</v>
      </c>
      <c r="Y243" s="35"/>
      <c r="Z243" s="35"/>
      <c r="AA243" s="35"/>
      <c r="AB243" s="35"/>
      <c r="AC243" s="35"/>
      <c r="AD243" s="35"/>
      <c r="AE243" s="35"/>
      <c r="AR243" s="230" t="s">
        <v>154</v>
      </c>
      <c r="AT243" s="230" t="s">
        <v>150</v>
      </c>
      <c r="AU243" s="230" t="s">
        <v>88</v>
      </c>
      <c r="AY243" s="14" t="s">
        <v>135</v>
      </c>
      <c r="BE243" s="231">
        <f>IF(O243="základní",K243,0)</f>
        <v>0</v>
      </c>
      <c r="BF243" s="231">
        <f>IF(O243="snížená",K243,0)</f>
        <v>0</v>
      </c>
      <c r="BG243" s="231">
        <f>IF(O243="zákl. přenesená",K243,0)</f>
        <v>0</v>
      </c>
      <c r="BH243" s="231">
        <f>IF(O243="sníž. přenesená",K243,0)</f>
        <v>0</v>
      </c>
      <c r="BI243" s="231">
        <f>IF(O243="nulová",K243,0)</f>
        <v>0</v>
      </c>
      <c r="BJ243" s="14" t="s">
        <v>88</v>
      </c>
      <c r="BK243" s="231">
        <f>ROUND(P243*H243,2)</f>
        <v>0</v>
      </c>
      <c r="BL243" s="14" t="s">
        <v>154</v>
      </c>
      <c r="BM243" s="230" t="s">
        <v>461</v>
      </c>
    </row>
    <row r="244" spans="1:65" s="2" customFormat="1" ht="24.15" customHeight="1">
      <c r="A244" s="35"/>
      <c r="B244" s="36"/>
      <c r="C244" s="237" t="s">
        <v>462</v>
      </c>
      <c r="D244" s="237" t="s">
        <v>150</v>
      </c>
      <c r="E244" s="238" t="s">
        <v>463</v>
      </c>
      <c r="F244" s="239" t="s">
        <v>464</v>
      </c>
      <c r="G244" s="240" t="s">
        <v>196</v>
      </c>
      <c r="H244" s="241">
        <v>5</v>
      </c>
      <c r="I244" s="242"/>
      <c r="J244" s="243"/>
      <c r="K244" s="244">
        <f>ROUND(P244*H244,2)</f>
        <v>0</v>
      </c>
      <c r="L244" s="239" t="s">
        <v>143</v>
      </c>
      <c r="M244" s="245"/>
      <c r="N244" s="246" t="s">
        <v>1</v>
      </c>
      <c r="O244" s="226" t="s">
        <v>43</v>
      </c>
      <c r="P244" s="227">
        <f>I244+J244</f>
        <v>0</v>
      </c>
      <c r="Q244" s="227">
        <f>ROUND(I244*H244,2)</f>
        <v>0</v>
      </c>
      <c r="R244" s="227">
        <f>ROUND(J244*H244,2)</f>
        <v>0</v>
      </c>
      <c r="S244" s="88"/>
      <c r="T244" s="228">
        <f>S244*H244</f>
        <v>0</v>
      </c>
      <c r="U244" s="228">
        <v>0</v>
      </c>
      <c r="V244" s="228">
        <f>U244*H244</f>
        <v>0</v>
      </c>
      <c r="W244" s="228">
        <v>0</v>
      </c>
      <c r="X244" s="229">
        <f>W244*H244</f>
        <v>0</v>
      </c>
      <c r="Y244" s="35"/>
      <c r="Z244" s="35"/>
      <c r="AA244" s="35"/>
      <c r="AB244" s="35"/>
      <c r="AC244" s="35"/>
      <c r="AD244" s="35"/>
      <c r="AE244" s="35"/>
      <c r="AR244" s="230" t="s">
        <v>154</v>
      </c>
      <c r="AT244" s="230" t="s">
        <v>150</v>
      </c>
      <c r="AU244" s="230" t="s">
        <v>88</v>
      </c>
      <c r="AY244" s="14" t="s">
        <v>135</v>
      </c>
      <c r="BE244" s="231">
        <f>IF(O244="základní",K244,0)</f>
        <v>0</v>
      </c>
      <c r="BF244" s="231">
        <f>IF(O244="snížená",K244,0)</f>
        <v>0</v>
      </c>
      <c r="BG244" s="231">
        <f>IF(O244="zákl. přenesená",K244,0)</f>
        <v>0</v>
      </c>
      <c r="BH244" s="231">
        <f>IF(O244="sníž. přenesená",K244,0)</f>
        <v>0</v>
      </c>
      <c r="BI244" s="231">
        <f>IF(O244="nulová",K244,0)</f>
        <v>0</v>
      </c>
      <c r="BJ244" s="14" t="s">
        <v>88</v>
      </c>
      <c r="BK244" s="231">
        <f>ROUND(P244*H244,2)</f>
        <v>0</v>
      </c>
      <c r="BL244" s="14" t="s">
        <v>154</v>
      </c>
      <c r="BM244" s="230" t="s">
        <v>465</v>
      </c>
    </row>
    <row r="245" spans="1:65" s="2" customFormat="1" ht="24.15" customHeight="1">
      <c r="A245" s="35"/>
      <c r="B245" s="36"/>
      <c r="C245" s="237" t="s">
        <v>466</v>
      </c>
      <c r="D245" s="237" t="s">
        <v>150</v>
      </c>
      <c r="E245" s="238" t="s">
        <v>467</v>
      </c>
      <c r="F245" s="239" t="s">
        <v>468</v>
      </c>
      <c r="G245" s="240" t="s">
        <v>196</v>
      </c>
      <c r="H245" s="241">
        <v>32</v>
      </c>
      <c r="I245" s="242"/>
      <c r="J245" s="243"/>
      <c r="K245" s="244">
        <f>ROUND(P245*H245,2)</f>
        <v>0</v>
      </c>
      <c r="L245" s="239" t="s">
        <v>143</v>
      </c>
      <c r="M245" s="245"/>
      <c r="N245" s="246" t="s">
        <v>1</v>
      </c>
      <c r="O245" s="226" t="s">
        <v>43</v>
      </c>
      <c r="P245" s="227">
        <f>I245+J245</f>
        <v>0</v>
      </c>
      <c r="Q245" s="227">
        <f>ROUND(I245*H245,2)</f>
        <v>0</v>
      </c>
      <c r="R245" s="227">
        <f>ROUND(J245*H245,2)</f>
        <v>0</v>
      </c>
      <c r="S245" s="88"/>
      <c r="T245" s="228">
        <f>S245*H245</f>
        <v>0</v>
      </c>
      <c r="U245" s="228">
        <v>0</v>
      </c>
      <c r="V245" s="228">
        <f>U245*H245</f>
        <v>0</v>
      </c>
      <c r="W245" s="228">
        <v>0</v>
      </c>
      <c r="X245" s="229">
        <f>W245*H245</f>
        <v>0</v>
      </c>
      <c r="Y245" s="35"/>
      <c r="Z245" s="35"/>
      <c r="AA245" s="35"/>
      <c r="AB245" s="35"/>
      <c r="AC245" s="35"/>
      <c r="AD245" s="35"/>
      <c r="AE245" s="35"/>
      <c r="AR245" s="230" t="s">
        <v>154</v>
      </c>
      <c r="AT245" s="230" t="s">
        <v>150</v>
      </c>
      <c r="AU245" s="230" t="s">
        <v>88</v>
      </c>
      <c r="AY245" s="14" t="s">
        <v>135</v>
      </c>
      <c r="BE245" s="231">
        <f>IF(O245="základní",K245,0)</f>
        <v>0</v>
      </c>
      <c r="BF245" s="231">
        <f>IF(O245="snížená",K245,0)</f>
        <v>0</v>
      </c>
      <c r="BG245" s="231">
        <f>IF(O245="zákl. přenesená",K245,0)</f>
        <v>0</v>
      </c>
      <c r="BH245" s="231">
        <f>IF(O245="sníž. přenesená",K245,0)</f>
        <v>0</v>
      </c>
      <c r="BI245" s="231">
        <f>IF(O245="nulová",K245,0)</f>
        <v>0</v>
      </c>
      <c r="BJ245" s="14" t="s">
        <v>88</v>
      </c>
      <c r="BK245" s="231">
        <f>ROUND(P245*H245,2)</f>
        <v>0</v>
      </c>
      <c r="BL245" s="14" t="s">
        <v>154</v>
      </c>
      <c r="BM245" s="230" t="s">
        <v>469</v>
      </c>
    </row>
    <row r="246" spans="1:65" s="2" customFormat="1" ht="12">
      <c r="A246" s="35"/>
      <c r="B246" s="36"/>
      <c r="C246" s="218" t="s">
        <v>470</v>
      </c>
      <c r="D246" s="218" t="s">
        <v>139</v>
      </c>
      <c r="E246" s="219" t="s">
        <v>471</v>
      </c>
      <c r="F246" s="220" t="s">
        <v>472</v>
      </c>
      <c r="G246" s="221" t="s">
        <v>153</v>
      </c>
      <c r="H246" s="222">
        <v>1</v>
      </c>
      <c r="I246" s="223"/>
      <c r="J246" s="223"/>
      <c r="K246" s="224">
        <f>ROUND(P246*H246,2)</f>
        <v>0</v>
      </c>
      <c r="L246" s="220" t="s">
        <v>143</v>
      </c>
      <c r="M246" s="41"/>
      <c r="N246" s="225" t="s">
        <v>1</v>
      </c>
      <c r="O246" s="226" t="s">
        <v>43</v>
      </c>
      <c r="P246" s="227">
        <f>I246+J246</f>
        <v>0</v>
      </c>
      <c r="Q246" s="227">
        <f>ROUND(I246*H246,2)</f>
        <v>0</v>
      </c>
      <c r="R246" s="227">
        <f>ROUND(J246*H246,2)</f>
        <v>0</v>
      </c>
      <c r="S246" s="88"/>
      <c r="T246" s="228">
        <f>S246*H246</f>
        <v>0</v>
      </c>
      <c r="U246" s="228">
        <v>0</v>
      </c>
      <c r="V246" s="228">
        <f>U246*H246</f>
        <v>0</v>
      </c>
      <c r="W246" s="228">
        <v>0</v>
      </c>
      <c r="X246" s="229">
        <f>W246*H246</f>
        <v>0</v>
      </c>
      <c r="Y246" s="35"/>
      <c r="Z246" s="35"/>
      <c r="AA246" s="35"/>
      <c r="AB246" s="35"/>
      <c r="AC246" s="35"/>
      <c r="AD246" s="35"/>
      <c r="AE246" s="35"/>
      <c r="AR246" s="230" t="s">
        <v>154</v>
      </c>
      <c r="AT246" s="230" t="s">
        <v>139</v>
      </c>
      <c r="AU246" s="230" t="s">
        <v>88</v>
      </c>
      <c r="AY246" s="14" t="s">
        <v>135</v>
      </c>
      <c r="BE246" s="231">
        <f>IF(O246="základní",K246,0)</f>
        <v>0</v>
      </c>
      <c r="BF246" s="231">
        <f>IF(O246="snížená",K246,0)</f>
        <v>0</v>
      </c>
      <c r="BG246" s="231">
        <f>IF(O246="zákl. přenesená",K246,0)</f>
        <v>0</v>
      </c>
      <c r="BH246" s="231">
        <f>IF(O246="sníž. přenesená",K246,0)</f>
        <v>0</v>
      </c>
      <c r="BI246" s="231">
        <f>IF(O246="nulová",K246,0)</f>
        <v>0</v>
      </c>
      <c r="BJ246" s="14" t="s">
        <v>88</v>
      </c>
      <c r="BK246" s="231">
        <f>ROUND(P246*H246,2)</f>
        <v>0</v>
      </c>
      <c r="BL246" s="14" t="s">
        <v>154</v>
      </c>
      <c r="BM246" s="230" t="s">
        <v>473</v>
      </c>
    </row>
    <row r="247" spans="1:47" s="2" customFormat="1" ht="12">
      <c r="A247" s="35"/>
      <c r="B247" s="36"/>
      <c r="C247" s="37"/>
      <c r="D247" s="232" t="s">
        <v>146</v>
      </c>
      <c r="E247" s="37"/>
      <c r="F247" s="233" t="s">
        <v>474</v>
      </c>
      <c r="G247" s="37"/>
      <c r="H247" s="37"/>
      <c r="I247" s="234"/>
      <c r="J247" s="234"/>
      <c r="K247" s="37"/>
      <c r="L247" s="37"/>
      <c r="M247" s="41"/>
      <c r="N247" s="235"/>
      <c r="O247" s="236"/>
      <c r="P247" s="88"/>
      <c r="Q247" s="88"/>
      <c r="R247" s="88"/>
      <c r="S247" s="88"/>
      <c r="T247" s="88"/>
      <c r="U247" s="88"/>
      <c r="V247" s="88"/>
      <c r="W247" s="88"/>
      <c r="X247" s="89"/>
      <c r="Y247" s="35"/>
      <c r="Z247" s="35"/>
      <c r="AA247" s="35"/>
      <c r="AB247" s="35"/>
      <c r="AC247" s="35"/>
      <c r="AD247" s="35"/>
      <c r="AE247" s="35"/>
      <c r="AT247" s="14" t="s">
        <v>146</v>
      </c>
      <c r="AU247" s="14" t="s">
        <v>88</v>
      </c>
    </row>
    <row r="248" spans="1:65" s="2" customFormat="1" ht="24.15" customHeight="1">
      <c r="A248" s="35"/>
      <c r="B248" s="36"/>
      <c r="C248" s="218" t="s">
        <v>475</v>
      </c>
      <c r="D248" s="218" t="s">
        <v>139</v>
      </c>
      <c r="E248" s="219" t="s">
        <v>476</v>
      </c>
      <c r="F248" s="220" t="s">
        <v>477</v>
      </c>
      <c r="G248" s="221" t="s">
        <v>478</v>
      </c>
      <c r="H248" s="222">
        <v>40</v>
      </c>
      <c r="I248" s="223"/>
      <c r="J248" s="223"/>
      <c r="K248" s="224">
        <f>ROUND(P248*H248,2)</f>
        <v>0</v>
      </c>
      <c r="L248" s="220" t="s">
        <v>143</v>
      </c>
      <c r="M248" s="41"/>
      <c r="N248" s="225" t="s">
        <v>1</v>
      </c>
      <c r="O248" s="226" t="s">
        <v>43</v>
      </c>
      <c r="P248" s="227">
        <f>I248+J248</f>
        <v>0</v>
      </c>
      <c r="Q248" s="227">
        <f>ROUND(I248*H248,2)</f>
        <v>0</v>
      </c>
      <c r="R248" s="227">
        <f>ROUND(J248*H248,2)</f>
        <v>0</v>
      </c>
      <c r="S248" s="88"/>
      <c r="T248" s="228">
        <f>S248*H248</f>
        <v>0</v>
      </c>
      <c r="U248" s="228">
        <v>0</v>
      </c>
      <c r="V248" s="228">
        <f>U248*H248</f>
        <v>0</v>
      </c>
      <c r="W248" s="228">
        <v>0</v>
      </c>
      <c r="X248" s="229">
        <f>W248*H248</f>
        <v>0</v>
      </c>
      <c r="Y248" s="35"/>
      <c r="Z248" s="35"/>
      <c r="AA248" s="35"/>
      <c r="AB248" s="35"/>
      <c r="AC248" s="35"/>
      <c r="AD248" s="35"/>
      <c r="AE248" s="35"/>
      <c r="AR248" s="230" t="s">
        <v>154</v>
      </c>
      <c r="AT248" s="230" t="s">
        <v>139</v>
      </c>
      <c r="AU248" s="230" t="s">
        <v>88</v>
      </c>
      <c r="AY248" s="14" t="s">
        <v>135</v>
      </c>
      <c r="BE248" s="231">
        <f>IF(O248="základní",K248,0)</f>
        <v>0</v>
      </c>
      <c r="BF248" s="231">
        <f>IF(O248="snížená",K248,0)</f>
        <v>0</v>
      </c>
      <c r="BG248" s="231">
        <f>IF(O248="zákl. přenesená",K248,0)</f>
        <v>0</v>
      </c>
      <c r="BH248" s="231">
        <f>IF(O248="sníž. přenesená",K248,0)</f>
        <v>0</v>
      </c>
      <c r="BI248" s="231">
        <f>IF(O248="nulová",K248,0)</f>
        <v>0</v>
      </c>
      <c r="BJ248" s="14" t="s">
        <v>88</v>
      </c>
      <c r="BK248" s="231">
        <f>ROUND(P248*H248,2)</f>
        <v>0</v>
      </c>
      <c r="BL248" s="14" t="s">
        <v>154</v>
      </c>
      <c r="BM248" s="230" t="s">
        <v>479</v>
      </c>
    </row>
    <row r="249" spans="1:47" s="2" customFormat="1" ht="12">
      <c r="A249" s="35"/>
      <c r="B249" s="36"/>
      <c r="C249" s="37"/>
      <c r="D249" s="232" t="s">
        <v>146</v>
      </c>
      <c r="E249" s="37"/>
      <c r="F249" s="233" t="s">
        <v>480</v>
      </c>
      <c r="G249" s="37"/>
      <c r="H249" s="37"/>
      <c r="I249" s="234"/>
      <c r="J249" s="234"/>
      <c r="K249" s="37"/>
      <c r="L249" s="37"/>
      <c r="M249" s="41"/>
      <c r="N249" s="235"/>
      <c r="O249" s="236"/>
      <c r="P249" s="88"/>
      <c r="Q249" s="88"/>
      <c r="R249" s="88"/>
      <c r="S249" s="88"/>
      <c r="T249" s="88"/>
      <c r="U249" s="88"/>
      <c r="V249" s="88"/>
      <c r="W249" s="88"/>
      <c r="X249" s="89"/>
      <c r="Y249" s="35"/>
      <c r="Z249" s="35"/>
      <c r="AA249" s="35"/>
      <c r="AB249" s="35"/>
      <c r="AC249" s="35"/>
      <c r="AD249" s="35"/>
      <c r="AE249" s="35"/>
      <c r="AT249" s="14" t="s">
        <v>146</v>
      </c>
      <c r="AU249" s="14" t="s">
        <v>88</v>
      </c>
    </row>
    <row r="250" spans="1:65" s="2" customFormat="1" ht="24.15" customHeight="1">
      <c r="A250" s="35"/>
      <c r="B250" s="36"/>
      <c r="C250" s="237" t="s">
        <v>481</v>
      </c>
      <c r="D250" s="237" t="s">
        <v>150</v>
      </c>
      <c r="E250" s="238" t="s">
        <v>482</v>
      </c>
      <c r="F250" s="239" t="s">
        <v>483</v>
      </c>
      <c r="G250" s="240" t="s">
        <v>153</v>
      </c>
      <c r="H250" s="241">
        <v>1</v>
      </c>
      <c r="I250" s="242"/>
      <c r="J250" s="243"/>
      <c r="K250" s="244">
        <f>ROUND(P250*H250,2)</f>
        <v>0</v>
      </c>
      <c r="L250" s="239" t="s">
        <v>143</v>
      </c>
      <c r="M250" s="245"/>
      <c r="N250" s="246" t="s">
        <v>1</v>
      </c>
      <c r="O250" s="226" t="s">
        <v>43</v>
      </c>
      <c r="P250" s="227">
        <f>I250+J250</f>
        <v>0</v>
      </c>
      <c r="Q250" s="227">
        <f>ROUND(I250*H250,2)</f>
        <v>0</v>
      </c>
      <c r="R250" s="227">
        <f>ROUND(J250*H250,2)</f>
        <v>0</v>
      </c>
      <c r="S250" s="88"/>
      <c r="T250" s="228">
        <f>S250*H250</f>
        <v>0</v>
      </c>
      <c r="U250" s="228">
        <v>0</v>
      </c>
      <c r="V250" s="228">
        <f>U250*H250</f>
        <v>0</v>
      </c>
      <c r="W250" s="228">
        <v>0</v>
      </c>
      <c r="X250" s="229">
        <f>W250*H250</f>
        <v>0</v>
      </c>
      <c r="Y250" s="35"/>
      <c r="Z250" s="35"/>
      <c r="AA250" s="35"/>
      <c r="AB250" s="35"/>
      <c r="AC250" s="35"/>
      <c r="AD250" s="35"/>
      <c r="AE250" s="35"/>
      <c r="AR250" s="230" t="s">
        <v>154</v>
      </c>
      <c r="AT250" s="230" t="s">
        <v>150</v>
      </c>
      <c r="AU250" s="230" t="s">
        <v>88</v>
      </c>
      <c r="AY250" s="14" t="s">
        <v>135</v>
      </c>
      <c r="BE250" s="231">
        <f>IF(O250="základní",K250,0)</f>
        <v>0</v>
      </c>
      <c r="BF250" s="231">
        <f>IF(O250="snížená",K250,0)</f>
        <v>0</v>
      </c>
      <c r="BG250" s="231">
        <f>IF(O250="zákl. přenesená",K250,0)</f>
        <v>0</v>
      </c>
      <c r="BH250" s="231">
        <f>IF(O250="sníž. přenesená",K250,0)</f>
        <v>0</v>
      </c>
      <c r="BI250" s="231">
        <f>IF(O250="nulová",K250,0)</f>
        <v>0</v>
      </c>
      <c r="BJ250" s="14" t="s">
        <v>88</v>
      </c>
      <c r="BK250" s="231">
        <f>ROUND(P250*H250,2)</f>
        <v>0</v>
      </c>
      <c r="BL250" s="14" t="s">
        <v>154</v>
      </c>
      <c r="BM250" s="230" t="s">
        <v>484</v>
      </c>
    </row>
    <row r="251" spans="1:65" s="2" customFormat="1" ht="24.15" customHeight="1">
      <c r="A251" s="35"/>
      <c r="B251" s="36"/>
      <c r="C251" s="218" t="s">
        <v>485</v>
      </c>
      <c r="D251" s="218" t="s">
        <v>139</v>
      </c>
      <c r="E251" s="219" t="s">
        <v>486</v>
      </c>
      <c r="F251" s="220" t="s">
        <v>487</v>
      </c>
      <c r="G251" s="221" t="s">
        <v>153</v>
      </c>
      <c r="H251" s="222">
        <v>1</v>
      </c>
      <c r="I251" s="223"/>
      <c r="J251" s="223"/>
      <c r="K251" s="224">
        <f>ROUND(P251*H251,2)</f>
        <v>0</v>
      </c>
      <c r="L251" s="220" t="s">
        <v>143</v>
      </c>
      <c r="M251" s="41"/>
      <c r="N251" s="225" t="s">
        <v>1</v>
      </c>
      <c r="O251" s="226" t="s">
        <v>43</v>
      </c>
      <c r="P251" s="227">
        <f>I251+J251</f>
        <v>0</v>
      </c>
      <c r="Q251" s="227">
        <f>ROUND(I251*H251,2)</f>
        <v>0</v>
      </c>
      <c r="R251" s="227">
        <f>ROUND(J251*H251,2)</f>
        <v>0</v>
      </c>
      <c r="S251" s="88"/>
      <c r="T251" s="228">
        <f>S251*H251</f>
        <v>0</v>
      </c>
      <c r="U251" s="228">
        <v>0</v>
      </c>
      <c r="V251" s="228">
        <f>U251*H251</f>
        <v>0</v>
      </c>
      <c r="W251" s="228">
        <v>0</v>
      </c>
      <c r="X251" s="229">
        <f>W251*H251</f>
        <v>0</v>
      </c>
      <c r="Y251" s="35"/>
      <c r="Z251" s="35"/>
      <c r="AA251" s="35"/>
      <c r="AB251" s="35"/>
      <c r="AC251" s="35"/>
      <c r="AD251" s="35"/>
      <c r="AE251" s="35"/>
      <c r="AR251" s="230" t="s">
        <v>154</v>
      </c>
      <c r="AT251" s="230" t="s">
        <v>139</v>
      </c>
      <c r="AU251" s="230" t="s">
        <v>88</v>
      </c>
      <c r="AY251" s="14" t="s">
        <v>135</v>
      </c>
      <c r="BE251" s="231">
        <f>IF(O251="základní",K251,0)</f>
        <v>0</v>
      </c>
      <c r="BF251" s="231">
        <f>IF(O251="snížená",K251,0)</f>
        <v>0</v>
      </c>
      <c r="BG251" s="231">
        <f>IF(O251="zákl. přenesená",K251,0)</f>
        <v>0</v>
      </c>
      <c r="BH251" s="231">
        <f>IF(O251="sníž. přenesená",K251,0)</f>
        <v>0</v>
      </c>
      <c r="BI251" s="231">
        <f>IF(O251="nulová",K251,0)</f>
        <v>0</v>
      </c>
      <c r="BJ251" s="14" t="s">
        <v>88</v>
      </c>
      <c r="BK251" s="231">
        <f>ROUND(P251*H251,2)</f>
        <v>0</v>
      </c>
      <c r="BL251" s="14" t="s">
        <v>154</v>
      </c>
      <c r="BM251" s="230" t="s">
        <v>488</v>
      </c>
    </row>
    <row r="252" spans="1:47" s="2" customFormat="1" ht="12">
      <c r="A252" s="35"/>
      <c r="B252" s="36"/>
      <c r="C252" s="37"/>
      <c r="D252" s="232" t="s">
        <v>146</v>
      </c>
      <c r="E252" s="37"/>
      <c r="F252" s="233" t="s">
        <v>487</v>
      </c>
      <c r="G252" s="37"/>
      <c r="H252" s="37"/>
      <c r="I252" s="234"/>
      <c r="J252" s="234"/>
      <c r="K252" s="37"/>
      <c r="L252" s="37"/>
      <c r="M252" s="41"/>
      <c r="N252" s="235"/>
      <c r="O252" s="236"/>
      <c r="P252" s="88"/>
      <c r="Q252" s="88"/>
      <c r="R252" s="88"/>
      <c r="S252" s="88"/>
      <c r="T252" s="88"/>
      <c r="U252" s="88"/>
      <c r="V252" s="88"/>
      <c r="W252" s="88"/>
      <c r="X252" s="89"/>
      <c r="Y252" s="35"/>
      <c r="Z252" s="35"/>
      <c r="AA252" s="35"/>
      <c r="AB252" s="35"/>
      <c r="AC252" s="35"/>
      <c r="AD252" s="35"/>
      <c r="AE252" s="35"/>
      <c r="AT252" s="14" t="s">
        <v>146</v>
      </c>
      <c r="AU252" s="14" t="s">
        <v>88</v>
      </c>
    </row>
    <row r="253" spans="1:65" s="2" customFormat="1" ht="55.5" customHeight="1">
      <c r="A253" s="35"/>
      <c r="B253" s="36"/>
      <c r="C253" s="218" t="s">
        <v>489</v>
      </c>
      <c r="D253" s="218" t="s">
        <v>139</v>
      </c>
      <c r="E253" s="219" t="s">
        <v>490</v>
      </c>
      <c r="F253" s="220" t="s">
        <v>491</v>
      </c>
      <c r="G253" s="221" t="s">
        <v>153</v>
      </c>
      <c r="H253" s="222">
        <v>1</v>
      </c>
      <c r="I253" s="223"/>
      <c r="J253" s="223"/>
      <c r="K253" s="224">
        <f>ROUND(P253*H253,2)</f>
        <v>0</v>
      </c>
      <c r="L253" s="220" t="s">
        <v>143</v>
      </c>
      <c r="M253" s="41"/>
      <c r="N253" s="225" t="s">
        <v>1</v>
      </c>
      <c r="O253" s="226" t="s">
        <v>43</v>
      </c>
      <c r="P253" s="227">
        <f>I253+J253</f>
        <v>0</v>
      </c>
      <c r="Q253" s="227">
        <f>ROUND(I253*H253,2)</f>
        <v>0</v>
      </c>
      <c r="R253" s="227">
        <f>ROUND(J253*H253,2)</f>
        <v>0</v>
      </c>
      <c r="S253" s="88"/>
      <c r="T253" s="228">
        <f>S253*H253</f>
        <v>0</v>
      </c>
      <c r="U253" s="228">
        <v>0</v>
      </c>
      <c r="V253" s="228">
        <f>U253*H253</f>
        <v>0</v>
      </c>
      <c r="W253" s="228">
        <v>0</v>
      </c>
      <c r="X253" s="229">
        <f>W253*H253</f>
        <v>0</v>
      </c>
      <c r="Y253" s="35"/>
      <c r="Z253" s="35"/>
      <c r="AA253" s="35"/>
      <c r="AB253" s="35"/>
      <c r="AC253" s="35"/>
      <c r="AD253" s="35"/>
      <c r="AE253" s="35"/>
      <c r="AR253" s="230" t="s">
        <v>154</v>
      </c>
      <c r="AT253" s="230" t="s">
        <v>139</v>
      </c>
      <c r="AU253" s="230" t="s">
        <v>88</v>
      </c>
      <c r="AY253" s="14" t="s">
        <v>135</v>
      </c>
      <c r="BE253" s="231">
        <f>IF(O253="základní",K253,0)</f>
        <v>0</v>
      </c>
      <c r="BF253" s="231">
        <f>IF(O253="snížená",K253,0)</f>
        <v>0</v>
      </c>
      <c r="BG253" s="231">
        <f>IF(O253="zákl. přenesená",K253,0)</f>
        <v>0</v>
      </c>
      <c r="BH253" s="231">
        <f>IF(O253="sníž. přenesená",K253,0)</f>
        <v>0</v>
      </c>
      <c r="BI253" s="231">
        <f>IF(O253="nulová",K253,0)</f>
        <v>0</v>
      </c>
      <c r="BJ253" s="14" t="s">
        <v>88</v>
      </c>
      <c r="BK253" s="231">
        <f>ROUND(P253*H253,2)</f>
        <v>0</v>
      </c>
      <c r="BL253" s="14" t="s">
        <v>154</v>
      </c>
      <c r="BM253" s="230" t="s">
        <v>492</v>
      </c>
    </row>
    <row r="254" spans="1:47" s="2" customFormat="1" ht="12">
      <c r="A254" s="35"/>
      <c r="B254" s="36"/>
      <c r="C254" s="37"/>
      <c r="D254" s="232" t="s">
        <v>146</v>
      </c>
      <c r="E254" s="37"/>
      <c r="F254" s="233" t="s">
        <v>493</v>
      </c>
      <c r="G254" s="37"/>
      <c r="H254" s="37"/>
      <c r="I254" s="234"/>
      <c r="J254" s="234"/>
      <c r="K254" s="37"/>
      <c r="L254" s="37"/>
      <c r="M254" s="41"/>
      <c r="N254" s="235"/>
      <c r="O254" s="236"/>
      <c r="P254" s="88"/>
      <c r="Q254" s="88"/>
      <c r="R254" s="88"/>
      <c r="S254" s="88"/>
      <c r="T254" s="88"/>
      <c r="U254" s="88"/>
      <c r="V254" s="88"/>
      <c r="W254" s="88"/>
      <c r="X254" s="89"/>
      <c r="Y254" s="35"/>
      <c r="Z254" s="35"/>
      <c r="AA254" s="35"/>
      <c r="AB254" s="35"/>
      <c r="AC254" s="35"/>
      <c r="AD254" s="35"/>
      <c r="AE254" s="35"/>
      <c r="AT254" s="14" t="s">
        <v>146</v>
      </c>
      <c r="AU254" s="14" t="s">
        <v>88</v>
      </c>
    </row>
    <row r="255" spans="1:65" s="2" customFormat="1" ht="49.05" customHeight="1">
      <c r="A255" s="35"/>
      <c r="B255" s="36"/>
      <c r="C255" s="218" t="s">
        <v>494</v>
      </c>
      <c r="D255" s="218" t="s">
        <v>139</v>
      </c>
      <c r="E255" s="219" t="s">
        <v>495</v>
      </c>
      <c r="F255" s="220" t="s">
        <v>496</v>
      </c>
      <c r="G255" s="221" t="s">
        <v>153</v>
      </c>
      <c r="H255" s="222">
        <v>1</v>
      </c>
      <c r="I255" s="223"/>
      <c r="J255" s="223"/>
      <c r="K255" s="224">
        <f>ROUND(P255*H255,2)</f>
        <v>0</v>
      </c>
      <c r="L255" s="220" t="s">
        <v>143</v>
      </c>
      <c r="M255" s="41"/>
      <c r="N255" s="225" t="s">
        <v>1</v>
      </c>
      <c r="O255" s="226" t="s">
        <v>43</v>
      </c>
      <c r="P255" s="227">
        <f>I255+J255</f>
        <v>0</v>
      </c>
      <c r="Q255" s="227">
        <f>ROUND(I255*H255,2)</f>
        <v>0</v>
      </c>
      <c r="R255" s="227">
        <f>ROUND(J255*H255,2)</f>
        <v>0</v>
      </c>
      <c r="S255" s="88"/>
      <c r="T255" s="228">
        <f>S255*H255</f>
        <v>0</v>
      </c>
      <c r="U255" s="228">
        <v>0</v>
      </c>
      <c r="V255" s="228">
        <f>U255*H255</f>
        <v>0</v>
      </c>
      <c r="W255" s="228">
        <v>0</v>
      </c>
      <c r="X255" s="229">
        <f>W255*H255</f>
        <v>0</v>
      </c>
      <c r="Y255" s="35"/>
      <c r="Z255" s="35"/>
      <c r="AA255" s="35"/>
      <c r="AB255" s="35"/>
      <c r="AC255" s="35"/>
      <c r="AD255" s="35"/>
      <c r="AE255" s="35"/>
      <c r="AR255" s="230" t="s">
        <v>154</v>
      </c>
      <c r="AT255" s="230" t="s">
        <v>139</v>
      </c>
      <c r="AU255" s="230" t="s">
        <v>88</v>
      </c>
      <c r="AY255" s="14" t="s">
        <v>135</v>
      </c>
      <c r="BE255" s="231">
        <f>IF(O255="základní",K255,0)</f>
        <v>0</v>
      </c>
      <c r="BF255" s="231">
        <f>IF(O255="snížená",K255,0)</f>
        <v>0</v>
      </c>
      <c r="BG255" s="231">
        <f>IF(O255="zákl. přenesená",K255,0)</f>
        <v>0</v>
      </c>
      <c r="BH255" s="231">
        <f>IF(O255="sníž. přenesená",K255,0)</f>
        <v>0</v>
      </c>
      <c r="BI255" s="231">
        <f>IF(O255="nulová",K255,0)</f>
        <v>0</v>
      </c>
      <c r="BJ255" s="14" t="s">
        <v>88</v>
      </c>
      <c r="BK255" s="231">
        <f>ROUND(P255*H255,2)</f>
        <v>0</v>
      </c>
      <c r="BL255" s="14" t="s">
        <v>154</v>
      </c>
      <c r="BM255" s="230" t="s">
        <v>497</v>
      </c>
    </row>
    <row r="256" spans="1:47" s="2" customFormat="1" ht="12">
      <c r="A256" s="35"/>
      <c r="B256" s="36"/>
      <c r="C256" s="37"/>
      <c r="D256" s="232" t="s">
        <v>146</v>
      </c>
      <c r="E256" s="37"/>
      <c r="F256" s="233" t="s">
        <v>496</v>
      </c>
      <c r="G256" s="37"/>
      <c r="H256" s="37"/>
      <c r="I256" s="234"/>
      <c r="J256" s="234"/>
      <c r="K256" s="37"/>
      <c r="L256" s="37"/>
      <c r="M256" s="41"/>
      <c r="N256" s="235"/>
      <c r="O256" s="236"/>
      <c r="P256" s="88"/>
      <c r="Q256" s="88"/>
      <c r="R256" s="88"/>
      <c r="S256" s="88"/>
      <c r="T256" s="88"/>
      <c r="U256" s="88"/>
      <c r="V256" s="88"/>
      <c r="W256" s="88"/>
      <c r="X256" s="89"/>
      <c r="Y256" s="35"/>
      <c r="Z256" s="35"/>
      <c r="AA256" s="35"/>
      <c r="AB256" s="35"/>
      <c r="AC256" s="35"/>
      <c r="AD256" s="35"/>
      <c r="AE256" s="35"/>
      <c r="AT256" s="14" t="s">
        <v>146</v>
      </c>
      <c r="AU256" s="14" t="s">
        <v>88</v>
      </c>
    </row>
    <row r="257" spans="1:65" s="2" customFormat="1" ht="37.8" customHeight="1">
      <c r="A257" s="35"/>
      <c r="B257" s="36"/>
      <c r="C257" s="218" t="s">
        <v>498</v>
      </c>
      <c r="D257" s="218" t="s">
        <v>139</v>
      </c>
      <c r="E257" s="219" t="s">
        <v>499</v>
      </c>
      <c r="F257" s="220" t="s">
        <v>500</v>
      </c>
      <c r="G257" s="221" t="s">
        <v>153</v>
      </c>
      <c r="H257" s="222">
        <v>1</v>
      </c>
      <c r="I257" s="223"/>
      <c r="J257" s="223"/>
      <c r="K257" s="224">
        <f>ROUND(P257*H257,2)</f>
        <v>0</v>
      </c>
      <c r="L257" s="220" t="s">
        <v>143</v>
      </c>
      <c r="M257" s="41"/>
      <c r="N257" s="225" t="s">
        <v>1</v>
      </c>
      <c r="O257" s="226" t="s">
        <v>43</v>
      </c>
      <c r="P257" s="227">
        <f>I257+J257</f>
        <v>0</v>
      </c>
      <c r="Q257" s="227">
        <f>ROUND(I257*H257,2)</f>
        <v>0</v>
      </c>
      <c r="R257" s="227">
        <f>ROUND(J257*H257,2)</f>
        <v>0</v>
      </c>
      <c r="S257" s="88"/>
      <c r="T257" s="228">
        <f>S257*H257</f>
        <v>0</v>
      </c>
      <c r="U257" s="228">
        <v>0</v>
      </c>
      <c r="V257" s="228">
        <f>U257*H257</f>
        <v>0</v>
      </c>
      <c r="W257" s="228">
        <v>0</v>
      </c>
      <c r="X257" s="229">
        <f>W257*H257</f>
        <v>0</v>
      </c>
      <c r="Y257" s="35"/>
      <c r="Z257" s="35"/>
      <c r="AA257" s="35"/>
      <c r="AB257" s="35"/>
      <c r="AC257" s="35"/>
      <c r="AD257" s="35"/>
      <c r="AE257" s="35"/>
      <c r="AR257" s="230" t="s">
        <v>154</v>
      </c>
      <c r="AT257" s="230" t="s">
        <v>139</v>
      </c>
      <c r="AU257" s="230" t="s">
        <v>88</v>
      </c>
      <c r="AY257" s="14" t="s">
        <v>135</v>
      </c>
      <c r="BE257" s="231">
        <f>IF(O257="základní",K257,0)</f>
        <v>0</v>
      </c>
      <c r="BF257" s="231">
        <f>IF(O257="snížená",K257,0)</f>
        <v>0</v>
      </c>
      <c r="BG257" s="231">
        <f>IF(O257="zákl. přenesená",K257,0)</f>
        <v>0</v>
      </c>
      <c r="BH257" s="231">
        <f>IF(O257="sníž. přenesená",K257,0)</f>
        <v>0</v>
      </c>
      <c r="BI257" s="231">
        <f>IF(O257="nulová",K257,0)</f>
        <v>0</v>
      </c>
      <c r="BJ257" s="14" t="s">
        <v>88</v>
      </c>
      <c r="BK257" s="231">
        <f>ROUND(P257*H257,2)</f>
        <v>0</v>
      </c>
      <c r="BL257" s="14" t="s">
        <v>154</v>
      </c>
      <c r="BM257" s="230" t="s">
        <v>501</v>
      </c>
    </row>
    <row r="258" spans="1:47" s="2" customFormat="1" ht="12">
      <c r="A258" s="35"/>
      <c r="B258" s="36"/>
      <c r="C258" s="37"/>
      <c r="D258" s="232" t="s">
        <v>146</v>
      </c>
      <c r="E258" s="37"/>
      <c r="F258" s="233" t="s">
        <v>502</v>
      </c>
      <c r="G258" s="37"/>
      <c r="H258" s="37"/>
      <c r="I258" s="234"/>
      <c r="J258" s="234"/>
      <c r="K258" s="37"/>
      <c r="L258" s="37"/>
      <c r="M258" s="41"/>
      <c r="N258" s="235"/>
      <c r="O258" s="236"/>
      <c r="P258" s="88"/>
      <c r="Q258" s="88"/>
      <c r="R258" s="88"/>
      <c r="S258" s="88"/>
      <c r="T258" s="88"/>
      <c r="U258" s="88"/>
      <c r="V258" s="88"/>
      <c r="W258" s="88"/>
      <c r="X258" s="89"/>
      <c r="Y258" s="35"/>
      <c r="Z258" s="35"/>
      <c r="AA258" s="35"/>
      <c r="AB258" s="35"/>
      <c r="AC258" s="35"/>
      <c r="AD258" s="35"/>
      <c r="AE258" s="35"/>
      <c r="AT258" s="14" t="s">
        <v>146</v>
      </c>
      <c r="AU258" s="14" t="s">
        <v>88</v>
      </c>
    </row>
    <row r="259" spans="1:65" s="2" customFormat="1" ht="37.8" customHeight="1">
      <c r="A259" s="35"/>
      <c r="B259" s="36"/>
      <c r="C259" s="218" t="s">
        <v>503</v>
      </c>
      <c r="D259" s="218" t="s">
        <v>139</v>
      </c>
      <c r="E259" s="219" t="s">
        <v>504</v>
      </c>
      <c r="F259" s="220" t="s">
        <v>505</v>
      </c>
      <c r="G259" s="221" t="s">
        <v>153</v>
      </c>
      <c r="H259" s="222">
        <v>1</v>
      </c>
      <c r="I259" s="223"/>
      <c r="J259" s="223"/>
      <c r="K259" s="224">
        <f>ROUND(P259*H259,2)</f>
        <v>0</v>
      </c>
      <c r="L259" s="220" t="s">
        <v>143</v>
      </c>
      <c r="M259" s="41"/>
      <c r="N259" s="225" t="s">
        <v>1</v>
      </c>
      <c r="O259" s="226" t="s">
        <v>43</v>
      </c>
      <c r="P259" s="227">
        <f>I259+J259</f>
        <v>0</v>
      </c>
      <c r="Q259" s="227">
        <f>ROUND(I259*H259,2)</f>
        <v>0</v>
      </c>
      <c r="R259" s="227">
        <f>ROUND(J259*H259,2)</f>
        <v>0</v>
      </c>
      <c r="S259" s="88"/>
      <c r="T259" s="228">
        <f>S259*H259</f>
        <v>0</v>
      </c>
      <c r="U259" s="228">
        <v>0</v>
      </c>
      <c r="V259" s="228">
        <f>U259*H259</f>
        <v>0</v>
      </c>
      <c r="W259" s="228">
        <v>0</v>
      </c>
      <c r="X259" s="229">
        <f>W259*H259</f>
        <v>0</v>
      </c>
      <c r="Y259" s="35"/>
      <c r="Z259" s="35"/>
      <c r="AA259" s="35"/>
      <c r="AB259" s="35"/>
      <c r="AC259" s="35"/>
      <c r="AD259" s="35"/>
      <c r="AE259" s="35"/>
      <c r="AR259" s="230" t="s">
        <v>154</v>
      </c>
      <c r="AT259" s="230" t="s">
        <v>139</v>
      </c>
      <c r="AU259" s="230" t="s">
        <v>88</v>
      </c>
      <c r="AY259" s="14" t="s">
        <v>135</v>
      </c>
      <c r="BE259" s="231">
        <f>IF(O259="základní",K259,0)</f>
        <v>0</v>
      </c>
      <c r="BF259" s="231">
        <f>IF(O259="snížená",K259,0)</f>
        <v>0</v>
      </c>
      <c r="BG259" s="231">
        <f>IF(O259="zákl. přenesená",K259,0)</f>
        <v>0</v>
      </c>
      <c r="BH259" s="231">
        <f>IF(O259="sníž. přenesená",K259,0)</f>
        <v>0</v>
      </c>
      <c r="BI259" s="231">
        <f>IF(O259="nulová",K259,0)</f>
        <v>0</v>
      </c>
      <c r="BJ259" s="14" t="s">
        <v>88</v>
      </c>
      <c r="BK259" s="231">
        <f>ROUND(P259*H259,2)</f>
        <v>0</v>
      </c>
      <c r="BL259" s="14" t="s">
        <v>154</v>
      </c>
      <c r="BM259" s="230" t="s">
        <v>506</v>
      </c>
    </row>
    <row r="260" spans="1:47" s="2" customFormat="1" ht="12">
      <c r="A260" s="35"/>
      <c r="B260" s="36"/>
      <c r="C260" s="37"/>
      <c r="D260" s="232" t="s">
        <v>146</v>
      </c>
      <c r="E260" s="37"/>
      <c r="F260" s="233" t="s">
        <v>507</v>
      </c>
      <c r="G260" s="37"/>
      <c r="H260" s="37"/>
      <c r="I260" s="234"/>
      <c r="J260" s="234"/>
      <c r="K260" s="37"/>
      <c r="L260" s="37"/>
      <c r="M260" s="41"/>
      <c r="N260" s="235"/>
      <c r="O260" s="236"/>
      <c r="P260" s="88"/>
      <c r="Q260" s="88"/>
      <c r="R260" s="88"/>
      <c r="S260" s="88"/>
      <c r="T260" s="88"/>
      <c r="U260" s="88"/>
      <c r="V260" s="88"/>
      <c r="W260" s="88"/>
      <c r="X260" s="89"/>
      <c r="Y260" s="35"/>
      <c r="Z260" s="35"/>
      <c r="AA260" s="35"/>
      <c r="AB260" s="35"/>
      <c r="AC260" s="35"/>
      <c r="AD260" s="35"/>
      <c r="AE260" s="35"/>
      <c r="AT260" s="14" t="s">
        <v>146</v>
      </c>
      <c r="AU260" s="14" t="s">
        <v>88</v>
      </c>
    </row>
    <row r="261" spans="1:65" s="2" customFormat="1" ht="37.8" customHeight="1">
      <c r="A261" s="35"/>
      <c r="B261" s="36"/>
      <c r="C261" s="218" t="s">
        <v>508</v>
      </c>
      <c r="D261" s="218" t="s">
        <v>139</v>
      </c>
      <c r="E261" s="219" t="s">
        <v>509</v>
      </c>
      <c r="F261" s="220" t="s">
        <v>510</v>
      </c>
      <c r="G261" s="221" t="s">
        <v>511</v>
      </c>
      <c r="H261" s="222">
        <v>27.2</v>
      </c>
      <c r="I261" s="223"/>
      <c r="J261" s="223"/>
      <c r="K261" s="224">
        <f>ROUND(P261*H261,2)</f>
        <v>0</v>
      </c>
      <c r="L261" s="220" t="s">
        <v>143</v>
      </c>
      <c r="M261" s="41"/>
      <c r="N261" s="225" t="s">
        <v>1</v>
      </c>
      <c r="O261" s="226" t="s">
        <v>43</v>
      </c>
      <c r="P261" s="227">
        <f>I261+J261</f>
        <v>0</v>
      </c>
      <c r="Q261" s="227">
        <f>ROUND(I261*H261,2)</f>
        <v>0</v>
      </c>
      <c r="R261" s="227">
        <f>ROUND(J261*H261,2)</f>
        <v>0</v>
      </c>
      <c r="S261" s="88"/>
      <c r="T261" s="228">
        <f>S261*H261</f>
        <v>0</v>
      </c>
      <c r="U261" s="228">
        <v>0</v>
      </c>
      <c r="V261" s="228">
        <f>U261*H261</f>
        <v>0</v>
      </c>
      <c r="W261" s="228">
        <v>0</v>
      </c>
      <c r="X261" s="229">
        <f>W261*H261</f>
        <v>0</v>
      </c>
      <c r="Y261" s="35"/>
      <c r="Z261" s="35"/>
      <c r="AA261" s="35"/>
      <c r="AB261" s="35"/>
      <c r="AC261" s="35"/>
      <c r="AD261" s="35"/>
      <c r="AE261" s="35"/>
      <c r="AR261" s="230" t="s">
        <v>154</v>
      </c>
      <c r="AT261" s="230" t="s">
        <v>139</v>
      </c>
      <c r="AU261" s="230" t="s">
        <v>88</v>
      </c>
      <c r="AY261" s="14" t="s">
        <v>135</v>
      </c>
      <c r="BE261" s="231">
        <f>IF(O261="základní",K261,0)</f>
        <v>0</v>
      </c>
      <c r="BF261" s="231">
        <f>IF(O261="snížená",K261,0)</f>
        <v>0</v>
      </c>
      <c r="BG261" s="231">
        <f>IF(O261="zákl. přenesená",K261,0)</f>
        <v>0</v>
      </c>
      <c r="BH261" s="231">
        <f>IF(O261="sníž. přenesená",K261,0)</f>
        <v>0</v>
      </c>
      <c r="BI261" s="231">
        <f>IF(O261="nulová",K261,0)</f>
        <v>0</v>
      </c>
      <c r="BJ261" s="14" t="s">
        <v>88</v>
      </c>
      <c r="BK261" s="231">
        <f>ROUND(P261*H261,2)</f>
        <v>0</v>
      </c>
      <c r="BL261" s="14" t="s">
        <v>154</v>
      </c>
      <c r="BM261" s="230" t="s">
        <v>512</v>
      </c>
    </row>
    <row r="262" spans="1:47" s="2" customFormat="1" ht="12">
      <c r="A262" s="35"/>
      <c r="B262" s="36"/>
      <c r="C262" s="37"/>
      <c r="D262" s="232" t="s">
        <v>146</v>
      </c>
      <c r="E262" s="37"/>
      <c r="F262" s="233" t="s">
        <v>513</v>
      </c>
      <c r="G262" s="37"/>
      <c r="H262" s="37"/>
      <c r="I262" s="234"/>
      <c r="J262" s="234"/>
      <c r="K262" s="37"/>
      <c r="L262" s="37"/>
      <c r="M262" s="41"/>
      <c r="N262" s="235"/>
      <c r="O262" s="236"/>
      <c r="P262" s="88"/>
      <c r="Q262" s="88"/>
      <c r="R262" s="88"/>
      <c r="S262" s="88"/>
      <c r="T262" s="88"/>
      <c r="U262" s="88"/>
      <c r="V262" s="88"/>
      <c r="W262" s="88"/>
      <c r="X262" s="89"/>
      <c r="Y262" s="35"/>
      <c r="Z262" s="35"/>
      <c r="AA262" s="35"/>
      <c r="AB262" s="35"/>
      <c r="AC262" s="35"/>
      <c r="AD262" s="35"/>
      <c r="AE262" s="35"/>
      <c r="AT262" s="14" t="s">
        <v>146</v>
      </c>
      <c r="AU262" s="14" t="s">
        <v>88</v>
      </c>
    </row>
    <row r="263" spans="1:47" s="2" customFormat="1" ht="12">
      <c r="A263" s="35"/>
      <c r="B263" s="36"/>
      <c r="C263" s="37"/>
      <c r="D263" s="232" t="s">
        <v>514</v>
      </c>
      <c r="E263" s="37"/>
      <c r="F263" s="247" t="s">
        <v>515</v>
      </c>
      <c r="G263" s="37"/>
      <c r="H263" s="37"/>
      <c r="I263" s="234"/>
      <c r="J263" s="234"/>
      <c r="K263" s="37"/>
      <c r="L263" s="37"/>
      <c r="M263" s="41"/>
      <c r="N263" s="235"/>
      <c r="O263" s="236"/>
      <c r="P263" s="88"/>
      <c r="Q263" s="88"/>
      <c r="R263" s="88"/>
      <c r="S263" s="88"/>
      <c r="T263" s="88"/>
      <c r="U263" s="88"/>
      <c r="V263" s="88"/>
      <c r="W263" s="88"/>
      <c r="X263" s="89"/>
      <c r="Y263" s="35"/>
      <c r="Z263" s="35"/>
      <c r="AA263" s="35"/>
      <c r="AB263" s="35"/>
      <c r="AC263" s="35"/>
      <c r="AD263" s="35"/>
      <c r="AE263" s="35"/>
      <c r="AT263" s="14" t="s">
        <v>514</v>
      </c>
      <c r="AU263" s="14" t="s">
        <v>88</v>
      </c>
    </row>
    <row r="264" spans="1:65" s="2" customFormat="1" ht="12">
      <c r="A264" s="35"/>
      <c r="B264" s="36"/>
      <c r="C264" s="218" t="s">
        <v>516</v>
      </c>
      <c r="D264" s="218" t="s">
        <v>139</v>
      </c>
      <c r="E264" s="219" t="s">
        <v>517</v>
      </c>
      <c r="F264" s="220" t="s">
        <v>518</v>
      </c>
      <c r="G264" s="221" t="s">
        <v>511</v>
      </c>
      <c r="H264" s="222">
        <v>27.2</v>
      </c>
      <c r="I264" s="223"/>
      <c r="J264" s="223"/>
      <c r="K264" s="224">
        <f>ROUND(P264*H264,2)</f>
        <v>0</v>
      </c>
      <c r="L264" s="220" t="s">
        <v>143</v>
      </c>
      <c r="M264" s="41"/>
      <c r="N264" s="225" t="s">
        <v>1</v>
      </c>
      <c r="O264" s="226" t="s">
        <v>43</v>
      </c>
      <c r="P264" s="227">
        <f>I264+J264</f>
        <v>0</v>
      </c>
      <c r="Q264" s="227">
        <f>ROUND(I264*H264,2)</f>
        <v>0</v>
      </c>
      <c r="R264" s="227">
        <f>ROUND(J264*H264,2)</f>
        <v>0</v>
      </c>
      <c r="S264" s="88"/>
      <c r="T264" s="228">
        <f>S264*H264</f>
        <v>0</v>
      </c>
      <c r="U264" s="228">
        <v>0</v>
      </c>
      <c r="V264" s="228">
        <f>U264*H264</f>
        <v>0</v>
      </c>
      <c r="W264" s="228">
        <v>0</v>
      </c>
      <c r="X264" s="229">
        <f>W264*H264</f>
        <v>0</v>
      </c>
      <c r="Y264" s="35"/>
      <c r="Z264" s="35"/>
      <c r="AA264" s="35"/>
      <c r="AB264" s="35"/>
      <c r="AC264" s="35"/>
      <c r="AD264" s="35"/>
      <c r="AE264" s="35"/>
      <c r="AR264" s="230" t="s">
        <v>154</v>
      </c>
      <c r="AT264" s="230" t="s">
        <v>139</v>
      </c>
      <c r="AU264" s="230" t="s">
        <v>88</v>
      </c>
      <c r="AY264" s="14" t="s">
        <v>135</v>
      </c>
      <c r="BE264" s="231">
        <f>IF(O264="základní",K264,0)</f>
        <v>0</v>
      </c>
      <c r="BF264" s="231">
        <f>IF(O264="snížená",K264,0)</f>
        <v>0</v>
      </c>
      <c r="BG264" s="231">
        <f>IF(O264="zákl. přenesená",K264,0)</f>
        <v>0</v>
      </c>
      <c r="BH264" s="231">
        <f>IF(O264="sníž. přenesená",K264,0)</f>
        <v>0</v>
      </c>
      <c r="BI264" s="231">
        <f>IF(O264="nulová",K264,0)</f>
        <v>0</v>
      </c>
      <c r="BJ264" s="14" t="s">
        <v>88</v>
      </c>
      <c r="BK264" s="231">
        <f>ROUND(P264*H264,2)</f>
        <v>0</v>
      </c>
      <c r="BL264" s="14" t="s">
        <v>154</v>
      </c>
      <c r="BM264" s="230" t="s">
        <v>519</v>
      </c>
    </row>
    <row r="265" spans="1:47" s="2" customFormat="1" ht="12">
      <c r="A265" s="35"/>
      <c r="B265" s="36"/>
      <c r="C265" s="37"/>
      <c r="D265" s="232" t="s">
        <v>146</v>
      </c>
      <c r="E265" s="37"/>
      <c r="F265" s="233" t="s">
        <v>520</v>
      </c>
      <c r="G265" s="37"/>
      <c r="H265" s="37"/>
      <c r="I265" s="234"/>
      <c r="J265" s="234"/>
      <c r="K265" s="37"/>
      <c r="L265" s="37"/>
      <c r="M265" s="41"/>
      <c r="N265" s="235"/>
      <c r="O265" s="236"/>
      <c r="P265" s="88"/>
      <c r="Q265" s="88"/>
      <c r="R265" s="88"/>
      <c r="S265" s="88"/>
      <c r="T265" s="88"/>
      <c r="U265" s="88"/>
      <c r="V265" s="88"/>
      <c r="W265" s="88"/>
      <c r="X265" s="89"/>
      <c r="Y265" s="35"/>
      <c r="Z265" s="35"/>
      <c r="AA265" s="35"/>
      <c r="AB265" s="35"/>
      <c r="AC265" s="35"/>
      <c r="AD265" s="35"/>
      <c r="AE265" s="35"/>
      <c r="AT265" s="14" t="s">
        <v>146</v>
      </c>
      <c r="AU265" s="14" t="s">
        <v>88</v>
      </c>
    </row>
    <row r="266" spans="1:65" s="2" customFormat="1" ht="12">
      <c r="A266" s="35"/>
      <c r="B266" s="36"/>
      <c r="C266" s="218" t="s">
        <v>521</v>
      </c>
      <c r="D266" s="218" t="s">
        <v>139</v>
      </c>
      <c r="E266" s="219" t="s">
        <v>522</v>
      </c>
      <c r="F266" s="220" t="s">
        <v>523</v>
      </c>
      <c r="G266" s="221" t="s">
        <v>511</v>
      </c>
      <c r="H266" s="222">
        <v>27.2</v>
      </c>
      <c r="I266" s="223"/>
      <c r="J266" s="223"/>
      <c r="K266" s="224">
        <f>ROUND(P266*H266,2)</f>
        <v>0</v>
      </c>
      <c r="L266" s="220" t="s">
        <v>143</v>
      </c>
      <c r="M266" s="41"/>
      <c r="N266" s="225" t="s">
        <v>1</v>
      </c>
      <c r="O266" s="226" t="s">
        <v>43</v>
      </c>
      <c r="P266" s="227">
        <f>I266+J266</f>
        <v>0</v>
      </c>
      <c r="Q266" s="227">
        <f>ROUND(I266*H266,2)</f>
        <v>0</v>
      </c>
      <c r="R266" s="227">
        <f>ROUND(J266*H266,2)</f>
        <v>0</v>
      </c>
      <c r="S266" s="88"/>
      <c r="T266" s="228">
        <f>S266*H266</f>
        <v>0</v>
      </c>
      <c r="U266" s="228">
        <v>0</v>
      </c>
      <c r="V266" s="228">
        <f>U266*H266</f>
        <v>0</v>
      </c>
      <c r="W266" s="228">
        <v>0</v>
      </c>
      <c r="X266" s="229">
        <f>W266*H266</f>
        <v>0</v>
      </c>
      <c r="Y266" s="35"/>
      <c r="Z266" s="35"/>
      <c r="AA266" s="35"/>
      <c r="AB266" s="35"/>
      <c r="AC266" s="35"/>
      <c r="AD266" s="35"/>
      <c r="AE266" s="35"/>
      <c r="AR266" s="230" t="s">
        <v>154</v>
      </c>
      <c r="AT266" s="230" t="s">
        <v>139</v>
      </c>
      <c r="AU266" s="230" t="s">
        <v>88</v>
      </c>
      <c r="AY266" s="14" t="s">
        <v>135</v>
      </c>
      <c r="BE266" s="231">
        <f>IF(O266="základní",K266,0)</f>
        <v>0</v>
      </c>
      <c r="BF266" s="231">
        <f>IF(O266="snížená",K266,0)</f>
        <v>0</v>
      </c>
      <c r="BG266" s="231">
        <f>IF(O266="zákl. přenesená",K266,0)</f>
        <v>0</v>
      </c>
      <c r="BH266" s="231">
        <f>IF(O266="sníž. přenesená",K266,0)</f>
        <v>0</v>
      </c>
      <c r="BI266" s="231">
        <f>IF(O266="nulová",K266,0)</f>
        <v>0</v>
      </c>
      <c r="BJ266" s="14" t="s">
        <v>88</v>
      </c>
      <c r="BK266" s="231">
        <f>ROUND(P266*H266,2)</f>
        <v>0</v>
      </c>
      <c r="BL266" s="14" t="s">
        <v>154</v>
      </c>
      <c r="BM266" s="230" t="s">
        <v>524</v>
      </c>
    </row>
    <row r="267" spans="1:47" s="2" customFormat="1" ht="12">
      <c r="A267" s="35"/>
      <c r="B267" s="36"/>
      <c r="C267" s="37"/>
      <c r="D267" s="232" t="s">
        <v>146</v>
      </c>
      <c r="E267" s="37"/>
      <c r="F267" s="233" t="s">
        <v>525</v>
      </c>
      <c r="G267" s="37"/>
      <c r="H267" s="37"/>
      <c r="I267" s="234"/>
      <c r="J267" s="234"/>
      <c r="K267" s="37"/>
      <c r="L267" s="37"/>
      <c r="M267" s="41"/>
      <c r="N267" s="235"/>
      <c r="O267" s="236"/>
      <c r="P267" s="88"/>
      <c r="Q267" s="88"/>
      <c r="R267" s="88"/>
      <c r="S267" s="88"/>
      <c r="T267" s="88"/>
      <c r="U267" s="88"/>
      <c r="V267" s="88"/>
      <c r="W267" s="88"/>
      <c r="X267" s="89"/>
      <c r="Y267" s="35"/>
      <c r="Z267" s="35"/>
      <c r="AA267" s="35"/>
      <c r="AB267" s="35"/>
      <c r="AC267" s="35"/>
      <c r="AD267" s="35"/>
      <c r="AE267" s="35"/>
      <c r="AT267" s="14" t="s">
        <v>146</v>
      </c>
      <c r="AU267" s="14" t="s">
        <v>88</v>
      </c>
    </row>
    <row r="268" spans="1:65" s="2" customFormat="1" ht="12">
      <c r="A268" s="35"/>
      <c r="B268" s="36"/>
      <c r="C268" s="218" t="s">
        <v>526</v>
      </c>
      <c r="D268" s="218" t="s">
        <v>139</v>
      </c>
      <c r="E268" s="219" t="s">
        <v>527</v>
      </c>
      <c r="F268" s="220" t="s">
        <v>528</v>
      </c>
      <c r="G268" s="221" t="s">
        <v>511</v>
      </c>
      <c r="H268" s="222">
        <v>27.2</v>
      </c>
      <c r="I268" s="223"/>
      <c r="J268" s="223"/>
      <c r="K268" s="224">
        <f>ROUND(P268*H268,2)</f>
        <v>0</v>
      </c>
      <c r="L268" s="220" t="s">
        <v>143</v>
      </c>
      <c r="M268" s="41"/>
      <c r="N268" s="225" t="s">
        <v>1</v>
      </c>
      <c r="O268" s="226" t="s">
        <v>43</v>
      </c>
      <c r="P268" s="227">
        <f>I268+J268</f>
        <v>0</v>
      </c>
      <c r="Q268" s="227">
        <f>ROUND(I268*H268,2)</f>
        <v>0</v>
      </c>
      <c r="R268" s="227">
        <f>ROUND(J268*H268,2)</f>
        <v>0</v>
      </c>
      <c r="S268" s="88"/>
      <c r="T268" s="228">
        <f>S268*H268</f>
        <v>0</v>
      </c>
      <c r="U268" s="228">
        <v>0</v>
      </c>
      <c r="V268" s="228">
        <f>U268*H268</f>
        <v>0</v>
      </c>
      <c r="W268" s="228">
        <v>0</v>
      </c>
      <c r="X268" s="229">
        <f>W268*H268</f>
        <v>0</v>
      </c>
      <c r="Y268" s="35"/>
      <c r="Z268" s="35"/>
      <c r="AA268" s="35"/>
      <c r="AB268" s="35"/>
      <c r="AC268" s="35"/>
      <c r="AD268" s="35"/>
      <c r="AE268" s="35"/>
      <c r="AR268" s="230" t="s">
        <v>154</v>
      </c>
      <c r="AT268" s="230" t="s">
        <v>139</v>
      </c>
      <c r="AU268" s="230" t="s">
        <v>88</v>
      </c>
      <c r="AY268" s="14" t="s">
        <v>135</v>
      </c>
      <c r="BE268" s="231">
        <f>IF(O268="základní",K268,0)</f>
        <v>0</v>
      </c>
      <c r="BF268" s="231">
        <f>IF(O268="snížená",K268,0)</f>
        <v>0</v>
      </c>
      <c r="BG268" s="231">
        <f>IF(O268="zákl. přenesená",K268,0)</f>
        <v>0</v>
      </c>
      <c r="BH268" s="231">
        <f>IF(O268="sníž. přenesená",K268,0)</f>
        <v>0</v>
      </c>
      <c r="BI268" s="231">
        <f>IF(O268="nulová",K268,0)</f>
        <v>0</v>
      </c>
      <c r="BJ268" s="14" t="s">
        <v>88</v>
      </c>
      <c r="BK268" s="231">
        <f>ROUND(P268*H268,2)</f>
        <v>0</v>
      </c>
      <c r="BL268" s="14" t="s">
        <v>154</v>
      </c>
      <c r="BM268" s="230" t="s">
        <v>529</v>
      </c>
    </row>
    <row r="269" spans="1:47" s="2" customFormat="1" ht="12">
      <c r="A269" s="35"/>
      <c r="B269" s="36"/>
      <c r="C269" s="37"/>
      <c r="D269" s="232" t="s">
        <v>146</v>
      </c>
      <c r="E269" s="37"/>
      <c r="F269" s="233" t="s">
        <v>530</v>
      </c>
      <c r="G269" s="37"/>
      <c r="H269" s="37"/>
      <c r="I269" s="234"/>
      <c r="J269" s="234"/>
      <c r="K269" s="37"/>
      <c r="L269" s="37"/>
      <c r="M269" s="41"/>
      <c r="N269" s="248"/>
      <c r="O269" s="249"/>
      <c r="P269" s="250"/>
      <c r="Q269" s="250"/>
      <c r="R269" s="250"/>
      <c r="S269" s="250"/>
      <c r="T269" s="250"/>
      <c r="U269" s="250"/>
      <c r="V269" s="250"/>
      <c r="W269" s="250"/>
      <c r="X269" s="251"/>
      <c r="Y269" s="35"/>
      <c r="Z269" s="35"/>
      <c r="AA269" s="35"/>
      <c r="AB269" s="35"/>
      <c r="AC269" s="35"/>
      <c r="AD269" s="35"/>
      <c r="AE269" s="35"/>
      <c r="AT269" s="14" t="s">
        <v>146</v>
      </c>
      <c r="AU269" s="14" t="s">
        <v>88</v>
      </c>
    </row>
    <row r="270" spans="1:31" s="2" customFormat="1" ht="6.95" customHeight="1">
      <c r="A270" s="35"/>
      <c r="B270" s="63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41"/>
      <c r="N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password="CC35" sheet="1" objects="1" scenarios="1" formatColumns="0" formatRows="0" autoFilter="0"/>
  <autoFilter ref="C118:L26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90</v>
      </c>
    </row>
    <row r="4" spans="2:46" s="1" customFormat="1" ht="24.95" customHeight="1">
      <c r="B4" s="17"/>
      <c r="D4" s="136" t="s">
        <v>100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>Oprava TV v žst. Zábřeh, Moravičany, Drahotuše, Lipník, Hranice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101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531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21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22</v>
      </c>
      <c r="E12" s="35"/>
      <c r="F12" s="141" t="s">
        <v>103</v>
      </c>
      <c r="G12" s="35"/>
      <c r="H12" s="35"/>
      <c r="I12" s="138" t="s">
        <v>24</v>
      </c>
      <c r="J12" s="142" t="str">
        <f>'Rekapitulace stavby'!AN8</f>
        <v>26. 4. 2023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26</v>
      </c>
      <c r="E14" s="35"/>
      <c r="F14" s="35"/>
      <c r="G14" s="35"/>
      <c r="H14" s="35"/>
      <c r="I14" s="138" t="s">
        <v>27</v>
      </c>
      <c r="J14" s="141" t="str">
        <f>IF('Rekapitulace stavby'!AN10="","",'Rekapitulace stavby'!AN10)</f>
        <v/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tr">
        <f>IF('Rekapitulace stavby'!E11="","",'Rekapitulace stavby'!E11)</f>
        <v>SŽ, s.o. - OŘ Ostrava SEE Olomouc</v>
      </c>
      <c r="F15" s="35"/>
      <c r="G15" s="35"/>
      <c r="H15" s="35"/>
      <c r="I15" s="138" t="s">
        <v>29</v>
      </c>
      <c r="J15" s="141" t="str">
        <f>IF('Rekapitulace stavby'!AN11="","",'Rekapitulace stavby'!AN11)</f>
        <v/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27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27</v>
      </c>
      <c r="J20" s="141" t="str">
        <f>IF('Rekapitulace stavby'!AN16="","",'Rekapitulace stavby'!AN16)</f>
        <v/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tr">
        <f>IF('Rekapitulace stavby'!E17="","",'Rekapitulace stavby'!E17)</f>
        <v>Martin Konečný</v>
      </c>
      <c r="F21" s="35"/>
      <c r="G21" s="35"/>
      <c r="H21" s="35"/>
      <c r="I21" s="138" t="s">
        <v>29</v>
      </c>
      <c r="J21" s="141" t="str">
        <f>IF('Rekapitulace stavby'!AN17="","",'Rekapitulace stavby'!AN17)</f>
        <v/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34</v>
      </c>
      <c r="E23" s="35"/>
      <c r="F23" s="35"/>
      <c r="G23" s="35"/>
      <c r="H23" s="35"/>
      <c r="I23" s="138" t="s">
        <v>27</v>
      </c>
      <c r="J23" s="141" t="str">
        <f>IF('Rekapitulace stavby'!AN19="","",'Rekapitulace stavby'!AN19)</f>
        <v/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tr">
        <f>IF('Rekapitulace stavby'!E20="","",'Rekapitulace stavby'!E20)</f>
        <v>Bc. Kotrle Pavel</v>
      </c>
      <c r="F24" s="35"/>
      <c r="G24" s="35"/>
      <c r="H24" s="35"/>
      <c r="I24" s="138" t="s">
        <v>29</v>
      </c>
      <c r="J24" s="141" t="str">
        <f>IF('Rekapitulace stavby'!AN20="","",'Rekapitulace stavby'!AN20)</f>
        <v/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36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104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105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38</v>
      </c>
      <c r="E32" s="35"/>
      <c r="F32" s="35"/>
      <c r="G32" s="35"/>
      <c r="H32" s="35"/>
      <c r="I32" s="35"/>
      <c r="J32" s="35"/>
      <c r="K32" s="150">
        <f>ROUND(K119,2)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40</v>
      </c>
      <c r="G34" s="35"/>
      <c r="H34" s="35"/>
      <c r="I34" s="151" t="s">
        <v>39</v>
      </c>
      <c r="J34" s="35"/>
      <c r="K34" s="151" t="s">
        <v>41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42</v>
      </c>
      <c r="E35" s="138" t="s">
        <v>43</v>
      </c>
      <c r="F35" s="148">
        <f>ROUND((SUM(BE119:BE261)),2)</f>
        <v>0</v>
      </c>
      <c r="G35" s="35"/>
      <c r="H35" s="35"/>
      <c r="I35" s="153">
        <v>0.21</v>
      </c>
      <c r="J35" s="35"/>
      <c r="K35" s="148">
        <f>ROUND(((SUM(BE119:BE261))*I35),2)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44</v>
      </c>
      <c r="F36" s="148">
        <f>ROUND((SUM(BF119:BF261)),2)</f>
        <v>0</v>
      </c>
      <c r="G36" s="35"/>
      <c r="H36" s="35"/>
      <c r="I36" s="153">
        <v>0.15</v>
      </c>
      <c r="J36" s="35"/>
      <c r="K36" s="148">
        <f>ROUND(((SUM(BF119:BF261))*I36),2)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45</v>
      </c>
      <c r="F37" s="148">
        <f>ROUND((SUM(BG119:BG261)),2)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46</v>
      </c>
      <c r="F38" s="148">
        <f>ROUND((SUM(BH119:BH261)),2)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47</v>
      </c>
      <c r="F39" s="148">
        <f>ROUND((SUM(BI119:BI261)),2)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>Oprava TV v žst. Zábřeh, Moravičany, Drahotuše, Lipník, Hranice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SO02 -  žst.Lipník n.B., žst.Drahotuše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26. 4. 2023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26</v>
      </c>
      <c r="D91" s="37"/>
      <c r="E91" s="37"/>
      <c r="F91" s="24" t="str">
        <f>E15</f>
        <v>SŽ, s.o. - OŘ Ostrava SEE Olomouc</v>
      </c>
      <c r="G91" s="37"/>
      <c r="H91" s="37"/>
      <c r="I91" s="29" t="s">
        <v>32</v>
      </c>
      <c r="J91" s="33" t="str">
        <f>E21</f>
        <v>Martin Konečný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Bc. Kotrle Pavel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107</v>
      </c>
      <c r="D94" s="174"/>
      <c r="E94" s="174"/>
      <c r="F94" s="174"/>
      <c r="G94" s="174"/>
      <c r="H94" s="174"/>
      <c r="I94" s="175" t="s">
        <v>108</v>
      </c>
      <c r="J94" s="175" t="s">
        <v>109</v>
      </c>
      <c r="K94" s="175" t="s">
        <v>110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111</v>
      </c>
      <c r="D96" s="37"/>
      <c r="E96" s="37"/>
      <c r="F96" s="37"/>
      <c r="G96" s="37"/>
      <c r="H96" s="37"/>
      <c r="I96" s="107">
        <f>Q119</f>
        <v>0</v>
      </c>
      <c r="J96" s="107">
        <f>R119</f>
        <v>0</v>
      </c>
      <c r="K96" s="107">
        <f>K119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pans="1:31" s="9" customFormat="1" ht="24.95" customHeight="1">
      <c r="A97" s="9"/>
      <c r="B97" s="177"/>
      <c r="C97" s="178"/>
      <c r="D97" s="179" t="s">
        <v>113</v>
      </c>
      <c r="E97" s="180"/>
      <c r="F97" s="180"/>
      <c r="G97" s="180"/>
      <c r="H97" s="180"/>
      <c r="I97" s="181">
        <f>Q120</f>
        <v>0</v>
      </c>
      <c r="J97" s="181">
        <f>R120</f>
        <v>0</v>
      </c>
      <c r="K97" s="181">
        <f>K120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114</v>
      </c>
      <c r="E98" s="186"/>
      <c r="F98" s="186"/>
      <c r="G98" s="186"/>
      <c r="H98" s="186"/>
      <c r="I98" s="187">
        <f>Q121</f>
        <v>0</v>
      </c>
      <c r="J98" s="187">
        <f>R121</f>
        <v>0</v>
      </c>
      <c r="K98" s="187">
        <f>K121</f>
        <v>0</v>
      </c>
      <c r="L98" s="184"/>
      <c r="M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115</v>
      </c>
      <c r="E99" s="180"/>
      <c r="F99" s="180"/>
      <c r="G99" s="180"/>
      <c r="H99" s="180"/>
      <c r="I99" s="181">
        <f>Q123</f>
        <v>0</v>
      </c>
      <c r="J99" s="181">
        <f>R123</f>
        <v>0</v>
      </c>
      <c r="K99" s="181">
        <f>K123</f>
        <v>0</v>
      </c>
      <c r="L99" s="178"/>
      <c r="M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116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17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2" t="str">
        <f>E7</f>
        <v>Oprava TV v žst. Zábřeh, Moravičany, Drahotuše, Lipník, Hranice</v>
      </c>
      <c r="F109" s="29"/>
      <c r="G109" s="29"/>
      <c r="H109" s="29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101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 xml:space="preserve">SO02 -  žst.Lipník n.B., žst.Drahotuše</v>
      </c>
      <c r="F111" s="37"/>
      <c r="G111" s="37"/>
      <c r="H111" s="37"/>
      <c r="I111" s="37"/>
      <c r="J111" s="37"/>
      <c r="K111" s="37"/>
      <c r="L111" s="37"/>
      <c r="M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22</v>
      </c>
      <c r="D113" s="37"/>
      <c r="E113" s="37"/>
      <c r="F113" s="24" t="str">
        <f>F12</f>
        <v xml:space="preserve"> </v>
      </c>
      <c r="G113" s="37"/>
      <c r="H113" s="37"/>
      <c r="I113" s="29" t="s">
        <v>24</v>
      </c>
      <c r="J113" s="76" t="str">
        <f>IF(J12="","",J12)</f>
        <v>26. 4. 2023</v>
      </c>
      <c r="K113" s="37"/>
      <c r="L113" s="37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26</v>
      </c>
      <c r="D115" s="37"/>
      <c r="E115" s="37"/>
      <c r="F115" s="24" t="str">
        <f>E15</f>
        <v>SŽ, s.o. - OŘ Ostrava SEE Olomouc</v>
      </c>
      <c r="G115" s="37"/>
      <c r="H115" s="37"/>
      <c r="I115" s="29" t="s">
        <v>32</v>
      </c>
      <c r="J115" s="33" t="str">
        <f>E21</f>
        <v>Martin Konečný</v>
      </c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30</v>
      </c>
      <c r="D116" s="37"/>
      <c r="E116" s="37"/>
      <c r="F116" s="24" t="str">
        <f>IF(E18="","",E18)</f>
        <v>Vyplň údaj</v>
      </c>
      <c r="G116" s="37"/>
      <c r="H116" s="37"/>
      <c r="I116" s="29" t="s">
        <v>34</v>
      </c>
      <c r="J116" s="33" t="str">
        <f>E24</f>
        <v>Bc. Kotrle Pavel</v>
      </c>
      <c r="K116" s="37"/>
      <c r="L116" s="37"/>
      <c r="M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9"/>
      <c r="B118" s="190"/>
      <c r="C118" s="191" t="s">
        <v>117</v>
      </c>
      <c r="D118" s="192" t="s">
        <v>63</v>
      </c>
      <c r="E118" s="192" t="s">
        <v>59</v>
      </c>
      <c r="F118" s="192" t="s">
        <v>60</v>
      </c>
      <c r="G118" s="192" t="s">
        <v>118</v>
      </c>
      <c r="H118" s="192" t="s">
        <v>119</v>
      </c>
      <c r="I118" s="192" t="s">
        <v>120</v>
      </c>
      <c r="J118" s="192" t="s">
        <v>121</v>
      </c>
      <c r="K118" s="192" t="s">
        <v>110</v>
      </c>
      <c r="L118" s="193" t="s">
        <v>122</v>
      </c>
      <c r="M118" s="194"/>
      <c r="N118" s="97" t="s">
        <v>1</v>
      </c>
      <c r="O118" s="98" t="s">
        <v>42</v>
      </c>
      <c r="P118" s="98" t="s">
        <v>123</v>
      </c>
      <c r="Q118" s="98" t="s">
        <v>124</v>
      </c>
      <c r="R118" s="98" t="s">
        <v>125</v>
      </c>
      <c r="S118" s="98" t="s">
        <v>126</v>
      </c>
      <c r="T118" s="98" t="s">
        <v>127</v>
      </c>
      <c r="U118" s="98" t="s">
        <v>128</v>
      </c>
      <c r="V118" s="98" t="s">
        <v>129</v>
      </c>
      <c r="W118" s="98" t="s">
        <v>130</v>
      </c>
      <c r="X118" s="99" t="s">
        <v>131</v>
      </c>
      <c r="Y118" s="189"/>
      <c r="Z118" s="189"/>
      <c r="AA118" s="189"/>
      <c r="AB118" s="189"/>
      <c r="AC118" s="189"/>
      <c r="AD118" s="189"/>
      <c r="AE118" s="189"/>
    </row>
    <row r="119" spans="1:63" s="2" customFormat="1" ht="22.8" customHeight="1">
      <c r="A119" s="35"/>
      <c r="B119" s="36"/>
      <c r="C119" s="104" t="s">
        <v>132</v>
      </c>
      <c r="D119" s="37"/>
      <c r="E119" s="37"/>
      <c r="F119" s="37"/>
      <c r="G119" s="37"/>
      <c r="H119" s="37"/>
      <c r="I119" s="37"/>
      <c r="J119" s="37"/>
      <c r="K119" s="195">
        <f>BK119</f>
        <v>0</v>
      </c>
      <c r="L119" s="37"/>
      <c r="M119" s="41"/>
      <c r="N119" s="100"/>
      <c r="O119" s="196"/>
      <c r="P119" s="101"/>
      <c r="Q119" s="197">
        <f>Q120+Q123</f>
        <v>0</v>
      </c>
      <c r="R119" s="197">
        <f>R120+R123</f>
        <v>0</v>
      </c>
      <c r="S119" s="101"/>
      <c r="T119" s="198">
        <f>T120+T123</f>
        <v>0</v>
      </c>
      <c r="U119" s="101"/>
      <c r="V119" s="198">
        <f>V120+V123</f>
        <v>0</v>
      </c>
      <c r="W119" s="101"/>
      <c r="X119" s="199">
        <f>X120+X123</f>
        <v>0</v>
      </c>
      <c r="Y119" s="35"/>
      <c r="Z119" s="35"/>
      <c r="AA119" s="35"/>
      <c r="AB119" s="35"/>
      <c r="AC119" s="35"/>
      <c r="AD119" s="35"/>
      <c r="AE119" s="35"/>
      <c r="AT119" s="14" t="s">
        <v>79</v>
      </c>
      <c r="AU119" s="14" t="s">
        <v>112</v>
      </c>
      <c r="BK119" s="200">
        <f>BK120+BK123</f>
        <v>0</v>
      </c>
    </row>
    <row r="120" spans="1:63" s="12" customFormat="1" ht="25.9" customHeight="1">
      <c r="A120" s="12"/>
      <c r="B120" s="201"/>
      <c r="C120" s="202"/>
      <c r="D120" s="203" t="s">
        <v>79</v>
      </c>
      <c r="E120" s="204" t="s">
        <v>133</v>
      </c>
      <c r="F120" s="204" t="s">
        <v>134</v>
      </c>
      <c r="G120" s="202"/>
      <c r="H120" s="202"/>
      <c r="I120" s="205"/>
      <c r="J120" s="205"/>
      <c r="K120" s="206">
        <f>BK120</f>
        <v>0</v>
      </c>
      <c r="L120" s="202"/>
      <c r="M120" s="207"/>
      <c r="N120" s="208"/>
      <c r="O120" s="209"/>
      <c r="P120" s="209"/>
      <c r="Q120" s="210">
        <f>Q121</f>
        <v>0</v>
      </c>
      <c r="R120" s="210">
        <f>R121</f>
        <v>0</v>
      </c>
      <c r="S120" s="209"/>
      <c r="T120" s="211">
        <f>T121</f>
        <v>0</v>
      </c>
      <c r="U120" s="209"/>
      <c r="V120" s="211">
        <f>V121</f>
        <v>0</v>
      </c>
      <c r="W120" s="209"/>
      <c r="X120" s="212">
        <f>X121</f>
        <v>0</v>
      </c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80</v>
      </c>
      <c r="AY120" s="213" t="s">
        <v>135</v>
      </c>
      <c r="BK120" s="215">
        <f>BK121</f>
        <v>0</v>
      </c>
    </row>
    <row r="121" spans="1:63" s="12" customFormat="1" ht="22.8" customHeight="1">
      <c r="A121" s="12"/>
      <c r="B121" s="201"/>
      <c r="C121" s="202"/>
      <c r="D121" s="203" t="s">
        <v>79</v>
      </c>
      <c r="E121" s="216" t="s">
        <v>136</v>
      </c>
      <c r="F121" s="216" t="s">
        <v>137</v>
      </c>
      <c r="G121" s="202"/>
      <c r="H121" s="202"/>
      <c r="I121" s="205"/>
      <c r="J121" s="205"/>
      <c r="K121" s="217">
        <f>BK121</f>
        <v>0</v>
      </c>
      <c r="L121" s="202"/>
      <c r="M121" s="207"/>
      <c r="N121" s="208"/>
      <c r="O121" s="209"/>
      <c r="P121" s="209"/>
      <c r="Q121" s="210">
        <f>Q122</f>
        <v>0</v>
      </c>
      <c r="R121" s="210">
        <f>R122</f>
        <v>0</v>
      </c>
      <c r="S121" s="209"/>
      <c r="T121" s="211">
        <f>T122</f>
        <v>0</v>
      </c>
      <c r="U121" s="209"/>
      <c r="V121" s="211">
        <f>V122</f>
        <v>0</v>
      </c>
      <c r="W121" s="209"/>
      <c r="X121" s="212">
        <f>X122</f>
        <v>0</v>
      </c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88</v>
      </c>
      <c r="AY121" s="213" t="s">
        <v>135</v>
      </c>
      <c r="BK121" s="215">
        <f>BK122</f>
        <v>0</v>
      </c>
    </row>
    <row r="122" spans="1:65" s="2" customFormat="1" ht="24.15" customHeight="1">
      <c r="A122" s="35"/>
      <c r="B122" s="36"/>
      <c r="C122" s="218" t="s">
        <v>532</v>
      </c>
      <c r="D122" s="218" t="s">
        <v>139</v>
      </c>
      <c r="E122" s="219" t="s">
        <v>140</v>
      </c>
      <c r="F122" s="220" t="s">
        <v>533</v>
      </c>
      <c r="G122" s="221" t="s">
        <v>142</v>
      </c>
      <c r="H122" s="222">
        <v>12</v>
      </c>
      <c r="I122" s="223"/>
      <c r="J122" s="223"/>
      <c r="K122" s="224">
        <f>ROUND(P122*H122,2)</f>
        <v>0</v>
      </c>
      <c r="L122" s="220" t="s">
        <v>143</v>
      </c>
      <c r="M122" s="41"/>
      <c r="N122" s="225" t="s">
        <v>1</v>
      </c>
      <c r="O122" s="226" t="s">
        <v>43</v>
      </c>
      <c r="P122" s="227">
        <f>I122+J122</f>
        <v>0</v>
      </c>
      <c r="Q122" s="227">
        <f>ROUND(I122*H122,2)</f>
        <v>0</v>
      </c>
      <c r="R122" s="227">
        <f>ROUND(J122*H122,2)</f>
        <v>0</v>
      </c>
      <c r="S122" s="88"/>
      <c r="T122" s="228">
        <f>S122*H122</f>
        <v>0</v>
      </c>
      <c r="U122" s="228">
        <v>0</v>
      </c>
      <c r="V122" s="228">
        <f>U122*H122</f>
        <v>0</v>
      </c>
      <c r="W122" s="228">
        <v>0</v>
      </c>
      <c r="X122" s="229">
        <f>W122*H122</f>
        <v>0</v>
      </c>
      <c r="Y122" s="35"/>
      <c r="Z122" s="35"/>
      <c r="AA122" s="35"/>
      <c r="AB122" s="35"/>
      <c r="AC122" s="35"/>
      <c r="AD122" s="35"/>
      <c r="AE122" s="35"/>
      <c r="AR122" s="230" t="s">
        <v>144</v>
      </c>
      <c r="AT122" s="230" t="s">
        <v>139</v>
      </c>
      <c r="AU122" s="230" t="s">
        <v>90</v>
      </c>
      <c r="AY122" s="14" t="s">
        <v>135</v>
      </c>
      <c r="BE122" s="231">
        <f>IF(O122="základní",K122,0)</f>
        <v>0</v>
      </c>
      <c r="BF122" s="231">
        <f>IF(O122="snížená",K122,0)</f>
        <v>0</v>
      </c>
      <c r="BG122" s="231">
        <f>IF(O122="zákl. přenesená",K122,0)</f>
        <v>0</v>
      </c>
      <c r="BH122" s="231">
        <f>IF(O122="sníž. přenesená",K122,0)</f>
        <v>0</v>
      </c>
      <c r="BI122" s="231">
        <f>IF(O122="nulová",K122,0)</f>
        <v>0</v>
      </c>
      <c r="BJ122" s="14" t="s">
        <v>88</v>
      </c>
      <c r="BK122" s="231">
        <f>ROUND(P122*H122,2)</f>
        <v>0</v>
      </c>
      <c r="BL122" s="14" t="s">
        <v>144</v>
      </c>
      <c r="BM122" s="230" t="s">
        <v>534</v>
      </c>
    </row>
    <row r="123" spans="1:63" s="12" customFormat="1" ht="25.9" customHeight="1">
      <c r="A123" s="12"/>
      <c r="B123" s="201"/>
      <c r="C123" s="202"/>
      <c r="D123" s="203" t="s">
        <v>79</v>
      </c>
      <c r="E123" s="204" t="s">
        <v>148</v>
      </c>
      <c r="F123" s="204" t="s">
        <v>149</v>
      </c>
      <c r="G123" s="202"/>
      <c r="H123" s="202"/>
      <c r="I123" s="205"/>
      <c r="J123" s="205"/>
      <c r="K123" s="206">
        <f>BK123</f>
        <v>0</v>
      </c>
      <c r="L123" s="202"/>
      <c r="M123" s="207"/>
      <c r="N123" s="208"/>
      <c r="O123" s="209"/>
      <c r="P123" s="209"/>
      <c r="Q123" s="210">
        <f>SUM(Q124:Q261)</f>
        <v>0</v>
      </c>
      <c r="R123" s="210">
        <f>SUM(R124:R261)</f>
        <v>0</v>
      </c>
      <c r="S123" s="209"/>
      <c r="T123" s="211">
        <f>SUM(T124:T261)</f>
        <v>0</v>
      </c>
      <c r="U123" s="209"/>
      <c r="V123" s="211">
        <f>SUM(V124:V261)</f>
        <v>0</v>
      </c>
      <c r="W123" s="209"/>
      <c r="X123" s="212">
        <f>SUM(X124:X261)</f>
        <v>0</v>
      </c>
      <c r="Y123" s="12"/>
      <c r="Z123" s="12"/>
      <c r="AA123" s="12"/>
      <c r="AB123" s="12"/>
      <c r="AC123" s="12"/>
      <c r="AD123" s="12"/>
      <c r="AE123" s="12"/>
      <c r="AR123" s="213" t="s">
        <v>144</v>
      </c>
      <c r="AT123" s="214" t="s">
        <v>79</v>
      </c>
      <c r="AU123" s="214" t="s">
        <v>80</v>
      </c>
      <c r="AY123" s="213" t="s">
        <v>135</v>
      </c>
      <c r="BK123" s="215">
        <f>SUM(BK124:BK261)</f>
        <v>0</v>
      </c>
    </row>
    <row r="124" spans="1:65" s="2" customFormat="1" ht="24.15" customHeight="1">
      <c r="A124" s="35"/>
      <c r="B124" s="36"/>
      <c r="C124" s="218" t="s">
        <v>535</v>
      </c>
      <c r="D124" s="218" t="s">
        <v>139</v>
      </c>
      <c r="E124" s="219" t="s">
        <v>536</v>
      </c>
      <c r="F124" s="220" t="s">
        <v>537</v>
      </c>
      <c r="G124" s="221" t="s">
        <v>196</v>
      </c>
      <c r="H124" s="222">
        <v>20</v>
      </c>
      <c r="I124" s="223"/>
      <c r="J124" s="223"/>
      <c r="K124" s="224">
        <f>ROUND(P124*H124,2)</f>
        <v>0</v>
      </c>
      <c r="L124" s="220" t="s">
        <v>143</v>
      </c>
      <c r="M124" s="41"/>
      <c r="N124" s="225" t="s">
        <v>1</v>
      </c>
      <c r="O124" s="226" t="s">
        <v>43</v>
      </c>
      <c r="P124" s="227">
        <f>I124+J124</f>
        <v>0</v>
      </c>
      <c r="Q124" s="227">
        <f>ROUND(I124*H124,2)</f>
        <v>0</v>
      </c>
      <c r="R124" s="227">
        <f>ROUND(J124*H124,2)</f>
        <v>0</v>
      </c>
      <c r="S124" s="88"/>
      <c r="T124" s="228">
        <f>S124*H124</f>
        <v>0</v>
      </c>
      <c r="U124" s="228">
        <v>0</v>
      </c>
      <c r="V124" s="228">
        <f>U124*H124</f>
        <v>0</v>
      </c>
      <c r="W124" s="228">
        <v>0</v>
      </c>
      <c r="X124" s="229">
        <f>W124*H124</f>
        <v>0</v>
      </c>
      <c r="Y124" s="35"/>
      <c r="Z124" s="35"/>
      <c r="AA124" s="35"/>
      <c r="AB124" s="35"/>
      <c r="AC124" s="35"/>
      <c r="AD124" s="35"/>
      <c r="AE124" s="35"/>
      <c r="AR124" s="230" t="s">
        <v>154</v>
      </c>
      <c r="AT124" s="230" t="s">
        <v>139</v>
      </c>
      <c r="AU124" s="230" t="s">
        <v>88</v>
      </c>
      <c r="AY124" s="14" t="s">
        <v>135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4" t="s">
        <v>88</v>
      </c>
      <c r="BK124" s="231">
        <f>ROUND(P124*H124,2)</f>
        <v>0</v>
      </c>
      <c r="BL124" s="14" t="s">
        <v>154</v>
      </c>
      <c r="BM124" s="230" t="s">
        <v>538</v>
      </c>
    </row>
    <row r="125" spans="1:65" s="2" customFormat="1" ht="12">
      <c r="A125" s="35"/>
      <c r="B125" s="36"/>
      <c r="C125" s="218" t="s">
        <v>539</v>
      </c>
      <c r="D125" s="218" t="s">
        <v>139</v>
      </c>
      <c r="E125" s="219" t="s">
        <v>540</v>
      </c>
      <c r="F125" s="220" t="s">
        <v>541</v>
      </c>
      <c r="G125" s="221" t="s">
        <v>153</v>
      </c>
      <c r="H125" s="222">
        <v>5</v>
      </c>
      <c r="I125" s="223"/>
      <c r="J125" s="223"/>
      <c r="K125" s="224">
        <f>ROUND(P125*H125,2)</f>
        <v>0</v>
      </c>
      <c r="L125" s="220" t="s">
        <v>143</v>
      </c>
      <c r="M125" s="41"/>
      <c r="N125" s="225" t="s">
        <v>1</v>
      </c>
      <c r="O125" s="226" t="s">
        <v>43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88"/>
      <c r="T125" s="228">
        <f>S125*H125</f>
        <v>0</v>
      </c>
      <c r="U125" s="228">
        <v>0</v>
      </c>
      <c r="V125" s="228">
        <f>U125*H125</f>
        <v>0</v>
      </c>
      <c r="W125" s="228">
        <v>0</v>
      </c>
      <c r="X125" s="229">
        <f>W125*H125</f>
        <v>0</v>
      </c>
      <c r="Y125" s="35"/>
      <c r="Z125" s="35"/>
      <c r="AA125" s="35"/>
      <c r="AB125" s="35"/>
      <c r="AC125" s="35"/>
      <c r="AD125" s="35"/>
      <c r="AE125" s="35"/>
      <c r="AR125" s="230" t="s">
        <v>154</v>
      </c>
      <c r="AT125" s="230" t="s">
        <v>139</v>
      </c>
      <c r="AU125" s="230" t="s">
        <v>88</v>
      </c>
      <c r="AY125" s="14" t="s">
        <v>135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4" t="s">
        <v>88</v>
      </c>
      <c r="BK125" s="231">
        <f>ROUND(P125*H125,2)</f>
        <v>0</v>
      </c>
      <c r="BL125" s="14" t="s">
        <v>154</v>
      </c>
      <c r="BM125" s="230" t="s">
        <v>542</v>
      </c>
    </row>
    <row r="126" spans="1:65" s="2" customFormat="1" ht="24.15" customHeight="1">
      <c r="A126" s="35"/>
      <c r="B126" s="36"/>
      <c r="C126" s="218" t="s">
        <v>88</v>
      </c>
      <c r="D126" s="218" t="s">
        <v>139</v>
      </c>
      <c r="E126" s="219" t="s">
        <v>156</v>
      </c>
      <c r="F126" s="220" t="s">
        <v>157</v>
      </c>
      <c r="G126" s="221" t="s">
        <v>153</v>
      </c>
      <c r="H126" s="222">
        <v>8</v>
      </c>
      <c r="I126" s="223"/>
      <c r="J126" s="223"/>
      <c r="K126" s="224">
        <f>ROUND(P126*H126,2)</f>
        <v>0</v>
      </c>
      <c r="L126" s="220" t="s">
        <v>143</v>
      </c>
      <c r="M126" s="41"/>
      <c r="N126" s="225" t="s">
        <v>1</v>
      </c>
      <c r="O126" s="226" t="s">
        <v>43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88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5"/>
      <c r="Z126" s="35"/>
      <c r="AA126" s="35"/>
      <c r="AB126" s="35"/>
      <c r="AC126" s="35"/>
      <c r="AD126" s="35"/>
      <c r="AE126" s="35"/>
      <c r="AR126" s="230" t="s">
        <v>154</v>
      </c>
      <c r="AT126" s="230" t="s">
        <v>139</v>
      </c>
      <c r="AU126" s="230" t="s">
        <v>88</v>
      </c>
      <c r="AY126" s="14" t="s">
        <v>135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4" t="s">
        <v>88</v>
      </c>
      <c r="BK126" s="231">
        <f>ROUND(P126*H126,2)</f>
        <v>0</v>
      </c>
      <c r="BL126" s="14" t="s">
        <v>154</v>
      </c>
      <c r="BM126" s="230" t="s">
        <v>543</v>
      </c>
    </row>
    <row r="127" spans="1:65" s="2" customFormat="1" ht="24.15" customHeight="1">
      <c r="A127" s="35"/>
      <c r="B127" s="36"/>
      <c r="C127" s="237" t="s">
        <v>90</v>
      </c>
      <c r="D127" s="237" t="s">
        <v>150</v>
      </c>
      <c r="E127" s="238" t="s">
        <v>151</v>
      </c>
      <c r="F127" s="239" t="s">
        <v>152</v>
      </c>
      <c r="G127" s="240" t="s">
        <v>153</v>
      </c>
      <c r="H127" s="241">
        <v>8</v>
      </c>
      <c r="I127" s="242"/>
      <c r="J127" s="243"/>
      <c r="K127" s="244">
        <f>ROUND(P127*H127,2)</f>
        <v>0</v>
      </c>
      <c r="L127" s="239" t="s">
        <v>143</v>
      </c>
      <c r="M127" s="245"/>
      <c r="N127" s="246" t="s">
        <v>1</v>
      </c>
      <c r="O127" s="226" t="s">
        <v>43</v>
      </c>
      <c r="P127" s="227">
        <f>I127+J127</f>
        <v>0</v>
      </c>
      <c r="Q127" s="227">
        <f>ROUND(I127*H127,2)</f>
        <v>0</v>
      </c>
      <c r="R127" s="227">
        <f>ROUND(J127*H127,2)</f>
        <v>0</v>
      </c>
      <c r="S127" s="88"/>
      <c r="T127" s="228">
        <f>S127*H127</f>
        <v>0</v>
      </c>
      <c r="U127" s="228">
        <v>0</v>
      </c>
      <c r="V127" s="228">
        <f>U127*H127</f>
        <v>0</v>
      </c>
      <c r="W127" s="228">
        <v>0</v>
      </c>
      <c r="X127" s="229">
        <f>W127*H127</f>
        <v>0</v>
      </c>
      <c r="Y127" s="35"/>
      <c r="Z127" s="35"/>
      <c r="AA127" s="35"/>
      <c r="AB127" s="35"/>
      <c r="AC127" s="35"/>
      <c r="AD127" s="35"/>
      <c r="AE127" s="35"/>
      <c r="AR127" s="230" t="s">
        <v>154</v>
      </c>
      <c r="AT127" s="230" t="s">
        <v>150</v>
      </c>
      <c r="AU127" s="230" t="s">
        <v>88</v>
      </c>
      <c r="AY127" s="14" t="s">
        <v>135</v>
      </c>
      <c r="BE127" s="231">
        <f>IF(O127="základní",K127,0)</f>
        <v>0</v>
      </c>
      <c r="BF127" s="231">
        <f>IF(O127="snížená",K127,0)</f>
        <v>0</v>
      </c>
      <c r="BG127" s="231">
        <f>IF(O127="zákl. přenesená",K127,0)</f>
        <v>0</v>
      </c>
      <c r="BH127" s="231">
        <f>IF(O127="sníž. přenesená",K127,0)</f>
        <v>0</v>
      </c>
      <c r="BI127" s="231">
        <f>IF(O127="nulová",K127,0)</f>
        <v>0</v>
      </c>
      <c r="BJ127" s="14" t="s">
        <v>88</v>
      </c>
      <c r="BK127" s="231">
        <f>ROUND(P127*H127,2)</f>
        <v>0</v>
      </c>
      <c r="BL127" s="14" t="s">
        <v>154</v>
      </c>
      <c r="BM127" s="230" t="s">
        <v>544</v>
      </c>
    </row>
    <row r="128" spans="1:65" s="2" customFormat="1" ht="37.8" customHeight="1">
      <c r="A128" s="35"/>
      <c r="B128" s="36"/>
      <c r="C128" s="218" t="s">
        <v>160</v>
      </c>
      <c r="D128" s="218" t="s">
        <v>139</v>
      </c>
      <c r="E128" s="219" t="s">
        <v>164</v>
      </c>
      <c r="F128" s="220" t="s">
        <v>165</v>
      </c>
      <c r="G128" s="221" t="s">
        <v>142</v>
      </c>
      <c r="H128" s="222">
        <v>54.45</v>
      </c>
      <c r="I128" s="223"/>
      <c r="J128" s="223"/>
      <c r="K128" s="224">
        <f>ROUND(P128*H128,2)</f>
        <v>0</v>
      </c>
      <c r="L128" s="220" t="s">
        <v>143</v>
      </c>
      <c r="M128" s="41"/>
      <c r="N128" s="225" t="s">
        <v>1</v>
      </c>
      <c r="O128" s="226" t="s">
        <v>43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88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5"/>
      <c r="Z128" s="35"/>
      <c r="AA128" s="35"/>
      <c r="AB128" s="35"/>
      <c r="AC128" s="35"/>
      <c r="AD128" s="35"/>
      <c r="AE128" s="35"/>
      <c r="AR128" s="230" t="s">
        <v>154</v>
      </c>
      <c r="AT128" s="230" t="s">
        <v>139</v>
      </c>
      <c r="AU128" s="230" t="s">
        <v>88</v>
      </c>
      <c r="AY128" s="14" t="s">
        <v>135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4" t="s">
        <v>88</v>
      </c>
      <c r="BK128" s="231">
        <f>ROUND(P128*H128,2)</f>
        <v>0</v>
      </c>
      <c r="BL128" s="14" t="s">
        <v>154</v>
      </c>
      <c r="BM128" s="230" t="s">
        <v>545</v>
      </c>
    </row>
    <row r="129" spans="1:65" s="2" customFormat="1" ht="24.15" customHeight="1">
      <c r="A129" s="35"/>
      <c r="B129" s="36"/>
      <c r="C129" s="237" t="s">
        <v>144</v>
      </c>
      <c r="D129" s="237" t="s">
        <v>150</v>
      </c>
      <c r="E129" s="238" t="s">
        <v>161</v>
      </c>
      <c r="F129" s="239" t="s">
        <v>162</v>
      </c>
      <c r="G129" s="240" t="s">
        <v>142</v>
      </c>
      <c r="H129" s="241">
        <v>54.45</v>
      </c>
      <c r="I129" s="242"/>
      <c r="J129" s="243"/>
      <c r="K129" s="244">
        <f>ROUND(P129*H129,2)</f>
        <v>0</v>
      </c>
      <c r="L129" s="239" t="s">
        <v>143</v>
      </c>
      <c r="M129" s="245"/>
      <c r="N129" s="246" t="s">
        <v>1</v>
      </c>
      <c r="O129" s="226" t="s">
        <v>43</v>
      </c>
      <c r="P129" s="227">
        <f>I129+J129</f>
        <v>0</v>
      </c>
      <c r="Q129" s="227">
        <f>ROUND(I129*H129,2)</f>
        <v>0</v>
      </c>
      <c r="R129" s="227">
        <f>ROUND(J129*H129,2)</f>
        <v>0</v>
      </c>
      <c r="S129" s="88"/>
      <c r="T129" s="228">
        <f>S129*H129</f>
        <v>0</v>
      </c>
      <c r="U129" s="228">
        <v>0</v>
      </c>
      <c r="V129" s="228">
        <f>U129*H129</f>
        <v>0</v>
      </c>
      <c r="W129" s="228">
        <v>0</v>
      </c>
      <c r="X129" s="229">
        <f>W129*H129</f>
        <v>0</v>
      </c>
      <c r="Y129" s="35"/>
      <c r="Z129" s="35"/>
      <c r="AA129" s="35"/>
      <c r="AB129" s="35"/>
      <c r="AC129" s="35"/>
      <c r="AD129" s="35"/>
      <c r="AE129" s="35"/>
      <c r="AR129" s="230" t="s">
        <v>154</v>
      </c>
      <c r="AT129" s="230" t="s">
        <v>150</v>
      </c>
      <c r="AU129" s="230" t="s">
        <v>88</v>
      </c>
      <c r="AY129" s="14" t="s">
        <v>135</v>
      </c>
      <c r="BE129" s="231">
        <f>IF(O129="základní",K129,0)</f>
        <v>0</v>
      </c>
      <c r="BF129" s="231">
        <f>IF(O129="snížená",K129,0)</f>
        <v>0</v>
      </c>
      <c r="BG129" s="231">
        <f>IF(O129="zákl. přenesená",K129,0)</f>
        <v>0</v>
      </c>
      <c r="BH129" s="231">
        <f>IF(O129="sníž. přenesená",K129,0)</f>
        <v>0</v>
      </c>
      <c r="BI129" s="231">
        <f>IF(O129="nulová",K129,0)</f>
        <v>0</v>
      </c>
      <c r="BJ129" s="14" t="s">
        <v>88</v>
      </c>
      <c r="BK129" s="231">
        <f>ROUND(P129*H129,2)</f>
        <v>0</v>
      </c>
      <c r="BL129" s="14" t="s">
        <v>154</v>
      </c>
      <c r="BM129" s="230" t="s">
        <v>546</v>
      </c>
    </row>
    <row r="130" spans="1:65" s="2" customFormat="1" ht="24.15" customHeight="1">
      <c r="A130" s="35"/>
      <c r="B130" s="36"/>
      <c r="C130" s="237" t="s">
        <v>136</v>
      </c>
      <c r="D130" s="237" t="s">
        <v>150</v>
      </c>
      <c r="E130" s="238" t="s">
        <v>168</v>
      </c>
      <c r="F130" s="239" t="s">
        <v>169</v>
      </c>
      <c r="G130" s="240" t="s">
        <v>153</v>
      </c>
      <c r="H130" s="241">
        <v>128</v>
      </c>
      <c r="I130" s="242"/>
      <c r="J130" s="243"/>
      <c r="K130" s="244">
        <f>ROUND(P130*H130,2)</f>
        <v>0</v>
      </c>
      <c r="L130" s="239" t="s">
        <v>143</v>
      </c>
      <c r="M130" s="245"/>
      <c r="N130" s="246" t="s">
        <v>1</v>
      </c>
      <c r="O130" s="226" t="s">
        <v>43</v>
      </c>
      <c r="P130" s="227">
        <f>I130+J130</f>
        <v>0</v>
      </c>
      <c r="Q130" s="227">
        <f>ROUND(I130*H130,2)</f>
        <v>0</v>
      </c>
      <c r="R130" s="227">
        <f>ROUND(J130*H130,2)</f>
        <v>0</v>
      </c>
      <c r="S130" s="88"/>
      <c r="T130" s="228">
        <f>S130*H130</f>
        <v>0</v>
      </c>
      <c r="U130" s="228">
        <v>0</v>
      </c>
      <c r="V130" s="228">
        <f>U130*H130</f>
        <v>0</v>
      </c>
      <c r="W130" s="228">
        <v>0</v>
      </c>
      <c r="X130" s="229">
        <f>W130*H130</f>
        <v>0</v>
      </c>
      <c r="Y130" s="35"/>
      <c r="Z130" s="35"/>
      <c r="AA130" s="35"/>
      <c r="AB130" s="35"/>
      <c r="AC130" s="35"/>
      <c r="AD130" s="35"/>
      <c r="AE130" s="35"/>
      <c r="AR130" s="230" t="s">
        <v>154</v>
      </c>
      <c r="AT130" s="230" t="s">
        <v>150</v>
      </c>
      <c r="AU130" s="230" t="s">
        <v>88</v>
      </c>
      <c r="AY130" s="14" t="s">
        <v>135</v>
      </c>
      <c r="BE130" s="231">
        <f>IF(O130="základní",K130,0)</f>
        <v>0</v>
      </c>
      <c r="BF130" s="231">
        <f>IF(O130="snížená",K130,0)</f>
        <v>0</v>
      </c>
      <c r="BG130" s="231">
        <f>IF(O130="zákl. přenesená",K130,0)</f>
        <v>0</v>
      </c>
      <c r="BH130" s="231">
        <f>IF(O130="sníž. přenesená",K130,0)</f>
        <v>0</v>
      </c>
      <c r="BI130" s="231">
        <f>IF(O130="nulová",K130,0)</f>
        <v>0</v>
      </c>
      <c r="BJ130" s="14" t="s">
        <v>88</v>
      </c>
      <c r="BK130" s="231">
        <f>ROUND(P130*H130,2)</f>
        <v>0</v>
      </c>
      <c r="BL130" s="14" t="s">
        <v>154</v>
      </c>
      <c r="BM130" s="230" t="s">
        <v>547</v>
      </c>
    </row>
    <row r="131" spans="1:65" s="2" customFormat="1" ht="24.15" customHeight="1">
      <c r="A131" s="35"/>
      <c r="B131" s="36"/>
      <c r="C131" s="237" t="s">
        <v>171</v>
      </c>
      <c r="D131" s="237" t="s">
        <v>150</v>
      </c>
      <c r="E131" s="238" t="s">
        <v>172</v>
      </c>
      <c r="F131" s="239" t="s">
        <v>173</v>
      </c>
      <c r="G131" s="240" t="s">
        <v>153</v>
      </c>
      <c r="H131" s="241">
        <v>44</v>
      </c>
      <c r="I131" s="242"/>
      <c r="J131" s="243"/>
      <c r="K131" s="244">
        <f>ROUND(P131*H131,2)</f>
        <v>0</v>
      </c>
      <c r="L131" s="239" t="s">
        <v>143</v>
      </c>
      <c r="M131" s="245"/>
      <c r="N131" s="246" t="s">
        <v>1</v>
      </c>
      <c r="O131" s="226" t="s">
        <v>43</v>
      </c>
      <c r="P131" s="227">
        <f>I131+J131</f>
        <v>0</v>
      </c>
      <c r="Q131" s="227">
        <f>ROUND(I131*H131,2)</f>
        <v>0</v>
      </c>
      <c r="R131" s="227">
        <f>ROUND(J131*H131,2)</f>
        <v>0</v>
      </c>
      <c r="S131" s="88"/>
      <c r="T131" s="228">
        <f>S131*H131</f>
        <v>0</v>
      </c>
      <c r="U131" s="228">
        <v>0</v>
      </c>
      <c r="V131" s="228">
        <f>U131*H131</f>
        <v>0</v>
      </c>
      <c r="W131" s="228">
        <v>0</v>
      </c>
      <c r="X131" s="229">
        <f>W131*H131</f>
        <v>0</v>
      </c>
      <c r="Y131" s="35"/>
      <c r="Z131" s="35"/>
      <c r="AA131" s="35"/>
      <c r="AB131" s="35"/>
      <c r="AC131" s="35"/>
      <c r="AD131" s="35"/>
      <c r="AE131" s="35"/>
      <c r="AR131" s="230" t="s">
        <v>154</v>
      </c>
      <c r="AT131" s="230" t="s">
        <v>150</v>
      </c>
      <c r="AU131" s="230" t="s">
        <v>88</v>
      </c>
      <c r="AY131" s="14" t="s">
        <v>135</v>
      </c>
      <c r="BE131" s="231">
        <f>IF(O131="základní",K131,0)</f>
        <v>0</v>
      </c>
      <c r="BF131" s="231">
        <f>IF(O131="snížená",K131,0)</f>
        <v>0</v>
      </c>
      <c r="BG131" s="231">
        <f>IF(O131="zákl. přenesená",K131,0)</f>
        <v>0</v>
      </c>
      <c r="BH131" s="231">
        <f>IF(O131="sníž. přenesená",K131,0)</f>
        <v>0</v>
      </c>
      <c r="BI131" s="231">
        <f>IF(O131="nulová",K131,0)</f>
        <v>0</v>
      </c>
      <c r="BJ131" s="14" t="s">
        <v>88</v>
      </c>
      <c r="BK131" s="231">
        <f>ROUND(P131*H131,2)</f>
        <v>0</v>
      </c>
      <c r="BL131" s="14" t="s">
        <v>154</v>
      </c>
      <c r="BM131" s="230" t="s">
        <v>548</v>
      </c>
    </row>
    <row r="132" spans="1:65" s="2" customFormat="1" ht="12">
      <c r="A132" s="35"/>
      <c r="B132" s="36"/>
      <c r="C132" s="237" t="s">
        <v>180</v>
      </c>
      <c r="D132" s="237" t="s">
        <v>150</v>
      </c>
      <c r="E132" s="238" t="s">
        <v>549</v>
      </c>
      <c r="F132" s="239" t="s">
        <v>550</v>
      </c>
      <c r="G132" s="240" t="s">
        <v>153</v>
      </c>
      <c r="H132" s="241">
        <v>3</v>
      </c>
      <c r="I132" s="242"/>
      <c r="J132" s="243"/>
      <c r="K132" s="244">
        <f>ROUND(P132*H132,2)</f>
        <v>0</v>
      </c>
      <c r="L132" s="239" t="s">
        <v>143</v>
      </c>
      <c r="M132" s="245"/>
      <c r="N132" s="246" t="s">
        <v>1</v>
      </c>
      <c r="O132" s="226" t="s">
        <v>43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88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5"/>
      <c r="Z132" s="35"/>
      <c r="AA132" s="35"/>
      <c r="AB132" s="35"/>
      <c r="AC132" s="35"/>
      <c r="AD132" s="35"/>
      <c r="AE132" s="35"/>
      <c r="AR132" s="230" t="s">
        <v>154</v>
      </c>
      <c r="AT132" s="230" t="s">
        <v>150</v>
      </c>
      <c r="AU132" s="230" t="s">
        <v>88</v>
      </c>
      <c r="AY132" s="14" t="s">
        <v>135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4" t="s">
        <v>88</v>
      </c>
      <c r="BK132" s="231">
        <f>ROUND(P132*H132,2)</f>
        <v>0</v>
      </c>
      <c r="BL132" s="14" t="s">
        <v>154</v>
      </c>
      <c r="BM132" s="230" t="s">
        <v>551</v>
      </c>
    </row>
    <row r="133" spans="1:65" s="2" customFormat="1" ht="24.15" customHeight="1">
      <c r="A133" s="35"/>
      <c r="B133" s="36"/>
      <c r="C133" s="218" t="s">
        <v>175</v>
      </c>
      <c r="D133" s="218" t="s">
        <v>139</v>
      </c>
      <c r="E133" s="219" t="s">
        <v>552</v>
      </c>
      <c r="F133" s="220" t="s">
        <v>553</v>
      </c>
      <c r="G133" s="221" t="s">
        <v>153</v>
      </c>
      <c r="H133" s="222">
        <v>3</v>
      </c>
      <c r="I133" s="223"/>
      <c r="J133" s="223"/>
      <c r="K133" s="224">
        <f>ROUND(P133*H133,2)</f>
        <v>0</v>
      </c>
      <c r="L133" s="220" t="s">
        <v>143</v>
      </c>
      <c r="M133" s="41"/>
      <c r="N133" s="225" t="s">
        <v>1</v>
      </c>
      <c r="O133" s="226" t="s">
        <v>43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88"/>
      <c r="T133" s="228">
        <f>S133*H133</f>
        <v>0</v>
      </c>
      <c r="U133" s="228">
        <v>0</v>
      </c>
      <c r="V133" s="228">
        <f>U133*H133</f>
        <v>0</v>
      </c>
      <c r="W133" s="228">
        <v>0</v>
      </c>
      <c r="X133" s="229">
        <f>W133*H133</f>
        <v>0</v>
      </c>
      <c r="Y133" s="35"/>
      <c r="Z133" s="35"/>
      <c r="AA133" s="35"/>
      <c r="AB133" s="35"/>
      <c r="AC133" s="35"/>
      <c r="AD133" s="35"/>
      <c r="AE133" s="35"/>
      <c r="AR133" s="230" t="s">
        <v>154</v>
      </c>
      <c r="AT133" s="230" t="s">
        <v>139</v>
      </c>
      <c r="AU133" s="230" t="s">
        <v>88</v>
      </c>
      <c r="AY133" s="14" t="s">
        <v>135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4" t="s">
        <v>88</v>
      </c>
      <c r="BK133" s="231">
        <f>ROUND(P133*H133,2)</f>
        <v>0</v>
      </c>
      <c r="BL133" s="14" t="s">
        <v>154</v>
      </c>
      <c r="BM133" s="230" t="s">
        <v>554</v>
      </c>
    </row>
    <row r="134" spans="1:65" s="2" customFormat="1" ht="12">
      <c r="A134" s="35"/>
      <c r="B134" s="36"/>
      <c r="C134" s="237" t="s">
        <v>555</v>
      </c>
      <c r="D134" s="237" t="s">
        <v>150</v>
      </c>
      <c r="E134" s="238" t="s">
        <v>556</v>
      </c>
      <c r="F134" s="239" t="s">
        <v>557</v>
      </c>
      <c r="G134" s="240" t="s">
        <v>153</v>
      </c>
      <c r="H134" s="241">
        <v>3</v>
      </c>
      <c r="I134" s="242"/>
      <c r="J134" s="243"/>
      <c r="K134" s="244">
        <f>ROUND(P134*H134,2)</f>
        <v>0</v>
      </c>
      <c r="L134" s="239" t="s">
        <v>143</v>
      </c>
      <c r="M134" s="245"/>
      <c r="N134" s="246" t="s">
        <v>1</v>
      </c>
      <c r="O134" s="226" t="s">
        <v>43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88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5"/>
      <c r="Z134" s="35"/>
      <c r="AA134" s="35"/>
      <c r="AB134" s="35"/>
      <c r="AC134" s="35"/>
      <c r="AD134" s="35"/>
      <c r="AE134" s="35"/>
      <c r="AR134" s="230" t="s">
        <v>154</v>
      </c>
      <c r="AT134" s="230" t="s">
        <v>150</v>
      </c>
      <c r="AU134" s="230" t="s">
        <v>88</v>
      </c>
      <c r="AY134" s="14" t="s">
        <v>135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4" t="s">
        <v>88</v>
      </c>
      <c r="BK134" s="231">
        <f>ROUND(P134*H134,2)</f>
        <v>0</v>
      </c>
      <c r="BL134" s="14" t="s">
        <v>154</v>
      </c>
      <c r="BM134" s="230" t="s">
        <v>558</v>
      </c>
    </row>
    <row r="135" spans="1:65" s="2" customFormat="1" ht="24.15" customHeight="1">
      <c r="A135" s="35"/>
      <c r="B135" s="36"/>
      <c r="C135" s="218" t="s">
        <v>184</v>
      </c>
      <c r="D135" s="218" t="s">
        <v>139</v>
      </c>
      <c r="E135" s="219" t="s">
        <v>559</v>
      </c>
      <c r="F135" s="220" t="s">
        <v>560</v>
      </c>
      <c r="G135" s="221" t="s">
        <v>153</v>
      </c>
      <c r="H135" s="222">
        <v>2</v>
      </c>
      <c r="I135" s="223"/>
      <c r="J135" s="223"/>
      <c r="K135" s="224">
        <f>ROUND(P135*H135,2)</f>
        <v>0</v>
      </c>
      <c r="L135" s="220" t="s">
        <v>143</v>
      </c>
      <c r="M135" s="41"/>
      <c r="N135" s="225" t="s">
        <v>1</v>
      </c>
      <c r="O135" s="226" t="s">
        <v>43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88"/>
      <c r="T135" s="228">
        <f>S135*H135</f>
        <v>0</v>
      </c>
      <c r="U135" s="228">
        <v>0</v>
      </c>
      <c r="V135" s="228">
        <f>U135*H135</f>
        <v>0</v>
      </c>
      <c r="W135" s="228">
        <v>0</v>
      </c>
      <c r="X135" s="229">
        <f>W135*H135</f>
        <v>0</v>
      </c>
      <c r="Y135" s="35"/>
      <c r="Z135" s="35"/>
      <c r="AA135" s="35"/>
      <c r="AB135" s="35"/>
      <c r="AC135" s="35"/>
      <c r="AD135" s="35"/>
      <c r="AE135" s="35"/>
      <c r="AR135" s="230" t="s">
        <v>154</v>
      </c>
      <c r="AT135" s="230" t="s">
        <v>139</v>
      </c>
      <c r="AU135" s="230" t="s">
        <v>88</v>
      </c>
      <c r="AY135" s="14" t="s">
        <v>135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4" t="s">
        <v>88</v>
      </c>
      <c r="BK135" s="231">
        <f>ROUND(P135*H135,2)</f>
        <v>0</v>
      </c>
      <c r="BL135" s="14" t="s">
        <v>154</v>
      </c>
      <c r="BM135" s="230" t="s">
        <v>561</v>
      </c>
    </row>
    <row r="136" spans="1:65" s="2" customFormat="1" ht="33" customHeight="1">
      <c r="A136" s="35"/>
      <c r="B136" s="36"/>
      <c r="C136" s="237" t="s">
        <v>189</v>
      </c>
      <c r="D136" s="237" t="s">
        <v>150</v>
      </c>
      <c r="E136" s="238" t="s">
        <v>562</v>
      </c>
      <c r="F136" s="239" t="s">
        <v>563</v>
      </c>
      <c r="G136" s="240" t="s">
        <v>153</v>
      </c>
      <c r="H136" s="241">
        <v>1</v>
      </c>
      <c r="I136" s="242"/>
      <c r="J136" s="243"/>
      <c r="K136" s="244">
        <f>ROUND(P136*H136,2)</f>
        <v>0</v>
      </c>
      <c r="L136" s="239" t="s">
        <v>143</v>
      </c>
      <c r="M136" s="245"/>
      <c r="N136" s="246" t="s">
        <v>1</v>
      </c>
      <c r="O136" s="226" t="s">
        <v>43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88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5"/>
      <c r="Z136" s="35"/>
      <c r="AA136" s="35"/>
      <c r="AB136" s="35"/>
      <c r="AC136" s="35"/>
      <c r="AD136" s="35"/>
      <c r="AE136" s="35"/>
      <c r="AR136" s="230" t="s">
        <v>154</v>
      </c>
      <c r="AT136" s="230" t="s">
        <v>150</v>
      </c>
      <c r="AU136" s="230" t="s">
        <v>88</v>
      </c>
      <c r="AY136" s="14" t="s">
        <v>135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4" t="s">
        <v>88</v>
      </c>
      <c r="BK136" s="231">
        <f>ROUND(P136*H136,2)</f>
        <v>0</v>
      </c>
      <c r="BL136" s="14" t="s">
        <v>154</v>
      </c>
      <c r="BM136" s="230" t="s">
        <v>564</v>
      </c>
    </row>
    <row r="137" spans="1:65" s="2" customFormat="1" ht="33" customHeight="1">
      <c r="A137" s="35"/>
      <c r="B137" s="36"/>
      <c r="C137" s="237" t="s">
        <v>208</v>
      </c>
      <c r="D137" s="237" t="s">
        <v>150</v>
      </c>
      <c r="E137" s="238" t="s">
        <v>565</v>
      </c>
      <c r="F137" s="239" t="s">
        <v>566</v>
      </c>
      <c r="G137" s="240" t="s">
        <v>153</v>
      </c>
      <c r="H137" s="241">
        <v>1</v>
      </c>
      <c r="I137" s="242"/>
      <c r="J137" s="243"/>
      <c r="K137" s="244">
        <f>ROUND(P137*H137,2)</f>
        <v>0</v>
      </c>
      <c r="L137" s="239" t="s">
        <v>143</v>
      </c>
      <c r="M137" s="245"/>
      <c r="N137" s="246" t="s">
        <v>1</v>
      </c>
      <c r="O137" s="226" t="s">
        <v>43</v>
      </c>
      <c r="P137" s="227">
        <f>I137+J137</f>
        <v>0</v>
      </c>
      <c r="Q137" s="227">
        <f>ROUND(I137*H137,2)</f>
        <v>0</v>
      </c>
      <c r="R137" s="227">
        <f>ROUND(J137*H137,2)</f>
        <v>0</v>
      </c>
      <c r="S137" s="88"/>
      <c r="T137" s="228">
        <f>S137*H137</f>
        <v>0</v>
      </c>
      <c r="U137" s="228">
        <v>0</v>
      </c>
      <c r="V137" s="228">
        <f>U137*H137</f>
        <v>0</v>
      </c>
      <c r="W137" s="228">
        <v>0</v>
      </c>
      <c r="X137" s="229">
        <f>W137*H137</f>
        <v>0</v>
      </c>
      <c r="Y137" s="35"/>
      <c r="Z137" s="35"/>
      <c r="AA137" s="35"/>
      <c r="AB137" s="35"/>
      <c r="AC137" s="35"/>
      <c r="AD137" s="35"/>
      <c r="AE137" s="35"/>
      <c r="AR137" s="230" t="s">
        <v>154</v>
      </c>
      <c r="AT137" s="230" t="s">
        <v>150</v>
      </c>
      <c r="AU137" s="230" t="s">
        <v>88</v>
      </c>
      <c r="AY137" s="14" t="s">
        <v>135</v>
      </c>
      <c r="BE137" s="231">
        <f>IF(O137="základní",K137,0)</f>
        <v>0</v>
      </c>
      <c r="BF137" s="231">
        <f>IF(O137="snížená",K137,0)</f>
        <v>0</v>
      </c>
      <c r="BG137" s="231">
        <f>IF(O137="zákl. přenesená",K137,0)</f>
        <v>0</v>
      </c>
      <c r="BH137" s="231">
        <f>IF(O137="sníž. přenesená",K137,0)</f>
        <v>0</v>
      </c>
      <c r="BI137" s="231">
        <f>IF(O137="nulová",K137,0)</f>
        <v>0</v>
      </c>
      <c r="BJ137" s="14" t="s">
        <v>88</v>
      </c>
      <c r="BK137" s="231">
        <f>ROUND(P137*H137,2)</f>
        <v>0</v>
      </c>
      <c r="BL137" s="14" t="s">
        <v>154</v>
      </c>
      <c r="BM137" s="230" t="s">
        <v>567</v>
      </c>
    </row>
    <row r="138" spans="1:65" s="2" customFormat="1" ht="33" customHeight="1">
      <c r="A138" s="35"/>
      <c r="B138" s="36"/>
      <c r="C138" s="237" t="s">
        <v>212</v>
      </c>
      <c r="D138" s="237" t="s">
        <v>150</v>
      </c>
      <c r="E138" s="238" t="s">
        <v>568</v>
      </c>
      <c r="F138" s="239" t="s">
        <v>569</v>
      </c>
      <c r="G138" s="240" t="s">
        <v>153</v>
      </c>
      <c r="H138" s="241">
        <v>1</v>
      </c>
      <c r="I138" s="242"/>
      <c r="J138" s="243"/>
      <c r="K138" s="244">
        <f>ROUND(P138*H138,2)</f>
        <v>0</v>
      </c>
      <c r="L138" s="239" t="s">
        <v>143</v>
      </c>
      <c r="M138" s="245"/>
      <c r="N138" s="246" t="s">
        <v>1</v>
      </c>
      <c r="O138" s="226" t="s">
        <v>43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88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5"/>
      <c r="Z138" s="35"/>
      <c r="AA138" s="35"/>
      <c r="AB138" s="35"/>
      <c r="AC138" s="35"/>
      <c r="AD138" s="35"/>
      <c r="AE138" s="35"/>
      <c r="AR138" s="230" t="s">
        <v>154</v>
      </c>
      <c r="AT138" s="230" t="s">
        <v>150</v>
      </c>
      <c r="AU138" s="230" t="s">
        <v>88</v>
      </c>
      <c r="AY138" s="14" t="s">
        <v>135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4" t="s">
        <v>88</v>
      </c>
      <c r="BK138" s="231">
        <f>ROUND(P138*H138,2)</f>
        <v>0</v>
      </c>
      <c r="BL138" s="14" t="s">
        <v>154</v>
      </c>
      <c r="BM138" s="230" t="s">
        <v>570</v>
      </c>
    </row>
    <row r="139" spans="1:65" s="2" customFormat="1" ht="24.15" customHeight="1">
      <c r="A139" s="35"/>
      <c r="B139" s="36"/>
      <c r="C139" s="218" t="s">
        <v>216</v>
      </c>
      <c r="D139" s="218" t="s">
        <v>139</v>
      </c>
      <c r="E139" s="219" t="s">
        <v>185</v>
      </c>
      <c r="F139" s="220" t="s">
        <v>186</v>
      </c>
      <c r="G139" s="221" t="s">
        <v>153</v>
      </c>
      <c r="H139" s="222">
        <v>5</v>
      </c>
      <c r="I139" s="223"/>
      <c r="J139" s="223"/>
      <c r="K139" s="224">
        <f>ROUND(P139*H139,2)</f>
        <v>0</v>
      </c>
      <c r="L139" s="220" t="s">
        <v>143</v>
      </c>
      <c r="M139" s="41"/>
      <c r="N139" s="225" t="s">
        <v>1</v>
      </c>
      <c r="O139" s="226" t="s">
        <v>43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88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5"/>
      <c r="Z139" s="35"/>
      <c r="AA139" s="35"/>
      <c r="AB139" s="35"/>
      <c r="AC139" s="35"/>
      <c r="AD139" s="35"/>
      <c r="AE139" s="35"/>
      <c r="AR139" s="230" t="s">
        <v>154</v>
      </c>
      <c r="AT139" s="230" t="s">
        <v>139</v>
      </c>
      <c r="AU139" s="230" t="s">
        <v>88</v>
      </c>
      <c r="AY139" s="14" t="s">
        <v>135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4" t="s">
        <v>88</v>
      </c>
      <c r="BK139" s="231">
        <f>ROUND(P139*H139,2)</f>
        <v>0</v>
      </c>
      <c r="BL139" s="14" t="s">
        <v>154</v>
      </c>
      <c r="BM139" s="230" t="s">
        <v>571</v>
      </c>
    </row>
    <row r="140" spans="1:65" s="2" customFormat="1" ht="24.15" customHeight="1">
      <c r="A140" s="35"/>
      <c r="B140" s="36"/>
      <c r="C140" s="218" t="s">
        <v>223</v>
      </c>
      <c r="D140" s="218" t="s">
        <v>139</v>
      </c>
      <c r="E140" s="219" t="s">
        <v>572</v>
      </c>
      <c r="F140" s="220" t="s">
        <v>573</v>
      </c>
      <c r="G140" s="221" t="s">
        <v>153</v>
      </c>
      <c r="H140" s="222">
        <v>7</v>
      </c>
      <c r="I140" s="223"/>
      <c r="J140" s="223"/>
      <c r="K140" s="224">
        <f>ROUND(P140*H140,2)</f>
        <v>0</v>
      </c>
      <c r="L140" s="220" t="s">
        <v>143</v>
      </c>
      <c r="M140" s="41"/>
      <c r="N140" s="225" t="s">
        <v>1</v>
      </c>
      <c r="O140" s="226" t="s">
        <v>43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88"/>
      <c r="T140" s="228">
        <f>S140*H140</f>
        <v>0</v>
      </c>
      <c r="U140" s="228">
        <v>0</v>
      </c>
      <c r="V140" s="228">
        <f>U140*H140</f>
        <v>0</v>
      </c>
      <c r="W140" s="228">
        <v>0</v>
      </c>
      <c r="X140" s="229">
        <f>W140*H140</f>
        <v>0</v>
      </c>
      <c r="Y140" s="35"/>
      <c r="Z140" s="35"/>
      <c r="AA140" s="35"/>
      <c r="AB140" s="35"/>
      <c r="AC140" s="35"/>
      <c r="AD140" s="35"/>
      <c r="AE140" s="35"/>
      <c r="AR140" s="230" t="s">
        <v>154</v>
      </c>
      <c r="AT140" s="230" t="s">
        <v>139</v>
      </c>
      <c r="AU140" s="230" t="s">
        <v>88</v>
      </c>
      <c r="AY140" s="14" t="s">
        <v>135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4" t="s">
        <v>88</v>
      </c>
      <c r="BK140" s="231">
        <f>ROUND(P140*H140,2)</f>
        <v>0</v>
      </c>
      <c r="BL140" s="14" t="s">
        <v>154</v>
      </c>
      <c r="BM140" s="230" t="s">
        <v>574</v>
      </c>
    </row>
    <row r="141" spans="1:65" s="2" customFormat="1" ht="12">
      <c r="A141" s="35"/>
      <c r="B141" s="36"/>
      <c r="C141" s="218" t="s">
        <v>231</v>
      </c>
      <c r="D141" s="218" t="s">
        <v>139</v>
      </c>
      <c r="E141" s="219" t="s">
        <v>575</v>
      </c>
      <c r="F141" s="220" t="s">
        <v>576</v>
      </c>
      <c r="G141" s="221" t="s">
        <v>153</v>
      </c>
      <c r="H141" s="222">
        <v>1</v>
      </c>
      <c r="I141" s="223"/>
      <c r="J141" s="223"/>
      <c r="K141" s="224">
        <f>ROUND(P141*H141,2)</f>
        <v>0</v>
      </c>
      <c r="L141" s="220" t="s">
        <v>143</v>
      </c>
      <c r="M141" s="41"/>
      <c r="N141" s="225" t="s">
        <v>1</v>
      </c>
      <c r="O141" s="226" t="s">
        <v>43</v>
      </c>
      <c r="P141" s="227">
        <f>I141+J141</f>
        <v>0</v>
      </c>
      <c r="Q141" s="227">
        <f>ROUND(I141*H141,2)</f>
        <v>0</v>
      </c>
      <c r="R141" s="227">
        <f>ROUND(J141*H141,2)</f>
        <v>0</v>
      </c>
      <c r="S141" s="88"/>
      <c r="T141" s="228">
        <f>S141*H141</f>
        <v>0</v>
      </c>
      <c r="U141" s="228">
        <v>0</v>
      </c>
      <c r="V141" s="228">
        <f>U141*H141</f>
        <v>0</v>
      </c>
      <c r="W141" s="228">
        <v>0</v>
      </c>
      <c r="X141" s="229">
        <f>W141*H141</f>
        <v>0</v>
      </c>
      <c r="Y141" s="35"/>
      <c r="Z141" s="35"/>
      <c r="AA141" s="35"/>
      <c r="AB141" s="35"/>
      <c r="AC141" s="35"/>
      <c r="AD141" s="35"/>
      <c r="AE141" s="35"/>
      <c r="AR141" s="230" t="s">
        <v>154</v>
      </c>
      <c r="AT141" s="230" t="s">
        <v>139</v>
      </c>
      <c r="AU141" s="230" t="s">
        <v>88</v>
      </c>
      <c r="AY141" s="14" t="s">
        <v>135</v>
      </c>
      <c r="BE141" s="231">
        <f>IF(O141="základní",K141,0)</f>
        <v>0</v>
      </c>
      <c r="BF141" s="231">
        <f>IF(O141="snížená",K141,0)</f>
        <v>0</v>
      </c>
      <c r="BG141" s="231">
        <f>IF(O141="zákl. přenesená",K141,0)</f>
        <v>0</v>
      </c>
      <c r="BH141" s="231">
        <f>IF(O141="sníž. přenesená",K141,0)</f>
        <v>0</v>
      </c>
      <c r="BI141" s="231">
        <f>IF(O141="nulová",K141,0)</f>
        <v>0</v>
      </c>
      <c r="BJ141" s="14" t="s">
        <v>88</v>
      </c>
      <c r="BK141" s="231">
        <f>ROUND(P141*H141,2)</f>
        <v>0</v>
      </c>
      <c r="BL141" s="14" t="s">
        <v>154</v>
      </c>
      <c r="BM141" s="230" t="s">
        <v>577</v>
      </c>
    </row>
    <row r="142" spans="1:65" s="2" customFormat="1" ht="24.15" customHeight="1">
      <c r="A142" s="35"/>
      <c r="B142" s="36"/>
      <c r="C142" s="218" t="s">
        <v>235</v>
      </c>
      <c r="D142" s="218" t="s">
        <v>139</v>
      </c>
      <c r="E142" s="219" t="s">
        <v>578</v>
      </c>
      <c r="F142" s="220" t="s">
        <v>579</v>
      </c>
      <c r="G142" s="221" t="s">
        <v>153</v>
      </c>
      <c r="H142" s="222">
        <v>4</v>
      </c>
      <c r="I142" s="223"/>
      <c r="J142" s="223"/>
      <c r="K142" s="224">
        <f>ROUND(P142*H142,2)</f>
        <v>0</v>
      </c>
      <c r="L142" s="220" t="s">
        <v>143</v>
      </c>
      <c r="M142" s="41"/>
      <c r="N142" s="225" t="s">
        <v>1</v>
      </c>
      <c r="O142" s="226" t="s">
        <v>43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88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5"/>
      <c r="Z142" s="35"/>
      <c r="AA142" s="35"/>
      <c r="AB142" s="35"/>
      <c r="AC142" s="35"/>
      <c r="AD142" s="35"/>
      <c r="AE142" s="35"/>
      <c r="AR142" s="230" t="s">
        <v>154</v>
      </c>
      <c r="AT142" s="230" t="s">
        <v>139</v>
      </c>
      <c r="AU142" s="230" t="s">
        <v>88</v>
      </c>
      <c r="AY142" s="14" t="s">
        <v>135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4" t="s">
        <v>88</v>
      </c>
      <c r="BK142" s="231">
        <f>ROUND(P142*H142,2)</f>
        <v>0</v>
      </c>
      <c r="BL142" s="14" t="s">
        <v>154</v>
      </c>
      <c r="BM142" s="230" t="s">
        <v>580</v>
      </c>
    </row>
    <row r="143" spans="1:65" s="2" customFormat="1" ht="24.15" customHeight="1">
      <c r="A143" s="35"/>
      <c r="B143" s="36"/>
      <c r="C143" s="237" t="s">
        <v>227</v>
      </c>
      <c r="D143" s="237" t="s">
        <v>150</v>
      </c>
      <c r="E143" s="238" t="s">
        <v>581</v>
      </c>
      <c r="F143" s="239" t="s">
        <v>582</v>
      </c>
      <c r="G143" s="240" t="s">
        <v>196</v>
      </c>
      <c r="H143" s="241">
        <v>79.14</v>
      </c>
      <c r="I143" s="242"/>
      <c r="J143" s="243"/>
      <c r="K143" s="244">
        <f>ROUND(P143*H143,2)</f>
        <v>0</v>
      </c>
      <c r="L143" s="239" t="s">
        <v>143</v>
      </c>
      <c r="M143" s="245"/>
      <c r="N143" s="246" t="s">
        <v>1</v>
      </c>
      <c r="O143" s="226" t="s">
        <v>43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88"/>
      <c r="T143" s="228">
        <f>S143*H143</f>
        <v>0</v>
      </c>
      <c r="U143" s="228">
        <v>0</v>
      </c>
      <c r="V143" s="228">
        <f>U143*H143</f>
        <v>0</v>
      </c>
      <c r="W143" s="228">
        <v>0</v>
      </c>
      <c r="X143" s="229">
        <f>W143*H143</f>
        <v>0</v>
      </c>
      <c r="Y143" s="35"/>
      <c r="Z143" s="35"/>
      <c r="AA143" s="35"/>
      <c r="AB143" s="35"/>
      <c r="AC143" s="35"/>
      <c r="AD143" s="35"/>
      <c r="AE143" s="35"/>
      <c r="AR143" s="230" t="s">
        <v>154</v>
      </c>
      <c r="AT143" s="230" t="s">
        <v>150</v>
      </c>
      <c r="AU143" s="230" t="s">
        <v>88</v>
      </c>
      <c r="AY143" s="14" t="s">
        <v>135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4" t="s">
        <v>88</v>
      </c>
      <c r="BK143" s="231">
        <f>ROUND(P143*H143,2)</f>
        <v>0</v>
      </c>
      <c r="BL143" s="14" t="s">
        <v>154</v>
      </c>
      <c r="BM143" s="230" t="s">
        <v>583</v>
      </c>
    </row>
    <row r="144" spans="1:65" s="2" customFormat="1" ht="24.15" customHeight="1">
      <c r="A144" s="35"/>
      <c r="B144" s="36"/>
      <c r="C144" s="237" t="s">
        <v>246</v>
      </c>
      <c r="D144" s="237" t="s">
        <v>150</v>
      </c>
      <c r="E144" s="238" t="s">
        <v>584</v>
      </c>
      <c r="F144" s="239" t="s">
        <v>585</v>
      </c>
      <c r="G144" s="240" t="s">
        <v>153</v>
      </c>
      <c r="H144" s="241">
        <v>2</v>
      </c>
      <c r="I144" s="242"/>
      <c r="J144" s="243"/>
      <c r="K144" s="244">
        <f>ROUND(P144*H144,2)</f>
        <v>0</v>
      </c>
      <c r="L144" s="239" t="s">
        <v>143</v>
      </c>
      <c r="M144" s="245"/>
      <c r="N144" s="246" t="s">
        <v>1</v>
      </c>
      <c r="O144" s="226" t="s">
        <v>43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88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5"/>
      <c r="Z144" s="35"/>
      <c r="AA144" s="35"/>
      <c r="AB144" s="35"/>
      <c r="AC144" s="35"/>
      <c r="AD144" s="35"/>
      <c r="AE144" s="35"/>
      <c r="AR144" s="230" t="s">
        <v>154</v>
      </c>
      <c r="AT144" s="230" t="s">
        <v>150</v>
      </c>
      <c r="AU144" s="230" t="s">
        <v>88</v>
      </c>
      <c r="AY144" s="14" t="s">
        <v>135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4" t="s">
        <v>88</v>
      </c>
      <c r="BK144" s="231">
        <f>ROUND(P144*H144,2)</f>
        <v>0</v>
      </c>
      <c r="BL144" s="14" t="s">
        <v>154</v>
      </c>
      <c r="BM144" s="230" t="s">
        <v>586</v>
      </c>
    </row>
    <row r="145" spans="1:65" s="2" customFormat="1" ht="24.15" customHeight="1">
      <c r="A145" s="35"/>
      <c r="B145" s="36"/>
      <c r="C145" s="237" t="s">
        <v>8</v>
      </c>
      <c r="D145" s="237" t="s">
        <v>150</v>
      </c>
      <c r="E145" s="238" t="s">
        <v>587</v>
      </c>
      <c r="F145" s="239" t="s">
        <v>588</v>
      </c>
      <c r="G145" s="240" t="s">
        <v>153</v>
      </c>
      <c r="H145" s="241">
        <v>1</v>
      </c>
      <c r="I145" s="242"/>
      <c r="J145" s="243"/>
      <c r="K145" s="244">
        <f>ROUND(P145*H145,2)</f>
        <v>0</v>
      </c>
      <c r="L145" s="239" t="s">
        <v>143</v>
      </c>
      <c r="M145" s="245"/>
      <c r="N145" s="246" t="s">
        <v>1</v>
      </c>
      <c r="O145" s="226" t="s">
        <v>43</v>
      </c>
      <c r="P145" s="227">
        <f>I145+J145</f>
        <v>0</v>
      </c>
      <c r="Q145" s="227">
        <f>ROUND(I145*H145,2)</f>
        <v>0</v>
      </c>
      <c r="R145" s="227">
        <f>ROUND(J145*H145,2)</f>
        <v>0</v>
      </c>
      <c r="S145" s="88"/>
      <c r="T145" s="228">
        <f>S145*H145</f>
        <v>0</v>
      </c>
      <c r="U145" s="228">
        <v>0</v>
      </c>
      <c r="V145" s="228">
        <f>U145*H145</f>
        <v>0</v>
      </c>
      <c r="W145" s="228">
        <v>0</v>
      </c>
      <c r="X145" s="229">
        <f>W145*H145</f>
        <v>0</v>
      </c>
      <c r="Y145" s="35"/>
      <c r="Z145" s="35"/>
      <c r="AA145" s="35"/>
      <c r="AB145" s="35"/>
      <c r="AC145" s="35"/>
      <c r="AD145" s="35"/>
      <c r="AE145" s="35"/>
      <c r="AR145" s="230" t="s">
        <v>154</v>
      </c>
      <c r="AT145" s="230" t="s">
        <v>150</v>
      </c>
      <c r="AU145" s="230" t="s">
        <v>88</v>
      </c>
      <c r="AY145" s="14" t="s">
        <v>135</v>
      </c>
      <c r="BE145" s="231">
        <f>IF(O145="základní",K145,0)</f>
        <v>0</v>
      </c>
      <c r="BF145" s="231">
        <f>IF(O145="snížená",K145,0)</f>
        <v>0</v>
      </c>
      <c r="BG145" s="231">
        <f>IF(O145="zákl. přenesená",K145,0)</f>
        <v>0</v>
      </c>
      <c r="BH145" s="231">
        <f>IF(O145="sníž. přenesená",K145,0)</f>
        <v>0</v>
      </c>
      <c r="BI145" s="231">
        <f>IF(O145="nulová",K145,0)</f>
        <v>0</v>
      </c>
      <c r="BJ145" s="14" t="s">
        <v>88</v>
      </c>
      <c r="BK145" s="231">
        <f>ROUND(P145*H145,2)</f>
        <v>0</v>
      </c>
      <c r="BL145" s="14" t="s">
        <v>154</v>
      </c>
      <c r="BM145" s="230" t="s">
        <v>589</v>
      </c>
    </row>
    <row r="146" spans="1:65" s="2" customFormat="1" ht="24.15" customHeight="1">
      <c r="A146" s="35"/>
      <c r="B146" s="36"/>
      <c r="C146" s="237" t="s">
        <v>253</v>
      </c>
      <c r="D146" s="237" t="s">
        <v>150</v>
      </c>
      <c r="E146" s="238" t="s">
        <v>590</v>
      </c>
      <c r="F146" s="239" t="s">
        <v>591</v>
      </c>
      <c r="G146" s="240" t="s">
        <v>153</v>
      </c>
      <c r="H146" s="241">
        <v>4</v>
      </c>
      <c r="I146" s="242"/>
      <c r="J146" s="243"/>
      <c r="K146" s="244">
        <f>ROUND(P146*H146,2)</f>
        <v>0</v>
      </c>
      <c r="L146" s="239" t="s">
        <v>143</v>
      </c>
      <c r="M146" s="245"/>
      <c r="N146" s="246" t="s">
        <v>1</v>
      </c>
      <c r="O146" s="226" t="s">
        <v>43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88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5"/>
      <c r="Z146" s="35"/>
      <c r="AA146" s="35"/>
      <c r="AB146" s="35"/>
      <c r="AC146" s="35"/>
      <c r="AD146" s="35"/>
      <c r="AE146" s="35"/>
      <c r="AR146" s="230" t="s">
        <v>154</v>
      </c>
      <c r="AT146" s="230" t="s">
        <v>150</v>
      </c>
      <c r="AU146" s="230" t="s">
        <v>88</v>
      </c>
      <c r="AY146" s="14" t="s">
        <v>135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4" t="s">
        <v>88</v>
      </c>
      <c r="BK146" s="231">
        <f>ROUND(P146*H146,2)</f>
        <v>0</v>
      </c>
      <c r="BL146" s="14" t="s">
        <v>154</v>
      </c>
      <c r="BM146" s="230" t="s">
        <v>592</v>
      </c>
    </row>
    <row r="147" spans="1:65" s="2" customFormat="1" ht="24.15" customHeight="1">
      <c r="A147" s="35"/>
      <c r="B147" s="36"/>
      <c r="C147" s="237" t="s">
        <v>257</v>
      </c>
      <c r="D147" s="237" t="s">
        <v>150</v>
      </c>
      <c r="E147" s="238" t="s">
        <v>593</v>
      </c>
      <c r="F147" s="239" t="s">
        <v>594</v>
      </c>
      <c r="G147" s="240" t="s">
        <v>153</v>
      </c>
      <c r="H147" s="241">
        <v>1</v>
      </c>
      <c r="I147" s="242"/>
      <c r="J147" s="243"/>
      <c r="K147" s="244">
        <f>ROUND(P147*H147,2)</f>
        <v>0</v>
      </c>
      <c r="L147" s="239" t="s">
        <v>143</v>
      </c>
      <c r="M147" s="245"/>
      <c r="N147" s="246" t="s">
        <v>1</v>
      </c>
      <c r="O147" s="226" t="s">
        <v>43</v>
      </c>
      <c r="P147" s="227">
        <f>I147+J147</f>
        <v>0</v>
      </c>
      <c r="Q147" s="227">
        <f>ROUND(I147*H147,2)</f>
        <v>0</v>
      </c>
      <c r="R147" s="227">
        <f>ROUND(J147*H147,2)</f>
        <v>0</v>
      </c>
      <c r="S147" s="88"/>
      <c r="T147" s="228">
        <f>S147*H147</f>
        <v>0</v>
      </c>
      <c r="U147" s="228">
        <v>0</v>
      </c>
      <c r="V147" s="228">
        <f>U147*H147</f>
        <v>0</v>
      </c>
      <c r="W147" s="228">
        <v>0</v>
      </c>
      <c r="X147" s="229">
        <f>W147*H147</f>
        <v>0</v>
      </c>
      <c r="Y147" s="35"/>
      <c r="Z147" s="35"/>
      <c r="AA147" s="35"/>
      <c r="AB147" s="35"/>
      <c r="AC147" s="35"/>
      <c r="AD147" s="35"/>
      <c r="AE147" s="35"/>
      <c r="AR147" s="230" t="s">
        <v>154</v>
      </c>
      <c r="AT147" s="230" t="s">
        <v>150</v>
      </c>
      <c r="AU147" s="230" t="s">
        <v>88</v>
      </c>
      <c r="AY147" s="14" t="s">
        <v>135</v>
      </c>
      <c r="BE147" s="231">
        <f>IF(O147="základní",K147,0)</f>
        <v>0</v>
      </c>
      <c r="BF147" s="231">
        <f>IF(O147="snížená",K147,0)</f>
        <v>0</v>
      </c>
      <c r="BG147" s="231">
        <f>IF(O147="zákl. přenesená",K147,0)</f>
        <v>0</v>
      </c>
      <c r="BH147" s="231">
        <f>IF(O147="sníž. přenesená",K147,0)</f>
        <v>0</v>
      </c>
      <c r="BI147" s="231">
        <f>IF(O147="nulová",K147,0)</f>
        <v>0</v>
      </c>
      <c r="BJ147" s="14" t="s">
        <v>88</v>
      </c>
      <c r="BK147" s="231">
        <f>ROUND(P147*H147,2)</f>
        <v>0</v>
      </c>
      <c r="BL147" s="14" t="s">
        <v>154</v>
      </c>
      <c r="BM147" s="230" t="s">
        <v>595</v>
      </c>
    </row>
    <row r="148" spans="1:65" s="2" customFormat="1" ht="24.15" customHeight="1">
      <c r="A148" s="35"/>
      <c r="B148" s="36"/>
      <c r="C148" s="237" t="s">
        <v>261</v>
      </c>
      <c r="D148" s="237" t="s">
        <v>150</v>
      </c>
      <c r="E148" s="238" t="s">
        <v>596</v>
      </c>
      <c r="F148" s="239" t="s">
        <v>597</v>
      </c>
      <c r="G148" s="240" t="s">
        <v>153</v>
      </c>
      <c r="H148" s="241">
        <v>1</v>
      </c>
      <c r="I148" s="242"/>
      <c r="J148" s="243"/>
      <c r="K148" s="244">
        <f>ROUND(P148*H148,2)</f>
        <v>0</v>
      </c>
      <c r="L148" s="239" t="s">
        <v>143</v>
      </c>
      <c r="M148" s="245"/>
      <c r="N148" s="246" t="s">
        <v>1</v>
      </c>
      <c r="O148" s="226" t="s">
        <v>43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88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5"/>
      <c r="Z148" s="35"/>
      <c r="AA148" s="35"/>
      <c r="AB148" s="35"/>
      <c r="AC148" s="35"/>
      <c r="AD148" s="35"/>
      <c r="AE148" s="35"/>
      <c r="AR148" s="230" t="s">
        <v>154</v>
      </c>
      <c r="AT148" s="230" t="s">
        <v>150</v>
      </c>
      <c r="AU148" s="230" t="s">
        <v>88</v>
      </c>
      <c r="AY148" s="14" t="s">
        <v>135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4" t="s">
        <v>88</v>
      </c>
      <c r="BK148" s="231">
        <f>ROUND(P148*H148,2)</f>
        <v>0</v>
      </c>
      <c r="BL148" s="14" t="s">
        <v>154</v>
      </c>
      <c r="BM148" s="230" t="s">
        <v>598</v>
      </c>
    </row>
    <row r="149" spans="1:65" s="2" customFormat="1" ht="24.15" customHeight="1">
      <c r="A149" s="35"/>
      <c r="B149" s="36"/>
      <c r="C149" s="237" t="s">
        <v>265</v>
      </c>
      <c r="D149" s="237" t="s">
        <v>150</v>
      </c>
      <c r="E149" s="238" t="s">
        <v>599</v>
      </c>
      <c r="F149" s="239" t="s">
        <v>600</v>
      </c>
      <c r="G149" s="240" t="s">
        <v>153</v>
      </c>
      <c r="H149" s="241">
        <v>1</v>
      </c>
      <c r="I149" s="242"/>
      <c r="J149" s="243"/>
      <c r="K149" s="244">
        <f>ROUND(P149*H149,2)</f>
        <v>0</v>
      </c>
      <c r="L149" s="239" t="s">
        <v>143</v>
      </c>
      <c r="M149" s="245"/>
      <c r="N149" s="246" t="s">
        <v>1</v>
      </c>
      <c r="O149" s="226" t="s">
        <v>43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88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5"/>
      <c r="Z149" s="35"/>
      <c r="AA149" s="35"/>
      <c r="AB149" s="35"/>
      <c r="AC149" s="35"/>
      <c r="AD149" s="35"/>
      <c r="AE149" s="35"/>
      <c r="AR149" s="230" t="s">
        <v>154</v>
      </c>
      <c r="AT149" s="230" t="s">
        <v>150</v>
      </c>
      <c r="AU149" s="230" t="s">
        <v>88</v>
      </c>
      <c r="AY149" s="14" t="s">
        <v>135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4" t="s">
        <v>88</v>
      </c>
      <c r="BK149" s="231">
        <f>ROUND(P149*H149,2)</f>
        <v>0</v>
      </c>
      <c r="BL149" s="14" t="s">
        <v>154</v>
      </c>
      <c r="BM149" s="230" t="s">
        <v>601</v>
      </c>
    </row>
    <row r="150" spans="1:65" s="2" customFormat="1" ht="24.15" customHeight="1">
      <c r="A150" s="35"/>
      <c r="B150" s="36"/>
      <c r="C150" s="237" t="s">
        <v>292</v>
      </c>
      <c r="D150" s="237" t="s">
        <v>150</v>
      </c>
      <c r="E150" s="238" t="s">
        <v>602</v>
      </c>
      <c r="F150" s="239" t="s">
        <v>603</v>
      </c>
      <c r="G150" s="240" t="s">
        <v>153</v>
      </c>
      <c r="H150" s="241">
        <v>2</v>
      </c>
      <c r="I150" s="242"/>
      <c r="J150" s="243"/>
      <c r="K150" s="244">
        <f>ROUND(P150*H150,2)</f>
        <v>0</v>
      </c>
      <c r="L150" s="239" t="s">
        <v>143</v>
      </c>
      <c r="M150" s="245"/>
      <c r="N150" s="246" t="s">
        <v>1</v>
      </c>
      <c r="O150" s="226" t="s">
        <v>43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88"/>
      <c r="T150" s="228">
        <f>S150*H150</f>
        <v>0</v>
      </c>
      <c r="U150" s="228">
        <v>0</v>
      </c>
      <c r="V150" s="228">
        <f>U150*H150</f>
        <v>0</v>
      </c>
      <c r="W150" s="228">
        <v>0</v>
      </c>
      <c r="X150" s="229">
        <f>W150*H150</f>
        <v>0</v>
      </c>
      <c r="Y150" s="35"/>
      <c r="Z150" s="35"/>
      <c r="AA150" s="35"/>
      <c r="AB150" s="35"/>
      <c r="AC150" s="35"/>
      <c r="AD150" s="35"/>
      <c r="AE150" s="35"/>
      <c r="AR150" s="230" t="s">
        <v>154</v>
      </c>
      <c r="AT150" s="230" t="s">
        <v>150</v>
      </c>
      <c r="AU150" s="230" t="s">
        <v>88</v>
      </c>
      <c r="AY150" s="14" t="s">
        <v>135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4" t="s">
        <v>88</v>
      </c>
      <c r="BK150" s="231">
        <f>ROUND(P150*H150,2)</f>
        <v>0</v>
      </c>
      <c r="BL150" s="14" t="s">
        <v>154</v>
      </c>
      <c r="BM150" s="230" t="s">
        <v>604</v>
      </c>
    </row>
    <row r="151" spans="1:65" s="2" customFormat="1" ht="24.15" customHeight="1">
      <c r="A151" s="35"/>
      <c r="B151" s="36"/>
      <c r="C151" s="218" t="s">
        <v>296</v>
      </c>
      <c r="D151" s="218" t="s">
        <v>139</v>
      </c>
      <c r="E151" s="219" t="s">
        <v>605</v>
      </c>
      <c r="F151" s="220" t="s">
        <v>606</v>
      </c>
      <c r="G151" s="221" t="s">
        <v>153</v>
      </c>
      <c r="H151" s="222">
        <v>4</v>
      </c>
      <c r="I151" s="223"/>
      <c r="J151" s="223"/>
      <c r="K151" s="224">
        <f>ROUND(P151*H151,2)</f>
        <v>0</v>
      </c>
      <c r="L151" s="220" t="s">
        <v>143</v>
      </c>
      <c r="M151" s="41"/>
      <c r="N151" s="225" t="s">
        <v>1</v>
      </c>
      <c r="O151" s="226" t="s">
        <v>43</v>
      </c>
      <c r="P151" s="227">
        <f>I151+J151</f>
        <v>0</v>
      </c>
      <c r="Q151" s="227">
        <f>ROUND(I151*H151,2)</f>
        <v>0</v>
      </c>
      <c r="R151" s="227">
        <f>ROUND(J151*H151,2)</f>
        <v>0</v>
      </c>
      <c r="S151" s="88"/>
      <c r="T151" s="228">
        <f>S151*H151</f>
        <v>0</v>
      </c>
      <c r="U151" s="228">
        <v>0</v>
      </c>
      <c r="V151" s="228">
        <f>U151*H151</f>
        <v>0</v>
      </c>
      <c r="W151" s="228">
        <v>0</v>
      </c>
      <c r="X151" s="229">
        <f>W151*H151</f>
        <v>0</v>
      </c>
      <c r="Y151" s="35"/>
      <c r="Z151" s="35"/>
      <c r="AA151" s="35"/>
      <c r="AB151" s="35"/>
      <c r="AC151" s="35"/>
      <c r="AD151" s="35"/>
      <c r="AE151" s="35"/>
      <c r="AR151" s="230" t="s">
        <v>154</v>
      </c>
      <c r="AT151" s="230" t="s">
        <v>139</v>
      </c>
      <c r="AU151" s="230" t="s">
        <v>88</v>
      </c>
      <c r="AY151" s="14" t="s">
        <v>135</v>
      </c>
      <c r="BE151" s="231">
        <f>IF(O151="základní",K151,0)</f>
        <v>0</v>
      </c>
      <c r="BF151" s="231">
        <f>IF(O151="snížená",K151,0)</f>
        <v>0</v>
      </c>
      <c r="BG151" s="231">
        <f>IF(O151="zákl. přenesená",K151,0)</f>
        <v>0</v>
      </c>
      <c r="BH151" s="231">
        <f>IF(O151="sníž. přenesená",K151,0)</f>
        <v>0</v>
      </c>
      <c r="BI151" s="231">
        <f>IF(O151="nulová",K151,0)</f>
        <v>0</v>
      </c>
      <c r="BJ151" s="14" t="s">
        <v>88</v>
      </c>
      <c r="BK151" s="231">
        <f>ROUND(P151*H151,2)</f>
        <v>0</v>
      </c>
      <c r="BL151" s="14" t="s">
        <v>154</v>
      </c>
      <c r="BM151" s="230" t="s">
        <v>607</v>
      </c>
    </row>
    <row r="152" spans="1:65" s="2" customFormat="1" ht="12">
      <c r="A152" s="35"/>
      <c r="B152" s="36"/>
      <c r="C152" s="218" t="s">
        <v>300</v>
      </c>
      <c r="D152" s="218" t="s">
        <v>139</v>
      </c>
      <c r="E152" s="219" t="s">
        <v>608</v>
      </c>
      <c r="F152" s="220" t="s">
        <v>609</v>
      </c>
      <c r="G152" s="221" t="s">
        <v>153</v>
      </c>
      <c r="H152" s="222">
        <v>1</v>
      </c>
      <c r="I152" s="223"/>
      <c r="J152" s="223"/>
      <c r="K152" s="224">
        <f>ROUND(P152*H152,2)</f>
        <v>0</v>
      </c>
      <c r="L152" s="220" t="s">
        <v>143</v>
      </c>
      <c r="M152" s="41"/>
      <c r="N152" s="225" t="s">
        <v>1</v>
      </c>
      <c r="O152" s="226" t="s">
        <v>43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88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5"/>
      <c r="Z152" s="35"/>
      <c r="AA152" s="35"/>
      <c r="AB152" s="35"/>
      <c r="AC152" s="35"/>
      <c r="AD152" s="35"/>
      <c r="AE152" s="35"/>
      <c r="AR152" s="230" t="s">
        <v>154</v>
      </c>
      <c r="AT152" s="230" t="s">
        <v>139</v>
      </c>
      <c r="AU152" s="230" t="s">
        <v>88</v>
      </c>
      <c r="AY152" s="14" t="s">
        <v>135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4" t="s">
        <v>88</v>
      </c>
      <c r="BK152" s="231">
        <f>ROUND(P152*H152,2)</f>
        <v>0</v>
      </c>
      <c r="BL152" s="14" t="s">
        <v>154</v>
      </c>
      <c r="BM152" s="230" t="s">
        <v>610</v>
      </c>
    </row>
    <row r="153" spans="1:65" s="2" customFormat="1" ht="24.15" customHeight="1">
      <c r="A153" s="35"/>
      <c r="B153" s="36"/>
      <c r="C153" s="237" t="s">
        <v>304</v>
      </c>
      <c r="D153" s="237" t="s">
        <v>150</v>
      </c>
      <c r="E153" s="238" t="s">
        <v>611</v>
      </c>
      <c r="F153" s="239" t="s">
        <v>612</v>
      </c>
      <c r="G153" s="240" t="s">
        <v>153</v>
      </c>
      <c r="H153" s="241">
        <v>1</v>
      </c>
      <c r="I153" s="242"/>
      <c r="J153" s="243"/>
      <c r="K153" s="244">
        <f>ROUND(P153*H153,2)</f>
        <v>0</v>
      </c>
      <c r="L153" s="239" t="s">
        <v>143</v>
      </c>
      <c r="M153" s="245"/>
      <c r="N153" s="246" t="s">
        <v>1</v>
      </c>
      <c r="O153" s="226" t="s">
        <v>43</v>
      </c>
      <c r="P153" s="227">
        <f>I153+J153</f>
        <v>0</v>
      </c>
      <c r="Q153" s="227">
        <f>ROUND(I153*H153,2)</f>
        <v>0</v>
      </c>
      <c r="R153" s="227">
        <f>ROUND(J153*H153,2)</f>
        <v>0</v>
      </c>
      <c r="S153" s="88"/>
      <c r="T153" s="228">
        <f>S153*H153</f>
        <v>0</v>
      </c>
      <c r="U153" s="228">
        <v>0</v>
      </c>
      <c r="V153" s="228">
        <f>U153*H153</f>
        <v>0</v>
      </c>
      <c r="W153" s="228">
        <v>0</v>
      </c>
      <c r="X153" s="229">
        <f>W153*H153</f>
        <v>0</v>
      </c>
      <c r="Y153" s="35"/>
      <c r="Z153" s="35"/>
      <c r="AA153" s="35"/>
      <c r="AB153" s="35"/>
      <c r="AC153" s="35"/>
      <c r="AD153" s="35"/>
      <c r="AE153" s="35"/>
      <c r="AR153" s="230" t="s">
        <v>154</v>
      </c>
      <c r="AT153" s="230" t="s">
        <v>150</v>
      </c>
      <c r="AU153" s="230" t="s">
        <v>88</v>
      </c>
      <c r="AY153" s="14" t="s">
        <v>135</v>
      </c>
      <c r="BE153" s="231">
        <f>IF(O153="základní",K153,0)</f>
        <v>0</v>
      </c>
      <c r="BF153" s="231">
        <f>IF(O153="snížená",K153,0)</f>
        <v>0</v>
      </c>
      <c r="BG153" s="231">
        <f>IF(O153="zákl. přenesená",K153,0)</f>
        <v>0</v>
      </c>
      <c r="BH153" s="231">
        <f>IF(O153="sníž. přenesená",K153,0)</f>
        <v>0</v>
      </c>
      <c r="BI153" s="231">
        <f>IF(O153="nulová",K153,0)</f>
        <v>0</v>
      </c>
      <c r="BJ153" s="14" t="s">
        <v>88</v>
      </c>
      <c r="BK153" s="231">
        <f>ROUND(P153*H153,2)</f>
        <v>0</v>
      </c>
      <c r="BL153" s="14" t="s">
        <v>154</v>
      </c>
      <c r="BM153" s="230" t="s">
        <v>613</v>
      </c>
    </row>
    <row r="154" spans="1:65" s="2" customFormat="1" ht="12">
      <c r="A154" s="35"/>
      <c r="B154" s="36"/>
      <c r="C154" s="218" t="s">
        <v>614</v>
      </c>
      <c r="D154" s="218" t="s">
        <v>139</v>
      </c>
      <c r="E154" s="219" t="s">
        <v>615</v>
      </c>
      <c r="F154" s="220" t="s">
        <v>616</v>
      </c>
      <c r="G154" s="221" t="s">
        <v>153</v>
      </c>
      <c r="H154" s="222">
        <v>2</v>
      </c>
      <c r="I154" s="223"/>
      <c r="J154" s="223"/>
      <c r="K154" s="224">
        <f>ROUND(P154*H154,2)</f>
        <v>0</v>
      </c>
      <c r="L154" s="220" t="s">
        <v>143</v>
      </c>
      <c r="M154" s="41"/>
      <c r="N154" s="225" t="s">
        <v>1</v>
      </c>
      <c r="O154" s="226" t="s">
        <v>43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88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5"/>
      <c r="Z154" s="35"/>
      <c r="AA154" s="35"/>
      <c r="AB154" s="35"/>
      <c r="AC154" s="35"/>
      <c r="AD154" s="35"/>
      <c r="AE154" s="35"/>
      <c r="AR154" s="230" t="s">
        <v>154</v>
      </c>
      <c r="AT154" s="230" t="s">
        <v>139</v>
      </c>
      <c r="AU154" s="230" t="s">
        <v>88</v>
      </c>
      <c r="AY154" s="14" t="s">
        <v>135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4" t="s">
        <v>88</v>
      </c>
      <c r="BK154" s="231">
        <f>ROUND(P154*H154,2)</f>
        <v>0</v>
      </c>
      <c r="BL154" s="14" t="s">
        <v>154</v>
      </c>
      <c r="BM154" s="230" t="s">
        <v>617</v>
      </c>
    </row>
    <row r="155" spans="1:65" s="2" customFormat="1" ht="12">
      <c r="A155" s="35"/>
      <c r="B155" s="36"/>
      <c r="C155" s="218" t="s">
        <v>618</v>
      </c>
      <c r="D155" s="218" t="s">
        <v>139</v>
      </c>
      <c r="E155" s="219" t="s">
        <v>199</v>
      </c>
      <c r="F155" s="220" t="s">
        <v>200</v>
      </c>
      <c r="G155" s="221" t="s">
        <v>153</v>
      </c>
      <c r="H155" s="222">
        <v>4</v>
      </c>
      <c r="I155" s="223"/>
      <c r="J155" s="223"/>
      <c r="K155" s="224">
        <f>ROUND(P155*H155,2)</f>
        <v>0</v>
      </c>
      <c r="L155" s="220" t="s">
        <v>143</v>
      </c>
      <c r="M155" s="41"/>
      <c r="N155" s="225" t="s">
        <v>1</v>
      </c>
      <c r="O155" s="226" t="s">
        <v>43</v>
      </c>
      <c r="P155" s="227">
        <f>I155+J155</f>
        <v>0</v>
      </c>
      <c r="Q155" s="227">
        <f>ROUND(I155*H155,2)</f>
        <v>0</v>
      </c>
      <c r="R155" s="227">
        <f>ROUND(J155*H155,2)</f>
        <v>0</v>
      </c>
      <c r="S155" s="88"/>
      <c r="T155" s="228">
        <f>S155*H155</f>
        <v>0</v>
      </c>
      <c r="U155" s="228">
        <v>0</v>
      </c>
      <c r="V155" s="228">
        <f>U155*H155</f>
        <v>0</v>
      </c>
      <c r="W155" s="228">
        <v>0</v>
      </c>
      <c r="X155" s="229">
        <f>W155*H155</f>
        <v>0</v>
      </c>
      <c r="Y155" s="35"/>
      <c r="Z155" s="35"/>
      <c r="AA155" s="35"/>
      <c r="AB155" s="35"/>
      <c r="AC155" s="35"/>
      <c r="AD155" s="35"/>
      <c r="AE155" s="35"/>
      <c r="AR155" s="230" t="s">
        <v>154</v>
      </c>
      <c r="AT155" s="230" t="s">
        <v>139</v>
      </c>
      <c r="AU155" s="230" t="s">
        <v>88</v>
      </c>
      <c r="AY155" s="14" t="s">
        <v>135</v>
      </c>
      <c r="BE155" s="231">
        <f>IF(O155="základní",K155,0)</f>
        <v>0</v>
      </c>
      <c r="BF155" s="231">
        <f>IF(O155="snížená",K155,0)</f>
        <v>0</v>
      </c>
      <c r="BG155" s="231">
        <f>IF(O155="zákl. přenesená",K155,0)</f>
        <v>0</v>
      </c>
      <c r="BH155" s="231">
        <f>IF(O155="sníž. přenesená",K155,0)</f>
        <v>0</v>
      </c>
      <c r="BI155" s="231">
        <f>IF(O155="nulová",K155,0)</f>
        <v>0</v>
      </c>
      <c r="BJ155" s="14" t="s">
        <v>88</v>
      </c>
      <c r="BK155" s="231">
        <f>ROUND(P155*H155,2)</f>
        <v>0</v>
      </c>
      <c r="BL155" s="14" t="s">
        <v>154</v>
      </c>
      <c r="BM155" s="230" t="s">
        <v>619</v>
      </c>
    </row>
    <row r="156" spans="1:65" s="2" customFormat="1" ht="24.15" customHeight="1">
      <c r="A156" s="35"/>
      <c r="B156" s="36"/>
      <c r="C156" s="218" t="s">
        <v>620</v>
      </c>
      <c r="D156" s="218" t="s">
        <v>139</v>
      </c>
      <c r="E156" s="219" t="s">
        <v>204</v>
      </c>
      <c r="F156" s="220" t="s">
        <v>205</v>
      </c>
      <c r="G156" s="221" t="s">
        <v>153</v>
      </c>
      <c r="H156" s="222">
        <v>1</v>
      </c>
      <c r="I156" s="223"/>
      <c r="J156" s="223"/>
      <c r="K156" s="224">
        <f>ROUND(P156*H156,2)</f>
        <v>0</v>
      </c>
      <c r="L156" s="220" t="s">
        <v>143</v>
      </c>
      <c r="M156" s="41"/>
      <c r="N156" s="225" t="s">
        <v>1</v>
      </c>
      <c r="O156" s="226" t="s">
        <v>43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88"/>
      <c r="T156" s="228">
        <f>S156*H156</f>
        <v>0</v>
      </c>
      <c r="U156" s="228">
        <v>0</v>
      </c>
      <c r="V156" s="228">
        <f>U156*H156</f>
        <v>0</v>
      </c>
      <c r="W156" s="228">
        <v>0</v>
      </c>
      <c r="X156" s="229">
        <f>W156*H156</f>
        <v>0</v>
      </c>
      <c r="Y156" s="35"/>
      <c r="Z156" s="35"/>
      <c r="AA156" s="35"/>
      <c r="AB156" s="35"/>
      <c r="AC156" s="35"/>
      <c r="AD156" s="35"/>
      <c r="AE156" s="35"/>
      <c r="AR156" s="230" t="s">
        <v>154</v>
      </c>
      <c r="AT156" s="230" t="s">
        <v>139</v>
      </c>
      <c r="AU156" s="230" t="s">
        <v>88</v>
      </c>
      <c r="AY156" s="14" t="s">
        <v>135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4" t="s">
        <v>88</v>
      </c>
      <c r="BK156" s="231">
        <f>ROUND(P156*H156,2)</f>
        <v>0</v>
      </c>
      <c r="BL156" s="14" t="s">
        <v>154</v>
      </c>
      <c r="BM156" s="230" t="s">
        <v>621</v>
      </c>
    </row>
    <row r="157" spans="1:65" s="2" customFormat="1" ht="24.15" customHeight="1">
      <c r="A157" s="35"/>
      <c r="B157" s="36"/>
      <c r="C157" s="218" t="s">
        <v>622</v>
      </c>
      <c r="D157" s="218" t="s">
        <v>139</v>
      </c>
      <c r="E157" s="219" t="s">
        <v>623</v>
      </c>
      <c r="F157" s="220" t="s">
        <v>624</v>
      </c>
      <c r="G157" s="221" t="s">
        <v>153</v>
      </c>
      <c r="H157" s="222">
        <v>3</v>
      </c>
      <c r="I157" s="223"/>
      <c r="J157" s="223"/>
      <c r="K157" s="224">
        <f>ROUND(P157*H157,2)</f>
        <v>0</v>
      </c>
      <c r="L157" s="220" t="s">
        <v>143</v>
      </c>
      <c r="M157" s="41"/>
      <c r="N157" s="225" t="s">
        <v>1</v>
      </c>
      <c r="O157" s="226" t="s">
        <v>43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88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5"/>
      <c r="Z157" s="35"/>
      <c r="AA157" s="35"/>
      <c r="AB157" s="35"/>
      <c r="AC157" s="35"/>
      <c r="AD157" s="35"/>
      <c r="AE157" s="35"/>
      <c r="AR157" s="230" t="s">
        <v>154</v>
      </c>
      <c r="AT157" s="230" t="s">
        <v>139</v>
      </c>
      <c r="AU157" s="230" t="s">
        <v>88</v>
      </c>
      <c r="AY157" s="14" t="s">
        <v>135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4" t="s">
        <v>88</v>
      </c>
      <c r="BK157" s="231">
        <f>ROUND(P157*H157,2)</f>
        <v>0</v>
      </c>
      <c r="BL157" s="14" t="s">
        <v>154</v>
      </c>
      <c r="BM157" s="230" t="s">
        <v>625</v>
      </c>
    </row>
    <row r="158" spans="1:65" s="2" customFormat="1" ht="24.15" customHeight="1">
      <c r="A158" s="35"/>
      <c r="B158" s="36"/>
      <c r="C158" s="218" t="s">
        <v>324</v>
      </c>
      <c r="D158" s="218" t="s">
        <v>139</v>
      </c>
      <c r="E158" s="219" t="s">
        <v>209</v>
      </c>
      <c r="F158" s="220" t="s">
        <v>210</v>
      </c>
      <c r="G158" s="221" t="s">
        <v>153</v>
      </c>
      <c r="H158" s="222">
        <v>1</v>
      </c>
      <c r="I158" s="223"/>
      <c r="J158" s="223"/>
      <c r="K158" s="224">
        <f>ROUND(P158*H158,2)</f>
        <v>0</v>
      </c>
      <c r="L158" s="220" t="s">
        <v>143</v>
      </c>
      <c r="M158" s="41"/>
      <c r="N158" s="225" t="s">
        <v>1</v>
      </c>
      <c r="O158" s="226" t="s">
        <v>43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88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5"/>
      <c r="Z158" s="35"/>
      <c r="AA158" s="35"/>
      <c r="AB158" s="35"/>
      <c r="AC158" s="35"/>
      <c r="AD158" s="35"/>
      <c r="AE158" s="35"/>
      <c r="AR158" s="230" t="s">
        <v>154</v>
      </c>
      <c r="AT158" s="230" t="s">
        <v>139</v>
      </c>
      <c r="AU158" s="230" t="s">
        <v>88</v>
      </c>
      <c r="AY158" s="14" t="s">
        <v>135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4" t="s">
        <v>88</v>
      </c>
      <c r="BK158" s="231">
        <f>ROUND(P158*H158,2)</f>
        <v>0</v>
      </c>
      <c r="BL158" s="14" t="s">
        <v>154</v>
      </c>
      <c r="BM158" s="230" t="s">
        <v>626</v>
      </c>
    </row>
    <row r="159" spans="1:65" s="2" customFormat="1" ht="24.15" customHeight="1">
      <c r="A159" s="35"/>
      <c r="B159" s="36"/>
      <c r="C159" s="237" t="s">
        <v>328</v>
      </c>
      <c r="D159" s="237" t="s">
        <v>150</v>
      </c>
      <c r="E159" s="238" t="s">
        <v>190</v>
      </c>
      <c r="F159" s="239" t="s">
        <v>191</v>
      </c>
      <c r="G159" s="240" t="s">
        <v>153</v>
      </c>
      <c r="H159" s="241">
        <v>1</v>
      </c>
      <c r="I159" s="242"/>
      <c r="J159" s="243"/>
      <c r="K159" s="244">
        <f>ROUND(P159*H159,2)</f>
        <v>0</v>
      </c>
      <c r="L159" s="239" t="s">
        <v>143</v>
      </c>
      <c r="M159" s="245"/>
      <c r="N159" s="246" t="s">
        <v>1</v>
      </c>
      <c r="O159" s="226" t="s">
        <v>43</v>
      </c>
      <c r="P159" s="227">
        <f>I159+J159</f>
        <v>0</v>
      </c>
      <c r="Q159" s="227">
        <f>ROUND(I159*H159,2)</f>
        <v>0</v>
      </c>
      <c r="R159" s="227">
        <f>ROUND(J159*H159,2)</f>
        <v>0</v>
      </c>
      <c r="S159" s="88"/>
      <c r="T159" s="228">
        <f>S159*H159</f>
        <v>0</v>
      </c>
      <c r="U159" s="228">
        <v>0</v>
      </c>
      <c r="V159" s="228">
        <f>U159*H159</f>
        <v>0</v>
      </c>
      <c r="W159" s="228">
        <v>0</v>
      </c>
      <c r="X159" s="229">
        <f>W159*H159</f>
        <v>0</v>
      </c>
      <c r="Y159" s="35"/>
      <c r="Z159" s="35"/>
      <c r="AA159" s="35"/>
      <c r="AB159" s="35"/>
      <c r="AC159" s="35"/>
      <c r="AD159" s="35"/>
      <c r="AE159" s="35"/>
      <c r="AR159" s="230" t="s">
        <v>154</v>
      </c>
      <c r="AT159" s="230" t="s">
        <v>150</v>
      </c>
      <c r="AU159" s="230" t="s">
        <v>88</v>
      </c>
      <c r="AY159" s="14" t="s">
        <v>135</v>
      </c>
      <c r="BE159" s="231">
        <f>IF(O159="základní",K159,0)</f>
        <v>0</v>
      </c>
      <c r="BF159" s="231">
        <f>IF(O159="snížená",K159,0)</f>
        <v>0</v>
      </c>
      <c r="BG159" s="231">
        <f>IF(O159="zákl. přenesená",K159,0)</f>
        <v>0</v>
      </c>
      <c r="BH159" s="231">
        <f>IF(O159="sníž. přenesená",K159,0)</f>
        <v>0</v>
      </c>
      <c r="BI159" s="231">
        <f>IF(O159="nulová",K159,0)</f>
        <v>0</v>
      </c>
      <c r="BJ159" s="14" t="s">
        <v>88</v>
      </c>
      <c r="BK159" s="231">
        <f>ROUND(P159*H159,2)</f>
        <v>0</v>
      </c>
      <c r="BL159" s="14" t="s">
        <v>154</v>
      </c>
      <c r="BM159" s="230" t="s">
        <v>627</v>
      </c>
    </row>
    <row r="160" spans="1:65" s="2" customFormat="1" ht="24.15" customHeight="1">
      <c r="A160" s="35"/>
      <c r="B160" s="36"/>
      <c r="C160" s="218" t="s">
        <v>308</v>
      </c>
      <c r="D160" s="218" t="s">
        <v>139</v>
      </c>
      <c r="E160" s="219" t="s">
        <v>224</v>
      </c>
      <c r="F160" s="220" t="s">
        <v>225</v>
      </c>
      <c r="G160" s="221" t="s">
        <v>153</v>
      </c>
      <c r="H160" s="222">
        <v>1</v>
      </c>
      <c r="I160" s="223"/>
      <c r="J160" s="223"/>
      <c r="K160" s="224">
        <f>ROUND(P160*H160,2)</f>
        <v>0</v>
      </c>
      <c r="L160" s="220" t="s">
        <v>143</v>
      </c>
      <c r="M160" s="41"/>
      <c r="N160" s="225" t="s">
        <v>1</v>
      </c>
      <c r="O160" s="226" t="s">
        <v>43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88"/>
      <c r="T160" s="228">
        <f>S160*H160</f>
        <v>0</v>
      </c>
      <c r="U160" s="228">
        <v>0</v>
      </c>
      <c r="V160" s="228">
        <f>U160*H160</f>
        <v>0</v>
      </c>
      <c r="W160" s="228">
        <v>0</v>
      </c>
      <c r="X160" s="229">
        <f>W160*H160</f>
        <v>0</v>
      </c>
      <c r="Y160" s="35"/>
      <c r="Z160" s="35"/>
      <c r="AA160" s="35"/>
      <c r="AB160" s="35"/>
      <c r="AC160" s="35"/>
      <c r="AD160" s="35"/>
      <c r="AE160" s="35"/>
      <c r="AR160" s="230" t="s">
        <v>154</v>
      </c>
      <c r="AT160" s="230" t="s">
        <v>139</v>
      </c>
      <c r="AU160" s="230" t="s">
        <v>88</v>
      </c>
      <c r="AY160" s="14" t="s">
        <v>135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4" t="s">
        <v>88</v>
      </c>
      <c r="BK160" s="231">
        <f>ROUND(P160*H160,2)</f>
        <v>0</v>
      </c>
      <c r="BL160" s="14" t="s">
        <v>154</v>
      </c>
      <c r="BM160" s="230" t="s">
        <v>628</v>
      </c>
    </row>
    <row r="161" spans="1:65" s="2" customFormat="1" ht="24.15" customHeight="1">
      <c r="A161" s="35"/>
      <c r="B161" s="36"/>
      <c r="C161" s="237" t="s">
        <v>312</v>
      </c>
      <c r="D161" s="237" t="s">
        <v>150</v>
      </c>
      <c r="E161" s="238" t="s">
        <v>220</v>
      </c>
      <c r="F161" s="239" t="s">
        <v>221</v>
      </c>
      <c r="G161" s="240" t="s">
        <v>153</v>
      </c>
      <c r="H161" s="241">
        <v>28</v>
      </c>
      <c r="I161" s="242"/>
      <c r="J161" s="243"/>
      <c r="K161" s="244">
        <f>ROUND(P161*H161,2)</f>
        <v>0</v>
      </c>
      <c r="L161" s="239" t="s">
        <v>143</v>
      </c>
      <c r="M161" s="245"/>
      <c r="N161" s="246" t="s">
        <v>1</v>
      </c>
      <c r="O161" s="226" t="s">
        <v>43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88"/>
      <c r="T161" s="228">
        <f>S161*H161</f>
        <v>0</v>
      </c>
      <c r="U161" s="228">
        <v>0</v>
      </c>
      <c r="V161" s="228">
        <f>U161*H161</f>
        <v>0</v>
      </c>
      <c r="W161" s="228">
        <v>0</v>
      </c>
      <c r="X161" s="229">
        <f>W161*H161</f>
        <v>0</v>
      </c>
      <c r="Y161" s="35"/>
      <c r="Z161" s="35"/>
      <c r="AA161" s="35"/>
      <c r="AB161" s="35"/>
      <c r="AC161" s="35"/>
      <c r="AD161" s="35"/>
      <c r="AE161" s="35"/>
      <c r="AR161" s="230" t="s">
        <v>154</v>
      </c>
      <c r="AT161" s="230" t="s">
        <v>150</v>
      </c>
      <c r="AU161" s="230" t="s">
        <v>88</v>
      </c>
      <c r="AY161" s="14" t="s">
        <v>135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4" t="s">
        <v>88</v>
      </c>
      <c r="BK161" s="231">
        <f>ROUND(P161*H161,2)</f>
        <v>0</v>
      </c>
      <c r="BL161" s="14" t="s">
        <v>154</v>
      </c>
      <c r="BM161" s="230" t="s">
        <v>629</v>
      </c>
    </row>
    <row r="162" spans="1:65" s="2" customFormat="1" ht="12">
      <c r="A162" s="35"/>
      <c r="B162" s="36"/>
      <c r="C162" s="218" t="s">
        <v>320</v>
      </c>
      <c r="D162" s="218" t="s">
        <v>139</v>
      </c>
      <c r="E162" s="219" t="s">
        <v>630</v>
      </c>
      <c r="F162" s="220" t="s">
        <v>631</v>
      </c>
      <c r="G162" s="221" t="s">
        <v>153</v>
      </c>
      <c r="H162" s="222">
        <v>1</v>
      </c>
      <c r="I162" s="223"/>
      <c r="J162" s="223"/>
      <c r="K162" s="224">
        <f>ROUND(P162*H162,2)</f>
        <v>0</v>
      </c>
      <c r="L162" s="220" t="s">
        <v>143</v>
      </c>
      <c r="M162" s="41"/>
      <c r="N162" s="225" t="s">
        <v>1</v>
      </c>
      <c r="O162" s="226" t="s">
        <v>43</v>
      </c>
      <c r="P162" s="227">
        <f>I162+J162</f>
        <v>0</v>
      </c>
      <c r="Q162" s="227">
        <f>ROUND(I162*H162,2)</f>
        <v>0</v>
      </c>
      <c r="R162" s="227">
        <f>ROUND(J162*H162,2)</f>
        <v>0</v>
      </c>
      <c r="S162" s="88"/>
      <c r="T162" s="228">
        <f>S162*H162</f>
        <v>0</v>
      </c>
      <c r="U162" s="228">
        <v>0</v>
      </c>
      <c r="V162" s="228">
        <f>U162*H162</f>
        <v>0</v>
      </c>
      <c r="W162" s="228">
        <v>0</v>
      </c>
      <c r="X162" s="229">
        <f>W162*H162</f>
        <v>0</v>
      </c>
      <c r="Y162" s="35"/>
      <c r="Z162" s="35"/>
      <c r="AA162" s="35"/>
      <c r="AB162" s="35"/>
      <c r="AC162" s="35"/>
      <c r="AD162" s="35"/>
      <c r="AE162" s="35"/>
      <c r="AR162" s="230" t="s">
        <v>154</v>
      </c>
      <c r="AT162" s="230" t="s">
        <v>139</v>
      </c>
      <c r="AU162" s="230" t="s">
        <v>88</v>
      </c>
      <c r="AY162" s="14" t="s">
        <v>135</v>
      </c>
      <c r="BE162" s="231">
        <f>IF(O162="základní",K162,0)</f>
        <v>0</v>
      </c>
      <c r="BF162" s="231">
        <f>IF(O162="snížená",K162,0)</f>
        <v>0</v>
      </c>
      <c r="BG162" s="231">
        <f>IF(O162="zákl. přenesená",K162,0)</f>
        <v>0</v>
      </c>
      <c r="BH162" s="231">
        <f>IF(O162="sníž. přenesená",K162,0)</f>
        <v>0</v>
      </c>
      <c r="BI162" s="231">
        <f>IF(O162="nulová",K162,0)</f>
        <v>0</v>
      </c>
      <c r="BJ162" s="14" t="s">
        <v>88</v>
      </c>
      <c r="BK162" s="231">
        <f>ROUND(P162*H162,2)</f>
        <v>0</v>
      </c>
      <c r="BL162" s="14" t="s">
        <v>154</v>
      </c>
      <c r="BM162" s="230" t="s">
        <v>632</v>
      </c>
    </row>
    <row r="163" spans="1:65" s="2" customFormat="1" ht="24.15" customHeight="1">
      <c r="A163" s="35"/>
      <c r="B163" s="36"/>
      <c r="C163" s="237" t="s">
        <v>633</v>
      </c>
      <c r="D163" s="237" t="s">
        <v>150</v>
      </c>
      <c r="E163" s="238" t="s">
        <v>634</v>
      </c>
      <c r="F163" s="239" t="s">
        <v>635</v>
      </c>
      <c r="G163" s="240" t="s">
        <v>153</v>
      </c>
      <c r="H163" s="241">
        <v>1</v>
      </c>
      <c r="I163" s="242"/>
      <c r="J163" s="243"/>
      <c r="K163" s="244">
        <f>ROUND(P163*H163,2)</f>
        <v>0</v>
      </c>
      <c r="L163" s="239" t="s">
        <v>143</v>
      </c>
      <c r="M163" s="245"/>
      <c r="N163" s="246" t="s">
        <v>1</v>
      </c>
      <c r="O163" s="226" t="s">
        <v>43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88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5"/>
      <c r="Z163" s="35"/>
      <c r="AA163" s="35"/>
      <c r="AB163" s="35"/>
      <c r="AC163" s="35"/>
      <c r="AD163" s="35"/>
      <c r="AE163" s="35"/>
      <c r="AR163" s="230" t="s">
        <v>154</v>
      </c>
      <c r="AT163" s="230" t="s">
        <v>150</v>
      </c>
      <c r="AU163" s="230" t="s">
        <v>88</v>
      </c>
      <c r="AY163" s="14" t="s">
        <v>135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4" t="s">
        <v>88</v>
      </c>
      <c r="BK163" s="231">
        <f>ROUND(P163*H163,2)</f>
        <v>0</v>
      </c>
      <c r="BL163" s="14" t="s">
        <v>154</v>
      </c>
      <c r="BM163" s="230" t="s">
        <v>636</v>
      </c>
    </row>
    <row r="164" spans="1:65" s="2" customFormat="1" ht="12">
      <c r="A164" s="35"/>
      <c r="B164" s="36"/>
      <c r="C164" s="218" t="s">
        <v>316</v>
      </c>
      <c r="D164" s="218" t="s">
        <v>139</v>
      </c>
      <c r="E164" s="219" t="s">
        <v>637</v>
      </c>
      <c r="F164" s="220" t="s">
        <v>638</v>
      </c>
      <c r="G164" s="221" t="s">
        <v>153</v>
      </c>
      <c r="H164" s="222">
        <v>25</v>
      </c>
      <c r="I164" s="223"/>
      <c r="J164" s="223"/>
      <c r="K164" s="224">
        <f>ROUND(P164*H164,2)</f>
        <v>0</v>
      </c>
      <c r="L164" s="220" t="s">
        <v>143</v>
      </c>
      <c r="M164" s="41"/>
      <c r="N164" s="225" t="s">
        <v>1</v>
      </c>
      <c r="O164" s="226" t="s">
        <v>43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88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5"/>
      <c r="Z164" s="35"/>
      <c r="AA164" s="35"/>
      <c r="AB164" s="35"/>
      <c r="AC164" s="35"/>
      <c r="AD164" s="35"/>
      <c r="AE164" s="35"/>
      <c r="AR164" s="230" t="s">
        <v>154</v>
      </c>
      <c r="AT164" s="230" t="s">
        <v>139</v>
      </c>
      <c r="AU164" s="230" t="s">
        <v>88</v>
      </c>
      <c r="AY164" s="14" t="s">
        <v>135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4" t="s">
        <v>88</v>
      </c>
      <c r="BK164" s="231">
        <f>ROUND(P164*H164,2)</f>
        <v>0</v>
      </c>
      <c r="BL164" s="14" t="s">
        <v>154</v>
      </c>
      <c r="BM164" s="230" t="s">
        <v>639</v>
      </c>
    </row>
    <row r="165" spans="1:65" s="2" customFormat="1" ht="24.15" customHeight="1">
      <c r="A165" s="35"/>
      <c r="B165" s="36"/>
      <c r="C165" s="237" t="s">
        <v>640</v>
      </c>
      <c r="D165" s="237" t="s">
        <v>150</v>
      </c>
      <c r="E165" s="238" t="s">
        <v>641</v>
      </c>
      <c r="F165" s="239" t="s">
        <v>642</v>
      </c>
      <c r="G165" s="240" t="s">
        <v>153</v>
      </c>
      <c r="H165" s="241">
        <v>25</v>
      </c>
      <c r="I165" s="242"/>
      <c r="J165" s="243"/>
      <c r="K165" s="244">
        <f>ROUND(P165*H165,2)</f>
        <v>0</v>
      </c>
      <c r="L165" s="239" t="s">
        <v>143</v>
      </c>
      <c r="M165" s="245"/>
      <c r="N165" s="246" t="s">
        <v>1</v>
      </c>
      <c r="O165" s="226" t="s">
        <v>43</v>
      </c>
      <c r="P165" s="227">
        <f>I165+J165</f>
        <v>0</v>
      </c>
      <c r="Q165" s="227">
        <f>ROUND(I165*H165,2)</f>
        <v>0</v>
      </c>
      <c r="R165" s="227">
        <f>ROUND(J165*H165,2)</f>
        <v>0</v>
      </c>
      <c r="S165" s="88"/>
      <c r="T165" s="228">
        <f>S165*H165</f>
        <v>0</v>
      </c>
      <c r="U165" s="228">
        <v>0</v>
      </c>
      <c r="V165" s="228">
        <f>U165*H165</f>
        <v>0</v>
      </c>
      <c r="W165" s="228">
        <v>0</v>
      </c>
      <c r="X165" s="229">
        <f>W165*H165</f>
        <v>0</v>
      </c>
      <c r="Y165" s="35"/>
      <c r="Z165" s="35"/>
      <c r="AA165" s="35"/>
      <c r="AB165" s="35"/>
      <c r="AC165" s="35"/>
      <c r="AD165" s="35"/>
      <c r="AE165" s="35"/>
      <c r="AR165" s="230" t="s">
        <v>154</v>
      </c>
      <c r="AT165" s="230" t="s">
        <v>150</v>
      </c>
      <c r="AU165" s="230" t="s">
        <v>88</v>
      </c>
      <c r="AY165" s="14" t="s">
        <v>135</v>
      </c>
      <c r="BE165" s="231">
        <f>IF(O165="základní",K165,0)</f>
        <v>0</v>
      </c>
      <c r="BF165" s="231">
        <f>IF(O165="snížená",K165,0)</f>
        <v>0</v>
      </c>
      <c r="BG165" s="231">
        <f>IF(O165="zákl. přenesená",K165,0)</f>
        <v>0</v>
      </c>
      <c r="BH165" s="231">
        <f>IF(O165="sníž. přenesená",K165,0)</f>
        <v>0</v>
      </c>
      <c r="BI165" s="231">
        <f>IF(O165="nulová",K165,0)</f>
        <v>0</v>
      </c>
      <c r="BJ165" s="14" t="s">
        <v>88</v>
      </c>
      <c r="BK165" s="231">
        <f>ROUND(P165*H165,2)</f>
        <v>0</v>
      </c>
      <c r="BL165" s="14" t="s">
        <v>154</v>
      </c>
      <c r="BM165" s="230" t="s">
        <v>643</v>
      </c>
    </row>
    <row r="166" spans="1:65" s="2" customFormat="1" ht="24.15" customHeight="1">
      <c r="A166" s="35"/>
      <c r="B166" s="36"/>
      <c r="C166" s="218" t="s">
        <v>332</v>
      </c>
      <c r="D166" s="218" t="s">
        <v>139</v>
      </c>
      <c r="E166" s="219" t="s">
        <v>644</v>
      </c>
      <c r="F166" s="220" t="s">
        <v>645</v>
      </c>
      <c r="G166" s="221" t="s">
        <v>153</v>
      </c>
      <c r="H166" s="222">
        <v>2</v>
      </c>
      <c r="I166" s="223"/>
      <c r="J166" s="223"/>
      <c r="K166" s="224">
        <f>ROUND(P166*H166,2)</f>
        <v>0</v>
      </c>
      <c r="L166" s="220" t="s">
        <v>143</v>
      </c>
      <c r="M166" s="41"/>
      <c r="N166" s="225" t="s">
        <v>1</v>
      </c>
      <c r="O166" s="226" t="s">
        <v>43</v>
      </c>
      <c r="P166" s="227">
        <f>I166+J166</f>
        <v>0</v>
      </c>
      <c r="Q166" s="227">
        <f>ROUND(I166*H166,2)</f>
        <v>0</v>
      </c>
      <c r="R166" s="227">
        <f>ROUND(J166*H166,2)</f>
        <v>0</v>
      </c>
      <c r="S166" s="88"/>
      <c r="T166" s="228">
        <f>S166*H166</f>
        <v>0</v>
      </c>
      <c r="U166" s="228">
        <v>0</v>
      </c>
      <c r="V166" s="228">
        <f>U166*H166</f>
        <v>0</v>
      </c>
      <c r="W166" s="228">
        <v>0</v>
      </c>
      <c r="X166" s="229">
        <f>W166*H166</f>
        <v>0</v>
      </c>
      <c r="Y166" s="35"/>
      <c r="Z166" s="35"/>
      <c r="AA166" s="35"/>
      <c r="AB166" s="35"/>
      <c r="AC166" s="35"/>
      <c r="AD166" s="35"/>
      <c r="AE166" s="35"/>
      <c r="AR166" s="230" t="s">
        <v>154</v>
      </c>
      <c r="AT166" s="230" t="s">
        <v>139</v>
      </c>
      <c r="AU166" s="230" t="s">
        <v>88</v>
      </c>
      <c r="AY166" s="14" t="s">
        <v>135</v>
      </c>
      <c r="BE166" s="231">
        <f>IF(O166="základní",K166,0)</f>
        <v>0</v>
      </c>
      <c r="BF166" s="231">
        <f>IF(O166="snížená",K166,0)</f>
        <v>0</v>
      </c>
      <c r="BG166" s="231">
        <f>IF(O166="zákl. přenesená",K166,0)</f>
        <v>0</v>
      </c>
      <c r="BH166" s="231">
        <f>IF(O166="sníž. přenesená",K166,0)</f>
        <v>0</v>
      </c>
      <c r="BI166" s="231">
        <f>IF(O166="nulová",K166,0)</f>
        <v>0</v>
      </c>
      <c r="BJ166" s="14" t="s">
        <v>88</v>
      </c>
      <c r="BK166" s="231">
        <f>ROUND(P166*H166,2)</f>
        <v>0</v>
      </c>
      <c r="BL166" s="14" t="s">
        <v>154</v>
      </c>
      <c r="BM166" s="230" t="s">
        <v>646</v>
      </c>
    </row>
    <row r="167" spans="1:65" s="2" customFormat="1" ht="24.15" customHeight="1">
      <c r="A167" s="35"/>
      <c r="B167" s="36"/>
      <c r="C167" s="237" t="s">
        <v>336</v>
      </c>
      <c r="D167" s="237" t="s">
        <v>150</v>
      </c>
      <c r="E167" s="238" t="s">
        <v>647</v>
      </c>
      <c r="F167" s="239" t="s">
        <v>648</v>
      </c>
      <c r="G167" s="240" t="s">
        <v>153</v>
      </c>
      <c r="H167" s="241">
        <v>2</v>
      </c>
      <c r="I167" s="242"/>
      <c r="J167" s="243"/>
      <c r="K167" s="244">
        <f>ROUND(P167*H167,2)</f>
        <v>0</v>
      </c>
      <c r="L167" s="239" t="s">
        <v>143</v>
      </c>
      <c r="M167" s="245"/>
      <c r="N167" s="246" t="s">
        <v>1</v>
      </c>
      <c r="O167" s="226" t="s">
        <v>43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88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5"/>
      <c r="Z167" s="35"/>
      <c r="AA167" s="35"/>
      <c r="AB167" s="35"/>
      <c r="AC167" s="35"/>
      <c r="AD167" s="35"/>
      <c r="AE167" s="35"/>
      <c r="AR167" s="230" t="s">
        <v>154</v>
      </c>
      <c r="AT167" s="230" t="s">
        <v>150</v>
      </c>
      <c r="AU167" s="230" t="s">
        <v>88</v>
      </c>
      <c r="AY167" s="14" t="s">
        <v>135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4" t="s">
        <v>88</v>
      </c>
      <c r="BK167" s="231">
        <f>ROUND(P167*H167,2)</f>
        <v>0</v>
      </c>
      <c r="BL167" s="14" t="s">
        <v>154</v>
      </c>
      <c r="BM167" s="230" t="s">
        <v>649</v>
      </c>
    </row>
    <row r="168" spans="1:65" s="2" customFormat="1" ht="24.15" customHeight="1">
      <c r="A168" s="35"/>
      <c r="B168" s="36"/>
      <c r="C168" s="218" t="s">
        <v>356</v>
      </c>
      <c r="D168" s="218" t="s">
        <v>139</v>
      </c>
      <c r="E168" s="219" t="s">
        <v>236</v>
      </c>
      <c r="F168" s="220" t="s">
        <v>237</v>
      </c>
      <c r="G168" s="221" t="s">
        <v>153</v>
      </c>
      <c r="H168" s="222">
        <v>217</v>
      </c>
      <c r="I168" s="223"/>
      <c r="J168" s="223"/>
      <c r="K168" s="224">
        <f>ROUND(P168*H168,2)</f>
        <v>0</v>
      </c>
      <c r="L168" s="220" t="s">
        <v>143</v>
      </c>
      <c r="M168" s="41"/>
      <c r="N168" s="225" t="s">
        <v>1</v>
      </c>
      <c r="O168" s="226" t="s">
        <v>43</v>
      </c>
      <c r="P168" s="227">
        <f>I168+J168</f>
        <v>0</v>
      </c>
      <c r="Q168" s="227">
        <f>ROUND(I168*H168,2)</f>
        <v>0</v>
      </c>
      <c r="R168" s="227">
        <f>ROUND(J168*H168,2)</f>
        <v>0</v>
      </c>
      <c r="S168" s="88"/>
      <c r="T168" s="228">
        <f>S168*H168</f>
        <v>0</v>
      </c>
      <c r="U168" s="228">
        <v>0</v>
      </c>
      <c r="V168" s="228">
        <f>U168*H168</f>
        <v>0</v>
      </c>
      <c r="W168" s="228">
        <v>0</v>
      </c>
      <c r="X168" s="229">
        <f>W168*H168</f>
        <v>0</v>
      </c>
      <c r="Y168" s="35"/>
      <c r="Z168" s="35"/>
      <c r="AA168" s="35"/>
      <c r="AB168" s="35"/>
      <c r="AC168" s="35"/>
      <c r="AD168" s="35"/>
      <c r="AE168" s="35"/>
      <c r="AR168" s="230" t="s">
        <v>154</v>
      </c>
      <c r="AT168" s="230" t="s">
        <v>139</v>
      </c>
      <c r="AU168" s="230" t="s">
        <v>88</v>
      </c>
      <c r="AY168" s="14" t="s">
        <v>135</v>
      </c>
      <c r="BE168" s="231">
        <f>IF(O168="základní",K168,0)</f>
        <v>0</v>
      </c>
      <c r="BF168" s="231">
        <f>IF(O168="snížená",K168,0)</f>
        <v>0</v>
      </c>
      <c r="BG168" s="231">
        <f>IF(O168="zákl. přenesená",K168,0)</f>
        <v>0</v>
      </c>
      <c r="BH168" s="231">
        <f>IF(O168="sníž. přenesená",K168,0)</f>
        <v>0</v>
      </c>
      <c r="BI168" s="231">
        <f>IF(O168="nulová",K168,0)</f>
        <v>0</v>
      </c>
      <c r="BJ168" s="14" t="s">
        <v>88</v>
      </c>
      <c r="BK168" s="231">
        <f>ROUND(P168*H168,2)</f>
        <v>0</v>
      </c>
      <c r="BL168" s="14" t="s">
        <v>154</v>
      </c>
      <c r="BM168" s="230" t="s">
        <v>650</v>
      </c>
    </row>
    <row r="169" spans="1:65" s="2" customFormat="1" ht="24.15" customHeight="1">
      <c r="A169" s="35"/>
      <c r="B169" s="36"/>
      <c r="C169" s="237" t="s">
        <v>651</v>
      </c>
      <c r="D169" s="237" t="s">
        <v>150</v>
      </c>
      <c r="E169" s="238" t="s">
        <v>232</v>
      </c>
      <c r="F169" s="239" t="s">
        <v>233</v>
      </c>
      <c r="G169" s="240" t="s">
        <v>153</v>
      </c>
      <c r="H169" s="241">
        <v>434</v>
      </c>
      <c r="I169" s="242"/>
      <c r="J169" s="243"/>
      <c r="K169" s="244">
        <f>ROUND(P169*H169,2)</f>
        <v>0</v>
      </c>
      <c r="L169" s="239" t="s">
        <v>143</v>
      </c>
      <c r="M169" s="245"/>
      <c r="N169" s="246" t="s">
        <v>1</v>
      </c>
      <c r="O169" s="226" t="s">
        <v>43</v>
      </c>
      <c r="P169" s="227">
        <f>I169+J169</f>
        <v>0</v>
      </c>
      <c r="Q169" s="227">
        <f>ROUND(I169*H169,2)</f>
        <v>0</v>
      </c>
      <c r="R169" s="227">
        <f>ROUND(J169*H169,2)</f>
        <v>0</v>
      </c>
      <c r="S169" s="88"/>
      <c r="T169" s="228">
        <f>S169*H169</f>
        <v>0</v>
      </c>
      <c r="U169" s="228">
        <v>0</v>
      </c>
      <c r="V169" s="228">
        <f>U169*H169</f>
        <v>0</v>
      </c>
      <c r="W169" s="228">
        <v>0</v>
      </c>
      <c r="X169" s="229">
        <f>W169*H169</f>
        <v>0</v>
      </c>
      <c r="Y169" s="35"/>
      <c r="Z169" s="35"/>
      <c r="AA169" s="35"/>
      <c r="AB169" s="35"/>
      <c r="AC169" s="35"/>
      <c r="AD169" s="35"/>
      <c r="AE169" s="35"/>
      <c r="AR169" s="230" t="s">
        <v>154</v>
      </c>
      <c r="AT169" s="230" t="s">
        <v>150</v>
      </c>
      <c r="AU169" s="230" t="s">
        <v>88</v>
      </c>
      <c r="AY169" s="14" t="s">
        <v>135</v>
      </c>
      <c r="BE169" s="231">
        <f>IF(O169="základní",K169,0)</f>
        <v>0</v>
      </c>
      <c r="BF169" s="231">
        <f>IF(O169="snížená",K169,0)</f>
        <v>0</v>
      </c>
      <c r="BG169" s="231">
        <f>IF(O169="zákl. přenesená",K169,0)</f>
        <v>0</v>
      </c>
      <c r="BH169" s="231">
        <f>IF(O169="sníž. přenesená",K169,0)</f>
        <v>0</v>
      </c>
      <c r="BI169" s="231">
        <f>IF(O169="nulová",K169,0)</f>
        <v>0</v>
      </c>
      <c r="BJ169" s="14" t="s">
        <v>88</v>
      </c>
      <c r="BK169" s="231">
        <f>ROUND(P169*H169,2)</f>
        <v>0</v>
      </c>
      <c r="BL169" s="14" t="s">
        <v>154</v>
      </c>
      <c r="BM169" s="230" t="s">
        <v>652</v>
      </c>
    </row>
    <row r="170" spans="1:65" s="2" customFormat="1" ht="12">
      <c r="A170" s="35"/>
      <c r="B170" s="36"/>
      <c r="C170" s="218" t="s">
        <v>348</v>
      </c>
      <c r="D170" s="218" t="s">
        <v>139</v>
      </c>
      <c r="E170" s="219" t="s">
        <v>247</v>
      </c>
      <c r="F170" s="220" t="s">
        <v>248</v>
      </c>
      <c r="G170" s="221" t="s">
        <v>153</v>
      </c>
      <c r="H170" s="222">
        <v>2</v>
      </c>
      <c r="I170" s="223"/>
      <c r="J170" s="223"/>
      <c r="K170" s="224">
        <f>ROUND(P170*H170,2)</f>
        <v>0</v>
      </c>
      <c r="L170" s="220" t="s">
        <v>143</v>
      </c>
      <c r="M170" s="41"/>
      <c r="N170" s="225" t="s">
        <v>1</v>
      </c>
      <c r="O170" s="226" t="s">
        <v>43</v>
      </c>
      <c r="P170" s="227">
        <f>I170+J170</f>
        <v>0</v>
      </c>
      <c r="Q170" s="227">
        <f>ROUND(I170*H170,2)</f>
        <v>0</v>
      </c>
      <c r="R170" s="227">
        <f>ROUND(J170*H170,2)</f>
        <v>0</v>
      </c>
      <c r="S170" s="88"/>
      <c r="T170" s="228">
        <f>S170*H170</f>
        <v>0</v>
      </c>
      <c r="U170" s="228">
        <v>0</v>
      </c>
      <c r="V170" s="228">
        <f>U170*H170</f>
        <v>0</v>
      </c>
      <c r="W170" s="228">
        <v>0</v>
      </c>
      <c r="X170" s="229">
        <f>W170*H170</f>
        <v>0</v>
      </c>
      <c r="Y170" s="35"/>
      <c r="Z170" s="35"/>
      <c r="AA170" s="35"/>
      <c r="AB170" s="35"/>
      <c r="AC170" s="35"/>
      <c r="AD170" s="35"/>
      <c r="AE170" s="35"/>
      <c r="AR170" s="230" t="s">
        <v>154</v>
      </c>
      <c r="AT170" s="230" t="s">
        <v>139</v>
      </c>
      <c r="AU170" s="230" t="s">
        <v>88</v>
      </c>
      <c r="AY170" s="14" t="s">
        <v>135</v>
      </c>
      <c r="BE170" s="231">
        <f>IF(O170="základní",K170,0)</f>
        <v>0</v>
      </c>
      <c r="BF170" s="231">
        <f>IF(O170="snížená",K170,0)</f>
        <v>0</v>
      </c>
      <c r="BG170" s="231">
        <f>IF(O170="zákl. přenesená",K170,0)</f>
        <v>0</v>
      </c>
      <c r="BH170" s="231">
        <f>IF(O170="sníž. přenesená",K170,0)</f>
        <v>0</v>
      </c>
      <c r="BI170" s="231">
        <f>IF(O170="nulová",K170,0)</f>
        <v>0</v>
      </c>
      <c r="BJ170" s="14" t="s">
        <v>88</v>
      </c>
      <c r="BK170" s="231">
        <f>ROUND(P170*H170,2)</f>
        <v>0</v>
      </c>
      <c r="BL170" s="14" t="s">
        <v>154</v>
      </c>
      <c r="BM170" s="230" t="s">
        <v>653</v>
      </c>
    </row>
    <row r="171" spans="1:65" s="2" customFormat="1" ht="12">
      <c r="A171" s="35"/>
      <c r="B171" s="36"/>
      <c r="C171" s="218" t="s">
        <v>352</v>
      </c>
      <c r="D171" s="218" t="s">
        <v>139</v>
      </c>
      <c r="E171" s="219" t="s">
        <v>654</v>
      </c>
      <c r="F171" s="220" t="s">
        <v>655</v>
      </c>
      <c r="G171" s="221" t="s">
        <v>153</v>
      </c>
      <c r="H171" s="222">
        <v>2</v>
      </c>
      <c r="I171" s="223"/>
      <c r="J171" s="223"/>
      <c r="K171" s="224">
        <f>ROUND(P171*H171,2)</f>
        <v>0</v>
      </c>
      <c r="L171" s="220" t="s">
        <v>143</v>
      </c>
      <c r="M171" s="41"/>
      <c r="N171" s="225" t="s">
        <v>1</v>
      </c>
      <c r="O171" s="226" t="s">
        <v>43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88"/>
      <c r="T171" s="228">
        <f>S171*H171</f>
        <v>0</v>
      </c>
      <c r="U171" s="228">
        <v>0</v>
      </c>
      <c r="V171" s="228">
        <f>U171*H171</f>
        <v>0</v>
      </c>
      <c r="W171" s="228">
        <v>0</v>
      </c>
      <c r="X171" s="229">
        <f>W171*H171</f>
        <v>0</v>
      </c>
      <c r="Y171" s="35"/>
      <c r="Z171" s="35"/>
      <c r="AA171" s="35"/>
      <c r="AB171" s="35"/>
      <c r="AC171" s="35"/>
      <c r="AD171" s="35"/>
      <c r="AE171" s="35"/>
      <c r="AR171" s="230" t="s">
        <v>154</v>
      </c>
      <c r="AT171" s="230" t="s">
        <v>139</v>
      </c>
      <c r="AU171" s="230" t="s">
        <v>88</v>
      </c>
      <c r="AY171" s="14" t="s">
        <v>135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4" t="s">
        <v>88</v>
      </c>
      <c r="BK171" s="231">
        <f>ROUND(P171*H171,2)</f>
        <v>0</v>
      </c>
      <c r="BL171" s="14" t="s">
        <v>154</v>
      </c>
      <c r="BM171" s="230" t="s">
        <v>656</v>
      </c>
    </row>
    <row r="172" spans="1:65" s="2" customFormat="1" ht="24.15" customHeight="1">
      <c r="A172" s="35"/>
      <c r="B172" s="36"/>
      <c r="C172" s="218" t="s">
        <v>360</v>
      </c>
      <c r="D172" s="218" t="s">
        <v>139</v>
      </c>
      <c r="E172" s="219" t="s">
        <v>657</v>
      </c>
      <c r="F172" s="220" t="s">
        <v>658</v>
      </c>
      <c r="G172" s="221" t="s">
        <v>153</v>
      </c>
      <c r="H172" s="222">
        <v>1</v>
      </c>
      <c r="I172" s="223"/>
      <c r="J172" s="223"/>
      <c r="K172" s="224">
        <f>ROUND(P172*H172,2)</f>
        <v>0</v>
      </c>
      <c r="L172" s="220" t="s">
        <v>143</v>
      </c>
      <c r="M172" s="41"/>
      <c r="N172" s="225" t="s">
        <v>1</v>
      </c>
      <c r="O172" s="226" t="s">
        <v>43</v>
      </c>
      <c r="P172" s="227">
        <f>I172+J172</f>
        <v>0</v>
      </c>
      <c r="Q172" s="227">
        <f>ROUND(I172*H172,2)</f>
        <v>0</v>
      </c>
      <c r="R172" s="227">
        <f>ROUND(J172*H172,2)</f>
        <v>0</v>
      </c>
      <c r="S172" s="88"/>
      <c r="T172" s="228">
        <f>S172*H172</f>
        <v>0</v>
      </c>
      <c r="U172" s="228">
        <v>0</v>
      </c>
      <c r="V172" s="228">
        <f>U172*H172</f>
        <v>0</v>
      </c>
      <c r="W172" s="228">
        <v>0</v>
      </c>
      <c r="X172" s="229">
        <f>W172*H172</f>
        <v>0</v>
      </c>
      <c r="Y172" s="35"/>
      <c r="Z172" s="35"/>
      <c r="AA172" s="35"/>
      <c r="AB172" s="35"/>
      <c r="AC172" s="35"/>
      <c r="AD172" s="35"/>
      <c r="AE172" s="35"/>
      <c r="AR172" s="230" t="s">
        <v>154</v>
      </c>
      <c r="AT172" s="230" t="s">
        <v>139</v>
      </c>
      <c r="AU172" s="230" t="s">
        <v>88</v>
      </c>
      <c r="AY172" s="14" t="s">
        <v>135</v>
      </c>
      <c r="BE172" s="231">
        <f>IF(O172="základní",K172,0)</f>
        <v>0</v>
      </c>
      <c r="BF172" s="231">
        <f>IF(O172="snížená",K172,0)</f>
        <v>0</v>
      </c>
      <c r="BG172" s="231">
        <f>IF(O172="zákl. přenesená",K172,0)</f>
        <v>0</v>
      </c>
      <c r="BH172" s="231">
        <f>IF(O172="sníž. přenesená",K172,0)</f>
        <v>0</v>
      </c>
      <c r="BI172" s="231">
        <f>IF(O172="nulová",K172,0)</f>
        <v>0</v>
      </c>
      <c r="BJ172" s="14" t="s">
        <v>88</v>
      </c>
      <c r="BK172" s="231">
        <f>ROUND(P172*H172,2)</f>
        <v>0</v>
      </c>
      <c r="BL172" s="14" t="s">
        <v>154</v>
      </c>
      <c r="BM172" s="230" t="s">
        <v>659</v>
      </c>
    </row>
    <row r="173" spans="1:65" s="2" customFormat="1" ht="24.15" customHeight="1">
      <c r="A173" s="35"/>
      <c r="B173" s="36"/>
      <c r="C173" s="237" t="s">
        <v>660</v>
      </c>
      <c r="D173" s="237" t="s">
        <v>150</v>
      </c>
      <c r="E173" s="238" t="s">
        <v>661</v>
      </c>
      <c r="F173" s="239" t="s">
        <v>662</v>
      </c>
      <c r="G173" s="240" t="s">
        <v>153</v>
      </c>
      <c r="H173" s="241">
        <v>1</v>
      </c>
      <c r="I173" s="242"/>
      <c r="J173" s="243"/>
      <c r="K173" s="244">
        <f>ROUND(P173*H173,2)</f>
        <v>0</v>
      </c>
      <c r="L173" s="239" t="s">
        <v>143</v>
      </c>
      <c r="M173" s="245"/>
      <c r="N173" s="246" t="s">
        <v>1</v>
      </c>
      <c r="O173" s="226" t="s">
        <v>43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88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5"/>
      <c r="Z173" s="35"/>
      <c r="AA173" s="35"/>
      <c r="AB173" s="35"/>
      <c r="AC173" s="35"/>
      <c r="AD173" s="35"/>
      <c r="AE173" s="35"/>
      <c r="AR173" s="230" t="s">
        <v>154</v>
      </c>
      <c r="AT173" s="230" t="s">
        <v>150</v>
      </c>
      <c r="AU173" s="230" t="s">
        <v>88</v>
      </c>
      <c r="AY173" s="14" t="s">
        <v>135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4" t="s">
        <v>88</v>
      </c>
      <c r="BK173" s="231">
        <f>ROUND(P173*H173,2)</f>
        <v>0</v>
      </c>
      <c r="BL173" s="14" t="s">
        <v>154</v>
      </c>
      <c r="BM173" s="230" t="s">
        <v>663</v>
      </c>
    </row>
    <row r="174" spans="1:65" s="2" customFormat="1" ht="33" customHeight="1">
      <c r="A174" s="35"/>
      <c r="B174" s="36"/>
      <c r="C174" s="237" t="s">
        <v>364</v>
      </c>
      <c r="D174" s="237" t="s">
        <v>150</v>
      </c>
      <c r="E174" s="238" t="s">
        <v>664</v>
      </c>
      <c r="F174" s="239" t="s">
        <v>665</v>
      </c>
      <c r="G174" s="240" t="s">
        <v>153</v>
      </c>
      <c r="H174" s="241">
        <v>2</v>
      </c>
      <c r="I174" s="242"/>
      <c r="J174" s="243"/>
      <c r="K174" s="244">
        <f>ROUND(P174*H174,2)</f>
        <v>0</v>
      </c>
      <c r="L174" s="239" t="s">
        <v>143</v>
      </c>
      <c r="M174" s="245"/>
      <c r="N174" s="246" t="s">
        <v>1</v>
      </c>
      <c r="O174" s="226" t="s">
        <v>43</v>
      </c>
      <c r="P174" s="227">
        <f>I174+J174</f>
        <v>0</v>
      </c>
      <c r="Q174" s="227">
        <f>ROUND(I174*H174,2)</f>
        <v>0</v>
      </c>
      <c r="R174" s="227">
        <f>ROUND(J174*H174,2)</f>
        <v>0</v>
      </c>
      <c r="S174" s="88"/>
      <c r="T174" s="228">
        <f>S174*H174</f>
        <v>0</v>
      </c>
      <c r="U174" s="228">
        <v>0</v>
      </c>
      <c r="V174" s="228">
        <f>U174*H174</f>
        <v>0</v>
      </c>
      <c r="W174" s="228">
        <v>0</v>
      </c>
      <c r="X174" s="229">
        <f>W174*H174</f>
        <v>0</v>
      </c>
      <c r="Y174" s="35"/>
      <c r="Z174" s="35"/>
      <c r="AA174" s="35"/>
      <c r="AB174" s="35"/>
      <c r="AC174" s="35"/>
      <c r="AD174" s="35"/>
      <c r="AE174" s="35"/>
      <c r="AR174" s="230" t="s">
        <v>154</v>
      </c>
      <c r="AT174" s="230" t="s">
        <v>150</v>
      </c>
      <c r="AU174" s="230" t="s">
        <v>88</v>
      </c>
      <c r="AY174" s="14" t="s">
        <v>135</v>
      </c>
      <c r="BE174" s="231">
        <f>IF(O174="základní",K174,0)</f>
        <v>0</v>
      </c>
      <c r="BF174" s="231">
        <f>IF(O174="snížená",K174,0)</f>
        <v>0</v>
      </c>
      <c r="BG174" s="231">
        <f>IF(O174="zákl. přenesená",K174,0)</f>
        <v>0</v>
      </c>
      <c r="BH174" s="231">
        <f>IF(O174="sníž. přenesená",K174,0)</f>
        <v>0</v>
      </c>
      <c r="BI174" s="231">
        <f>IF(O174="nulová",K174,0)</f>
        <v>0</v>
      </c>
      <c r="BJ174" s="14" t="s">
        <v>88</v>
      </c>
      <c r="BK174" s="231">
        <f>ROUND(P174*H174,2)</f>
        <v>0</v>
      </c>
      <c r="BL174" s="14" t="s">
        <v>154</v>
      </c>
      <c r="BM174" s="230" t="s">
        <v>666</v>
      </c>
    </row>
    <row r="175" spans="1:65" s="2" customFormat="1" ht="33" customHeight="1">
      <c r="A175" s="35"/>
      <c r="B175" s="36"/>
      <c r="C175" s="237" t="s">
        <v>667</v>
      </c>
      <c r="D175" s="237" t="s">
        <v>150</v>
      </c>
      <c r="E175" s="238" t="s">
        <v>668</v>
      </c>
      <c r="F175" s="239" t="s">
        <v>669</v>
      </c>
      <c r="G175" s="240" t="s">
        <v>153</v>
      </c>
      <c r="H175" s="241">
        <v>1</v>
      </c>
      <c r="I175" s="242"/>
      <c r="J175" s="243"/>
      <c r="K175" s="244">
        <f>ROUND(P175*H175,2)</f>
        <v>0</v>
      </c>
      <c r="L175" s="239" t="s">
        <v>143</v>
      </c>
      <c r="M175" s="245"/>
      <c r="N175" s="246" t="s">
        <v>1</v>
      </c>
      <c r="O175" s="226" t="s">
        <v>43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88"/>
      <c r="T175" s="228">
        <f>S175*H175</f>
        <v>0</v>
      </c>
      <c r="U175" s="228">
        <v>0</v>
      </c>
      <c r="V175" s="228">
        <f>U175*H175</f>
        <v>0</v>
      </c>
      <c r="W175" s="228">
        <v>0</v>
      </c>
      <c r="X175" s="229">
        <f>W175*H175</f>
        <v>0</v>
      </c>
      <c r="Y175" s="35"/>
      <c r="Z175" s="35"/>
      <c r="AA175" s="35"/>
      <c r="AB175" s="35"/>
      <c r="AC175" s="35"/>
      <c r="AD175" s="35"/>
      <c r="AE175" s="35"/>
      <c r="AR175" s="230" t="s">
        <v>154</v>
      </c>
      <c r="AT175" s="230" t="s">
        <v>150</v>
      </c>
      <c r="AU175" s="230" t="s">
        <v>88</v>
      </c>
      <c r="AY175" s="14" t="s">
        <v>135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4" t="s">
        <v>88</v>
      </c>
      <c r="BK175" s="231">
        <f>ROUND(P175*H175,2)</f>
        <v>0</v>
      </c>
      <c r="BL175" s="14" t="s">
        <v>154</v>
      </c>
      <c r="BM175" s="230" t="s">
        <v>670</v>
      </c>
    </row>
    <row r="176" spans="1:65" s="2" customFormat="1" ht="24.15" customHeight="1">
      <c r="A176" s="35"/>
      <c r="B176" s="36"/>
      <c r="C176" s="237" t="s">
        <v>368</v>
      </c>
      <c r="D176" s="237" t="s">
        <v>150</v>
      </c>
      <c r="E176" s="238" t="s">
        <v>671</v>
      </c>
      <c r="F176" s="239" t="s">
        <v>672</v>
      </c>
      <c r="G176" s="240" t="s">
        <v>196</v>
      </c>
      <c r="H176" s="241">
        <v>116</v>
      </c>
      <c r="I176" s="242"/>
      <c r="J176" s="243"/>
      <c r="K176" s="244">
        <f>ROUND(P176*H176,2)</f>
        <v>0</v>
      </c>
      <c r="L176" s="239" t="s">
        <v>143</v>
      </c>
      <c r="M176" s="245"/>
      <c r="N176" s="246" t="s">
        <v>1</v>
      </c>
      <c r="O176" s="226" t="s">
        <v>43</v>
      </c>
      <c r="P176" s="227">
        <f>I176+J176</f>
        <v>0</v>
      </c>
      <c r="Q176" s="227">
        <f>ROUND(I176*H176,2)</f>
        <v>0</v>
      </c>
      <c r="R176" s="227">
        <f>ROUND(J176*H176,2)</f>
        <v>0</v>
      </c>
      <c r="S176" s="88"/>
      <c r="T176" s="228">
        <f>S176*H176</f>
        <v>0</v>
      </c>
      <c r="U176" s="228">
        <v>0</v>
      </c>
      <c r="V176" s="228">
        <f>U176*H176</f>
        <v>0</v>
      </c>
      <c r="W176" s="228">
        <v>0</v>
      </c>
      <c r="X176" s="229">
        <f>W176*H176</f>
        <v>0</v>
      </c>
      <c r="Y176" s="35"/>
      <c r="Z176" s="35"/>
      <c r="AA176" s="35"/>
      <c r="AB176" s="35"/>
      <c r="AC176" s="35"/>
      <c r="AD176" s="35"/>
      <c r="AE176" s="35"/>
      <c r="AR176" s="230" t="s">
        <v>154</v>
      </c>
      <c r="AT176" s="230" t="s">
        <v>150</v>
      </c>
      <c r="AU176" s="230" t="s">
        <v>88</v>
      </c>
      <c r="AY176" s="14" t="s">
        <v>135</v>
      </c>
      <c r="BE176" s="231">
        <f>IF(O176="základní",K176,0)</f>
        <v>0</v>
      </c>
      <c r="BF176" s="231">
        <f>IF(O176="snížená",K176,0)</f>
        <v>0</v>
      </c>
      <c r="BG176" s="231">
        <f>IF(O176="zákl. přenesená",K176,0)</f>
        <v>0</v>
      </c>
      <c r="BH176" s="231">
        <f>IF(O176="sníž. přenesená",K176,0)</f>
        <v>0</v>
      </c>
      <c r="BI176" s="231">
        <f>IF(O176="nulová",K176,0)</f>
        <v>0</v>
      </c>
      <c r="BJ176" s="14" t="s">
        <v>88</v>
      </c>
      <c r="BK176" s="231">
        <f>ROUND(P176*H176,2)</f>
        <v>0</v>
      </c>
      <c r="BL176" s="14" t="s">
        <v>154</v>
      </c>
      <c r="BM176" s="230" t="s">
        <v>673</v>
      </c>
    </row>
    <row r="177" spans="1:65" s="2" customFormat="1" ht="12">
      <c r="A177" s="35"/>
      <c r="B177" s="36"/>
      <c r="C177" s="218" t="s">
        <v>674</v>
      </c>
      <c r="D177" s="218" t="s">
        <v>139</v>
      </c>
      <c r="E177" s="219" t="s">
        <v>675</v>
      </c>
      <c r="F177" s="220" t="s">
        <v>676</v>
      </c>
      <c r="G177" s="221" t="s">
        <v>153</v>
      </c>
      <c r="H177" s="222">
        <v>1</v>
      </c>
      <c r="I177" s="223"/>
      <c r="J177" s="223"/>
      <c r="K177" s="224">
        <f>ROUND(P177*H177,2)</f>
        <v>0</v>
      </c>
      <c r="L177" s="220" t="s">
        <v>143</v>
      </c>
      <c r="M177" s="41"/>
      <c r="N177" s="225" t="s">
        <v>1</v>
      </c>
      <c r="O177" s="226" t="s">
        <v>43</v>
      </c>
      <c r="P177" s="227">
        <f>I177+J177</f>
        <v>0</v>
      </c>
      <c r="Q177" s="227">
        <f>ROUND(I177*H177,2)</f>
        <v>0</v>
      </c>
      <c r="R177" s="227">
        <f>ROUND(J177*H177,2)</f>
        <v>0</v>
      </c>
      <c r="S177" s="88"/>
      <c r="T177" s="228">
        <f>S177*H177</f>
        <v>0</v>
      </c>
      <c r="U177" s="228">
        <v>0</v>
      </c>
      <c r="V177" s="228">
        <f>U177*H177</f>
        <v>0</v>
      </c>
      <c r="W177" s="228">
        <v>0</v>
      </c>
      <c r="X177" s="229">
        <f>W177*H177</f>
        <v>0</v>
      </c>
      <c r="Y177" s="35"/>
      <c r="Z177" s="35"/>
      <c r="AA177" s="35"/>
      <c r="AB177" s="35"/>
      <c r="AC177" s="35"/>
      <c r="AD177" s="35"/>
      <c r="AE177" s="35"/>
      <c r="AR177" s="230" t="s">
        <v>154</v>
      </c>
      <c r="AT177" s="230" t="s">
        <v>139</v>
      </c>
      <c r="AU177" s="230" t="s">
        <v>88</v>
      </c>
      <c r="AY177" s="14" t="s">
        <v>135</v>
      </c>
      <c r="BE177" s="231">
        <f>IF(O177="základní",K177,0)</f>
        <v>0</v>
      </c>
      <c r="BF177" s="231">
        <f>IF(O177="snížená",K177,0)</f>
        <v>0</v>
      </c>
      <c r="BG177" s="231">
        <f>IF(O177="zákl. přenesená",K177,0)</f>
        <v>0</v>
      </c>
      <c r="BH177" s="231">
        <f>IF(O177="sníž. přenesená",K177,0)</f>
        <v>0</v>
      </c>
      <c r="BI177" s="231">
        <f>IF(O177="nulová",K177,0)</f>
        <v>0</v>
      </c>
      <c r="BJ177" s="14" t="s">
        <v>88</v>
      </c>
      <c r="BK177" s="231">
        <f>ROUND(P177*H177,2)</f>
        <v>0</v>
      </c>
      <c r="BL177" s="14" t="s">
        <v>154</v>
      </c>
      <c r="BM177" s="230" t="s">
        <v>677</v>
      </c>
    </row>
    <row r="178" spans="1:65" s="2" customFormat="1" ht="24.15" customHeight="1">
      <c r="A178" s="35"/>
      <c r="B178" s="36"/>
      <c r="C178" s="218" t="s">
        <v>372</v>
      </c>
      <c r="D178" s="218" t="s">
        <v>139</v>
      </c>
      <c r="E178" s="219" t="s">
        <v>678</v>
      </c>
      <c r="F178" s="220" t="s">
        <v>679</v>
      </c>
      <c r="G178" s="221" t="s">
        <v>153</v>
      </c>
      <c r="H178" s="222">
        <v>2</v>
      </c>
      <c r="I178" s="223"/>
      <c r="J178" s="223"/>
      <c r="K178" s="224">
        <f>ROUND(P178*H178,2)</f>
        <v>0</v>
      </c>
      <c r="L178" s="220" t="s">
        <v>143</v>
      </c>
      <c r="M178" s="41"/>
      <c r="N178" s="225" t="s">
        <v>1</v>
      </c>
      <c r="O178" s="226" t="s">
        <v>43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88"/>
      <c r="T178" s="228">
        <f>S178*H178</f>
        <v>0</v>
      </c>
      <c r="U178" s="228">
        <v>0</v>
      </c>
      <c r="V178" s="228">
        <f>U178*H178</f>
        <v>0</v>
      </c>
      <c r="W178" s="228">
        <v>0</v>
      </c>
      <c r="X178" s="229">
        <f>W178*H178</f>
        <v>0</v>
      </c>
      <c r="Y178" s="35"/>
      <c r="Z178" s="35"/>
      <c r="AA178" s="35"/>
      <c r="AB178" s="35"/>
      <c r="AC178" s="35"/>
      <c r="AD178" s="35"/>
      <c r="AE178" s="35"/>
      <c r="AR178" s="230" t="s">
        <v>154</v>
      </c>
      <c r="AT178" s="230" t="s">
        <v>139</v>
      </c>
      <c r="AU178" s="230" t="s">
        <v>88</v>
      </c>
      <c r="AY178" s="14" t="s">
        <v>135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4" t="s">
        <v>88</v>
      </c>
      <c r="BK178" s="231">
        <f>ROUND(P178*H178,2)</f>
        <v>0</v>
      </c>
      <c r="BL178" s="14" t="s">
        <v>154</v>
      </c>
      <c r="BM178" s="230" t="s">
        <v>680</v>
      </c>
    </row>
    <row r="179" spans="1:65" s="2" customFormat="1" ht="12">
      <c r="A179" s="35"/>
      <c r="B179" s="36"/>
      <c r="C179" s="218" t="s">
        <v>681</v>
      </c>
      <c r="D179" s="218" t="s">
        <v>139</v>
      </c>
      <c r="E179" s="219" t="s">
        <v>682</v>
      </c>
      <c r="F179" s="220" t="s">
        <v>683</v>
      </c>
      <c r="G179" s="221" t="s">
        <v>153</v>
      </c>
      <c r="H179" s="222">
        <v>1</v>
      </c>
      <c r="I179" s="223"/>
      <c r="J179" s="223"/>
      <c r="K179" s="224">
        <f>ROUND(P179*H179,2)</f>
        <v>0</v>
      </c>
      <c r="L179" s="220" t="s">
        <v>143</v>
      </c>
      <c r="M179" s="41"/>
      <c r="N179" s="225" t="s">
        <v>1</v>
      </c>
      <c r="O179" s="226" t="s">
        <v>43</v>
      </c>
      <c r="P179" s="227">
        <f>I179+J179</f>
        <v>0</v>
      </c>
      <c r="Q179" s="227">
        <f>ROUND(I179*H179,2)</f>
        <v>0</v>
      </c>
      <c r="R179" s="227">
        <f>ROUND(J179*H179,2)</f>
        <v>0</v>
      </c>
      <c r="S179" s="88"/>
      <c r="T179" s="228">
        <f>S179*H179</f>
        <v>0</v>
      </c>
      <c r="U179" s="228">
        <v>0</v>
      </c>
      <c r="V179" s="228">
        <f>U179*H179</f>
        <v>0</v>
      </c>
      <c r="W179" s="228">
        <v>0</v>
      </c>
      <c r="X179" s="229">
        <f>W179*H179</f>
        <v>0</v>
      </c>
      <c r="Y179" s="35"/>
      <c r="Z179" s="35"/>
      <c r="AA179" s="35"/>
      <c r="AB179" s="35"/>
      <c r="AC179" s="35"/>
      <c r="AD179" s="35"/>
      <c r="AE179" s="35"/>
      <c r="AR179" s="230" t="s">
        <v>154</v>
      </c>
      <c r="AT179" s="230" t="s">
        <v>139</v>
      </c>
      <c r="AU179" s="230" t="s">
        <v>88</v>
      </c>
      <c r="AY179" s="14" t="s">
        <v>135</v>
      </c>
      <c r="BE179" s="231">
        <f>IF(O179="základní",K179,0)</f>
        <v>0</v>
      </c>
      <c r="BF179" s="231">
        <f>IF(O179="snížená",K179,0)</f>
        <v>0</v>
      </c>
      <c r="BG179" s="231">
        <f>IF(O179="zákl. přenesená",K179,0)</f>
        <v>0</v>
      </c>
      <c r="BH179" s="231">
        <f>IF(O179="sníž. přenesená",K179,0)</f>
        <v>0</v>
      </c>
      <c r="BI179" s="231">
        <f>IF(O179="nulová",K179,0)</f>
        <v>0</v>
      </c>
      <c r="BJ179" s="14" t="s">
        <v>88</v>
      </c>
      <c r="BK179" s="231">
        <f>ROUND(P179*H179,2)</f>
        <v>0</v>
      </c>
      <c r="BL179" s="14" t="s">
        <v>154</v>
      </c>
      <c r="BM179" s="230" t="s">
        <v>684</v>
      </c>
    </row>
    <row r="180" spans="1:65" s="2" customFormat="1" ht="12">
      <c r="A180" s="35"/>
      <c r="B180" s="36"/>
      <c r="C180" s="218" t="s">
        <v>376</v>
      </c>
      <c r="D180" s="218" t="s">
        <v>139</v>
      </c>
      <c r="E180" s="219" t="s">
        <v>685</v>
      </c>
      <c r="F180" s="220" t="s">
        <v>686</v>
      </c>
      <c r="G180" s="221" t="s">
        <v>196</v>
      </c>
      <c r="H180" s="222">
        <v>116</v>
      </c>
      <c r="I180" s="223"/>
      <c r="J180" s="223"/>
      <c r="K180" s="224">
        <f>ROUND(P180*H180,2)</f>
        <v>0</v>
      </c>
      <c r="L180" s="220" t="s">
        <v>143</v>
      </c>
      <c r="M180" s="41"/>
      <c r="N180" s="225" t="s">
        <v>1</v>
      </c>
      <c r="O180" s="226" t="s">
        <v>43</v>
      </c>
      <c r="P180" s="227">
        <f>I180+J180</f>
        <v>0</v>
      </c>
      <c r="Q180" s="227">
        <f>ROUND(I180*H180,2)</f>
        <v>0</v>
      </c>
      <c r="R180" s="227">
        <f>ROUND(J180*H180,2)</f>
        <v>0</v>
      </c>
      <c r="S180" s="88"/>
      <c r="T180" s="228">
        <f>S180*H180</f>
        <v>0</v>
      </c>
      <c r="U180" s="228">
        <v>0</v>
      </c>
      <c r="V180" s="228">
        <f>U180*H180</f>
        <v>0</v>
      </c>
      <c r="W180" s="228">
        <v>0</v>
      </c>
      <c r="X180" s="229">
        <f>W180*H180</f>
        <v>0</v>
      </c>
      <c r="Y180" s="35"/>
      <c r="Z180" s="35"/>
      <c r="AA180" s="35"/>
      <c r="AB180" s="35"/>
      <c r="AC180" s="35"/>
      <c r="AD180" s="35"/>
      <c r="AE180" s="35"/>
      <c r="AR180" s="230" t="s">
        <v>154</v>
      </c>
      <c r="AT180" s="230" t="s">
        <v>139</v>
      </c>
      <c r="AU180" s="230" t="s">
        <v>88</v>
      </c>
      <c r="AY180" s="14" t="s">
        <v>135</v>
      </c>
      <c r="BE180" s="231">
        <f>IF(O180="základní",K180,0)</f>
        <v>0</v>
      </c>
      <c r="BF180" s="231">
        <f>IF(O180="snížená",K180,0)</f>
        <v>0</v>
      </c>
      <c r="BG180" s="231">
        <f>IF(O180="zákl. přenesená",K180,0)</f>
        <v>0</v>
      </c>
      <c r="BH180" s="231">
        <f>IF(O180="sníž. přenesená",K180,0)</f>
        <v>0</v>
      </c>
      <c r="BI180" s="231">
        <f>IF(O180="nulová",K180,0)</f>
        <v>0</v>
      </c>
      <c r="BJ180" s="14" t="s">
        <v>88</v>
      </c>
      <c r="BK180" s="231">
        <f>ROUND(P180*H180,2)</f>
        <v>0</v>
      </c>
      <c r="BL180" s="14" t="s">
        <v>154</v>
      </c>
      <c r="BM180" s="230" t="s">
        <v>687</v>
      </c>
    </row>
    <row r="181" spans="1:65" s="2" customFormat="1" ht="24.15" customHeight="1">
      <c r="A181" s="35"/>
      <c r="B181" s="36"/>
      <c r="C181" s="218" t="s">
        <v>688</v>
      </c>
      <c r="D181" s="218" t="s">
        <v>139</v>
      </c>
      <c r="E181" s="219" t="s">
        <v>689</v>
      </c>
      <c r="F181" s="220" t="s">
        <v>690</v>
      </c>
      <c r="G181" s="221" t="s">
        <v>153</v>
      </c>
      <c r="H181" s="222">
        <v>5</v>
      </c>
      <c r="I181" s="223"/>
      <c r="J181" s="223"/>
      <c r="K181" s="224">
        <f>ROUND(P181*H181,2)</f>
        <v>0</v>
      </c>
      <c r="L181" s="220" t="s">
        <v>143</v>
      </c>
      <c r="M181" s="41"/>
      <c r="N181" s="225" t="s">
        <v>1</v>
      </c>
      <c r="O181" s="226" t="s">
        <v>43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88"/>
      <c r="T181" s="228">
        <f>S181*H181</f>
        <v>0</v>
      </c>
      <c r="U181" s="228">
        <v>0</v>
      </c>
      <c r="V181" s="228">
        <f>U181*H181</f>
        <v>0</v>
      </c>
      <c r="W181" s="228">
        <v>0</v>
      </c>
      <c r="X181" s="229">
        <f>W181*H181</f>
        <v>0</v>
      </c>
      <c r="Y181" s="35"/>
      <c r="Z181" s="35"/>
      <c r="AA181" s="35"/>
      <c r="AB181" s="35"/>
      <c r="AC181" s="35"/>
      <c r="AD181" s="35"/>
      <c r="AE181" s="35"/>
      <c r="AR181" s="230" t="s">
        <v>154</v>
      </c>
      <c r="AT181" s="230" t="s">
        <v>139</v>
      </c>
      <c r="AU181" s="230" t="s">
        <v>88</v>
      </c>
      <c r="AY181" s="14" t="s">
        <v>135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4" t="s">
        <v>88</v>
      </c>
      <c r="BK181" s="231">
        <f>ROUND(P181*H181,2)</f>
        <v>0</v>
      </c>
      <c r="BL181" s="14" t="s">
        <v>154</v>
      </c>
      <c r="BM181" s="230" t="s">
        <v>691</v>
      </c>
    </row>
    <row r="182" spans="1:65" s="2" customFormat="1" ht="24.15" customHeight="1">
      <c r="A182" s="35"/>
      <c r="B182" s="36"/>
      <c r="C182" s="218" t="s">
        <v>380</v>
      </c>
      <c r="D182" s="218" t="s">
        <v>139</v>
      </c>
      <c r="E182" s="219" t="s">
        <v>692</v>
      </c>
      <c r="F182" s="220" t="s">
        <v>693</v>
      </c>
      <c r="G182" s="221" t="s">
        <v>153</v>
      </c>
      <c r="H182" s="222">
        <v>2</v>
      </c>
      <c r="I182" s="223"/>
      <c r="J182" s="223"/>
      <c r="K182" s="224">
        <f>ROUND(P182*H182,2)</f>
        <v>0</v>
      </c>
      <c r="L182" s="220" t="s">
        <v>143</v>
      </c>
      <c r="M182" s="41"/>
      <c r="N182" s="225" t="s">
        <v>1</v>
      </c>
      <c r="O182" s="226" t="s">
        <v>43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88"/>
      <c r="T182" s="228">
        <f>S182*H182</f>
        <v>0</v>
      </c>
      <c r="U182" s="228">
        <v>0</v>
      </c>
      <c r="V182" s="228">
        <f>U182*H182</f>
        <v>0</v>
      </c>
      <c r="W182" s="228">
        <v>0</v>
      </c>
      <c r="X182" s="229">
        <f>W182*H182</f>
        <v>0</v>
      </c>
      <c r="Y182" s="35"/>
      <c r="Z182" s="35"/>
      <c r="AA182" s="35"/>
      <c r="AB182" s="35"/>
      <c r="AC182" s="35"/>
      <c r="AD182" s="35"/>
      <c r="AE182" s="35"/>
      <c r="AR182" s="230" t="s">
        <v>154</v>
      </c>
      <c r="AT182" s="230" t="s">
        <v>139</v>
      </c>
      <c r="AU182" s="230" t="s">
        <v>88</v>
      </c>
      <c r="AY182" s="14" t="s">
        <v>135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4" t="s">
        <v>88</v>
      </c>
      <c r="BK182" s="231">
        <f>ROUND(P182*H182,2)</f>
        <v>0</v>
      </c>
      <c r="BL182" s="14" t="s">
        <v>154</v>
      </c>
      <c r="BM182" s="230" t="s">
        <v>694</v>
      </c>
    </row>
    <row r="183" spans="1:65" s="2" customFormat="1" ht="24.15" customHeight="1">
      <c r="A183" s="35"/>
      <c r="B183" s="36"/>
      <c r="C183" s="218" t="s">
        <v>273</v>
      </c>
      <c r="D183" s="218" t="s">
        <v>139</v>
      </c>
      <c r="E183" s="219" t="s">
        <v>695</v>
      </c>
      <c r="F183" s="220" t="s">
        <v>696</v>
      </c>
      <c r="G183" s="221" t="s">
        <v>153</v>
      </c>
      <c r="H183" s="222">
        <v>1</v>
      </c>
      <c r="I183" s="223"/>
      <c r="J183" s="223"/>
      <c r="K183" s="224">
        <f>ROUND(P183*H183,2)</f>
        <v>0</v>
      </c>
      <c r="L183" s="220" t="s">
        <v>143</v>
      </c>
      <c r="M183" s="41"/>
      <c r="N183" s="225" t="s">
        <v>1</v>
      </c>
      <c r="O183" s="226" t="s">
        <v>43</v>
      </c>
      <c r="P183" s="227">
        <f>I183+J183</f>
        <v>0</v>
      </c>
      <c r="Q183" s="227">
        <f>ROUND(I183*H183,2)</f>
        <v>0</v>
      </c>
      <c r="R183" s="227">
        <f>ROUND(J183*H183,2)</f>
        <v>0</v>
      </c>
      <c r="S183" s="88"/>
      <c r="T183" s="228">
        <f>S183*H183</f>
        <v>0</v>
      </c>
      <c r="U183" s="228">
        <v>0</v>
      </c>
      <c r="V183" s="228">
        <f>U183*H183</f>
        <v>0</v>
      </c>
      <c r="W183" s="228">
        <v>0</v>
      </c>
      <c r="X183" s="229">
        <f>W183*H183</f>
        <v>0</v>
      </c>
      <c r="Y183" s="35"/>
      <c r="Z183" s="35"/>
      <c r="AA183" s="35"/>
      <c r="AB183" s="35"/>
      <c r="AC183" s="35"/>
      <c r="AD183" s="35"/>
      <c r="AE183" s="35"/>
      <c r="AR183" s="230" t="s">
        <v>154</v>
      </c>
      <c r="AT183" s="230" t="s">
        <v>139</v>
      </c>
      <c r="AU183" s="230" t="s">
        <v>88</v>
      </c>
      <c r="AY183" s="14" t="s">
        <v>135</v>
      </c>
      <c r="BE183" s="231">
        <f>IF(O183="základní",K183,0)</f>
        <v>0</v>
      </c>
      <c r="BF183" s="231">
        <f>IF(O183="snížená",K183,0)</f>
        <v>0</v>
      </c>
      <c r="BG183" s="231">
        <f>IF(O183="zákl. přenesená",K183,0)</f>
        <v>0</v>
      </c>
      <c r="BH183" s="231">
        <f>IF(O183="sníž. přenesená",K183,0)</f>
        <v>0</v>
      </c>
      <c r="BI183" s="231">
        <f>IF(O183="nulová",K183,0)</f>
        <v>0</v>
      </c>
      <c r="BJ183" s="14" t="s">
        <v>88</v>
      </c>
      <c r="BK183" s="231">
        <f>ROUND(P183*H183,2)</f>
        <v>0</v>
      </c>
      <c r="BL183" s="14" t="s">
        <v>154</v>
      </c>
      <c r="BM183" s="230" t="s">
        <v>697</v>
      </c>
    </row>
    <row r="184" spans="1:65" s="2" customFormat="1" ht="24.15" customHeight="1">
      <c r="A184" s="35"/>
      <c r="B184" s="36"/>
      <c r="C184" s="237" t="s">
        <v>277</v>
      </c>
      <c r="D184" s="237" t="s">
        <v>150</v>
      </c>
      <c r="E184" s="238" t="s">
        <v>698</v>
      </c>
      <c r="F184" s="239" t="s">
        <v>699</v>
      </c>
      <c r="G184" s="240" t="s">
        <v>153</v>
      </c>
      <c r="H184" s="241">
        <v>1</v>
      </c>
      <c r="I184" s="242"/>
      <c r="J184" s="243"/>
      <c r="K184" s="244">
        <f>ROUND(P184*H184,2)</f>
        <v>0</v>
      </c>
      <c r="L184" s="239" t="s">
        <v>143</v>
      </c>
      <c r="M184" s="245"/>
      <c r="N184" s="246" t="s">
        <v>1</v>
      </c>
      <c r="O184" s="226" t="s">
        <v>43</v>
      </c>
      <c r="P184" s="227">
        <f>I184+J184</f>
        <v>0</v>
      </c>
      <c r="Q184" s="227">
        <f>ROUND(I184*H184,2)</f>
        <v>0</v>
      </c>
      <c r="R184" s="227">
        <f>ROUND(J184*H184,2)</f>
        <v>0</v>
      </c>
      <c r="S184" s="88"/>
      <c r="T184" s="228">
        <f>S184*H184</f>
        <v>0</v>
      </c>
      <c r="U184" s="228">
        <v>0</v>
      </c>
      <c r="V184" s="228">
        <f>U184*H184</f>
        <v>0</v>
      </c>
      <c r="W184" s="228">
        <v>0</v>
      </c>
      <c r="X184" s="229">
        <f>W184*H184</f>
        <v>0</v>
      </c>
      <c r="Y184" s="35"/>
      <c r="Z184" s="35"/>
      <c r="AA184" s="35"/>
      <c r="AB184" s="35"/>
      <c r="AC184" s="35"/>
      <c r="AD184" s="35"/>
      <c r="AE184" s="35"/>
      <c r="AR184" s="230" t="s">
        <v>154</v>
      </c>
      <c r="AT184" s="230" t="s">
        <v>150</v>
      </c>
      <c r="AU184" s="230" t="s">
        <v>88</v>
      </c>
      <c r="AY184" s="14" t="s">
        <v>135</v>
      </c>
      <c r="BE184" s="231">
        <f>IF(O184="základní",K184,0)</f>
        <v>0</v>
      </c>
      <c r="BF184" s="231">
        <f>IF(O184="snížená",K184,0)</f>
        <v>0</v>
      </c>
      <c r="BG184" s="231">
        <f>IF(O184="zákl. přenesená",K184,0)</f>
        <v>0</v>
      </c>
      <c r="BH184" s="231">
        <f>IF(O184="sníž. přenesená",K184,0)</f>
        <v>0</v>
      </c>
      <c r="BI184" s="231">
        <f>IF(O184="nulová",K184,0)</f>
        <v>0</v>
      </c>
      <c r="BJ184" s="14" t="s">
        <v>88</v>
      </c>
      <c r="BK184" s="231">
        <f>ROUND(P184*H184,2)</f>
        <v>0</v>
      </c>
      <c r="BL184" s="14" t="s">
        <v>154</v>
      </c>
      <c r="BM184" s="230" t="s">
        <v>700</v>
      </c>
    </row>
    <row r="185" spans="1:65" s="2" customFormat="1" ht="24.15" customHeight="1">
      <c r="A185" s="35"/>
      <c r="B185" s="36"/>
      <c r="C185" s="237" t="s">
        <v>283</v>
      </c>
      <c r="D185" s="237" t="s">
        <v>150</v>
      </c>
      <c r="E185" s="238" t="s">
        <v>701</v>
      </c>
      <c r="F185" s="239" t="s">
        <v>702</v>
      </c>
      <c r="G185" s="240" t="s">
        <v>153</v>
      </c>
      <c r="H185" s="241">
        <v>4</v>
      </c>
      <c r="I185" s="242"/>
      <c r="J185" s="243"/>
      <c r="K185" s="244">
        <f>ROUND(P185*H185,2)</f>
        <v>0</v>
      </c>
      <c r="L185" s="239" t="s">
        <v>143</v>
      </c>
      <c r="M185" s="245"/>
      <c r="N185" s="246" t="s">
        <v>1</v>
      </c>
      <c r="O185" s="226" t="s">
        <v>43</v>
      </c>
      <c r="P185" s="227">
        <f>I185+J185</f>
        <v>0</v>
      </c>
      <c r="Q185" s="227">
        <f>ROUND(I185*H185,2)</f>
        <v>0</v>
      </c>
      <c r="R185" s="227">
        <f>ROUND(J185*H185,2)</f>
        <v>0</v>
      </c>
      <c r="S185" s="88"/>
      <c r="T185" s="228">
        <f>S185*H185</f>
        <v>0</v>
      </c>
      <c r="U185" s="228">
        <v>0</v>
      </c>
      <c r="V185" s="228">
        <f>U185*H185</f>
        <v>0</v>
      </c>
      <c r="W185" s="228">
        <v>0</v>
      </c>
      <c r="X185" s="229">
        <f>W185*H185</f>
        <v>0</v>
      </c>
      <c r="Y185" s="35"/>
      <c r="Z185" s="35"/>
      <c r="AA185" s="35"/>
      <c r="AB185" s="35"/>
      <c r="AC185" s="35"/>
      <c r="AD185" s="35"/>
      <c r="AE185" s="35"/>
      <c r="AR185" s="230" t="s">
        <v>154</v>
      </c>
      <c r="AT185" s="230" t="s">
        <v>150</v>
      </c>
      <c r="AU185" s="230" t="s">
        <v>88</v>
      </c>
      <c r="AY185" s="14" t="s">
        <v>135</v>
      </c>
      <c r="BE185" s="231">
        <f>IF(O185="základní",K185,0)</f>
        <v>0</v>
      </c>
      <c r="BF185" s="231">
        <f>IF(O185="snížená",K185,0)</f>
        <v>0</v>
      </c>
      <c r="BG185" s="231">
        <f>IF(O185="zákl. přenesená",K185,0)</f>
        <v>0</v>
      </c>
      <c r="BH185" s="231">
        <f>IF(O185="sníž. přenesená",K185,0)</f>
        <v>0</v>
      </c>
      <c r="BI185" s="231">
        <f>IF(O185="nulová",K185,0)</f>
        <v>0</v>
      </c>
      <c r="BJ185" s="14" t="s">
        <v>88</v>
      </c>
      <c r="BK185" s="231">
        <f>ROUND(P185*H185,2)</f>
        <v>0</v>
      </c>
      <c r="BL185" s="14" t="s">
        <v>154</v>
      </c>
      <c r="BM185" s="230" t="s">
        <v>703</v>
      </c>
    </row>
    <row r="186" spans="1:65" s="2" customFormat="1" ht="24.15" customHeight="1">
      <c r="A186" s="35"/>
      <c r="B186" s="36"/>
      <c r="C186" s="237" t="s">
        <v>288</v>
      </c>
      <c r="D186" s="237" t="s">
        <v>150</v>
      </c>
      <c r="E186" s="238" t="s">
        <v>704</v>
      </c>
      <c r="F186" s="239" t="s">
        <v>705</v>
      </c>
      <c r="G186" s="240" t="s">
        <v>153</v>
      </c>
      <c r="H186" s="241">
        <v>3</v>
      </c>
      <c r="I186" s="242"/>
      <c r="J186" s="243"/>
      <c r="K186" s="244">
        <f>ROUND(P186*H186,2)</f>
        <v>0</v>
      </c>
      <c r="L186" s="239" t="s">
        <v>143</v>
      </c>
      <c r="M186" s="245"/>
      <c r="N186" s="246" t="s">
        <v>1</v>
      </c>
      <c r="O186" s="226" t="s">
        <v>43</v>
      </c>
      <c r="P186" s="227">
        <f>I186+J186</f>
        <v>0</v>
      </c>
      <c r="Q186" s="227">
        <f>ROUND(I186*H186,2)</f>
        <v>0</v>
      </c>
      <c r="R186" s="227">
        <f>ROUND(J186*H186,2)</f>
        <v>0</v>
      </c>
      <c r="S186" s="88"/>
      <c r="T186" s="228">
        <f>S186*H186</f>
        <v>0</v>
      </c>
      <c r="U186" s="228">
        <v>0</v>
      </c>
      <c r="V186" s="228">
        <f>U186*H186</f>
        <v>0</v>
      </c>
      <c r="W186" s="228">
        <v>0</v>
      </c>
      <c r="X186" s="229">
        <f>W186*H186</f>
        <v>0</v>
      </c>
      <c r="Y186" s="35"/>
      <c r="Z186" s="35"/>
      <c r="AA186" s="35"/>
      <c r="AB186" s="35"/>
      <c r="AC186" s="35"/>
      <c r="AD186" s="35"/>
      <c r="AE186" s="35"/>
      <c r="AR186" s="230" t="s">
        <v>154</v>
      </c>
      <c r="AT186" s="230" t="s">
        <v>150</v>
      </c>
      <c r="AU186" s="230" t="s">
        <v>88</v>
      </c>
      <c r="AY186" s="14" t="s">
        <v>135</v>
      </c>
      <c r="BE186" s="231">
        <f>IF(O186="základní",K186,0)</f>
        <v>0</v>
      </c>
      <c r="BF186" s="231">
        <f>IF(O186="snížená",K186,0)</f>
        <v>0</v>
      </c>
      <c r="BG186" s="231">
        <f>IF(O186="zákl. přenesená",K186,0)</f>
        <v>0</v>
      </c>
      <c r="BH186" s="231">
        <f>IF(O186="sníž. přenesená",K186,0)</f>
        <v>0</v>
      </c>
      <c r="BI186" s="231">
        <f>IF(O186="nulová",K186,0)</f>
        <v>0</v>
      </c>
      <c r="BJ186" s="14" t="s">
        <v>88</v>
      </c>
      <c r="BK186" s="231">
        <f>ROUND(P186*H186,2)</f>
        <v>0</v>
      </c>
      <c r="BL186" s="14" t="s">
        <v>154</v>
      </c>
      <c r="BM186" s="230" t="s">
        <v>706</v>
      </c>
    </row>
    <row r="187" spans="1:65" s="2" customFormat="1" ht="24.15" customHeight="1">
      <c r="A187" s="35"/>
      <c r="B187" s="36"/>
      <c r="C187" s="218" t="s">
        <v>450</v>
      </c>
      <c r="D187" s="218" t="s">
        <v>139</v>
      </c>
      <c r="E187" s="219" t="s">
        <v>707</v>
      </c>
      <c r="F187" s="220" t="s">
        <v>708</v>
      </c>
      <c r="G187" s="221" t="s">
        <v>153</v>
      </c>
      <c r="H187" s="222">
        <v>6</v>
      </c>
      <c r="I187" s="223"/>
      <c r="J187" s="223"/>
      <c r="K187" s="224">
        <f>ROUND(P187*H187,2)</f>
        <v>0</v>
      </c>
      <c r="L187" s="220" t="s">
        <v>143</v>
      </c>
      <c r="M187" s="41"/>
      <c r="N187" s="225" t="s">
        <v>1</v>
      </c>
      <c r="O187" s="226" t="s">
        <v>43</v>
      </c>
      <c r="P187" s="227">
        <f>I187+J187</f>
        <v>0</v>
      </c>
      <c r="Q187" s="227">
        <f>ROUND(I187*H187,2)</f>
        <v>0</v>
      </c>
      <c r="R187" s="227">
        <f>ROUND(J187*H187,2)</f>
        <v>0</v>
      </c>
      <c r="S187" s="88"/>
      <c r="T187" s="228">
        <f>S187*H187</f>
        <v>0</v>
      </c>
      <c r="U187" s="228">
        <v>0</v>
      </c>
      <c r="V187" s="228">
        <f>U187*H187</f>
        <v>0</v>
      </c>
      <c r="W187" s="228">
        <v>0</v>
      </c>
      <c r="X187" s="229">
        <f>W187*H187</f>
        <v>0</v>
      </c>
      <c r="Y187" s="35"/>
      <c r="Z187" s="35"/>
      <c r="AA187" s="35"/>
      <c r="AB187" s="35"/>
      <c r="AC187" s="35"/>
      <c r="AD187" s="35"/>
      <c r="AE187" s="35"/>
      <c r="AR187" s="230" t="s">
        <v>154</v>
      </c>
      <c r="AT187" s="230" t="s">
        <v>139</v>
      </c>
      <c r="AU187" s="230" t="s">
        <v>88</v>
      </c>
      <c r="AY187" s="14" t="s">
        <v>135</v>
      </c>
      <c r="BE187" s="231">
        <f>IF(O187="základní",K187,0)</f>
        <v>0</v>
      </c>
      <c r="BF187" s="231">
        <f>IF(O187="snížená",K187,0)</f>
        <v>0</v>
      </c>
      <c r="BG187" s="231">
        <f>IF(O187="zákl. přenesená",K187,0)</f>
        <v>0</v>
      </c>
      <c r="BH187" s="231">
        <f>IF(O187="sníž. přenesená",K187,0)</f>
        <v>0</v>
      </c>
      <c r="BI187" s="231">
        <f>IF(O187="nulová",K187,0)</f>
        <v>0</v>
      </c>
      <c r="BJ187" s="14" t="s">
        <v>88</v>
      </c>
      <c r="BK187" s="231">
        <f>ROUND(P187*H187,2)</f>
        <v>0</v>
      </c>
      <c r="BL187" s="14" t="s">
        <v>154</v>
      </c>
      <c r="BM187" s="230" t="s">
        <v>709</v>
      </c>
    </row>
    <row r="188" spans="1:65" s="2" customFormat="1" ht="24.15" customHeight="1">
      <c r="A188" s="35"/>
      <c r="B188" s="36"/>
      <c r="C188" s="237" t="s">
        <v>710</v>
      </c>
      <c r="D188" s="237" t="s">
        <v>150</v>
      </c>
      <c r="E188" s="238" t="s">
        <v>711</v>
      </c>
      <c r="F188" s="239" t="s">
        <v>712</v>
      </c>
      <c r="G188" s="240" t="s">
        <v>153</v>
      </c>
      <c r="H188" s="241">
        <v>6</v>
      </c>
      <c r="I188" s="242"/>
      <c r="J188" s="243"/>
      <c r="K188" s="244">
        <f>ROUND(P188*H188,2)</f>
        <v>0</v>
      </c>
      <c r="L188" s="239" t="s">
        <v>143</v>
      </c>
      <c r="M188" s="245"/>
      <c r="N188" s="246" t="s">
        <v>1</v>
      </c>
      <c r="O188" s="226" t="s">
        <v>43</v>
      </c>
      <c r="P188" s="227">
        <f>I188+J188</f>
        <v>0</v>
      </c>
      <c r="Q188" s="227">
        <f>ROUND(I188*H188,2)</f>
        <v>0</v>
      </c>
      <c r="R188" s="227">
        <f>ROUND(J188*H188,2)</f>
        <v>0</v>
      </c>
      <c r="S188" s="88"/>
      <c r="T188" s="228">
        <f>S188*H188</f>
        <v>0</v>
      </c>
      <c r="U188" s="228">
        <v>0</v>
      </c>
      <c r="V188" s="228">
        <f>U188*H188</f>
        <v>0</v>
      </c>
      <c r="W188" s="228">
        <v>0</v>
      </c>
      <c r="X188" s="229">
        <f>W188*H188</f>
        <v>0</v>
      </c>
      <c r="Y188" s="35"/>
      <c r="Z188" s="35"/>
      <c r="AA188" s="35"/>
      <c r="AB188" s="35"/>
      <c r="AC188" s="35"/>
      <c r="AD188" s="35"/>
      <c r="AE188" s="35"/>
      <c r="AR188" s="230" t="s">
        <v>154</v>
      </c>
      <c r="AT188" s="230" t="s">
        <v>150</v>
      </c>
      <c r="AU188" s="230" t="s">
        <v>88</v>
      </c>
      <c r="AY188" s="14" t="s">
        <v>135</v>
      </c>
      <c r="BE188" s="231">
        <f>IF(O188="základní",K188,0)</f>
        <v>0</v>
      </c>
      <c r="BF188" s="231">
        <f>IF(O188="snížená",K188,0)</f>
        <v>0</v>
      </c>
      <c r="BG188" s="231">
        <f>IF(O188="zákl. přenesená",K188,0)</f>
        <v>0</v>
      </c>
      <c r="BH188" s="231">
        <f>IF(O188="sníž. přenesená",K188,0)</f>
        <v>0</v>
      </c>
      <c r="BI188" s="231">
        <f>IF(O188="nulová",K188,0)</f>
        <v>0</v>
      </c>
      <c r="BJ188" s="14" t="s">
        <v>88</v>
      </c>
      <c r="BK188" s="231">
        <f>ROUND(P188*H188,2)</f>
        <v>0</v>
      </c>
      <c r="BL188" s="14" t="s">
        <v>154</v>
      </c>
      <c r="BM188" s="230" t="s">
        <v>713</v>
      </c>
    </row>
    <row r="189" spans="1:65" s="2" customFormat="1" ht="24.15" customHeight="1">
      <c r="A189" s="35"/>
      <c r="B189" s="36"/>
      <c r="C189" s="237" t="s">
        <v>714</v>
      </c>
      <c r="D189" s="237" t="s">
        <v>150</v>
      </c>
      <c r="E189" s="238" t="s">
        <v>243</v>
      </c>
      <c r="F189" s="239" t="s">
        <v>244</v>
      </c>
      <c r="G189" s="240" t="s">
        <v>196</v>
      </c>
      <c r="H189" s="241">
        <v>260</v>
      </c>
      <c r="I189" s="242"/>
      <c r="J189" s="243"/>
      <c r="K189" s="244">
        <f>ROUND(P189*H189,2)</f>
        <v>0</v>
      </c>
      <c r="L189" s="239" t="s">
        <v>143</v>
      </c>
      <c r="M189" s="245"/>
      <c r="N189" s="246" t="s">
        <v>1</v>
      </c>
      <c r="O189" s="226" t="s">
        <v>43</v>
      </c>
      <c r="P189" s="227">
        <f>I189+J189</f>
        <v>0</v>
      </c>
      <c r="Q189" s="227">
        <f>ROUND(I189*H189,2)</f>
        <v>0</v>
      </c>
      <c r="R189" s="227">
        <f>ROUND(J189*H189,2)</f>
        <v>0</v>
      </c>
      <c r="S189" s="88"/>
      <c r="T189" s="228">
        <f>S189*H189</f>
        <v>0</v>
      </c>
      <c r="U189" s="228">
        <v>0</v>
      </c>
      <c r="V189" s="228">
        <f>U189*H189</f>
        <v>0</v>
      </c>
      <c r="W189" s="228">
        <v>0</v>
      </c>
      <c r="X189" s="229">
        <f>W189*H189</f>
        <v>0</v>
      </c>
      <c r="Y189" s="35"/>
      <c r="Z189" s="35"/>
      <c r="AA189" s="35"/>
      <c r="AB189" s="35"/>
      <c r="AC189" s="35"/>
      <c r="AD189" s="35"/>
      <c r="AE189" s="35"/>
      <c r="AR189" s="230" t="s">
        <v>154</v>
      </c>
      <c r="AT189" s="230" t="s">
        <v>150</v>
      </c>
      <c r="AU189" s="230" t="s">
        <v>88</v>
      </c>
      <c r="AY189" s="14" t="s">
        <v>135</v>
      </c>
      <c r="BE189" s="231">
        <f>IF(O189="základní",K189,0)</f>
        <v>0</v>
      </c>
      <c r="BF189" s="231">
        <f>IF(O189="snížená",K189,0)</f>
        <v>0</v>
      </c>
      <c r="BG189" s="231">
        <f>IF(O189="zákl. přenesená",K189,0)</f>
        <v>0</v>
      </c>
      <c r="BH189" s="231">
        <f>IF(O189="sníž. přenesená",K189,0)</f>
        <v>0</v>
      </c>
      <c r="BI189" s="231">
        <f>IF(O189="nulová",K189,0)</f>
        <v>0</v>
      </c>
      <c r="BJ189" s="14" t="s">
        <v>88</v>
      </c>
      <c r="BK189" s="231">
        <f>ROUND(P189*H189,2)</f>
        <v>0</v>
      </c>
      <c r="BL189" s="14" t="s">
        <v>154</v>
      </c>
      <c r="BM189" s="230" t="s">
        <v>715</v>
      </c>
    </row>
    <row r="190" spans="1:65" s="2" customFormat="1" ht="33" customHeight="1">
      <c r="A190" s="35"/>
      <c r="B190" s="36"/>
      <c r="C190" s="237" t="s">
        <v>454</v>
      </c>
      <c r="D190" s="237" t="s">
        <v>150</v>
      </c>
      <c r="E190" s="238" t="s">
        <v>716</v>
      </c>
      <c r="F190" s="239" t="s">
        <v>717</v>
      </c>
      <c r="G190" s="240" t="s">
        <v>196</v>
      </c>
      <c r="H190" s="241">
        <v>79.14</v>
      </c>
      <c r="I190" s="242"/>
      <c r="J190" s="243"/>
      <c r="K190" s="244">
        <f>ROUND(P190*H190,2)</f>
        <v>0</v>
      </c>
      <c r="L190" s="239" t="s">
        <v>143</v>
      </c>
      <c r="M190" s="245"/>
      <c r="N190" s="246" t="s">
        <v>1</v>
      </c>
      <c r="O190" s="226" t="s">
        <v>43</v>
      </c>
      <c r="P190" s="227">
        <f>I190+J190</f>
        <v>0</v>
      </c>
      <c r="Q190" s="227">
        <f>ROUND(I190*H190,2)</f>
        <v>0</v>
      </c>
      <c r="R190" s="227">
        <f>ROUND(J190*H190,2)</f>
        <v>0</v>
      </c>
      <c r="S190" s="88"/>
      <c r="T190" s="228">
        <f>S190*H190</f>
        <v>0</v>
      </c>
      <c r="U190" s="228">
        <v>0</v>
      </c>
      <c r="V190" s="228">
        <f>U190*H190</f>
        <v>0</v>
      </c>
      <c r="W190" s="228">
        <v>0</v>
      </c>
      <c r="X190" s="229">
        <f>W190*H190</f>
        <v>0</v>
      </c>
      <c r="Y190" s="35"/>
      <c r="Z190" s="35"/>
      <c r="AA190" s="35"/>
      <c r="AB190" s="35"/>
      <c r="AC190" s="35"/>
      <c r="AD190" s="35"/>
      <c r="AE190" s="35"/>
      <c r="AR190" s="230" t="s">
        <v>154</v>
      </c>
      <c r="AT190" s="230" t="s">
        <v>150</v>
      </c>
      <c r="AU190" s="230" t="s">
        <v>88</v>
      </c>
      <c r="AY190" s="14" t="s">
        <v>135</v>
      </c>
      <c r="BE190" s="231">
        <f>IF(O190="základní",K190,0)</f>
        <v>0</v>
      </c>
      <c r="BF190" s="231">
        <f>IF(O190="snížená",K190,0)</f>
        <v>0</v>
      </c>
      <c r="BG190" s="231">
        <f>IF(O190="zákl. přenesená",K190,0)</f>
        <v>0</v>
      </c>
      <c r="BH190" s="231">
        <f>IF(O190="sníž. přenesená",K190,0)</f>
        <v>0</v>
      </c>
      <c r="BI190" s="231">
        <f>IF(O190="nulová",K190,0)</f>
        <v>0</v>
      </c>
      <c r="BJ190" s="14" t="s">
        <v>88</v>
      </c>
      <c r="BK190" s="231">
        <f>ROUND(P190*H190,2)</f>
        <v>0</v>
      </c>
      <c r="BL190" s="14" t="s">
        <v>154</v>
      </c>
      <c r="BM190" s="230" t="s">
        <v>718</v>
      </c>
    </row>
    <row r="191" spans="1:65" s="2" customFormat="1" ht="12">
      <c r="A191" s="35"/>
      <c r="B191" s="36"/>
      <c r="C191" s="218" t="s">
        <v>458</v>
      </c>
      <c r="D191" s="218" t="s">
        <v>139</v>
      </c>
      <c r="E191" s="219" t="s">
        <v>719</v>
      </c>
      <c r="F191" s="220" t="s">
        <v>720</v>
      </c>
      <c r="G191" s="221" t="s">
        <v>196</v>
      </c>
      <c r="H191" s="222">
        <v>79.14</v>
      </c>
      <c r="I191" s="223"/>
      <c r="J191" s="223"/>
      <c r="K191" s="224">
        <f>ROUND(P191*H191,2)</f>
        <v>0</v>
      </c>
      <c r="L191" s="220" t="s">
        <v>143</v>
      </c>
      <c r="M191" s="41"/>
      <c r="N191" s="225" t="s">
        <v>1</v>
      </c>
      <c r="O191" s="226" t="s">
        <v>43</v>
      </c>
      <c r="P191" s="227">
        <f>I191+J191</f>
        <v>0</v>
      </c>
      <c r="Q191" s="227">
        <f>ROUND(I191*H191,2)</f>
        <v>0</v>
      </c>
      <c r="R191" s="227">
        <f>ROUND(J191*H191,2)</f>
        <v>0</v>
      </c>
      <c r="S191" s="88"/>
      <c r="T191" s="228">
        <f>S191*H191</f>
        <v>0</v>
      </c>
      <c r="U191" s="228">
        <v>0</v>
      </c>
      <c r="V191" s="228">
        <f>U191*H191</f>
        <v>0</v>
      </c>
      <c r="W191" s="228">
        <v>0</v>
      </c>
      <c r="X191" s="229">
        <f>W191*H191</f>
        <v>0</v>
      </c>
      <c r="Y191" s="35"/>
      <c r="Z191" s="35"/>
      <c r="AA191" s="35"/>
      <c r="AB191" s="35"/>
      <c r="AC191" s="35"/>
      <c r="AD191" s="35"/>
      <c r="AE191" s="35"/>
      <c r="AR191" s="230" t="s">
        <v>154</v>
      </c>
      <c r="AT191" s="230" t="s">
        <v>139</v>
      </c>
      <c r="AU191" s="230" t="s">
        <v>88</v>
      </c>
      <c r="AY191" s="14" t="s">
        <v>135</v>
      </c>
      <c r="BE191" s="231">
        <f>IF(O191="základní",K191,0)</f>
        <v>0</v>
      </c>
      <c r="BF191" s="231">
        <f>IF(O191="snížená",K191,0)</f>
        <v>0</v>
      </c>
      <c r="BG191" s="231">
        <f>IF(O191="zákl. přenesená",K191,0)</f>
        <v>0</v>
      </c>
      <c r="BH191" s="231">
        <f>IF(O191="sníž. přenesená",K191,0)</f>
        <v>0</v>
      </c>
      <c r="BI191" s="231">
        <f>IF(O191="nulová",K191,0)</f>
        <v>0</v>
      </c>
      <c r="BJ191" s="14" t="s">
        <v>88</v>
      </c>
      <c r="BK191" s="231">
        <f>ROUND(P191*H191,2)</f>
        <v>0</v>
      </c>
      <c r="BL191" s="14" t="s">
        <v>154</v>
      </c>
      <c r="BM191" s="230" t="s">
        <v>721</v>
      </c>
    </row>
    <row r="192" spans="1:65" s="2" customFormat="1" ht="24.15" customHeight="1">
      <c r="A192" s="35"/>
      <c r="B192" s="36"/>
      <c r="C192" s="218" t="s">
        <v>462</v>
      </c>
      <c r="D192" s="218" t="s">
        <v>139</v>
      </c>
      <c r="E192" s="219" t="s">
        <v>274</v>
      </c>
      <c r="F192" s="220" t="s">
        <v>275</v>
      </c>
      <c r="G192" s="221" t="s">
        <v>196</v>
      </c>
      <c r="H192" s="222">
        <v>2910</v>
      </c>
      <c r="I192" s="223"/>
      <c r="J192" s="223"/>
      <c r="K192" s="224">
        <f>ROUND(P192*H192,2)</f>
        <v>0</v>
      </c>
      <c r="L192" s="220" t="s">
        <v>143</v>
      </c>
      <c r="M192" s="41"/>
      <c r="N192" s="225" t="s">
        <v>1</v>
      </c>
      <c r="O192" s="226" t="s">
        <v>43</v>
      </c>
      <c r="P192" s="227">
        <f>I192+J192</f>
        <v>0</v>
      </c>
      <c r="Q192" s="227">
        <f>ROUND(I192*H192,2)</f>
        <v>0</v>
      </c>
      <c r="R192" s="227">
        <f>ROUND(J192*H192,2)</f>
        <v>0</v>
      </c>
      <c r="S192" s="88"/>
      <c r="T192" s="228">
        <f>S192*H192</f>
        <v>0</v>
      </c>
      <c r="U192" s="228">
        <v>0</v>
      </c>
      <c r="V192" s="228">
        <f>U192*H192</f>
        <v>0</v>
      </c>
      <c r="W192" s="228">
        <v>0</v>
      </c>
      <c r="X192" s="229">
        <f>W192*H192</f>
        <v>0</v>
      </c>
      <c r="Y192" s="35"/>
      <c r="Z192" s="35"/>
      <c r="AA192" s="35"/>
      <c r="AB192" s="35"/>
      <c r="AC192" s="35"/>
      <c r="AD192" s="35"/>
      <c r="AE192" s="35"/>
      <c r="AR192" s="230" t="s">
        <v>154</v>
      </c>
      <c r="AT192" s="230" t="s">
        <v>139</v>
      </c>
      <c r="AU192" s="230" t="s">
        <v>88</v>
      </c>
      <c r="AY192" s="14" t="s">
        <v>135</v>
      </c>
      <c r="BE192" s="231">
        <f>IF(O192="základní",K192,0)</f>
        <v>0</v>
      </c>
      <c r="BF192" s="231">
        <f>IF(O192="snížená",K192,0)</f>
        <v>0</v>
      </c>
      <c r="BG192" s="231">
        <f>IF(O192="zákl. přenesená",K192,0)</f>
        <v>0</v>
      </c>
      <c r="BH192" s="231">
        <f>IF(O192="sníž. přenesená",K192,0)</f>
        <v>0</v>
      </c>
      <c r="BI192" s="231">
        <f>IF(O192="nulová",K192,0)</f>
        <v>0</v>
      </c>
      <c r="BJ192" s="14" t="s">
        <v>88</v>
      </c>
      <c r="BK192" s="231">
        <f>ROUND(P192*H192,2)</f>
        <v>0</v>
      </c>
      <c r="BL192" s="14" t="s">
        <v>154</v>
      </c>
      <c r="BM192" s="230" t="s">
        <v>722</v>
      </c>
    </row>
    <row r="193" spans="1:65" s="2" customFormat="1" ht="24.15" customHeight="1">
      <c r="A193" s="35"/>
      <c r="B193" s="36"/>
      <c r="C193" s="218" t="s">
        <v>193</v>
      </c>
      <c r="D193" s="218" t="s">
        <v>139</v>
      </c>
      <c r="E193" s="219" t="s">
        <v>278</v>
      </c>
      <c r="F193" s="220" t="s">
        <v>279</v>
      </c>
      <c r="G193" s="221" t="s">
        <v>280</v>
      </c>
      <c r="H193" s="222">
        <v>1.5</v>
      </c>
      <c r="I193" s="223"/>
      <c r="J193" s="223"/>
      <c r="K193" s="224">
        <f>ROUND(P193*H193,2)</f>
        <v>0</v>
      </c>
      <c r="L193" s="220" t="s">
        <v>143</v>
      </c>
      <c r="M193" s="41"/>
      <c r="N193" s="225" t="s">
        <v>1</v>
      </c>
      <c r="O193" s="226" t="s">
        <v>43</v>
      </c>
      <c r="P193" s="227">
        <f>I193+J193</f>
        <v>0</v>
      </c>
      <c r="Q193" s="227">
        <f>ROUND(I193*H193,2)</f>
        <v>0</v>
      </c>
      <c r="R193" s="227">
        <f>ROUND(J193*H193,2)</f>
        <v>0</v>
      </c>
      <c r="S193" s="88"/>
      <c r="T193" s="228">
        <f>S193*H193</f>
        <v>0</v>
      </c>
      <c r="U193" s="228">
        <v>0</v>
      </c>
      <c r="V193" s="228">
        <f>U193*H193</f>
        <v>0</v>
      </c>
      <c r="W193" s="228">
        <v>0</v>
      </c>
      <c r="X193" s="229">
        <f>W193*H193</f>
        <v>0</v>
      </c>
      <c r="Y193" s="35"/>
      <c r="Z193" s="35"/>
      <c r="AA193" s="35"/>
      <c r="AB193" s="35"/>
      <c r="AC193" s="35"/>
      <c r="AD193" s="35"/>
      <c r="AE193" s="35"/>
      <c r="AR193" s="230" t="s">
        <v>154</v>
      </c>
      <c r="AT193" s="230" t="s">
        <v>139</v>
      </c>
      <c r="AU193" s="230" t="s">
        <v>88</v>
      </c>
      <c r="AY193" s="14" t="s">
        <v>135</v>
      </c>
      <c r="BE193" s="231">
        <f>IF(O193="základní",K193,0)</f>
        <v>0</v>
      </c>
      <c r="BF193" s="231">
        <f>IF(O193="snížená",K193,0)</f>
        <v>0</v>
      </c>
      <c r="BG193" s="231">
        <f>IF(O193="zákl. přenesená",K193,0)</f>
        <v>0</v>
      </c>
      <c r="BH193" s="231">
        <f>IF(O193="sníž. přenesená",K193,0)</f>
        <v>0</v>
      </c>
      <c r="BI193" s="231">
        <f>IF(O193="nulová",K193,0)</f>
        <v>0</v>
      </c>
      <c r="BJ193" s="14" t="s">
        <v>88</v>
      </c>
      <c r="BK193" s="231">
        <f>ROUND(P193*H193,2)</f>
        <v>0</v>
      </c>
      <c r="BL193" s="14" t="s">
        <v>154</v>
      </c>
      <c r="BM193" s="230" t="s">
        <v>723</v>
      </c>
    </row>
    <row r="194" spans="1:65" s="2" customFormat="1" ht="24.15" customHeight="1">
      <c r="A194" s="35"/>
      <c r="B194" s="36"/>
      <c r="C194" s="218" t="s">
        <v>269</v>
      </c>
      <c r="D194" s="218" t="s">
        <v>139</v>
      </c>
      <c r="E194" s="219" t="s">
        <v>284</v>
      </c>
      <c r="F194" s="220" t="s">
        <v>285</v>
      </c>
      <c r="G194" s="221" t="s">
        <v>280</v>
      </c>
      <c r="H194" s="222">
        <v>1.5</v>
      </c>
      <c r="I194" s="223"/>
      <c r="J194" s="223"/>
      <c r="K194" s="224">
        <f>ROUND(P194*H194,2)</f>
        <v>0</v>
      </c>
      <c r="L194" s="220" t="s">
        <v>143</v>
      </c>
      <c r="M194" s="41"/>
      <c r="N194" s="225" t="s">
        <v>1</v>
      </c>
      <c r="O194" s="226" t="s">
        <v>43</v>
      </c>
      <c r="P194" s="227">
        <f>I194+J194</f>
        <v>0</v>
      </c>
      <c r="Q194" s="227">
        <f>ROUND(I194*H194,2)</f>
        <v>0</v>
      </c>
      <c r="R194" s="227">
        <f>ROUND(J194*H194,2)</f>
        <v>0</v>
      </c>
      <c r="S194" s="88"/>
      <c r="T194" s="228">
        <f>S194*H194</f>
        <v>0</v>
      </c>
      <c r="U194" s="228">
        <v>0</v>
      </c>
      <c r="V194" s="228">
        <f>U194*H194</f>
        <v>0</v>
      </c>
      <c r="W194" s="228">
        <v>0</v>
      </c>
      <c r="X194" s="229">
        <f>W194*H194</f>
        <v>0</v>
      </c>
      <c r="Y194" s="35"/>
      <c r="Z194" s="35"/>
      <c r="AA194" s="35"/>
      <c r="AB194" s="35"/>
      <c r="AC194" s="35"/>
      <c r="AD194" s="35"/>
      <c r="AE194" s="35"/>
      <c r="AR194" s="230" t="s">
        <v>154</v>
      </c>
      <c r="AT194" s="230" t="s">
        <v>139</v>
      </c>
      <c r="AU194" s="230" t="s">
        <v>88</v>
      </c>
      <c r="AY194" s="14" t="s">
        <v>135</v>
      </c>
      <c r="BE194" s="231">
        <f>IF(O194="základní",K194,0)</f>
        <v>0</v>
      </c>
      <c r="BF194" s="231">
        <f>IF(O194="snížená",K194,0)</f>
        <v>0</v>
      </c>
      <c r="BG194" s="231">
        <f>IF(O194="zákl. přenesená",K194,0)</f>
        <v>0</v>
      </c>
      <c r="BH194" s="231">
        <f>IF(O194="sníž. přenesená",K194,0)</f>
        <v>0</v>
      </c>
      <c r="BI194" s="231">
        <f>IF(O194="nulová",K194,0)</f>
        <v>0</v>
      </c>
      <c r="BJ194" s="14" t="s">
        <v>88</v>
      </c>
      <c r="BK194" s="231">
        <f>ROUND(P194*H194,2)</f>
        <v>0</v>
      </c>
      <c r="BL194" s="14" t="s">
        <v>154</v>
      </c>
      <c r="BM194" s="230" t="s">
        <v>724</v>
      </c>
    </row>
    <row r="195" spans="1:65" s="2" customFormat="1" ht="24.15" customHeight="1">
      <c r="A195" s="35"/>
      <c r="B195" s="36"/>
      <c r="C195" s="218" t="s">
        <v>466</v>
      </c>
      <c r="D195" s="218" t="s">
        <v>139</v>
      </c>
      <c r="E195" s="219" t="s">
        <v>725</v>
      </c>
      <c r="F195" s="220" t="s">
        <v>726</v>
      </c>
      <c r="G195" s="221" t="s">
        <v>153</v>
      </c>
      <c r="H195" s="222">
        <v>1</v>
      </c>
      <c r="I195" s="223"/>
      <c r="J195" s="223"/>
      <c r="K195" s="224">
        <f>ROUND(P195*H195,2)</f>
        <v>0</v>
      </c>
      <c r="L195" s="220" t="s">
        <v>143</v>
      </c>
      <c r="M195" s="41"/>
      <c r="N195" s="225" t="s">
        <v>1</v>
      </c>
      <c r="O195" s="226" t="s">
        <v>43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88"/>
      <c r="T195" s="228">
        <f>S195*H195</f>
        <v>0</v>
      </c>
      <c r="U195" s="228">
        <v>0</v>
      </c>
      <c r="V195" s="228">
        <f>U195*H195</f>
        <v>0</v>
      </c>
      <c r="W195" s="228">
        <v>0</v>
      </c>
      <c r="X195" s="229">
        <f>W195*H195</f>
        <v>0</v>
      </c>
      <c r="Y195" s="35"/>
      <c r="Z195" s="35"/>
      <c r="AA195" s="35"/>
      <c r="AB195" s="35"/>
      <c r="AC195" s="35"/>
      <c r="AD195" s="35"/>
      <c r="AE195" s="35"/>
      <c r="AR195" s="230" t="s">
        <v>154</v>
      </c>
      <c r="AT195" s="230" t="s">
        <v>139</v>
      </c>
      <c r="AU195" s="230" t="s">
        <v>88</v>
      </c>
      <c r="AY195" s="14" t="s">
        <v>135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4" t="s">
        <v>88</v>
      </c>
      <c r="BK195" s="231">
        <f>ROUND(P195*H195,2)</f>
        <v>0</v>
      </c>
      <c r="BL195" s="14" t="s">
        <v>154</v>
      </c>
      <c r="BM195" s="230" t="s">
        <v>727</v>
      </c>
    </row>
    <row r="196" spans="1:65" s="2" customFormat="1" ht="24.15" customHeight="1">
      <c r="A196" s="35"/>
      <c r="B196" s="36"/>
      <c r="C196" s="237" t="s">
        <v>475</v>
      </c>
      <c r="D196" s="237" t="s">
        <v>150</v>
      </c>
      <c r="E196" s="238" t="s">
        <v>728</v>
      </c>
      <c r="F196" s="239" t="s">
        <v>729</v>
      </c>
      <c r="G196" s="240" t="s">
        <v>153</v>
      </c>
      <c r="H196" s="241">
        <v>1</v>
      </c>
      <c r="I196" s="242"/>
      <c r="J196" s="243"/>
      <c r="K196" s="244">
        <f>ROUND(P196*H196,2)</f>
        <v>0</v>
      </c>
      <c r="L196" s="239" t="s">
        <v>143</v>
      </c>
      <c r="M196" s="245"/>
      <c r="N196" s="246" t="s">
        <v>1</v>
      </c>
      <c r="O196" s="226" t="s">
        <v>43</v>
      </c>
      <c r="P196" s="227">
        <f>I196+J196</f>
        <v>0</v>
      </c>
      <c r="Q196" s="227">
        <f>ROUND(I196*H196,2)</f>
        <v>0</v>
      </c>
      <c r="R196" s="227">
        <f>ROUND(J196*H196,2)</f>
        <v>0</v>
      </c>
      <c r="S196" s="88"/>
      <c r="T196" s="228">
        <f>S196*H196</f>
        <v>0</v>
      </c>
      <c r="U196" s="228">
        <v>0</v>
      </c>
      <c r="V196" s="228">
        <f>U196*H196</f>
        <v>0</v>
      </c>
      <c r="W196" s="228">
        <v>0</v>
      </c>
      <c r="X196" s="229">
        <f>W196*H196</f>
        <v>0</v>
      </c>
      <c r="Y196" s="35"/>
      <c r="Z196" s="35"/>
      <c r="AA196" s="35"/>
      <c r="AB196" s="35"/>
      <c r="AC196" s="35"/>
      <c r="AD196" s="35"/>
      <c r="AE196" s="35"/>
      <c r="AR196" s="230" t="s">
        <v>154</v>
      </c>
      <c r="AT196" s="230" t="s">
        <v>150</v>
      </c>
      <c r="AU196" s="230" t="s">
        <v>88</v>
      </c>
      <c r="AY196" s="14" t="s">
        <v>135</v>
      </c>
      <c r="BE196" s="231">
        <f>IF(O196="základní",K196,0)</f>
        <v>0</v>
      </c>
      <c r="BF196" s="231">
        <f>IF(O196="snížená",K196,0)</f>
        <v>0</v>
      </c>
      <c r="BG196" s="231">
        <f>IF(O196="zákl. přenesená",K196,0)</f>
        <v>0</v>
      </c>
      <c r="BH196" s="231">
        <f>IF(O196="sníž. přenesená",K196,0)</f>
        <v>0</v>
      </c>
      <c r="BI196" s="231">
        <f>IF(O196="nulová",K196,0)</f>
        <v>0</v>
      </c>
      <c r="BJ196" s="14" t="s">
        <v>88</v>
      </c>
      <c r="BK196" s="231">
        <f>ROUND(P196*H196,2)</f>
        <v>0</v>
      </c>
      <c r="BL196" s="14" t="s">
        <v>154</v>
      </c>
      <c r="BM196" s="230" t="s">
        <v>730</v>
      </c>
    </row>
    <row r="197" spans="1:65" s="2" customFormat="1" ht="24.15" customHeight="1">
      <c r="A197" s="35"/>
      <c r="B197" s="36"/>
      <c r="C197" s="218" t="s">
        <v>198</v>
      </c>
      <c r="D197" s="218" t="s">
        <v>139</v>
      </c>
      <c r="E197" s="219" t="s">
        <v>301</v>
      </c>
      <c r="F197" s="220" t="s">
        <v>302</v>
      </c>
      <c r="G197" s="221" t="s">
        <v>153</v>
      </c>
      <c r="H197" s="222">
        <v>1</v>
      </c>
      <c r="I197" s="223"/>
      <c r="J197" s="223"/>
      <c r="K197" s="224">
        <f>ROUND(P197*H197,2)</f>
        <v>0</v>
      </c>
      <c r="L197" s="220" t="s">
        <v>143</v>
      </c>
      <c r="M197" s="41"/>
      <c r="N197" s="225" t="s">
        <v>1</v>
      </c>
      <c r="O197" s="226" t="s">
        <v>43</v>
      </c>
      <c r="P197" s="227">
        <f>I197+J197</f>
        <v>0</v>
      </c>
      <c r="Q197" s="227">
        <f>ROUND(I197*H197,2)</f>
        <v>0</v>
      </c>
      <c r="R197" s="227">
        <f>ROUND(J197*H197,2)</f>
        <v>0</v>
      </c>
      <c r="S197" s="88"/>
      <c r="T197" s="228">
        <f>S197*H197</f>
        <v>0</v>
      </c>
      <c r="U197" s="228">
        <v>0</v>
      </c>
      <c r="V197" s="228">
        <f>U197*H197</f>
        <v>0</v>
      </c>
      <c r="W197" s="228">
        <v>0</v>
      </c>
      <c r="X197" s="229">
        <f>W197*H197</f>
        <v>0</v>
      </c>
      <c r="Y197" s="35"/>
      <c r="Z197" s="35"/>
      <c r="AA197" s="35"/>
      <c r="AB197" s="35"/>
      <c r="AC197" s="35"/>
      <c r="AD197" s="35"/>
      <c r="AE197" s="35"/>
      <c r="AR197" s="230" t="s">
        <v>154</v>
      </c>
      <c r="AT197" s="230" t="s">
        <v>139</v>
      </c>
      <c r="AU197" s="230" t="s">
        <v>88</v>
      </c>
      <c r="AY197" s="14" t="s">
        <v>135</v>
      </c>
      <c r="BE197" s="231">
        <f>IF(O197="základní",K197,0)</f>
        <v>0</v>
      </c>
      <c r="BF197" s="231">
        <f>IF(O197="snížená",K197,0)</f>
        <v>0</v>
      </c>
      <c r="BG197" s="231">
        <f>IF(O197="zákl. přenesená",K197,0)</f>
        <v>0</v>
      </c>
      <c r="BH197" s="231">
        <f>IF(O197="sníž. přenesená",K197,0)</f>
        <v>0</v>
      </c>
      <c r="BI197" s="231">
        <f>IF(O197="nulová",K197,0)</f>
        <v>0</v>
      </c>
      <c r="BJ197" s="14" t="s">
        <v>88</v>
      </c>
      <c r="BK197" s="231">
        <f>ROUND(P197*H197,2)</f>
        <v>0</v>
      </c>
      <c r="BL197" s="14" t="s">
        <v>154</v>
      </c>
      <c r="BM197" s="230" t="s">
        <v>731</v>
      </c>
    </row>
    <row r="198" spans="1:65" s="2" customFormat="1" ht="12">
      <c r="A198" s="35"/>
      <c r="B198" s="36"/>
      <c r="C198" s="237" t="s">
        <v>203</v>
      </c>
      <c r="D198" s="237" t="s">
        <v>150</v>
      </c>
      <c r="E198" s="238" t="s">
        <v>297</v>
      </c>
      <c r="F198" s="239" t="s">
        <v>298</v>
      </c>
      <c r="G198" s="240" t="s">
        <v>153</v>
      </c>
      <c r="H198" s="241">
        <v>1</v>
      </c>
      <c r="I198" s="242"/>
      <c r="J198" s="243"/>
      <c r="K198" s="244">
        <f>ROUND(P198*H198,2)</f>
        <v>0</v>
      </c>
      <c r="L198" s="239" t="s">
        <v>143</v>
      </c>
      <c r="M198" s="245"/>
      <c r="N198" s="246" t="s">
        <v>1</v>
      </c>
      <c r="O198" s="226" t="s">
        <v>43</v>
      </c>
      <c r="P198" s="227">
        <f>I198+J198</f>
        <v>0</v>
      </c>
      <c r="Q198" s="227">
        <f>ROUND(I198*H198,2)</f>
        <v>0</v>
      </c>
      <c r="R198" s="227">
        <f>ROUND(J198*H198,2)</f>
        <v>0</v>
      </c>
      <c r="S198" s="88"/>
      <c r="T198" s="228">
        <f>S198*H198</f>
        <v>0</v>
      </c>
      <c r="U198" s="228">
        <v>0</v>
      </c>
      <c r="V198" s="228">
        <f>U198*H198</f>
        <v>0</v>
      </c>
      <c r="W198" s="228">
        <v>0</v>
      </c>
      <c r="X198" s="229">
        <f>W198*H198</f>
        <v>0</v>
      </c>
      <c r="Y198" s="35"/>
      <c r="Z198" s="35"/>
      <c r="AA198" s="35"/>
      <c r="AB198" s="35"/>
      <c r="AC198" s="35"/>
      <c r="AD198" s="35"/>
      <c r="AE198" s="35"/>
      <c r="AR198" s="230" t="s">
        <v>154</v>
      </c>
      <c r="AT198" s="230" t="s">
        <v>150</v>
      </c>
      <c r="AU198" s="230" t="s">
        <v>88</v>
      </c>
      <c r="AY198" s="14" t="s">
        <v>135</v>
      </c>
      <c r="BE198" s="231">
        <f>IF(O198="základní",K198,0)</f>
        <v>0</v>
      </c>
      <c r="BF198" s="231">
        <f>IF(O198="snížená",K198,0)</f>
        <v>0</v>
      </c>
      <c r="BG198" s="231">
        <f>IF(O198="zákl. přenesená",K198,0)</f>
        <v>0</v>
      </c>
      <c r="BH198" s="231">
        <f>IF(O198="sníž. přenesená",K198,0)</f>
        <v>0</v>
      </c>
      <c r="BI198" s="231">
        <f>IF(O198="nulová",K198,0)</f>
        <v>0</v>
      </c>
      <c r="BJ198" s="14" t="s">
        <v>88</v>
      </c>
      <c r="BK198" s="231">
        <f>ROUND(P198*H198,2)</f>
        <v>0</v>
      </c>
      <c r="BL198" s="14" t="s">
        <v>154</v>
      </c>
      <c r="BM198" s="230" t="s">
        <v>732</v>
      </c>
    </row>
    <row r="199" spans="1:65" s="2" customFormat="1" ht="33" customHeight="1">
      <c r="A199" s="35"/>
      <c r="B199" s="36"/>
      <c r="C199" s="218" t="s">
        <v>385</v>
      </c>
      <c r="D199" s="218" t="s">
        <v>139</v>
      </c>
      <c r="E199" s="219" t="s">
        <v>733</v>
      </c>
      <c r="F199" s="220" t="s">
        <v>734</v>
      </c>
      <c r="G199" s="221" t="s">
        <v>153</v>
      </c>
      <c r="H199" s="222">
        <v>3</v>
      </c>
      <c r="I199" s="223"/>
      <c r="J199" s="223"/>
      <c r="K199" s="224">
        <f>ROUND(P199*H199,2)</f>
        <v>0</v>
      </c>
      <c r="L199" s="220" t="s">
        <v>143</v>
      </c>
      <c r="M199" s="41"/>
      <c r="N199" s="225" t="s">
        <v>1</v>
      </c>
      <c r="O199" s="226" t="s">
        <v>43</v>
      </c>
      <c r="P199" s="227">
        <f>I199+J199</f>
        <v>0</v>
      </c>
      <c r="Q199" s="227">
        <f>ROUND(I199*H199,2)</f>
        <v>0</v>
      </c>
      <c r="R199" s="227">
        <f>ROUND(J199*H199,2)</f>
        <v>0</v>
      </c>
      <c r="S199" s="88"/>
      <c r="T199" s="228">
        <f>S199*H199</f>
        <v>0</v>
      </c>
      <c r="U199" s="228">
        <v>0</v>
      </c>
      <c r="V199" s="228">
        <f>U199*H199</f>
        <v>0</v>
      </c>
      <c r="W199" s="228">
        <v>0</v>
      </c>
      <c r="X199" s="229">
        <f>W199*H199</f>
        <v>0</v>
      </c>
      <c r="Y199" s="35"/>
      <c r="Z199" s="35"/>
      <c r="AA199" s="35"/>
      <c r="AB199" s="35"/>
      <c r="AC199" s="35"/>
      <c r="AD199" s="35"/>
      <c r="AE199" s="35"/>
      <c r="AR199" s="230" t="s">
        <v>154</v>
      </c>
      <c r="AT199" s="230" t="s">
        <v>139</v>
      </c>
      <c r="AU199" s="230" t="s">
        <v>88</v>
      </c>
      <c r="AY199" s="14" t="s">
        <v>135</v>
      </c>
      <c r="BE199" s="231">
        <f>IF(O199="základní",K199,0)</f>
        <v>0</v>
      </c>
      <c r="BF199" s="231">
        <f>IF(O199="snížená",K199,0)</f>
        <v>0</v>
      </c>
      <c r="BG199" s="231">
        <f>IF(O199="zákl. přenesená",K199,0)</f>
        <v>0</v>
      </c>
      <c r="BH199" s="231">
        <f>IF(O199="sníž. přenesená",K199,0)</f>
        <v>0</v>
      </c>
      <c r="BI199" s="231">
        <f>IF(O199="nulová",K199,0)</f>
        <v>0</v>
      </c>
      <c r="BJ199" s="14" t="s">
        <v>88</v>
      </c>
      <c r="BK199" s="231">
        <f>ROUND(P199*H199,2)</f>
        <v>0</v>
      </c>
      <c r="BL199" s="14" t="s">
        <v>154</v>
      </c>
      <c r="BM199" s="230" t="s">
        <v>735</v>
      </c>
    </row>
    <row r="200" spans="1:65" s="2" customFormat="1" ht="24.15" customHeight="1">
      <c r="A200" s="35"/>
      <c r="B200" s="36"/>
      <c r="C200" s="237" t="s">
        <v>390</v>
      </c>
      <c r="D200" s="237" t="s">
        <v>150</v>
      </c>
      <c r="E200" s="238" t="s">
        <v>736</v>
      </c>
      <c r="F200" s="239" t="s">
        <v>737</v>
      </c>
      <c r="G200" s="240" t="s">
        <v>153</v>
      </c>
      <c r="H200" s="241">
        <v>3</v>
      </c>
      <c r="I200" s="242"/>
      <c r="J200" s="243"/>
      <c r="K200" s="244">
        <f>ROUND(P200*H200,2)</f>
        <v>0</v>
      </c>
      <c r="L200" s="239" t="s">
        <v>143</v>
      </c>
      <c r="M200" s="245"/>
      <c r="N200" s="246" t="s">
        <v>1</v>
      </c>
      <c r="O200" s="226" t="s">
        <v>43</v>
      </c>
      <c r="P200" s="227">
        <f>I200+J200</f>
        <v>0</v>
      </c>
      <c r="Q200" s="227">
        <f>ROUND(I200*H200,2)</f>
        <v>0</v>
      </c>
      <c r="R200" s="227">
        <f>ROUND(J200*H200,2)</f>
        <v>0</v>
      </c>
      <c r="S200" s="88"/>
      <c r="T200" s="228">
        <f>S200*H200</f>
        <v>0</v>
      </c>
      <c r="U200" s="228">
        <v>0</v>
      </c>
      <c r="V200" s="228">
        <f>U200*H200</f>
        <v>0</v>
      </c>
      <c r="W200" s="228">
        <v>0</v>
      </c>
      <c r="X200" s="229">
        <f>W200*H200</f>
        <v>0</v>
      </c>
      <c r="Y200" s="35"/>
      <c r="Z200" s="35"/>
      <c r="AA200" s="35"/>
      <c r="AB200" s="35"/>
      <c r="AC200" s="35"/>
      <c r="AD200" s="35"/>
      <c r="AE200" s="35"/>
      <c r="AR200" s="230" t="s">
        <v>154</v>
      </c>
      <c r="AT200" s="230" t="s">
        <v>150</v>
      </c>
      <c r="AU200" s="230" t="s">
        <v>88</v>
      </c>
      <c r="AY200" s="14" t="s">
        <v>135</v>
      </c>
      <c r="BE200" s="231">
        <f>IF(O200="základní",K200,0)</f>
        <v>0</v>
      </c>
      <c r="BF200" s="231">
        <f>IF(O200="snížená",K200,0)</f>
        <v>0</v>
      </c>
      <c r="BG200" s="231">
        <f>IF(O200="zákl. přenesená",K200,0)</f>
        <v>0</v>
      </c>
      <c r="BH200" s="231">
        <f>IF(O200="sníž. přenesená",K200,0)</f>
        <v>0</v>
      </c>
      <c r="BI200" s="231">
        <f>IF(O200="nulová",K200,0)</f>
        <v>0</v>
      </c>
      <c r="BJ200" s="14" t="s">
        <v>88</v>
      </c>
      <c r="BK200" s="231">
        <f>ROUND(P200*H200,2)</f>
        <v>0</v>
      </c>
      <c r="BL200" s="14" t="s">
        <v>154</v>
      </c>
      <c r="BM200" s="230" t="s">
        <v>738</v>
      </c>
    </row>
    <row r="201" spans="1:65" s="2" customFormat="1" ht="33" customHeight="1">
      <c r="A201" s="35"/>
      <c r="B201" s="36"/>
      <c r="C201" s="218" t="s">
        <v>395</v>
      </c>
      <c r="D201" s="218" t="s">
        <v>139</v>
      </c>
      <c r="E201" s="219" t="s">
        <v>739</v>
      </c>
      <c r="F201" s="220" t="s">
        <v>740</v>
      </c>
      <c r="G201" s="221" t="s">
        <v>153</v>
      </c>
      <c r="H201" s="222">
        <v>3</v>
      </c>
      <c r="I201" s="223"/>
      <c r="J201" s="223"/>
      <c r="K201" s="224">
        <f>ROUND(P201*H201,2)</f>
        <v>0</v>
      </c>
      <c r="L201" s="220" t="s">
        <v>143</v>
      </c>
      <c r="M201" s="41"/>
      <c r="N201" s="225" t="s">
        <v>1</v>
      </c>
      <c r="O201" s="226" t="s">
        <v>43</v>
      </c>
      <c r="P201" s="227">
        <f>I201+J201</f>
        <v>0</v>
      </c>
      <c r="Q201" s="227">
        <f>ROUND(I201*H201,2)</f>
        <v>0</v>
      </c>
      <c r="R201" s="227">
        <f>ROUND(J201*H201,2)</f>
        <v>0</v>
      </c>
      <c r="S201" s="88"/>
      <c r="T201" s="228">
        <f>S201*H201</f>
        <v>0</v>
      </c>
      <c r="U201" s="228">
        <v>0</v>
      </c>
      <c r="V201" s="228">
        <f>U201*H201</f>
        <v>0</v>
      </c>
      <c r="W201" s="228">
        <v>0</v>
      </c>
      <c r="X201" s="229">
        <f>W201*H201</f>
        <v>0</v>
      </c>
      <c r="Y201" s="35"/>
      <c r="Z201" s="35"/>
      <c r="AA201" s="35"/>
      <c r="AB201" s="35"/>
      <c r="AC201" s="35"/>
      <c r="AD201" s="35"/>
      <c r="AE201" s="35"/>
      <c r="AR201" s="230" t="s">
        <v>154</v>
      </c>
      <c r="AT201" s="230" t="s">
        <v>139</v>
      </c>
      <c r="AU201" s="230" t="s">
        <v>88</v>
      </c>
      <c r="AY201" s="14" t="s">
        <v>135</v>
      </c>
      <c r="BE201" s="231">
        <f>IF(O201="základní",K201,0)</f>
        <v>0</v>
      </c>
      <c r="BF201" s="231">
        <f>IF(O201="snížená",K201,0)</f>
        <v>0</v>
      </c>
      <c r="BG201" s="231">
        <f>IF(O201="zákl. přenesená",K201,0)</f>
        <v>0</v>
      </c>
      <c r="BH201" s="231">
        <f>IF(O201="sníž. přenesená",K201,0)</f>
        <v>0</v>
      </c>
      <c r="BI201" s="231">
        <f>IF(O201="nulová",K201,0)</f>
        <v>0</v>
      </c>
      <c r="BJ201" s="14" t="s">
        <v>88</v>
      </c>
      <c r="BK201" s="231">
        <f>ROUND(P201*H201,2)</f>
        <v>0</v>
      </c>
      <c r="BL201" s="14" t="s">
        <v>154</v>
      </c>
      <c r="BM201" s="230" t="s">
        <v>741</v>
      </c>
    </row>
    <row r="202" spans="1:65" s="2" customFormat="1" ht="24.15" customHeight="1">
      <c r="A202" s="35"/>
      <c r="B202" s="36"/>
      <c r="C202" s="237" t="s">
        <v>400</v>
      </c>
      <c r="D202" s="237" t="s">
        <v>150</v>
      </c>
      <c r="E202" s="238" t="s">
        <v>742</v>
      </c>
      <c r="F202" s="239" t="s">
        <v>743</v>
      </c>
      <c r="G202" s="240" t="s">
        <v>153</v>
      </c>
      <c r="H202" s="241">
        <v>3</v>
      </c>
      <c r="I202" s="242"/>
      <c r="J202" s="243"/>
      <c r="K202" s="244">
        <f>ROUND(P202*H202,2)</f>
        <v>0</v>
      </c>
      <c r="L202" s="239" t="s">
        <v>143</v>
      </c>
      <c r="M202" s="245"/>
      <c r="N202" s="246" t="s">
        <v>1</v>
      </c>
      <c r="O202" s="226" t="s">
        <v>43</v>
      </c>
      <c r="P202" s="227">
        <f>I202+J202</f>
        <v>0</v>
      </c>
      <c r="Q202" s="227">
        <f>ROUND(I202*H202,2)</f>
        <v>0</v>
      </c>
      <c r="R202" s="227">
        <f>ROUND(J202*H202,2)</f>
        <v>0</v>
      </c>
      <c r="S202" s="88"/>
      <c r="T202" s="228">
        <f>S202*H202</f>
        <v>0</v>
      </c>
      <c r="U202" s="228">
        <v>0</v>
      </c>
      <c r="V202" s="228">
        <f>U202*H202</f>
        <v>0</v>
      </c>
      <c r="W202" s="228">
        <v>0</v>
      </c>
      <c r="X202" s="229">
        <f>W202*H202</f>
        <v>0</v>
      </c>
      <c r="Y202" s="35"/>
      <c r="Z202" s="35"/>
      <c r="AA202" s="35"/>
      <c r="AB202" s="35"/>
      <c r="AC202" s="35"/>
      <c r="AD202" s="35"/>
      <c r="AE202" s="35"/>
      <c r="AR202" s="230" t="s">
        <v>154</v>
      </c>
      <c r="AT202" s="230" t="s">
        <v>150</v>
      </c>
      <c r="AU202" s="230" t="s">
        <v>88</v>
      </c>
      <c r="AY202" s="14" t="s">
        <v>135</v>
      </c>
      <c r="BE202" s="231">
        <f>IF(O202="základní",K202,0)</f>
        <v>0</v>
      </c>
      <c r="BF202" s="231">
        <f>IF(O202="snížená",K202,0)</f>
        <v>0</v>
      </c>
      <c r="BG202" s="231">
        <f>IF(O202="zákl. přenesená",K202,0)</f>
        <v>0</v>
      </c>
      <c r="BH202" s="231">
        <f>IF(O202="sníž. přenesená",K202,0)</f>
        <v>0</v>
      </c>
      <c r="BI202" s="231">
        <f>IF(O202="nulová",K202,0)</f>
        <v>0</v>
      </c>
      <c r="BJ202" s="14" t="s">
        <v>88</v>
      </c>
      <c r="BK202" s="231">
        <f>ROUND(P202*H202,2)</f>
        <v>0</v>
      </c>
      <c r="BL202" s="14" t="s">
        <v>154</v>
      </c>
      <c r="BM202" s="230" t="s">
        <v>744</v>
      </c>
    </row>
    <row r="203" spans="1:65" s="2" customFormat="1" ht="24.15" customHeight="1">
      <c r="A203" s="35"/>
      <c r="B203" s="36"/>
      <c r="C203" s="218" t="s">
        <v>405</v>
      </c>
      <c r="D203" s="218" t="s">
        <v>139</v>
      </c>
      <c r="E203" s="219" t="s">
        <v>745</v>
      </c>
      <c r="F203" s="220" t="s">
        <v>746</v>
      </c>
      <c r="G203" s="221" t="s">
        <v>153</v>
      </c>
      <c r="H203" s="222">
        <v>1</v>
      </c>
      <c r="I203" s="223"/>
      <c r="J203" s="223"/>
      <c r="K203" s="224">
        <f>ROUND(P203*H203,2)</f>
        <v>0</v>
      </c>
      <c r="L203" s="220" t="s">
        <v>143</v>
      </c>
      <c r="M203" s="41"/>
      <c r="N203" s="225" t="s">
        <v>1</v>
      </c>
      <c r="O203" s="226" t="s">
        <v>43</v>
      </c>
      <c r="P203" s="227">
        <f>I203+J203</f>
        <v>0</v>
      </c>
      <c r="Q203" s="227">
        <f>ROUND(I203*H203,2)</f>
        <v>0</v>
      </c>
      <c r="R203" s="227">
        <f>ROUND(J203*H203,2)</f>
        <v>0</v>
      </c>
      <c r="S203" s="88"/>
      <c r="T203" s="228">
        <f>S203*H203</f>
        <v>0</v>
      </c>
      <c r="U203" s="228">
        <v>0</v>
      </c>
      <c r="V203" s="228">
        <f>U203*H203</f>
        <v>0</v>
      </c>
      <c r="W203" s="228">
        <v>0</v>
      </c>
      <c r="X203" s="229">
        <f>W203*H203</f>
        <v>0</v>
      </c>
      <c r="Y203" s="35"/>
      <c r="Z203" s="35"/>
      <c r="AA203" s="35"/>
      <c r="AB203" s="35"/>
      <c r="AC203" s="35"/>
      <c r="AD203" s="35"/>
      <c r="AE203" s="35"/>
      <c r="AR203" s="230" t="s">
        <v>154</v>
      </c>
      <c r="AT203" s="230" t="s">
        <v>139</v>
      </c>
      <c r="AU203" s="230" t="s">
        <v>88</v>
      </c>
      <c r="AY203" s="14" t="s">
        <v>135</v>
      </c>
      <c r="BE203" s="231">
        <f>IF(O203="základní",K203,0)</f>
        <v>0</v>
      </c>
      <c r="BF203" s="231">
        <f>IF(O203="snížená",K203,0)</f>
        <v>0</v>
      </c>
      <c r="BG203" s="231">
        <f>IF(O203="zákl. přenesená",K203,0)</f>
        <v>0</v>
      </c>
      <c r="BH203" s="231">
        <f>IF(O203="sníž. přenesená",K203,0)</f>
        <v>0</v>
      </c>
      <c r="BI203" s="231">
        <f>IF(O203="nulová",K203,0)</f>
        <v>0</v>
      </c>
      <c r="BJ203" s="14" t="s">
        <v>88</v>
      </c>
      <c r="BK203" s="231">
        <f>ROUND(P203*H203,2)</f>
        <v>0</v>
      </c>
      <c r="BL203" s="14" t="s">
        <v>154</v>
      </c>
      <c r="BM203" s="230" t="s">
        <v>747</v>
      </c>
    </row>
    <row r="204" spans="1:65" s="2" customFormat="1" ht="24.15" customHeight="1">
      <c r="A204" s="35"/>
      <c r="B204" s="36"/>
      <c r="C204" s="237" t="s">
        <v>410</v>
      </c>
      <c r="D204" s="237" t="s">
        <v>150</v>
      </c>
      <c r="E204" s="238" t="s">
        <v>748</v>
      </c>
      <c r="F204" s="239" t="s">
        <v>749</v>
      </c>
      <c r="G204" s="240" t="s">
        <v>153</v>
      </c>
      <c r="H204" s="241">
        <v>1</v>
      </c>
      <c r="I204" s="242"/>
      <c r="J204" s="243"/>
      <c r="K204" s="244">
        <f>ROUND(P204*H204,2)</f>
        <v>0</v>
      </c>
      <c r="L204" s="239" t="s">
        <v>143</v>
      </c>
      <c r="M204" s="245"/>
      <c r="N204" s="246" t="s">
        <v>1</v>
      </c>
      <c r="O204" s="226" t="s">
        <v>43</v>
      </c>
      <c r="P204" s="227">
        <f>I204+J204</f>
        <v>0</v>
      </c>
      <c r="Q204" s="227">
        <f>ROUND(I204*H204,2)</f>
        <v>0</v>
      </c>
      <c r="R204" s="227">
        <f>ROUND(J204*H204,2)</f>
        <v>0</v>
      </c>
      <c r="S204" s="88"/>
      <c r="T204" s="228">
        <f>S204*H204</f>
        <v>0</v>
      </c>
      <c r="U204" s="228">
        <v>0</v>
      </c>
      <c r="V204" s="228">
        <f>U204*H204</f>
        <v>0</v>
      </c>
      <c r="W204" s="228">
        <v>0</v>
      </c>
      <c r="X204" s="229">
        <f>W204*H204</f>
        <v>0</v>
      </c>
      <c r="Y204" s="35"/>
      <c r="Z204" s="35"/>
      <c r="AA204" s="35"/>
      <c r="AB204" s="35"/>
      <c r="AC204" s="35"/>
      <c r="AD204" s="35"/>
      <c r="AE204" s="35"/>
      <c r="AR204" s="230" t="s">
        <v>154</v>
      </c>
      <c r="AT204" s="230" t="s">
        <v>150</v>
      </c>
      <c r="AU204" s="230" t="s">
        <v>88</v>
      </c>
      <c r="AY204" s="14" t="s">
        <v>135</v>
      </c>
      <c r="BE204" s="231">
        <f>IF(O204="základní",K204,0)</f>
        <v>0</v>
      </c>
      <c r="BF204" s="231">
        <f>IF(O204="snížená",K204,0)</f>
        <v>0</v>
      </c>
      <c r="BG204" s="231">
        <f>IF(O204="zákl. přenesená",K204,0)</f>
        <v>0</v>
      </c>
      <c r="BH204" s="231">
        <f>IF(O204="sníž. přenesená",K204,0)</f>
        <v>0</v>
      </c>
      <c r="BI204" s="231">
        <f>IF(O204="nulová",K204,0)</f>
        <v>0</v>
      </c>
      <c r="BJ204" s="14" t="s">
        <v>88</v>
      </c>
      <c r="BK204" s="231">
        <f>ROUND(P204*H204,2)</f>
        <v>0</v>
      </c>
      <c r="BL204" s="14" t="s">
        <v>154</v>
      </c>
      <c r="BM204" s="230" t="s">
        <v>750</v>
      </c>
    </row>
    <row r="205" spans="1:65" s="2" customFormat="1" ht="24.15" customHeight="1">
      <c r="A205" s="35"/>
      <c r="B205" s="36"/>
      <c r="C205" s="218" t="s">
        <v>415</v>
      </c>
      <c r="D205" s="218" t="s">
        <v>139</v>
      </c>
      <c r="E205" s="219" t="s">
        <v>751</v>
      </c>
      <c r="F205" s="220" t="s">
        <v>752</v>
      </c>
      <c r="G205" s="221" t="s">
        <v>153</v>
      </c>
      <c r="H205" s="222">
        <v>3</v>
      </c>
      <c r="I205" s="223"/>
      <c r="J205" s="223"/>
      <c r="K205" s="224">
        <f>ROUND(P205*H205,2)</f>
        <v>0</v>
      </c>
      <c r="L205" s="220" t="s">
        <v>143</v>
      </c>
      <c r="M205" s="41"/>
      <c r="N205" s="225" t="s">
        <v>1</v>
      </c>
      <c r="O205" s="226" t="s">
        <v>43</v>
      </c>
      <c r="P205" s="227">
        <f>I205+J205</f>
        <v>0</v>
      </c>
      <c r="Q205" s="227">
        <f>ROUND(I205*H205,2)</f>
        <v>0</v>
      </c>
      <c r="R205" s="227">
        <f>ROUND(J205*H205,2)</f>
        <v>0</v>
      </c>
      <c r="S205" s="88"/>
      <c r="T205" s="228">
        <f>S205*H205</f>
        <v>0</v>
      </c>
      <c r="U205" s="228">
        <v>0</v>
      </c>
      <c r="V205" s="228">
        <f>U205*H205</f>
        <v>0</v>
      </c>
      <c r="W205" s="228">
        <v>0</v>
      </c>
      <c r="X205" s="229">
        <f>W205*H205</f>
        <v>0</v>
      </c>
      <c r="Y205" s="35"/>
      <c r="Z205" s="35"/>
      <c r="AA205" s="35"/>
      <c r="AB205" s="35"/>
      <c r="AC205" s="35"/>
      <c r="AD205" s="35"/>
      <c r="AE205" s="35"/>
      <c r="AR205" s="230" t="s">
        <v>154</v>
      </c>
      <c r="AT205" s="230" t="s">
        <v>139</v>
      </c>
      <c r="AU205" s="230" t="s">
        <v>88</v>
      </c>
      <c r="AY205" s="14" t="s">
        <v>135</v>
      </c>
      <c r="BE205" s="231">
        <f>IF(O205="základní",K205,0)</f>
        <v>0</v>
      </c>
      <c r="BF205" s="231">
        <f>IF(O205="snížená",K205,0)</f>
        <v>0</v>
      </c>
      <c r="BG205" s="231">
        <f>IF(O205="zákl. přenesená",K205,0)</f>
        <v>0</v>
      </c>
      <c r="BH205" s="231">
        <f>IF(O205="sníž. přenesená",K205,0)</f>
        <v>0</v>
      </c>
      <c r="BI205" s="231">
        <f>IF(O205="nulová",K205,0)</f>
        <v>0</v>
      </c>
      <c r="BJ205" s="14" t="s">
        <v>88</v>
      </c>
      <c r="BK205" s="231">
        <f>ROUND(P205*H205,2)</f>
        <v>0</v>
      </c>
      <c r="BL205" s="14" t="s">
        <v>154</v>
      </c>
      <c r="BM205" s="230" t="s">
        <v>753</v>
      </c>
    </row>
    <row r="206" spans="1:65" s="2" customFormat="1" ht="24.15" customHeight="1">
      <c r="A206" s="35"/>
      <c r="B206" s="36"/>
      <c r="C206" s="218" t="s">
        <v>425</v>
      </c>
      <c r="D206" s="218" t="s">
        <v>139</v>
      </c>
      <c r="E206" s="219" t="s">
        <v>754</v>
      </c>
      <c r="F206" s="220" t="s">
        <v>755</v>
      </c>
      <c r="G206" s="221" t="s">
        <v>153</v>
      </c>
      <c r="H206" s="222">
        <v>3</v>
      </c>
      <c r="I206" s="223"/>
      <c r="J206" s="223"/>
      <c r="K206" s="224">
        <f>ROUND(P206*H206,2)</f>
        <v>0</v>
      </c>
      <c r="L206" s="220" t="s">
        <v>143</v>
      </c>
      <c r="M206" s="41"/>
      <c r="N206" s="225" t="s">
        <v>1</v>
      </c>
      <c r="O206" s="226" t="s">
        <v>43</v>
      </c>
      <c r="P206" s="227">
        <f>I206+J206</f>
        <v>0</v>
      </c>
      <c r="Q206" s="227">
        <f>ROUND(I206*H206,2)</f>
        <v>0</v>
      </c>
      <c r="R206" s="227">
        <f>ROUND(J206*H206,2)</f>
        <v>0</v>
      </c>
      <c r="S206" s="88"/>
      <c r="T206" s="228">
        <f>S206*H206</f>
        <v>0</v>
      </c>
      <c r="U206" s="228">
        <v>0</v>
      </c>
      <c r="V206" s="228">
        <f>U206*H206</f>
        <v>0</v>
      </c>
      <c r="W206" s="228">
        <v>0</v>
      </c>
      <c r="X206" s="229">
        <f>W206*H206</f>
        <v>0</v>
      </c>
      <c r="Y206" s="35"/>
      <c r="Z206" s="35"/>
      <c r="AA206" s="35"/>
      <c r="AB206" s="35"/>
      <c r="AC206" s="35"/>
      <c r="AD206" s="35"/>
      <c r="AE206" s="35"/>
      <c r="AR206" s="230" t="s">
        <v>154</v>
      </c>
      <c r="AT206" s="230" t="s">
        <v>139</v>
      </c>
      <c r="AU206" s="230" t="s">
        <v>88</v>
      </c>
      <c r="AY206" s="14" t="s">
        <v>135</v>
      </c>
      <c r="BE206" s="231">
        <f>IF(O206="základní",K206,0)</f>
        <v>0</v>
      </c>
      <c r="BF206" s="231">
        <f>IF(O206="snížená",K206,0)</f>
        <v>0</v>
      </c>
      <c r="BG206" s="231">
        <f>IF(O206="zákl. přenesená",K206,0)</f>
        <v>0</v>
      </c>
      <c r="BH206" s="231">
        <f>IF(O206="sníž. přenesená",K206,0)</f>
        <v>0</v>
      </c>
      <c r="BI206" s="231">
        <f>IF(O206="nulová",K206,0)</f>
        <v>0</v>
      </c>
      <c r="BJ206" s="14" t="s">
        <v>88</v>
      </c>
      <c r="BK206" s="231">
        <f>ROUND(P206*H206,2)</f>
        <v>0</v>
      </c>
      <c r="BL206" s="14" t="s">
        <v>154</v>
      </c>
      <c r="BM206" s="230" t="s">
        <v>756</v>
      </c>
    </row>
    <row r="207" spans="1:65" s="2" customFormat="1" ht="24.15" customHeight="1">
      <c r="A207" s="35"/>
      <c r="B207" s="36"/>
      <c r="C207" s="237" t="s">
        <v>435</v>
      </c>
      <c r="D207" s="237" t="s">
        <v>150</v>
      </c>
      <c r="E207" s="238" t="s">
        <v>317</v>
      </c>
      <c r="F207" s="239" t="s">
        <v>318</v>
      </c>
      <c r="G207" s="240" t="s">
        <v>153</v>
      </c>
      <c r="H207" s="241">
        <v>3</v>
      </c>
      <c r="I207" s="242"/>
      <c r="J207" s="243"/>
      <c r="K207" s="244">
        <f>ROUND(P207*H207,2)</f>
        <v>0</v>
      </c>
      <c r="L207" s="239" t="s">
        <v>143</v>
      </c>
      <c r="M207" s="245"/>
      <c r="N207" s="246" t="s">
        <v>1</v>
      </c>
      <c r="O207" s="226" t="s">
        <v>43</v>
      </c>
      <c r="P207" s="227">
        <f>I207+J207</f>
        <v>0</v>
      </c>
      <c r="Q207" s="227">
        <f>ROUND(I207*H207,2)</f>
        <v>0</v>
      </c>
      <c r="R207" s="227">
        <f>ROUND(J207*H207,2)</f>
        <v>0</v>
      </c>
      <c r="S207" s="88"/>
      <c r="T207" s="228">
        <f>S207*H207</f>
        <v>0</v>
      </c>
      <c r="U207" s="228">
        <v>0</v>
      </c>
      <c r="V207" s="228">
        <f>U207*H207</f>
        <v>0</v>
      </c>
      <c r="W207" s="228">
        <v>0</v>
      </c>
      <c r="X207" s="229">
        <f>W207*H207</f>
        <v>0</v>
      </c>
      <c r="Y207" s="35"/>
      <c r="Z207" s="35"/>
      <c r="AA207" s="35"/>
      <c r="AB207" s="35"/>
      <c r="AC207" s="35"/>
      <c r="AD207" s="35"/>
      <c r="AE207" s="35"/>
      <c r="AR207" s="230" t="s">
        <v>154</v>
      </c>
      <c r="AT207" s="230" t="s">
        <v>150</v>
      </c>
      <c r="AU207" s="230" t="s">
        <v>88</v>
      </c>
      <c r="AY207" s="14" t="s">
        <v>135</v>
      </c>
      <c r="BE207" s="231">
        <f>IF(O207="základní",K207,0)</f>
        <v>0</v>
      </c>
      <c r="BF207" s="231">
        <f>IF(O207="snížená",K207,0)</f>
        <v>0</v>
      </c>
      <c r="BG207" s="231">
        <f>IF(O207="zákl. přenesená",K207,0)</f>
        <v>0</v>
      </c>
      <c r="BH207" s="231">
        <f>IF(O207="sníž. přenesená",K207,0)</f>
        <v>0</v>
      </c>
      <c r="BI207" s="231">
        <f>IF(O207="nulová",K207,0)</f>
        <v>0</v>
      </c>
      <c r="BJ207" s="14" t="s">
        <v>88</v>
      </c>
      <c r="BK207" s="231">
        <f>ROUND(P207*H207,2)</f>
        <v>0</v>
      </c>
      <c r="BL207" s="14" t="s">
        <v>154</v>
      </c>
      <c r="BM207" s="230" t="s">
        <v>757</v>
      </c>
    </row>
    <row r="208" spans="1:65" s="2" customFormat="1" ht="24.15" customHeight="1">
      <c r="A208" s="35"/>
      <c r="B208" s="36"/>
      <c r="C208" s="218" t="s">
        <v>445</v>
      </c>
      <c r="D208" s="218" t="s">
        <v>139</v>
      </c>
      <c r="E208" s="219" t="s">
        <v>758</v>
      </c>
      <c r="F208" s="220" t="s">
        <v>759</v>
      </c>
      <c r="G208" s="221" t="s">
        <v>153</v>
      </c>
      <c r="H208" s="222">
        <v>3</v>
      </c>
      <c r="I208" s="223"/>
      <c r="J208" s="223"/>
      <c r="K208" s="224">
        <f>ROUND(P208*H208,2)</f>
        <v>0</v>
      </c>
      <c r="L208" s="220" t="s">
        <v>143</v>
      </c>
      <c r="M208" s="41"/>
      <c r="N208" s="225" t="s">
        <v>1</v>
      </c>
      <c r="O208" s="226" t="s">
        <v>43</v>
      </c>
      <c r="P208" s="227">
        <f>I208+J208</f>
        <v>0</v>
      </c>
      <c r="Q208" s="227">
        <f>ROUND(I208*H208,2)</f>
        <v>0</v>
      </c>
      <c r="R208" s="227">
        <f>ROUND(J208*H208,2)</f>
        <v>0</v>
      </c>
      <c r="S208" s="88"/>
      <c r="T208" s="228">
        <f>S208*H208</f>
        <v>0</v>
      </c>
      <c r="U208" s="228">
        <v>0</v>
      </c>
      <c r="V208" s="228">
        <f>U208*H208</f>
        <v>0</v>
      </c>
      <c r="W208" s="228">
        <v>0</v>
      </c>
      <c r="X208" s="229">
        <f>W208*H208</f>
        <v>0</v>
      </c>
      <c r="Y208" s="35"/>
      <c r="Z208" s="35"/>
      <c r="AA208" s="35"/>
      <c r="AB208" s="35"/>
      <c r="AC208" s="35"/>
      <c r="AD208" s="35"/>
      <c r="AE208" s="35"/>
      <c r="AR208" s="230" t="s">
        <v>154</v>
      </c>
      <c r="AT208" s="230" t="s">
        <v>139</v>
      </c>
      <c r="AU208" s="230" t="s">
        <v>88</v>
      </c>
      <c r="AY208" s="14" t="s">
        <v>135</v>
      </c>
      <c r="BE208" s="231">
        <f>IF(O208="základní",K208,0)</f>
        <v>0</v>
      </c>
      <c r="BF208" s="231">
        <f>IF(O208="snížená",K208,0)</f>
        <v>0</v>
      </c>
      <c r="BG208" s="231">
        <f>IF(O208="zákl. přenesená",K208,0)</f>
        <v>0</v>
      </c>
      <c r="BH208" s="231">
        <f>IF(O208="sníž. přenesená",K208,0)</f>
        <v>0</v>
      </c>
      <c r="BI208" s="231">
        <f>IF(O208="nulová",K208,0)</f>
        <v>0</v>
      </c>
      <c r="BJ208" s="14" t="s">
        <v>88</v>
      </c>
      <c r="BK208" s="231">
        <f>ROUND(P208*H208,2)</f>
        <v>0</v>
      </c>
      <c r="BL208" s="14" t="s">
        <v>154</v>
      </c>
      <c r="BM208" s="230" t="s">
        <v>760</v>
      </c>
    </row>
    <row r="209" spans="1:65" s="2" customFormat="1" ht="24.15" customHeight="1">
      <c r="A209" s="35"/>
      <c r="B209" s="36"/>
      <c r="C209" s="237" t="s">
        <v>470</v>
      </c>
      <c r="D209" s="237" t="s">
        <v>150</v>
      </c>
      <c r="E209" s="238" t="s">
        <v>761</v>
      </c>
      <c r="F209" s="239" t="s">
        <v>762</v>
      </c>
      <c r="G209" s="240" t="s">
        <v>153</v>
      </c>
      <c r="H209" s="241">
        <v>3</v>
      </c>
      <c r="I209" s="242"/>
      <c r="J209" s="243"/>
      <c r="K209" s="244">
        <f>ROUND(P209*H209,2)</f>
        <v>0</v>
      </c>
      <c r="L209" s="239" t="s">
        <v>143</v>
      </c>
      <c r="M209" s="245"/>
      <c r="N209" s="246" t="s">
        <v>1</v>
      </c>
      <c r="O209" s="226" t="s">
        <v>43</v>
      </c>
      <c r="P209" s="227">
        <f>I209+J209</f>
        <v>0</v>
      </c>
      <c r="Q209" s="227">
        <f>ROUND(I209*H209,2)</f>
        <v>0</v>
      </c>
      <c r="R209" s="227">
        <f>ROUND(J209*H209,2)</f>
        <v>0</v>
      </c>
      <c r="S209" s="88"/>
      <c r="T209" s="228">
        <f>S209*H209</f>
        <v>0</v>
      </c>
      <c r="U209" s="228">
        <v>0</v>
      </c>
      <c r="V209" s="228">
        <f>U209*H209</f>
        <v>0</v>
      </c>
      <c r="W209" s="228">
        <v>0</v>
      </c>
      <c r="X209" s="229">
        <f>W209*H209</f>
        <v>0</v>
      </c>
      <c r="Y209" s="35"/>
      <c r="Z209" s="35"/>
      <c r="AA209" s="35"/>
      <c r="AB209" s="35"/>
      <c r="AC209" s="35"/>
      <c r="AD209" s="35"/>
      <c r="AE209" s="35"/>
      <c r="AR209" s="230" t="s">
        <v>154</v>
      </c>
      <c r="AT209" s="230" t="s">
        <v>150</v>
      </c>
      <c r="AU209" s="230" t="s">
        <v>88</v>
      </c>
      <c r="AY209" s="14" t="s">
        <v>135</v>
      </c>
      <c r="BE209" s="231">
        <f>IF(O209="základní",K209,0)</f>
        <v>0</v>
      </c>
      <c r="BF209" s="231">
        <f>IF(O209="snížená",K209,0)</f>
        <v>0</v>
      </c>
      <c r="BG209" s="231">
        <f>IF(O209="zákl. přenesená",K209,0)</f>
        <v>0</v>
      </c>
      <c r="BH209" s="231">
        <f>IF(O209="sníž. přenesená",K209,0)</f>
        <v>0</v>
      </c>
      <c r="BI209" s="231">
        <f>IF(O209="nulová",K209,0)</f>
        <v>0</v>
      </c>
      <c r="BJ209" s="14" t="s">
        <v>88</v>
      </c>
      <c r="BK209" s="231">
        <f>ROUND(P209*H209,2)</f>
        <v>0</v>
      </c>
      <c r="BL209" s="14" t="s">
        <v>154</v>
      </c>
      <c r="BM209" s="230" t="s">
        <v>763</v>
      </c>
    </row>
    <row r="210" spans="1:65" s="2" customFormat="1" ht="24.15" customHeight="1">
      <c r="A210" s="35"/>
      <c r="B210" s="36"/>
      <c r="C210" s="218" t="s">
        <v>489</v>
      </c>
      <c r="D210" s="218" t="s">
        <v>139</v>
      </c>
      <c r="E210" s="219" t="s">
        <v>764</v>
      </c>
      <c r="F210" s="220" t="s">
        <v>765</v>
      </c>
      <c r="G210" s="221" t="s">
        <v>153</v>
      </c>
      <c r="H210" s="222">
        <v>3</v>
      </c>
      <c r="I210" s="223"/>
      <c r="J210" s="223"/>
      <c r="K210" s="224">
        <f>ROUND(P210*H210,2)</f>
        <v>0</v>
      </c>
      <c r="L210" s="220" t="s">
        <v>143</v>
      </c>
      <c r="M210" s="41"/>
      <c r="N210" s="225" t="s">
        <v>1</v>
      </c>
      <c r="O210" s="226" t="s">
        <v>43</v>
      </c>
      <c r="P210" s="227">
        <f>I210+J210</f>
        <v>0</v>
      </c>
      <c r="Q210" s="227">
        <f>ROUND(I210*H210,2)</f>
        <v>0</v>
      </c>
      <c r="R210" s="227">
        <f>ROUND(J210*H210,2)</f>
        <v>0</v>
      </c>
      <c r="S210" s="88"/>
      <c r="T210" s="228">
        <f>S210*H210</f>
        <v>0</v>
      </c>
      <c r="U210" s="228">
        <v>0</v>
      </c>
      <c r="V210" s="228">
        <f>U210*H210</f>
        <v>0</v>
      </c>
      <c r="W210" s="228">
        <v>0</v>
      </c>
      <c r="X210" s="229">
        <f>W210*H210</f>
        <v>0</v>
      </c>
      <c r="Y210" s="35"/>
      <c r="Z210" s="35"/>
      <c r="AA210" s="35"/>
      <c r="AB210" s="35"/>
      <c r="AC210" s="35"/>
      <c r="AD210" s="35"/>
      <c r="AE210" s="35"/>
      <c r="AR210" s="230" t="s">
        <v>154</v>
      </c>
      <c r="AT210" s="230" t="s">
        <v>139</v>
      </c>
      <c r="AU210" s="230" t="s">
        <v>88</v>
      </c>
      <c r="AY210" s="14" t="s">
        <v>135</v>
      </c>
      <c r="BE210" s="231">
        <f>IF(O210="základní",K210,0)</f>
        <v>0</v>
      </c>
      <c r="BF210" s="231">
        <f>IF(O210="snížená",K210,0)</f>
        <v>0</v>
      </c>
      <c r="BG210" s="231">
        <f>IF(O210="zákl. přenesená",K210,0)</f>
        <v>0</v>
      </c>
      <c r="BH210" s="231">
        <f>IF(O210="sníž. přenesená",K210,0)</f>
        <v>0</v>
      </c>
      <c r="BI210" s="231">
        <f>IF(O210="nulová",K210,0)</f>
        <v>0</v>
      </c>
      <c r="BJ210" s="14" t="s">
        <v>88</v>
      </c>
      <c r="BK210" s="231">
        <f>ROUND(P210*H210,2)</f>
        <v>0</v>
      </c>
      <c r="BL210" s="14" t="s">
        <v>154</v>
      </c>
      <c r="BM210" s="230" t="s">
        <v>766</v>
      </c>
    </row>
    <row r="211" spans="1:65" s="2" customFormat="1" ht="24.15" customHeight="1">
      <c r="A211" s="35"/>
      <c r="B211" s="36"/>
      <c r="C211" s="237" t="s">
        <v>494</v>
      </c>
      <c r="D211" s="237" t="s">
        <v>150</v>
      </c>
      <c r="E211" s="238" t="s">
        <v>767</v>
      </c>
      <c r="F211" s="239" t="s">
        <v>768</v>
      </c>
      <c r="G211" s="240" t="s">
        <v>153</v>
      </c>
      <c r="H211" s="241">
        <v>3</v>
      </c>
      <c r="I211" s="242"/>
      <c r="J211" s="243"/>
      <c r="K211" s="244">
        <f>ROUND(P211*H211,2)</f>
        <v>0</v>
      </c>
      <c r="L211" s="239" t="s">
        <v>143</v>
      </c>
      <c r="M211" s="245"/>
      <c r="N211" s="246" t="s">
        <v>1</v>
      </c>
      <c r="O211" s="226" t="s">
        <v>43</v>
      </c>
      <c r="P211" s="227">
        <f>I211+J211</f>
        <v>0</v>
      </c>
      <c r="Q211" s="227">
        <f>ROUND(I211*H211,2)</f>
        <v>0</v>
      </c>
      <c r="R211" s="227">
        <f>ROUND(J211*H211,2)</f>
        <v>0</v>
      </c>
      <c r="S211" s="88"/>
      <c r="T211" s="228">
        <f>S211*H211</f>
        <v>0</v>
      </c>
      <c r="U211" s="228">
        <v>0</v>
      </c>
      <c r="V211" s="228">
        <f>U211*H211</f>
        <v>0</v>
      </c>
      <c r="W211" s="228">
        <v>0</v>
      </c>
      <c r="X211" s="229">
        <f>W211*H211</f>
        <v>0</v>
      </c>
      <c r="Y211" s="35"/>
      <c r="Z211" s="35"/>
      <c r="AA211" s="35"/>
      <c r="AB211" s="35"/>
      <c r="AC211" s="35"/>
      <c r="AD211" s="35"/>
      <c r="AE211" s="35"/>
      <c r="AR211" s="230" t="s">
        <v>154</v>
      </c>
      <c r="AT211" s="230" t="s">
        <v>150</v>
      </c>
      <c r="AU211" s="230" t="s">
        <v>88</v>
      </c>
      <c r="AY211" s="14" t="s">
        <v>135</v>
      </c>
      <c r="BE211" s="231">
        <f>IF(O211="základní",K211,0)</f>
        <v>0</v>
      </c>
      <c r="BF211" s="231">
        <f>IF(O211="snížená",K211,0)</f>
        <v>0</v>
      </c>
      <c r="BG211" s="231">
        <f>IF(O211="zákl. přenesená",K211,0)</f>
        <v>0</v>
      </c>
      <c r="BH211" s="231">
        <f>IF(O211="sníž. přenesená",K211,0)</f>
        <v>0</v>
      </c>
      <c r="BI211" s="231">
        <f>IF(O211="nulová",K211,0)</f>
        <v>0</v>
      </c>
      <c r="BJ211" s="14" t="s">
        <v>88</v>
      </c>
      <c r="BK211" s="231">
        <f>ROUND(P211*H211,2)</f>
        <v>0</v>
      </c>
      <c r="BL211" s="14" t="s">
        <v>154</v>
      </c>
      <c r="BM211" s="230" t="s">
        <v>769</v>
      </c>
    </row>
    <row r="212" spans="1:65" s="2" customFormat="1" ht="24.15" customHeight="1">
      <c r="A212" s="35"/>
      <c r="B212" s="36"/>
      <c r="C212" s="218" t="s">
        <v>498</v>
      </c>
      <c r="D212" s="218" t="s">
        <v>139</v>
      </c>
      <c r="E212" s="219" t="s">
        <v>770</v>
      </c>
      <c r="F212" s="220" t="s">
        <v>771</v>
      </c>
      <c r="G212" s="221" t="s">
        <v>153</v>
      </c>
      <c r="H212" s="222">
        <v>3</v>
      </c>
      <c r="I212" s="223"/>
      <c r="J212" s="223"/>
      <c r="K212" s="224">
        <f>ROUND(P212*H212,2)</f>
        <v>0</v>
      </c>
      <c r="L212" s="220" t="s">
        <v>143</v>
      </c>
      <c r="M212" s="41"/>
      <c r="N212" s="225" t="s">
        <v>1</v>
      </c>
      <c r="O212" s="226" t="s">
        <v>43</v>
      </c>
      <c r="P212" s="227">
        <f>I212+J212</f>
        <v>0</v>
      </c>
      <c r="Q212" s="227">
        <f>ROUND(I212*H212,2)</f>
        <v>0</v>
      </c>
      <c r="R212" s="227">
        <f>ROUND(J212*H212,2)</f>
        <v>0</v>
      </c>
      <c r="S212" s="88"/>
      <c r="T212" s="228">
        <f>S212*H212</f>
        <v>0</v>
      </c>
      <c r="U212" s="228">
        <v>0</v>
      </c>
      <c r="V212" s="228">
        <f>U212*H212</f>
        <v>0</v>
      </c>
      <c r="W212" s="228">
        <v>0</v>
      </c>
      <c r="X212" s="229">
        <f>W212*H212</f>
        <v>0</v>
      </c>
      <c r="Y212" s="35"/>
      <c r="Z212" s="35"/>
      <c r="AA212" s="35"/>
      <c r="AB212" s="35"/>
      <c r="AC212" s="35"/>
      <c r="AD212" s="35"/>
      <c r="AE212" s="35"/>
      <c r="AR212" s="230" t="s">
        <v>154</v>
      </c>
      <c r="AT212" s="230" t="s">
        <v>139</v>
      </c>
      <c r="AU212" s="230" t="s">
        <v>88</v>
      </c>
      <c r="AY212" s="14" t="s">
        <v>135</v>
      </c>
      <c r="BE212" s="231">
        <f>IF(O212="základní",K212,0)</f>
        <v>0</v>
      </c>
      <c r="BF212" s="231">
        <f>IF(O212="snížená",K212,0)</f>
        <v>0</v>
      </c>
      <c r="BG212" s="231">
        <f>IF(O212="zákl. přenesená",K212,0)</f>
        <v>0</v>
      </c>
      <c r="BH212" s="231">
        <f>IF(O212="sníž. přenesená",K212,0)</f>
        <v>0</v>
      </c>
      <c r="BI212" s="231">
        <f>IF(O212="nulová",K212,0)</f>
        <v>0</v>
      </c>
      <c r="BJ212" s="14" t="s">
        <v>88</v>
      </c>
      <c r="BK212" s="231">
        <f>ROUND(P212*H212,2)</f>
        <v>0</v>
      </c>
      <c r="BL212" s="14" t="s">
        <v>154</v>
      </c>
      <c r="BM212" s="230" t="s">
        <v>772</v>
      </c>
    </row>
    <row r="213" spans="1:65" s="2" customFormat="1" ht="24.15" customHeight="1">
      <c r="A213" s="35"/>
      <c r="B213" s="36"/>
      <c r="C213" s="237" t="s">
        <v>503</v>
      </c>
      <c r="D213" s="237" t="s">
        <v>150</v>
      </c>
      <c r="E213" s="238" t="s">
        <v>773</v>
      </c>
      <c r="F213" s="239" t="s">
        <v>774</v>
      </c>
      <c r="G213" s="240" t="s">
        <v>153</v>
      </c>
      <c r="H213" s="241">
        <v>3</v>
      </c>
      <c r="I213" s="242"/>
      <c r="J213" s="243"/>
      <c r="K213" s="244">
        <f>ROUND(P213*H213,2)</f>
        <v>0</v>
      </c>
      <c r="L213" s="239" t="s">
        <v>143</v>
      </c>
      <c r="M213" s="245"/>
      <c r="N213" s="246" t="s">
        <v>1</v>
      </c>
      <c r="O213" s="226" t="s">
        <v>43</v>
      </c>
      <c r="P213" s="227">
        <f>I213+J213</f>
        <v>0</v>
      </c>
      <c r="Q213" s="227">
        <f>ROUND(I213*H213,2)</f>
        <v>0</v>
      </c>
      <c r="R213" s="227">
        <f>ROUND(J213*H213,2)</f>
        <v>0</v>
      </c>
      <c r="S213" s="88"/>
      <c r="T213" s="228">
        <f>S213*H213</f>
        <v>0</v>
      </c>
      <c r="U213" s="228">
        <v>0</v>
      </c>
      <c r="V213" s="228">
        <f>U213*H213</f>
        <v>0</v>
      </c>
      <c r="W213" s="228">
        <v>0</v>
      </c>
      <c r="X213" s="229">
        <f>W213*H213</f>
        <v>0</v>
      </c>
      <c r="Y213" s="35"/>
      <c r="Z213" s="35"/>
      <c r="AA213" s="35"/>
      <c r="AB213" s="35"/>
      <c r="AC213" s="35"/>
      <c r="AD213" s="35"/>
      <c r="AE213" s="35"/>
      <c r="AR213" s="230" t="s">
        <v>154</v>
      </c>
      <c r="AT213" s="230" t="s">
        <v>150</v>
      </c>
      <c r="AU213" s="230" t="s">
        <v>88</v>
      </c>
      <c r="AY213" s="14" t="s">
        <v>135</v>
      </c>
      <c r="BE213" s="231">
        <f>IF(O213="základní",K213,0)</f>
        <v>0</v>
      </c>
      <c r="BF213" s="231">
        <f>IF(O213="snížená",K213,0)</f>
        <v>0</v>
      </c>
      <c r="BG213" s="231">
        <f>IF(O213="zákl. přenesená",K213,0)</f>
        <v>0</v>
      </c>
      <c r="BH213" s="231">
        <f>IF(O213="sníž. přenesená",K213,0)</f>
        <v>0</v>
      </c>
      <c r="BI213" s="231">
        <f>IF(O213="nulová",K213,0)</f>
        <v>0</v>
      </c>
      <c r="BJ213" s="14" t="s">
        <v>88</v>
      </c>
      <c r="BK213" s="231">
        <f>ROUND(P213*H213,2)</f>
        <v>0</v>
      </c>
      <c r="BL213" s="14" t="s">
        <v>154</v>
      </c>
      <c r="BM213" s="230" t="s">
        <v>775</v>
      </c>
    </row>
    <row r="214" spans="1:65" s="2" customFormat="1" ht="24.15" customHeight="1">
      <c r="A214" s="35"/>
      <c r="B214" s="36"/>
      <c r="C214" s="218" t="s">
        <v>776</v>
      </c>
      <c r="D214" s="218" t="s">
        <v>139</v>
      </c>
      <c r="E214" s="219" t="s">
        <v>777</v>
      </c>
      <c r="F214" s="220" t="s">
        <v>778</v>
      </c>
      <c r="G214" s="221" t="s">
        <v>153</v>
      </c>
      <c r="H214" s="222">
        <v>3</v>
      </c>
      <c r="I214" s="223"/>
      <c r="J214" s="223"/>
      <c r="K214" s="224">
        <f>ROUND(P214*H214,2)</f>
        <v>0</v>
      </c>
      <c r="L214" s="220" t="s">
        <v>143</v>
      </c>
      <c r="M214" s="41"/>
      <c r="N214" s="225" t="s">
        <v>1</v>
      </c>
      <c r="O214" s="226" t="s">
        <v>43</v>
      </c>
      <c r="P214" s="227">
        <f>I214+J214</f>
        <v>0</v>
      </c>
      <c r="Q214" s="227">
        <f>ROUND(I214*H214,2)</f>
        <v>0</v>
      </c>
      <c r="R214" s="227">
        <f>ROUND(J214*H214,2)</f>
        <v>0</v>
      </c>
      <c r="S214" s="88"/>
      <c r="T214" s="228">
        <f>S214*H214</f>
        <v>0</v>
      </c>
      <c r="U214" s="228">
        <v>0</v>
      </c>
      <c r="V214" s="228">
        <f>U214*H214</f>
        <v>0</v>
      </c>
      <c r="W214" s="228">
        <v>0</v>
      </c>
      <c r="X214" s="229">
        <f>W214*H214</f>
        <v>0</v>
      </c>
      <c r="Y214" s="35"/>
      <c r="Z214" s="35"/>
      <c r="AA214" s="35"/>
      <c r="AB214" s="35"/>
      <c r="AC214" s="35"/>
      <c r="AD214" s="35"/>
      <c r="AE214" s="35"/>
      <c r="AR214" s="230" t="s">
        <v>154</v>
      </c>
      <c r="AT214" s="230" t="s">
        <v>139</v>
      </c>
      <c r="AU214" s="230" t="s">
        <v>88</v>
      </c>
      <c r="AY214" s="14" t="s">
        <v>135</v>
      </c>
      <c r="BE214" s="231">
        <f>IF(O214="základní",K214,0)</f>
        <v>0</v>
      </c>
      <c r="BF214" s="231">
        <f>IF(O214="snížená",K214,0)</f>
        <v>0</v>
      </c>
      <c r="BG214" s="231">
        <f>IF(O214="zákl. přenesená",K214,0)</f>
        <v>0</v>
      </c>
      <c r="BH214" s="231">
        <f>IF(O214="sníž. přenesená",K214,0)</f>
        <v>0</v>
      </c>
      <c r="BI214" s="231">
        <f>IF(O214="nulová",K214,0)</f>
        <v>0</v>
      </c>
      <c r="BJ214" s="14" t="s">
        <v>88</v>
      </c>
      <c r="BK214" s="231">
        <f>ROUND(P214*H214,2)</f>
        <v>0</v>
      </c>
      <c r="BL214" s="14" t="s">
        <v>154</v>
      </c>
      <c r="BM214" s="230" t="s">
        <v>779</v>
      </c>
    </row>
    <row r="215" spans="1:65" s="2" customFormat="1" ht="24.15" customHeight="1">
      <c r="A215" s="35"/>
      <c r="B215" s="36"/>
      <c r="C215" s="218" t="s">
        <v>526</v>
      </c>
      <c r="D215" s="218" t="s">
        <v>139</v>
      </c>
      <c r="E215" s="219" t="s">
        <v>780</v>
      </c>
      <c r="F215" s="220" t="s">
        <v>781</v>
      </c>
      <c r="G215" s="221" t="s">
        <v>153</v>
      </c>
      <c r="H215" s="222">
        <v>3</v>
      </c>
      <c r="I215" s="223"/>
      <c r="J215" s="223"/>
      <c r="K215" s="224">
        <f>ROUND(P215*H215,2)</f>
        <v>0</v>
      </c>
      <c r="L215" s="220" t="s">
        <v>143</v>
      </c>
      <c r="M215" s="41"/>
      <c r="N215" s="225" t="s">
        <v>1</v>
      </c>
      <c r="O215" s="226" t="s">
        <v>43</v>
      </c>
      <c r="P215" s="227">
        <f>I215+J215</f>
        <v>0</v>
      </c>
      <c r="Q215" s="227">
        <f>ROUND(I215*H215,2)</f>
        <v>0</v>
      </c>
      <c r="R215" s="227">
        <f>ROUND(J215*H215,2)</f>
        <v>0</v>
      </c>
      <c r="S215" s="88"/>
      <c r="T215" s="228">
        <f>S215*H215</f>
        <v>0</v>
      </c>
      <c r="U215" s="228">
        <v>0</v>
      </c>
      <c r="V215" s="228">
        <f>U215*H215</f>
        <v>0</v>
      </c>
      <c r="W215" s="228">
        <v>0</v>
      </c>
      <c r="X215" s="229">
        <f>W215*H215</f>
        <v>0</v>
      </c>
      <c r="Y215" s="35"/>
      <c r="Z215" s="35"/>
      <c r="AA215" s="35"/>
      <c r="AB215" s="35"/>
      <c r="AC215" s="35"/>
      <c r="AD215" s="35"/>
      <c r="AE215" s="35"/>
      <c r="AR215" s="230" t="s">
        <v>154</v>
      </c>
      <c r="AT215" s="230" t="s">
        <v>139</v>
      </c>
      <c r="AU215" s="230" t="s">
        <v>88</v>
      </c>
      <c r="AY215" s="14" t="s">
        <v>135</v>
      </c>
      <c r="BE215" s="231">
        <f>IF(O215="základní",K215,0)</f>
        <v>0</v>
      </c>
      <c r="BF215" s="231">
        <f>IF(O215="snížená",K215,0)</f>
        <v>0</v>
      </c>
      <c r="BG215" s="231">
        <f>IF(O215="zákl. přenesená",K215,0)</f>
        <v>0</v>
      </c>
      <c r="BH215" s="231">
        <f>IF(O215="sníž. přenesená",K215,0)</f>
        <v>0</v>
      </c>
      <c r="BI215" s="231">
        <f>IF(O215="nulová",K215,0)</f>
        <v>0</v>
      </c>
      <c r="BJ215" s="14" t="s">
        <v>88</v>
      </c>
      <c r="BK215" s="231">
        <f>ROUND(P215*H215,2)</f>
        <v>0</v>
      </c>
      <c r="BL215" s="14" t="s">
        <v>154</v>
      </c>
      <c r="BM215" s="230" t="s">
        <v>782</v>
      </c>
    </row>
    <row r="216" spans="1:65" s="2" customFormat="1" ht="24.15" customHeight="1">
      <c r="A216" s="35"/>
      <c r="B216" s="36"/>
      <c r="C216" s="218" t="s">
        <v>481</v>
      </c>
      <c r="D216" s="218" t="s">
        <v>139</v>
      </c>
      <c r="E216" s="219" t="s">
        <v>783</v>
      </c>
      <c r="F216" s="220" t="s">
        <v>784</v>
      </c>
      <c r="G216" s="221" t="s">
        <v>153</v>
      </c>
      <c r="H216" s="222">
        <v>3</v>
      </c>
      <c r="I216" s="223"/>
      <c r="J216" s="223"/>
      <c r="K216" s="224">
        <f>ROUND(P216*H216,2)</f>
        <v>0</v>
      </c>
      <c r="L216" s="220" t="s">
        <v>143</v>
      </c>
      <c r="M216" s="41"/>
      <c r="N216" s="225" t="s">
        <v>1</v>
      </c>
      <c r="O216" s="226" t="s">
        <v>43</v>
      </c>
      <c r="P216" s="227">
        <f>I216+J216</f>
        <v>0</v>
      </c>
      <c r="Q216" s="227">
        <f>ROUND(I216*H216,2)</f>
        <v>0</v>
      </c>
      <c r="R216" s="227">
        <f>ROUND(J216*H216,2)</f>
        <v>0</v>
      </c>
      <c r="S216" s="88"/>
      <c r="T216" s="228">
        <f>S216*H216</f>
        <v>0</v>
      </c>
      <c r="U216" s="228">
        <v>0</v>
      </c>
      <c r="V216" s="228">
        <f>U216*H216</f>
        <v>0</v>
      </c>
      <c r="W216" s="228">
        <v>0</v>
      </c>
      <c r="X216" s="229">
        <f>W216*H216</f>
        <v>0</v>
      </c>
      <c r="Y216" s="35"/>
      <c r="Z216" s="35"/>
      <c r="AA216" s="35"/>
      <c r="AB216" s="35"/>
      <c r="AC216" s="35"/>
      <c r="AD216" s="35"/>
      <c r="AE216" s="35"/>
      <c r="AR216" s="230" t="s">
        <v>154</v>
      </c>
      <c r="AT216" s="230" t="s">
        <v>139</v>
      </c>
      <c r="AU216" s="230" t="s">
        <v>88</v>
      </c>
      <c r="AY216" s="14" t="s">
        <v>135</v>
      </c>
      <c r="BE216" s="231">
        <f>IF(O216="základní",K216,0)</f>
        <v>0</v>
      </c>
      <c r="BF216" s="231">
        <f>IF(O216="snížená",K216,0)</f>
        <v>0</v>
      </c>
      <c r="BG216" s="231">
        <f>IF(O216="zákl. přenesená",K216,0)</f>
        <v>0</v>
      </c>
      <c r="BH216" s="231">
        <f>IF(O216="sníž. přenesená",K216,0)</f>
        <v>0</v>
      </c>
      <c r="BI216" s="231">
        <f>IF(O216="nulová",K216,0)</f>
        <v>0</v>
      </c>
      <c r="BJ216" s="14" t="s">
        <v>88</v>
      </c>
      <c r="BK216" s="231">
        <f>ROUND(P216*H216,2)</f>
        <v>0</v>
      </c>
      <c r="BL216" s="14" t="s">
        <v>154</v>
      </c>
      <c r="BM216" s="230" t="s">
        <v>785</v>
      </c>
    </row>
    <row r="217" spans="1:65" s="2" customFormat="1" ht="24.15" customHeight="1">
      <c r="A217" s="35"/>
      <c r="B217" s="36"/>
      <c r="C217" s="237" t="s">
        <v>485</v>
      </c>
      <c r="D217" s="237" t="s">
        <v>150</v>
      </c>
      <c r="E217" s="238" t="s">
        <v>786</v>
      </c>
      <c r="F217" s="239" t="s">
        <v>787</v>
      </c>
      <c r="G217" s="240" t="s">
        <v>153</v>
      </c>
      <c r="H217" s="241">
        <v>3</v>
      </c>
      <c r="I217" s="242"/>
      <c r="J217" s="243"/>
      <c r="K217" s="244">
        <f>ROUND(P217*H217,2)</f>
        <v>0</v>
      </c>
      <c r="L217" s="239" t="s">
        <v>143</v>
      </c>
      <c r="M217" s="245"/>
      <c r="N217" s="246" t="s">
        <v>1</v>
      </c>
      <c r="O217" s="226" t="s">
        <v>43</v>
      </c>
      <c r="P217" s="227">
        <f>I217+J217</f>
        <v>0</v>
      </c>
      <c r="Q217" s="227">
        <f>ROUND(I217*H217,2)</f>
        <v>0</v>
      </c>
      <c r="R217" s="227">
        <f>ROUND(J217*H217,2)</f>
        <v>0</v>
      </c>
      <c r="S217" s="88"/>
      <c r="T217" s="228">
        <f>S217*H217</f>
        <v>0</v>
      </c>
      <c r="U217" s="228">
        <v>0</v>
      </c>
      <c r="V217" s="228">
        <f>U217*H217</f>
        <v>0</v>
      </c>
      <c r="W217" s="228">
        <v>0</v>
      </c>
      <c r="X217" s="229">
        <f>W217*H217</f>
        <v>0</v>
      </c>
      <c r="Y217" s="35"/>
      <c r="Z217" s="35"/>
      <c r="AA217" s="35"/>
      <c r="AB217" s="35"/>
      <c r="AC217" s="35"/>
      <c r="AD217" s="35"/>
      <c r="AE217" s="35"/>
      <c r="AR217" s="230" t="s">
        <v>154</v>
      </c>
      <c r="AT217" s="230" t="s">
        <v>150</v>
      </c>
      <c r="AU217" s="230" t="s">
        <v>88</v>
      </c>
      <c r="AY217" s="14" t="s">
        <v>135</v>
      </c>
      <c r="BE217" s="231">
        <f>IF(O217="základní",K217,0)</f>
        <v>0</v>
      </c>
      <c r="BF217" s="231">
        <f>IF(O217="snížená",K217,0)</f>
        <v>0</v>
      </c>
      <c r="BG217" s="231">
        <f>IF(O217="zákl. přenesená",K217,0)</f>
        <v>0</v>
      </c>
      <c r="BH217" s="231">
        <f>IF(O217="sníž. přenesená",K217,0)</f>
        <v>0</v>
      </c>
      <c r="BI217" s="231">
        <f>IF(O217="nulová",K217,0)</f>
        <v>0</v>
      </c>
      <c r="BJ217" s="14" t="s">
        <v>88</v>
      </c>
      <c r="BK217" s="231">
        <f>ROUND(P217*H217,2)</f>
        <v>0</v>
      </c>
      <c r="BL217" s="14" t="s">
        <v>154</v>
      </c>
      <c r="BM217" s="230" t="s">
        <v>788</v>
      </c>
    </row>
    <row r="218" spans="1:65" s="2" customFormat="1" ht="24.15" customHeight="1">
      <c r="A218" s="35"/>
      <c r="B218" s="36"/>
      <c r="C218" s="218" t="s">
        <v>138</v>
      </c>
      <c r="D218" s="218" t="s">
        <v>139</v>
      </c>
      <c r="E218" s="219" t="s">
        <v>789</v>
      </c>
      <c r="F218" s="220" t="s">
        <v>790</v>
      </c>
      <c r="G218" s="221" t="s">
        <v>153</v>
      </c>
      <c r="H218" s="222">
        <v>1</v>
      </c>
      <c r="I218" s="223"/>
      <c r="J218" s="223"/>
      <c r="K218" s="224">
        <f>ROUND(P218*H218,2)</f>
        <v>0</v>
      </c>
      <c r="L218" s="220" t="s">
        <v>143</v>
      </c>
      <c r="M218" s="41"/>
      <c r="N218" s="225" t="s">
        <v>1</v>
      </c>
      <c r="O218" s="226" t="s">
        <v>43</v>
      </c>
      <c r="P218" s="227">
        <f>I218+J218</f>
        <v>0</v>
      </c>
      <c r="Q218" s="227">
        <f>ROUND(I218*H218,2)</f>
        <v>0</v>
      </c>
      <c r="R218" s="227">
        <f>ROUND(J218*H218,2)</f>
        <v>0</v>
      </c>
      <c r="S218" s="88"/>
      <c r="T218" s="228">
        <f>S218*H218</f>
        <v>0</v>
      </c>
      <c r="U218" s="228">
        <v>0</v>
      </c>
      <c r="V218" s="228">
        <f>U218*H218</f>
        <v>0</v>
      </c>
      <c r="W218" s="228">
        <v>0</v>
      </c>
      <c r="X218" s="229">
        <f>W218*H218</f>
        <v>0</v>
      </c>
      <c r="Y218" s="35"/>
      <c r="Z218" s="35"/>
      <c r="AA218" s="35"/>
      <c r="AB218" s="35"/>
      <c r="AC218" s="35"/>
      <c r="AD218" s="35"/>
      <c r="AE218" s="35"/>
      <c r="AR218" s="230" t="s">
        <v>154</v>
      </c>
      <c r="AT218" s="230" t="s">
        <v>139</v>
      </c>
      <c r="AU218" s="230" t="s">
        <v>88</v>
      </c>
      <c r="AY218" s="14" t="s">
        <v>135</v>
      </c>
      <c r="BE218" s="231">
        <f>IF(O218="základní",K218,0)</f>
        <v>0</v>
      </c>
      <c r="BF218" s="231">
        <f>IF(O218="snížená",K218,0)</f>
        <v>0</v>
      </c>
      <c r="BG218" s="231">
        <f>IF(O218="zákl. přenesená",K218,0)</f>
        <v>0</v>
      </c>
      <c r="BH218" s="231">
        <f>IF(O218="sníž. přenesená",K218,0)</f>
        <v>0</v>
      </c>
      <c r="BI218" s="231">
        <f>IF(O218="nulová",K218,0)</f>
        <v>0</v>
      </c>
      <c r="BJ218" s="14" t="s">
        <v>88</v>
      </c>
      <c r="BK218" s="231">
        <f>ROUND(P218*H218,2)</f>
        <v>0</v>
      </c>
      <c r="BL218" s="14" t="s">
        <v>154</v>
      </c>
      <c r="BM218" s="230" t="s">
        <v>791</v>
      </c>
    </row>
    <row r="219" spans="1:65" s="2" customFormat="1" ht="24.15" customHeight="1">
      <c r="A219" s="35"/>
      <c r="B219" s="36"/>
      <c r="C219" s="237" t="s">
        <v>516</v>
      </c>
      <c r="D219" s="237" t="s">
        <v>150</v>
      </c>
      <c r="E219" s="238" t="s">
        <v>792</v>
      </c>
      <c r="F219" s="239" t="s">
        <v>793</v>
      </c>
      <c r="G219" s="240" t="s">
        <v>153</v>
      </c>
      <c r="H219" s="241">
        <v>1</v>
      </c>
      <c r="I219" s="242"/>
      <c r="J219" s="243"/>
      <c r="K219" s="244">
        <f>ROUND(P219*H219,2)</f>
        <v>0</v>
      </c>
      <c r="L219" s="239" t="s">
        <v>143</v>
      </c>
      <c r="M219" s="245"/>
      <c r="N219" s="246" t="s">
        <v>1</v>
      </c>
      <c r="O219" s="226" t="s">
        <v>43</v>
      </c>
      <c r="P219" s="227">
        <f>I219+J219</f>
        <v>0</v>
      </c>
      <c r="Q219" s="227">
        <f>ROUND(I219*H219,2)</f>
        <v>0</v>
      </c>
      <c r="R219" s="227">
        <f>ROUND(J219*H219,2)</f>
        <v>0</v>
      </c>
      <c r="S219" s="88"/>
      <c r="T219" s="228">
        <f>S219*H219</f>
        <v>0</v>
      </c>
      <c r="U219" s="228">
        <v>0</v>
      </c>
      <c r="V219" s="228">
        <f>U219*H219</f>
        <v>0</v>
      </c>
      <c r="W219" s="228">
        <v>0</v>
      </c>
      <c r="X219" s="229">
        <f>W219*H219</f>
        <v>0</v>
      </c>
      <c r="Y219" s="35"/>
      <c r="Z219" s="35"/>
      <c r="AA219" s="35"/>
      <c r="AB219" s="35"/>
      <c r="AC219" s="35"/>
      <c r="AD219" s="35"/>
      <c r="AE219" s="35"/>
      <c r="AR219" s="230" t="s">
        <v>154</v>
      </c>
      <c r="AT219" s="230" t="s">
        <v>150</v>
      </c>
      <c r="AU219" s="230" t="s">
        <v>88</v>
      </c>
      <c r="AY219" s="14" t="s">
        <v>135</v>
      </c>
      <c r="BE219" s="231">
        <f>IF(O219="základní",K219,0)</f>
        <v>0</v>
      </c>
      <c r="BF219" s="231">
        <f>IF(O219="snížená",K219,0)</f>
        <v>0</v>
      </c>
      <c r="BG219" s="231">
        <f>IF(O219="zákl. přenesená",K219,0)</f>
        <v>0</v>
      </c>
      <c r="BH219" s="231">
        <f>IF(O219="sníž. přenesená",K219,0)</f>
        <v>0</v>
      </c>
      <c r="BI219" s="231">
        <f>IF(O219="nulová",K219,0)</f>
        <v>0</v>
      </c>
      <c r="BJ219" s="14" t="s">
        <v>88</v>
      </c>
      <c r="BK219" s="231">
        <f>ROUND(P219*H219,2)</f>
        <v>0</v>
      </c>
      <c r="BL219" s="14" t="s">
        <v>154</v>
      </c>
      <c r="BM219" s="230" t="s">
        <v>794</v>
      </c>
    </row>
    <row r="220" spans="1:65" s="2" customFormat="1" ht="24.15" customHeight="1">
      <c r="A220" s="35"/>
      <c r="B220" s="36"/>
      <c r="C220" s="218" t="s">
        <v>521</v>
      </c>
      <c r="D220" s="218" t="s">
        <v>139</v>
      </c>
      <c r="E220" s="219" t="s">
        <v>795</v>
      </c>
      <c r="F220" s="220" t="s">
        <v>796</v>
      </c>
      <c r="G220" s="221" t="s">
        <v>153</v>
      </c>
      <c r="H220" s="222">
        <v>3</v>
      </c>
      <c r="I220" s="223"/>
      <c r="J220" s="223"/>
      <c r="K220" s="224">
        <f>ROUND(P220*H220,2)</f>
        <v>0</v>
      </c>
      <c r="L220" s="220" t="s">
        <v>143</v>
      </c>
      <c r="M220" s="41"/>
      <c r="N220" s="225" t="s">
        <v>1</v>
      </c>
      <c r="O220" s="226" t="s">
        <v>43</v>
      </c>
      <c r="P220" s="227">
        <f>I220+J220</f>
        <v>0</v>
      </c>
      <c r="Q220" s="227">
        <f>ROUND(I220*H220,2)</f>
        <v>0</v>
      </c>
      <c r="R220" s="227">
        <f>ROUND(J220*H220,2)</f>
        <v>0</v>
      </c>
      <c r="S220" s="88"/>
      <c r="T220" s="228">
        <f>S220*H220</f>
        <v>0</v>
      </c>
      <c r="U220" s="228">
        <v>0</v>
      </c>
      <c r="V220" s="228">
        <f>U220*H220</f>
        <v>0</v>
      </c>
      <c r="W220" s="228">
        <v>0</v>
      </c>
      <c r="X220" s="229">
        <f>W220*H220</f>
        <v>0</v>
      </c>
      <c r="Y220" s="35"/>
      <c r="Z220" s="35"/>
      <c r="AA220" s="35"/>
      <c r="AB220" s="35"/>
      <c r="AC220" s="35"/>
      <c r="AD220" s="35"/>
      <c r="AE220" s="35"/>
      <c r="AR220" s="230" t="s">
        <v>154</v>
      </c>
      <c r="AT220" s="230" t="s">
        <v>139</v>
      </c>
      <c r="AU220" s="230" t="s">
        <v>88</v>
      </c>
      <c r="AY220" s="14" t="s">
        <v>135</v>
      </c>
      <c r="BE220" s="231">
        <f>IF(O220="základní",K220,0)</f>
        <v>0</v>
      </c>
      <c r="BF220" s="231">
        <f>IF(O220="snížená",K220,0)</f>
        <v>0</v>
      </c>
      <c r="BG220" s="231">
        <f>IF(O220="zákl. přenesená",K220,0)</f>
        <v>0</v>
      </c>
      <c r="BH220" s="231">
        <f>IF(O220="sníž. přenesená",K220,0)</f>
        <v>0</v>
      </c>
      <c r="BI220" s="231">
        <f>IF(O220="nulová",K220,0)</f>
        <v>0</v>
      </c>
      <c r="BJ220" s="14" t="s">
        <v>88</v>
      </c>
      <c r="BK220" s="231">
        <f>ROUND(P220*H220,2)</f>
        <v>0</v>
      </c>
      <c r="BL220" s="14" t="s">
        <v>154</v>
      </c>
      <c r="BM220" s="230" t="s">
        <v>797</v>
      </c>
    </row>
    <row r="221" spans="1:65" s="2" customFormat="1" ht="24.15" customHeight="1">
      <c r="A221" s="35"/>
      <c r="B221" s="36"/>
      <c r="C221" s="237" t="s">
        <v>798</v>
      </c>
      <c r="D221" s="237" t="s">
        <v>150</v>
      </c>
      <c r="E221" s="238" t="s">
        <v>799</v>
      </c>
      <c r="F221" s="239" t="s">
        <v>800</v>
      </c>
      <c r="G221" s="240" t="s">
        <v>153</v>
      </c>
      <c r="H221" s="241">
        <v>3</v>
      </c>
      <c r="I221" s="242"/>
      <c r="J221" s="243"/>
      <c r="K221" s="244">
        <f>ROUND(P221*H221,2)</f>
        <v>0</v>
      </c>
      <c r="L221" s="239" t="s">
        <v>143</v>
      </c>
      <c r="M221" s="245"/>
      <c r="N221" s="246" t="s">
        <v>1</v>
      </c>
      <c r="O221" s="226" t="s">
        <v>43</v>
      </c>
      <c r="P221" s="227">
        <f>I221+J221</f>
        <v>0</v>
      </c>
      <c r="Q221" s="227">
        <f>ROUND(I221*H221,2)</f>
        <v>0</v>
      </c>
      <c r="R221" s="227">
        <f>ROUND(J221*H221,2)</f>
        <v>0</v>
      </c>
      <c r="S221" s="88"/>
      <c r="T221" s="228">
        <f>S221*H221</f>
        <v>0</v>
      </c>
      <c r="U221" s="228">
        <v>0</v>
      </c>
      <c r="V221" s="228">
        <f>U221*H221</f>
        <v>0</v>
      </c>
      <c r="W221" s="228">
        <v>0</v>
      </c>
      <c r="X221" s="229">
        <f>W221*H221</f>
        <v>0</v>
      </c>
      <c r="Y221" s="35"/>
      <c r="Z221" s="35"/>
      <c r="AA221" s="35"/>
      <c r="AB221" s="35"/>
      <c r="AC221" s="35"/>
      <c r="AD221" s="35"/>
      <c r="AE221" s="35"/>
      <c r="AR221" s="230" t="s">
        <v>154</v>
      </c>
      <c r="AT221" s="230" t="s">
        <v>150</v>
      </c>
      <c r="AU221" s="230" t="s">
        <v>88</v>
      </c>
      <c r="AY221" s="14" t="s">
        <v>135</v>
      </c>
      <c r="BE221" s="231">
        <f>IF(O221="základní",K221,0)</f>
        <v>0</v>
      </c>
      <c r="BF221" s="231">
        <f>IF(O221="snížená",K221,0)</f>
        <v>0</v>
      </c>
      <c r="BG221" s="231">
        <f>IF(O221="zákl. přenesená",K221,0)</f>
        <v>0</v>
      </c>
      <c r="BH221" s="231">
        <f>IF(O221="sníž. přenesená",K221,0)</f>
        <v>0</v>
      </c>
      <c r="BI221" s="231">
        <f>IF(O221="nulová",K221,0)</f>
        <v>0</v>
      </c>
      <c r="BJ221" s="14" t="s">
        <v>88</v>
      </c>
      <c r="BK221" s="231">
        <f>ROUND(P221*H221,2)</f>
        <v>0</v>
      </c>
      <c r="BL221" s="14" t="s">
        <v>154</v>
      </c>
      <c r="BM221" s="230" t="s">
        <v>801</v>
      </c>
    </row>
    <row r="222" spans="1:65" s="2" customFormat="1" ht="24.15" customHeight="1">
      <c r="A222" s="35"/>
      <c r="B222" s="36"/>
      <c r="C222" s="218" t="s">
        <v>802</v>
      </c>
      <c r="D222" s="218" t="s">
        <v>139</v>
      </c>
      <c r="E222" s="219" t="s">
        <v>803</v>
      </c>
      <c r="F222" s="220" t="s">
        <v>804</v>
      </c>
      <c r="G222" s="221" t="s">
        <v>153</v>
      </c>
      <c r="H222" s="222">
        <v>1</v>
      </c>
      <c r="I222" s="223"/>
      <c r="J222" s="223"/>
      <c r="K222" s="224">
        <f>ROUND(P222*H222,2)</f>
        <v>0</v>
      </c>
      <c r="L222" s="220" t="s">
        <v>143</v>
      </c>
      <c r="M222" s="41"/>
      <c r="N222" s="225" t="s">
        <v>1</v>
      </c>
      <c r="O222" s="226" t="s">
        <v>43</v>
      </c>
      <c r="P222" s="227">
        <f>I222+J222</f>
        <v>0</v>
      </c>
      <c r="Q222" s="227">
        <f>ROUND(I222*H222,2)</f>
        <v>0</v>
      </c>
      <c r="R222" s="227">
        <f>ROUND(J222*H222,2)</f>
        <v>0</v>
      </c>
      <c r="S222" s="88"/>
      <c r="T222" s="228">
        <f>S222*H222</f>
        <v>0</v>
      </c>
      <c r="U222" s="228">
        <v>0</v>
      </c>
      <c r="V222" s="228">
        <f>U222*H222</f>
        <v>0</v>
      </c>
      <c r="W222" s="228">
        <v>0</v>
      </c>
      <c r="X222" s="229">
        <f>W222*H222</f>
        <v>0</v>
      </c>
      <c r="Y222" s="35"/>
      <c r="Z222" s="35"/>
      <c r="AA222" s="35"/>
      <c r="AB222" s="35"/>
      <c r="AC222" s="35"/>
      <c r="AD222" s="35"/>
      <c r="AE222" s="35"/>
      <c r="AR222" s="230" t="s">
        <v>154</v>
      </c>
      <c r="AT222" s="230" t="s">
        <v>139</v>
      </c>
      <c r="AU222" s="230" t="s">
        <v>88</v>
      </c>
      <c r="AY222" s="14" t="s">
        <v>135</v>
      </c>
      <c r="BE222" s="231">
        <f>IF(O222="základní",K222,0)</f>
        <v>0</v>
      </c>
      <c r="BF222" s="231">
        <f>IF(O222="snížená",K222,0)</f>
        <v>0</v>
      </c>
      <c r="BG222" s="231">
        <f>IF(O222="zákl. přenesená",K222,0)</f>
        <v>0</v>
      </c>
      <c r="BH222" s="231">
        <f>IF(O222="sníž. přenesená",K222,0)</f>
        <v>0</v>
      </c>
      <c r="BI222" s="231">
        <f>IF(O222="nulová",K222,0)</f>
        <v>0</v>
      </c>
      <c r="BJ222" s="14" t="s">
        <v>88</v>
      </c>
      <c r="BK222" s="231">
        <f>ROUND(P222*H222,2)</f>
        <v>0</v>
      </c>
      <c r="BL222" s="14" t="s">
        <v>154</v>
      </c>
      <c r="BM222" s="230" t="s">
        <v>805</v>
      </c>
    </row>
    <row r="223" spans="1:65" s="2" customFormat="1" ht="24.15" customHeight="1">
      <c r="A223" s="35"/>
      <c r="B223" s="36"/>
      <c r="C223" s="237" t="s">
        <v>806</v>
      </c>
      <c r="D223" s="237" t="s">
        <v>150</v>
      </c>
      <c r="E223" s="238" t="s">
        <v>807</v>
      </c>
      <c r="F223" s="239" t="s">
        <v>808</v>
      </c>
      <c r="G223" s="240" t="s">
        <v>153</v>
      </c>
      <c r="H223" s="241">
        <v>1</v>
      </c>
      <c r="I223" s="242"/>
      <c r="J223" s="243"/>
      <c r="K223" s="244">
        <f>ROUND(P223*H223,2)</f>
        <v>0</v>
      </c>
      <c r="L223" s="239" t="s">
        <v>143</v>
      </c>
      <c r="M223" s="245"/>
      <c r="N223" s="246" t="s">
        <v>1</v>
      </c>
      <c r="O223" s="226" t="s">
        <v>43</v>
      </c>
      <c r="P223" s="227">
        <f>I223+J223</f>
        <v>0</v>
      </c>
      <c r="Q223" s="227">
        <f>ROUND(I223*H223,2)</f>
        <v>0</v>
      </c>
      <c r="R223" s="227">
        <f>ROUND(J223*H223,2)</f>
        <v>0</v>
      </c>
      <c r="S223" s="88"/>
      <c r="T223" s="228">
        <f>S223*H223</f>
        <v>0</v>
      </c>
      <c r="U223" s="228">
        <v>0</v>
      </c>
      <c r="V223" s="228">
        <f>U223*H223</f>
        <v>0</v>
      </c>
      <c r="W223" s="228">
        <v>0</v>
      </c>
      <c r="X223" s="229">
        <f>W223*H223</f>
        <v>0</v>
      </c>
      <c r="Y223" s="35"/>
      <c r="Z223" s="35"/>
      <c r="AA223" s="35"/>
      <c r="AB223" s="35"/>
      <c r="AC223" s="35"/>
      <c r="AD223" s="35"/>
      <c r="AE223" s="35"/>
      <c r="AR223" s="230" t="s">
        <v>154</v>
      </c>
      <c r="AT223" s="230" t="s">
        <v>150</v>
      </c>
      <c r="AU223" s="230" t="s">
        <v>88</v>
      </c>
      <c r="AY223" s="14" t="s">
        <v>135</v>
      </c>
      <c r="BE223" s="231">
        <f>IF(O223="základní",K223,0)</f>
        <v>0</v>
      </c>
      <c r="BF223" s="231">
        <f>IF(O223="snížená",K223,0)</f>
        <v>0</v>
      </c>
      <c r="BG223" s="231">
        <f>IF(O223="zákl. přenesená",K223,0)</f>
        <v>0</v>
      </c>
      <c r="BH223" s="231">
        <f>IF(O223="sníž. přenesená",K223,0)</f>
        <v>0</v>
      </c>
      <c r="BI223" s="231">
        <f>IF(O223="nulová",K223,0)</f>
        <v>0</v>
      </c>
      <c r="BJ223" s="14" t="s">
        <v>88</v>
      </c>
      <c r="BK223" s="231">
        <f>ROUND(P223*H223,2)</f>
        <v>0</v>
      </c>
      <c r="BL223" s="14" t="s">
        <v>154</v>
      </c>
      <c r="BM223" s="230" t="s">
        <v>809</v>
      </c>
    </row>
    <row r="224" spans="1:65" s="2" customFormat="1" ht="24.15" customHeight="1">
      <c r="A224" s="35"/>
      <c r="B224" s="36"/>
      <c r="C224" s="218" t="s">
        <v>810</v>
      </c>
      <c r="D224" s="218" t="s">
        <v>139</v>
      </c>
      <c r="E224" s="219" t="s">
        <v>811</v>
      </c>
      <c r="F224" s="220" t="s">
        <v>812</v>
      </c>
      <c r="G224" s="221" t="s">
        <v>153</v>
      </c>
      <c r="H224" s="222">
        <v>3</v>
      </c>
      <c r="I224" s="223"/>
      <c r="J224" s="223"/>
      <c r="K224" s="224">
        <f>ROUND(P224*H224,2)</f>
        <v>0</v>
      </c>
      <c r="L224" s="220" t="s">
        <v>143</v>
      </c>
      <c r="M224" s="41"/>
      <c r="N224" s="225" t="s">
        <v>1</v>
      </c>
      <c r="O224" s="226" t="s">
        <v>43</v>
      </c>
      <c r="P224" s="227">
        <f>I224+J224</f>
        <v>0</v>
      </c>
      <c r="Q224" s="227">
        <f>ROUND(I224*H224,2)</f>
        <v>0</v>
      </c>
      <c r="R224" s="227">
        <f>ROUND(J224*H224,2)</f>
        <v>0</v>
      </c>
      <c r="S224" s="88"/>
      <c r="T224" s="228">
        <f>S224*H224</f>
        <v>0</v>
      </c>
      <c r="U224" s="228">
        <v>0</v>
      </c>
      <c r="V224" s="228">
        <f>U224*H224</f>
        <v>0</v>
      </c>
      <c r="W224" s="228">
        <v>0</v>
      </c>
      <c r="X224" s="229">
        <f>W224*H224</f>
        <v>0</v>
      </c>
      <c r="Y224" s="35"/>
      <c r="Z224" s="35"/>
      <c r="AA224" s="35"/>
      <c r="AB224" s="35"/>
      <c r="AC224" s="35"/>
      <c r="AD224" s="35"/>
      <c r="AE224" s="35"/>
      <c r="AR224" s="230" t="s">
        <v>154</v>
      </c>
      <c r="AT224" s="230" t="s">
        <v>139</v>
      </c>
      <c r="AU224" s="230" t="s">
        <v>88</v>
      </c>
      <c r="AY224" s="14" t="s">
        <v>135</v>
      </c>
      <c r="BE224" s="231">
        <f>IF(O224="základní",K224,0)</f>
        <v>0</v>
      </c>
      <c r="BF224" s="231">
        <f>IF(O224="snížená",K224,0)</f>
        <v>0</v>
      </c>
      <c r="BG224" s="231">
        <f>IF(O224="zákl. přenesená",K224,0)</f>
        <v>0</v>
      </c>
      <c r="BH224" s="231">
        <f>IF(O224="sníž. přenesená",K224,0)</f>
        <v>0</v>
      </c>
      <c r="BI224" s="231">
        <f>IF(O224="nulová",K224,0)</f>
        <v>0</v>
      </c>
      <c r="BJ224" s="14" t="s">
        <v>88</v>
      </c>
      <c r="BK224" s="231">
        <f>ROUND(P224*H224,2)</f>
        <v>0</v>
      </c>
      <c r="BL224" s="14" t="s">
        <v>154</v>
      </c>
      <c r="BM224" s="230" t="s">
        <v>813</v>
      </c>
    </row>
    <row r="225" spans="1:65" s="2" customFormat="1" ht="24.15" customHeight="1">
      <c r="A225" s="35"/>
      <c r="B225" s="36"/>
      <c r="C225" s="237" t="s">
        <v>814</v>
      </c>
      <c r="D225" s="237" t="s">
        <v>150</v>
      </c>
      <c r="E225" s="238" t="s">
        <v>815</v>
      </c>
      <c r="F225" s="239" t="s">
        <v>816</v>
      </c>
      <c r="G225" s="240" t="s">
        <v>153</v>
      </c>
      <c r="H225" s="241">
        <v>3</v>
      </c>
      <c r="I225" s="242"/>
      <c r="J225" s="243"/>
      <c r="K225" s="244">
        <f>ROUND(P225*H225,2)</f>
        <v>0</v>
      </c>
      <c r="L225" s="239" t="s">
        <v>143</v>
      </c>
      <c r="M225" s="245"/>
      <c r="N225" s="246" t="s">
        <v>1</v>
      </c>
      <c r="O225" s="226" t="s">
        <v>43</v>
      </c>
      <c r="P225" s="227">
        <f>I225+J225</f>
        <v>0</v>
      </c>
      <c r="Q225" s="227">
        <f>ROUND(I225*H225,2)</f>
        <v>0</v>
      </c>
      <c r="R225" s="227">
        <f>ROUND(J225*H225,2)</f>
        <v>0</v>
      </c>
      <c r="S225" s="88"/>
      <c r="T225" s="228">
        <f>S225*H225</f>
        <v>0</v>
      </c>
      <c r="U225" s="228">
        <v>0</v>
      </c>
      <c r="V225" s="228">
        <f>U225*H225</f>
        <v>0</v>
      </c>
      <c r="W225" s="228">
        <v>0</v>
      </c>
      <c r="X225" s="229">
        <f>W225*H225</f>
        <v>0</v>
      </c>
      <c r="Y225" s="35"/>
      <c r="Z225" s="35"/>
      <c r="AA225" s="35"/>
      <c r="AB225" s="35"/>
      <c r="AC225" s="35"/>
      <c r="AD225" s="35"/>
      <c r="AE225" s="35"/>
      <c r="AR225" s="230" t="s">
        <v>154</v>
      </c>
      <c r="AT225" s="230" t="s">
        <v>150</v>
      </c>
      <c r="AU225" s="230" t="s">
        <v>88</v>
      </c>
      <c r="AY225" s="14" t="s">
        <v>135</v>
      </c>
      <c r="BE225" s="231">
        <f>IF(O225="základní",K225,0)</f>
        <v>0</v>
      </c>
      <c r="BF225" s="231">
        <f>IF(O225="snížená",K225,0)</f>
        <v>0</v>
      </c>
      <c r="BG225" s="231">
        <f>IF(O225="zákl. přenesená",K225,0)</f>
        <v>0</v>
      </c>
      <c r="BH225" s="231">
        <f>IF(O225="sníž. přenesená",K225,0)</f>
        <v>0</v>
      </c>
      <c r="BI225" s="231">
        <f>IF(O225="nulová",K225,0)</f>
        <v>0</v>
      </c>
      <c r="BJ225" s="14" t="s">
        <v>88</v>
      </c>
      <c r="BK225" s="231">
        <f>ROUND(P225*H225,2)</f>
        <v>0</v>
      </c>
      <c r="BL225" s="14" t="s">
        <v>154</v>
      </c>
      <c r="BM225" s="230" t="s">
        <v>817</v>
      </c>
    </row>
    <row r="226" spans="1:65" s="2" customFormat="1" ht="12">
      <c r="A226" s="35"/>
      <c r="B226" s="36"/>
      <c r="C226" s="218" t="s">
        <v>818</v>
      </c>
      <c r="D226" s="218" t="s">
        <v>139</v>
      </c>
      <c r="E226" s="219" t="s">
        <v>365</v>
      </c>
      <c r="F226" s="220" t="s">
        <v>366</v>
      </c>
      <c r="G226" s="221" t="s">
        <v>153</v>
      </c>
      <c r="H226" s="222">
        <v>3</v>
      </c>
      <c r="I226" s="223"/>
      <c r="J226" s="223"/>
      <c r="K226" s="224">
        <f>ROUND(P226*H226,2)</f>
        <v>0</v>
      </c>
      <c r="L226" s="220" t="s">
        <v>143</v>
      </c>
      <c r="M226" s="41"/>
      <c r="N226" s="225" t="s">
        <v>1</v>
      </c>
      <c r="O226" s="226" t="s">
        <v>43</v>
      </c>
      <c r="P226" s="227">
        <f>I226+J226</f>
        <v>0</v>
      </c>
      <c r="Q226" s="227">
        <f>ROUND(I226*H226,2)</f>
        <v>0</v>
      </c>
      <c r="R226" s="227">
        <f>ROUND(J226*H226,2)</f>
        <v>0</v>
      </c>
      <c r="S226" s="88"/>
      <c r="T226" s="228">
        <f>S226*H226</f>
        <v>0</v>
      </c>
      <c r="U226" s="228">
        <v>0</v>
      </c>
      <c r="V226" s="228">
        <f>U226*H226</f>
        <v>0</v>
      </c>
      <c r="W226" s="228">
        <v>0</v>
      </c>
      <c r="X226" s="229">
        <f>W226*H226</f>
        <v>0</v>
      </c>
      <c r="Y226" s="35"/>
      <c r="Z226" s="35"/>
      <c r="AA226" s="35"/>
      <c r="AB226" s="35"/>
      <c r="AC226" s="35"/>
      <c r="AD226" s="35"/>
      <c r="AE226" s="35"/>
      <c r="AR226" s="230" t="s">
        <v>154</v>
      </c>
      <c r="AT226" s="230" t="s">
        <v>139</v>
      </c>
      <c r="AU226" s="230" t="s">
        <v>88</v>
      </c>
      <c r="AY226" s="14" t="s">
        <v>135</v>
      </c>
      <c r="BE226" s="231">
        <f>IF(O226="základní",K226,0)</f>
        <v>0</v>
      </c>
      <c r="BF226" s="231">
        <f>IF(O226="snížená",K226,0)</f>
        <v>0</v>
      </c>
      <c r="BG226" s="231">
        <f>IF(O226="zákl. přenesená",K226,0)</f>
        <v>0</v>
      </c>
      <c r="BH226" s="231">
        <f>IF(O226="sníž. přenesená",K226,0)</f>
        <v>0</v>
      </c>
      <c r="BI226" s="231">
        <f>IF(O226="nulová",K226,0)</f>
        <v>0</v>
      </c>
      <c r="BJ226" s="14" t="s">
        <v>88</v>
      </c>
      <c r="BK226" s="231">
        <f>ROUND(P226*H226,2)</f>
        <v>0</v>
      </c>
      <c r="BL226" s="14" t="s">
        <v>154</v>
      </c>
      <c r="BM226" s="230" t="s">
        <v>819</v>
      </c>
    </row>
    <row r="227" spans="1:65" s="2" customFormat="1" ht="24.15" customHeight="1">
      <c r="A227" s="35"/>
      <c r="B227" s="36"/>
      <c r="C227" s="218" t="s">
        <v>820</v>
      </c>
      <c r="D227" s="218" t="s">
        <v>139</v>
      </c>
      <c r="E227" s="219" t="s">
        <v>821</v>
      </c>
      <c r="F227" s="220" t="s">
        <v>822</v>
      </c>
      <c r="G227" s="221" t="s">
        <v>153</v>
      </c>
      <c r="H227" s="222">
        <v>1</v>
      </c>
      <c r="I227" s="223"/>
      <c r="J227" s="223"/>
      <c r="K227" s="224">
        <f>ROUND(P227*H227,2)</f>
        <v>0</v>
      </c>
      <c r="L227" s="220" t="s">
        <v>143</v>
      </c>
      <c r="M227" s="41"/>
      <c r="N227" s="225" t="s">
        <v>1</v>
      </c>
      <c r="O227" s="226" t="s">
        <v>43</v>
      </c>
      <c r="P227" s="227">
        <f>I227+J227</f>
        <v>0</v>
      </c>
      <c r="Q227" s="227">
        <f>ROUND(I227*H227,2)</f>
        <v>0</v>
      </c>
      <c r="R227" s="227">
        <f>ROUND(J227*H227,2)</f>
        <v>0</v>
      </c>
      <c r="S227" s="88"/>
      <c r="T227" s="228">
        <f>S227*H227</f>
        <v>0</v>
      </c>
      <c r="U227" s="228">
        <v>0</v>
      </c>
      <c r="V227" s="228">
        <f>U227*H227</f>
        <v>0</v>
      </c>
      <c r="W227" s="228">
        <v>0</v>
      </c>
      <c r="X227" s="229">
        <f>W227*H227</f>
        <v>0</v>
      </c>
      <c r="Y227" s="35"/>
      <c r="Z227" s="35"/>
      <c r="AA227" s="35"/>
      <c r="AB227" s="35"/>
      <c r="AC227" s="35"/>
      <c r="AD227" s="35"/>
      <c r="AE227" s="35"/>
      <c r="AR227" s="230" t="s">
        <v>154</v>
      </c>
      <c r="AT227" s="230" t="s">
        <v>139</v>
      </c>
      <c r="AU227" s="230" t="s">
        <v>88</v>
      </c>
      <c r="AY227" s="14" t="s">
        <v>135</v>
      </c>
      <c r="BE227" s="231">
        <f>IF(O227="základní",K227,0)</f>
        <v>0</v>
      </c>
      <c r="BF227" s="231">
        <f>IF(O227="snížená",K227,0)</f>
        <v>0</v>
      </c>
      <c r="BG227" s="231">
        <f>IF(O227="zákl. přenesená",K227,0)</f>
        <v>0</v>
      </c>
      <c r="BH227" s="231">
        <f>IF(O227="sníž. přenesená",K227,0)</f>
        <v>0</v>
      </c>
      <c r="BI227" s="231">
        <f>IF(O227="nulová",K227,0)</f>
        <v>0</v>
      </c>
      <c r="BJ227" s="14" t="s">
        <v>88</v>
      </c>
      <c r="BK227" s="231">
        <f>ROUND(P227*H227,2)</f>
        <v>0</v>
      </c>
      <c r="BL227" s="14" t="s">
        <v>154</v>
      </c>
      <c r="BM227" s="230" t="s">
        <v>823</v>
      </c>
    </row>
    <row r="228" spans="1:65" s="2" customFormat="1" ht="24.15" customHeight="1">
      <c r="A228" s="35"/>
      <c r="B228" s="36"/>
      <c r="C228" s="218" t="s">
        <v>824</v>
      </c>
      <c r="D228" s="218" t="s">
        <v>139</v>
      </c>
      <c r="E228" s="219" t="s">
        <v>373</v>
      </c>
      <c r="F228" s="220" t="s">
        <v>374</v>
      </c>
      <c r="G228" s="221" t="s">
        <v>153</v>
      </c>
      <c r="H228" s="222">
        <v>1</v>
      </c>
      <c r="I228" s="223"/>
      <c r="J228" s="223"/>
      <c r="K228" s="224">
        <f>ROUND(P228*H228,2)</f>
        <v>0</v>
      </c>
      <c r="L228" s="220" t="s">
        <v>143</v>
      </c>
      <c r="M228" s="41"/>
      <c r="N228" s="225" t="s">
        <v>1</v>
      </c>
      <c r="O228" s="226" t="s">
        <v>43</v>
      </c>
      <c r="P228" s="227">
        <f>I228+J228</f>
        <v>0</v>
      </c>
      <c r="Q228" s="227">
        <f>ROUND(I228*H228,2)</f>
        <v>0</v>
      </c>
      <c r="R228" s="227">
        <f>ROUND(J228*H228,2)</f>
        <v>0</v>
      </c>
      <c r="S228" s="88"/>
      <c r="T228" s="228">
        <f>S228*H228</f>
        <v>0</v>
      </c>
      <c r="U228" s="228">
        <v>0</v>
      </c>
      <c r="V228" s="228">
        <f>U228*H228</f>
        <v>0</v>
      </c>
      <c r="W228" s="228">
        <v>0</v>
      </c>
      <c r="X228" s="229">
        <f>W228*H228</f>
        <v>0</v>
      </c>
      <c r="Y228" s="35"/>
      <c r="Z228" s="35"/>
      <c r="AA228" s="35"/>
      <c r="AB228" s="35"/>
      <c r="AC228" s="35"/>
      <c r="AD228" s="35"/>
      <c r="AE228" s="35"/>
      <c r="AR228" s="230" t="s">
        <v>154</v>
      </c>
      <c r="AT228" s="230" t="s">
        <v>139</v>
      </c>
      <c r="AU228" s="230" t="s">
        <v>88</v>
      </c>
      <c r="AY228" s="14" t="s">
        <v>135</v>
      </c>
      <c r="BE228" s="231">
        <f>IF(O228="základní",K228,0)</f>
        <v>0</v>
      </c>
      <c r="BF228" s="231">
        <f>IF(O228="snížená",K228,0)</f>
        <v>0</v>
      </c>
      <c r="BG228" s="231">
        <f>IF(O228="zákl. přenesená",K228,0)</f>
        <v>0</v>
      </c>
      <c r="BH228" s="231">
        <f>IF(O228="sníž. přenesená",K228,0)</f>
        <v>0</v>
      </c>
      <c r="BI228" s="231">
        <f>IF(O228="nulová",K228,0)</f>
        <v>0</v>
      </c>
      <c r="BJ228" s="14" t="s">
        <v>88</v>
      </c>
      <c r="BK228" s="231">
        <f>ROUND(P228*H228,2)</f>
        <v>0</v>
      </c>
      <c r="BL228" s="14" t="s">
        <v>154</v>
      </c>
      <c r="BM228" s="230" t="s">
        <v>825</v>
      </c>
    </row>
    <row r="229" spans="1:65" s="2" customFormat="1" ht="12">
      <c r="A229" s="35"/>
      <c r="B229" s="36"/>
      <c r="C229" s="218" t="s">
        <v>826</v>
      </c>
      <c r="D229" s="218" t="s">
        <v>139</v>
      </c>
      <c r="E229" s="219" t="s">
        <v>377</v>
      </c>
      <c r="F229" s="220" t="s">
        <v>378</v>
      </c>
      <c r="G229" s="221" t="s">
        <v>153</v>
      </c>
      <c r="H229" s="222">
        <v>3</v>
      </c>
      <c r="I229" s="223"/>
      <c r="J229" s="223"/>
      <c r="K229" s="224">
        <f>ROUND(P229*H229,2)</f>
        <v>0</v>
      </c>
      <c r="L229" s="220" t="s">
        <v>143</v>
      </c>
      <c r="M229" s="41"/>
      <c r="N229" s="225" t="s">
        <v>1</v>
      </c>
      <c r="O229" s="226" t="s">
        <v>43</v>
      </c>
      <c r="P229" s="227">
        <f>I229+J229</f>
        <v>0</v>
      </c>
      <c r="Q229" s="227">
        <f>ROUND(I229*H229,2)</f>
        <v>0</v>
      </c>
      <c r="R229" s="227">
        <f>ROUND(J229*H229,2)</f>
        <v>0</v>
      </c>
      <c r="S229" s="88"/>
      <c r="T229" s="228">
        <f>S229*H229</f>
        <v>0</v>
      </c>
      <c r="U229" s="228">
        <v>0</v>
      </c>
      <c r="V229" s="228">
        <f>U229*H229</f>
        <v>0</v>
      </c>
      <c r="W229" s="228">
        <v>0</v>
      </c>
      <c r="X229" s="229">
        <f>W229*H229</f>
        <v>0</v>
      </c>
      <c r="Y229" s="35"/>
      <c r="Z229" s="35"/>
      <c r="AA229" s="35"/>
      <c r="AB229" s="35"/>
      <c r="AC229" s="35"/>
      <c r="AD229" s="35"/>
      <c r="AE229" s="35"/>
      <c r="AR229" s="230" t="s">
        <v>154</v>
      </c>
      <c r="AT229" s="230" t="s">
        <v>139</v>
      </c>
      <c r="AU229" s="230" t="s">
        <v>88</v>
      </c>
      <c r="AY229" s="14" t="s">
        <v>135</v>
      </c>
      <c r="BE229" s="231">
        <f>IF(O229="základní",K229,0)</f>
        <v>0</v>
      </c>
      <c r="BF229" s="231">
        <f>IF(O229="snížená",K229,0)</f>
        <v>0</v>
      </c>
      <c r="BG229" s="231">
        <f>IF(O229="zákl. přenesená",K229,0)</f>
        <v>0</v>
      </c>
      <c r="BH229" s="231">
        <f>IF(O229="sníž. přenesená",K229,0)</f>
        <v>0</v>
      </c>
      <c r="BI229" s="231">
        <f>IF(O229="nulová",K229,0)</f>
        <v>0</v>
      </c>
      <c r="BJ229" s="14" t="s">
        <v>88</v>
      </c>
      <c r="BK229" s="231">
        <f>ROUND(P229*H229,2)</f>
        <v>0</v>
      </c>
      <c r="BL229" s="14" t="s">
        <v>154</v>
      </c>
      <c r="BM229" s="230" t="s">
        <v>827</v>
      </c>
    </row>
    <row r="230" spans="1:65" s="2" customFormat="1" ht="12">
      <c r="A230" s="35"/>
      <c r="B230" s="36"/>
      <c r="C230" s="218" t="s">
        <v>828</v>
      </c>
      <c r="D230" s="218" t="s">
        <v>139</v>
      </c>
      <c r="E230" s="219" t="s">
        <v>829</v>
      </c>
      <c r="F230" s="220" t="s">
        <v>830</v>
      </c>
      <c r="G230" s="221" t="s">
        <v>153</v>
      </c>
      <c r="H230" s="222">
        <v>11</v>
      </c>
      <c r="I230" s="223"/>
      <c r="J230" s="223"/>
      <c r="K230" s="224">
        <f>ROUND(P230*H230,2)</f>
        <v>0</v>
      </c>
      <c r="L230" s="220" t="s">
        <v>143</v>
      </c>
      <c r="M230" s="41"/>
      <c r="N230" s="225" t="s">
        <v>1</v>
      </c>
      <c r="O230" s="226" t="s">
        <v>43</v>
      </c>
      <c r="P230" s="227">
        <f>I230+J230</f>
        <v>0</v>
      </c>
      <c r="Q230" s="227">
        <f>ROUND(I230*H230,2)</f>
        <v>0</v>
      </c>
      <c r="R230" s="227">
        <f>ROUND(J230*H230,2)</f>
        <v>0</v>
      </c>
      <c r="S230" s="88"/>
      <c r="T230" s="228">
        <f>S230*H230</f>
        <v>0</v>
      </c>
      <c r="U230" s="228">
        <v>0</v>
      </c>
      <c r="V230" s="228">
        <f>U230*H230</f>
        <v>0</v>
      </c>
      <c r="W230" s="228">
        <v>0</v>
      </c>
      <c r="X230" s="229">
        <f>W230*H230</f>
        <v>0</v>
      </c>
      <c r="Y230" s="35"/>
      <c r="Z230" s="35"/>
      <c r="AA230" s="35"/>
      <c r="AB230" s="35"/>
      <c r="AC230" s="35"/>
      <c r="AD230" s="35"/>
      <c r="AE230" s="35"/>
      <c r="AR230" s="230" t="s">
        <v>154</v>
      </c>
      <c r="AT230" s="230" t="s">
        <v>139</v>
      </c>
      <c r="AU230" s="230" t="s">
        <v>88</v>
      </c>
      <c r="AY230" s="14" t="s">
        <v>135</v>
      </c>
      <c r="BE230" s="231">
        <f>IF(O230="základní",K230,0)</f>
        <v>0</v>
      </c>
      <c r="BF230" s="231">
        <f>IF(O230="snížená",K230,0)</f>
        <v>0</v>
      </c>
      <c r="BG230" s="231">
        <f>IF(O230="zákl. přenesená",K230,0)</f>
        <v>0</v>
      </c>
      <c r="BH230" s="231">
        <f>IF(O230="sníž. přenesená",K230,0)</f>
        <v>0</v>
      </c>
      <c r="BI230" s="231">
        <f>IF(O230="nulová",K230,0)</f>
        <v>0</v>
      </c>
      <c r="BJ230" s="14" t="s">
        <v>88</v>
      </c>
      <c r="BK230" s="231">
        <f>ROUND(P230*H230,2)</f>
        <v>0</v>
      </c>
      <c r="BL230" s="14" t="s">
        <v>154</v>
      </c>
      <c r="BM230" s="230" t="s">
        <v>831</v>
      </c>
    </row>
    <row r="231" spans="1:65" s="2" customFormat="1" ht="24.15" customHeight="1">
      <c r="A231" s="35"/>
      <c r="B231" s="36"/>
      <c r="C231" s="218" t="s">
        <v>832</v>
      </c>
      <c r="D231" s="218" t="s">
        <v>139</v>
      </c>
      <c r="E231" s="219" t="s">
        <v>381</v>
      </c>
      <c r="F231" s="220" t="s">
        <v>382</v>
      </c>
      <c r="G231" s="221" t="s">
        <v>153</v>
      </c>
      <c r="H231" s="222">
        <v>3</v>
      </c>
      <c r="I231" s="223"/>
      <c r="J231" s="223"/>
      <c r="K231" s="224">
        <f>ROUND(P231*H231,2)</f>
        <v>0</v>
      </c>
      <c r="L231" s="220" t="s">
        <v>143</v>
      </c>
      <c r="M231" s="41"/>
      <c r="N231" s="225" t="s">
        <v>1</v>
      </c>
      <c r="O231" s="226" t="s">
        <v>43</v>
      </c>
      <c r="P231" s="227">
        <f>I231+J231</f>
        <v>0</v>
      </c>
      <c r="Q231" s="227">
        <f>ROUND(I231*H231,2)</f>
        <v>0</v>
      </c>
      <c r="R231" s="227">
        <f>ROUND(J231*H231,2)</f>
        <v>0</v>
      </c>
      <c r="S231" s="88"/>
      <c r="T231" s="228">
        <f>S231*H231</f>
        <v>0</v>
      </c>
      <c r="U231" s="228">
        <v>0</v>
      </c>
      <c r="V231" s="228">
        <f>U231*H231</f>
        <v>0</v>
      </c>
      <c r="W231" s="228">
        <v>0</v>
      </c>
      <c r="X231" s="229">
        <f>W231*H231</f>
        <v>0</v>
      </c>
      <c r="Y231" s="35"/>
      <c r="Z231" s="35"/>
      <c r="AA231" s="35"/>
      <c r="AB231" s="35"/>
      <c r="AC231" s="35"/>
      <c r="AD231" s="35"/>
      <c r="AE231" s="35"/>
      <c r="AR231" s="230" t="s">
        <v>154</v>
      </c>
      <c r="AT231" s="230" t="s">
        <v>139</v>
      </c>
      <c r="AU231" s="230" t="s">
        <v>88</v>
      </c>
      <c r="AY231" s="14" t="s">
        <v>135</v>
      </c>
      <c r="BE231" s="231">
        <f>IF(O231="základní",K231,0)</f>
        <v>0</v>
      </c>
      <c r="BF231" s="231">
        <f>IF(O231="snížená",K231,0)</f>
        <v>0</v>
      </c>
      <c r="BG231" s="231">
        <f>IF(O231="zákl. přenesená",K231,0)</f>
        <v>0</v>
      </c>
      <c r="BH231" s="231">
        <f>IF(O231="sníž. přenesená",K231,0)</f>
        <v>0</v>
      </c>
      <c r="BI231" s="231">
        <f>IF(O231="nulová",K231,0)</f>
        <v>0</v>
      </c>
      <c r="BJ231" s="14" t="s">
        <v>88</v>
      </c>
      <c r="BK231" s="231">
        <f>ROUND(P231*H231,2)</f>
        <v>0</v>
      </c>
      <c r="BL231" s="14" t="s">
        <v>154</v>
      </c>
      <c r="BM231" s="230" t="s">
        <v>833</v>
      </c>
    </row>
    <row r="232" spans="1:65" s="2" customFormat="1" ht="12">
      <c r="A232" s="35"/>
      <c r="B232" s="36"/>
      <c r="C232" s="218" t="s">
        <v>834</v>
      </c>
      <c r="D232" s="218" t="s">
        <v>139</v>
      </c>
      <c r="E232" s="219" t="s">
        <v>835</v>
      </c>
      <c r="F232" s="220" t="s">
        <v>836</v>
      </c>
      <c r="G232" s="221" t="s">
        <v>153</v>
      </c>
      <c r="H232" s="222">
        <v>24</v>
      </c>
      <c r="I232" s="223"/>
      <c r="J232" s="223"/>
      <c r="K232" s="224">
        <f>ROUND(P232*H232,2)</f>
        <v>0</v>
      </c>
      <c r="L232" s="220" t="s">
        <v>143</v>
      </c>
      <c r="M232" s="41"/>
      <c r="N232" s="225" t="s">
        <v>1</v>
      </c>
      <c r="O232" s="226" t="s">
        <v>43</v>
      </c>
      <c r="P232" s="227">
        <f>I232+J232</f>
        <v>0</v>
      </c>
      <c r="Q232" s="227">
        <f>ROUND(I232*H232,2)</f>
        <v>0</v>
      </c>
      <c r="R232" s="227">
        <f>ROUND(J232*H232,2)</f>
        <v>0</v>
      </c>
      <c r="S232" s="88"/>
      <c r="T232" s="228">
        <f>S232*H232</f>
        <v>0</v>
      </c>
      <c r="U232" s="228">
        <v>0</v>
      </c>
      <c r="V232" s="228">
        <f>U232*H232</f>
        <v>0</v>
      </c>
      <c r="W232" s="228">
        <v>0</v>
      </c>
      <c r="X232" s="229">
        <f>W232*H232</f>
        <v>0</v>
      </c>
      <c r="Y232" s="35"/>
      <c r="Z232" s="35"/>
      <c r="AA232" s="35"/>
      <c r="AB232" s="35"/>
      <c r="AC232" s="35"/>
      <c r="AD232" s="35"/>
      <c r="AE232" s="35"/>
      <c r="AR232" s="230" t="s">
        <v>154</v>
      </c>
      <c r="AT232" s="230" t="s">
        <v>139</v>
      </c>
      <c r="AU232" s="230" t="s">
        <v>88</v>
      </c>
      <c r="AY232" s="14" t="s">
        <v>135</v>
      </c>
      <c r="BE232" s="231">
        <f>IF(O232="základní",K232,0)</f>
        <v>0</v>
      </c>
      <c r="BF232" s="231">
        <f>IF(O232="snížená",K232,0)</f>
        <v>0</v>
      </c>
      <c r="BG232" s="231">
        <f>IF(O232="zákl. přenesená",K232,0)</f>
        <v>0</v>
      </c>
      <c r="BH232" s="231">
        <f>IF(O232="sníž. přenesená",K232,0)</f>
        <v>0</v>
      </c>
      <c r="BI232" s="231">
        <f>IF(O232="nulová",K232,0)</f>
        <v>0</v>
      </c>
      <c r="BJ232" s="14" t="s">
        <v>88</v>
      </c>
      <c r="BK232" s="231">
        <f>ROUND(P232*H232,2)</f>
        <v>0</v>
      </c>
      <c r="BL232" s="14" t="s">
        <v>154</v>
      </c>
      <c r="BM232" s="230" t="s">
        <v>837</v>
      </c>
    </row>
    <row r="233" spans="1:65" s="2" customFormat="1" ht="24.15" customHeight="1">
      <c r="A233" s="35"/>
      <c r="B233" s="36"/>
      <c r="C233" s="218" t="s">
        <v>838</v>
      </c>
      <c r="D233" s="218" t="s">
        <v>139</v>
      </c>
      <c r="E233" s="219" t="s">
        <v>839</v>
      </c>
      <c r="F233" s="220" t="s">
        <v>840</v>
      </c>
      <c r="G233" s="221" t="s">
        <v>153</v>
      </c>
      <c r="H233" s="222">
        <v>3</v>
      </c>
      <c r="I233" s="223"/>
      <c r="J233" s="223"/>
      <c r="K233" s="224">
        <f>ROUND(P233*H233,2)</f>
        <v>0</v>
      </c>
      <c r="L233" s="220" t="s">
        <v>143</v>
      </c>
      <c r="M233" s="41"/>
      <c r="N233" s="225" t="s">
        <v>1</v>
      </c>
      <c r="O233" s="226" t="s">
        <v>43</v>
      </c>
      <c r="P233" s="227">
        <f>I233+J233</f>
        <v>0</v>
      </c>
      <c r="Q233" s="227">
        <f>ROUND(I233*H233,2)</f>
        <v>0</v>
      </c>
      <c r="R233" s="227">
        <f>ROUND(J233*H233,2)</f>
        <v>0</v>
      </c>
      <c r="S233" s="88"/>
      <c r="T233" s="228">
        <f>S233*H233</f>
        <v>0</v>
      </c>
      <c r="U233" s="228">
        <v>0</v>
      </c>
      <c r="V233" s="228">
        <f>U233*H233</f>
        <v>0</v>
      </c>
      <c r="W233" s="228">
        <v>0</v>
      </c>
      <c r="X233" s="229">
        <f>W233*H233</f>
        <v>0</v>
      </c>
      <c r="Y233" s="35"/>
      <c r="Z233" s="35"/>
      <c r="AA233" s="35"/>
      <c r="AB233" s="35"/>
      <c r="AC233" s="35"/>
      <c r="AD233" s="35"/>
      <c r="AE233" s="35"/>
      <c r="AR233" s="230" t="s">
        <v>154</v>
      </c>
      <c r="AT233" s="230" t="s">
        <v>139</v>
      </c>
      <c r="AU233" s="230" t="s">
        <v>88</v>
      </c>
      <c r="AY233" s="14" t="s">
        <v>135</v>
      </c>
      <c r="BE233" s="231">
        <f>IF(O233="základní",K233,0)</f>
        <v>0</v>
      </c>
      <c r="BF233" s="231">
        <f>IF(O233="snížená",K233,0)</f>
        <v>0</v>
      </c>
      <c r="BG233" s="231">
        <f>IF(O233="zákl. přenesená",K233,0)</f>
        <v>0</v>
      </c>
      <c r="BH233" s="231">
        <f>IF(O233="sníž. přenesená",K233,0)</f>
        <v>0</v>
      </c>
      <c r="BI233" s="231">
        <f>IF(O233="nulová",K233,0)</f>
        <v>0</v>
      </c>
      <c r="BJ233" s="14" t="s">
        <v>88</v>
      </c>
      <c r="BK233" s="231">
        <f>ROUND(P233*H233,2)</f>
        <v>0</v>
      </c>
      <c r="BL233" s="14" t="s">
        <v>154</v>
      </c>
      <c r="BM233" s="230" t="s">
        <v>841</v>
      </c>
    </row>
    <row r="234" spans="1:65" s="2" customFormat="1" ht="24.15" customHeight="1">
      <c r="A234" s="35"/>
      <c r="B234" s="36"/>
      <c r="C234" s="218" t="s">
        <v>842</v>
      </c>
      <c r="D234" s="218" t="s">
        <v>139</v>
      </c>
      <c r="E234" s="219" t="s">
        <v>843</v>
      </c>
      <c r="F234" s="220" t="s">
        <v>844</v>
      </c>
      <c r="G234" s="221" t="s">
        <v>153</v>
      </c>
      <c r="H234" s="222">
        <v>3</v>
      </c>
      <c r="I234" s="223"/>
      <c r="J234" s="223"/>
      <c r="K234" s="224">
        <f>ROUND(P234*H234,2)</f>
        <v>0</v>
      </c>
      <c r="L234" s="220" t="s">
        <v>143</v>
      </c>
      <c r="M234" s="41"/>
      <c r="N234" s="225" t="s">
        <v>1</v>
      </c>
      <c r="O234" s="226" t="s">
        <v>43</v>
      </c>
      <c r="P234" s="227">
        <f>I234+J234</f>
        <v>0</v>
      </c>
      <c r="Q234" s="227">
        <f>ROUND(I234*H234,2)</f>
        <v>0</v>
      </c>
      <c r="R234" s="227">
        <f>ROUND(J234*H234,2)</f>
        <v>0</v>
      </c>
      <c r="S234" s="88"/>
      <c r="T234" s="228">
        <f>S234*H234</f>
        <v>0</v>
      </c>
      <c r="U234" s="228">
        <v>0</v>
      </c>
      <c r="V234" s="228">
        <f>U234*H234</f>
        <v>0</v>
      </c>
      <c r="W234" s="228">
        <v>0</v>
      </c>
      <c r="X234" s="229">
        <f>W234*H234</f>
        <v>0</v>
      </c>
      <c r="Y234" s="35"/>
      <c r="Z234" s="35"/>
      <c r="AA234" s="35"/>
      <c r="AB234" s="35"/>
      <c r="AC234" s="35"/>
      <c r="AD234" s="35"/>
      <c r="AE234" s="35"/>
      <c r="AR234" s="230" t="s">
        <v>154</v>
      </c>
      <c r="AT234" s="230" t="s">
        <v>139</v>
      </c>
      <c r="AU234" s="230" t="s">
        <v>88</v>
      </c>
      <c r="AY234" s="14" t="s">
        <v>135</v>
      </c>
      <c r="BE234" s="231">
        <f>IF(O234="základní",K234,0)</f>
        <v>0</v>
      </c>
      <c r="BF234" s="231">
        <f>IF(O234="snížená",K234,0)</f>
        <v>0</v>
      </c>
      <c r="BG234" s="231">
        <f>IF(O234="zákl. přenesená",K234,0)</f>
        <v>0</v>
      </c>
      <c r="BH234" s="231">
        <f>IF(O234="sníž. přenesená",K234,0)</f>
        <v>0</v>
      </c>
      <c r="BI234" s="231">
        <f>IF(O234="nulová",K234,0)</f>
        <v>0</v>
      </c>
      <c r="BJ234" s="14" t="s">
        <v>88</v>
      </c>
      <c r="BK234" s="231">
        <f>ROUND(P234*H234,2)</f>
        <v>0</v>
      </c>
      <c r="BL234" s="14" t="s">
        <v>154</v>
      </c>
      <c r="BM234" s="230" t="s">
        <v>845</v>
      </c>
    </row>
    <row r="235" spans="1:65" s="2" customFormat="1" ht="24.15" customHeight="1">
      <c r="A235" s="35"/>
      <c r="B235" s="36"/>
      <c r="C235" s="218" t="s">
        <v>846</v>
      </c>
      <c r="D235" s="218" t="s">
        <v>139</v>
      </c>
      <c r="E235" s="219" t="s">
        <v>386</v>
      </c>
      <c r="F235" s="220" t="s">
        <v>387</v>
      </c>
      <c r="G235" s="221" t="s">
        <v>153</v>
      </c>
      <c r="H235" s="222">
        <v>6</v>
      </c>
      <c r="I235" s="223"/>
      <c r="J235" s="223"/>
      <c r="K235" s="224">
        <f>ROUND(P235*H235,2)</f>
        <v>0</v>
      </c>
      <c r="L235" s="220" t="s">
        <v>143</v>
      </c>
      <c r="M235" s="41"/>
      <c r="N235" s="225" t="s">
        <v>1</v>
      </c>
      <c r="O235" s="226" t="s">
        <v>43</v>
      </c>
      <c r="P235" s="227">
        <f>I235+J235</f>
        <v>0</v>
      </c>
      <c r="Q235" s="227">
        <f>ROUND(I235*H235,2)</f>
        <v>0</v>
      </c>
      <c r="R235" s="227">
        <f>ROUND(J235*H235,2)</f>
        <v>0</v>
      </c>
      <c r="S235" s="88"/>
      <c r="T235" s="228">
        <f>S235*H235</f>
        <v>0</v>
      </c>
      <c r="U235" s="228">
        <v>0</v>
      </c>
      <c r="V235" s="228">
        <f>U235*H235</f>
        <v>0</v>
      </c>
      <c r="W235" s="228">
        <v>0</v>
      </c>
      <c r="X235" s="229">
        <f>W235*H235</f>
        <v>0</v>
      </c>
      <c r="Y235" s="35"/>
      <c r="Z235" s="35"/>
      <c r="AA235" s="35"/>
      <c r="AB235" s="35"/>
      <c r="AC235" s="35"/>
      <c r="AD235" s="35"/>
      <c r="AE235" s="35"/>
      <c r="AR235" s="230" t="s">
        <v>154</v>
      </c>
      <c r="AT235" s="230" t="s">
        <v>139</v>
      </c>
      <c r="AU235" s="230" t="s">
        <v>88</v>
      </c>
      <c r="AY235" s="14" t="s">
        <v>135</v>
      </c>
      <c r="BE235" s="231">
        <f>IF(O235="základní",K235,0)</f>
        <v>0</v>
      </c>
      <c r="BF235" s="231">
        <f>IF(O235="snížená",K235,0)</f>
        <v>0</v>
      </c>
      <c r="BG235" s="231">
        <f>IF(O235="zákl. přenesená",K235,0)</f>
        <v>0</v>
      </c>
      <c r="BH235" s="231">
        <f>IF(O235="sníž. přenesená",K235,0)</f>
        <v>0</v>
      </c>
      <c r="BI235" s="231">
        <f>IF(O235="nulová",K235,0)</f>
        <v>0</v>
      </c>
      <c r="BJ235" s="14" t="s">
        <v>88</v>
      </c>
      <c r="BK235" s="231">
        <f>ROUND(P235*H235,2)</f>
        <v>0</v>
      </c>
      <c r="BL235" s="14" t="s">
        <v>154</v>
      </c>
      <c r="BM235" s="230" t="s">
        <v>847</v>
      </c>
    </row>
    <row r="236" spans="1:65" s="2" customFormat="1" ht="12">
      <c r="A236" s="35"/>
      <c r="B236" s="36"/>
      <c r="C236" s="218" t="s">
        <v>848</v>
      </c>
      <c r="D236" s="218" t="s">
        <v>139</v>
      </c>
      <c r="E236" s="219" t="s">
        <v>391</v>
      </c>
      <c r="F236" s="220" t="s">
        <v>392</v>
      </c>
      <c r="G236" s="221" t="s">
        <v>153</v>
      </c>
      <c r="H236" s="222">
        <v>217</v>
      </c>
      <c r="I236" s="223"/>
      <c r="J236" s="223"/>
      <c r="K236" s="224">
        <f>ROUND(P236*H236,2)</f>
        <v>0</v>
      </c>
      <c r="L236" s="220" t="s">
        <v>143</v>
      </c>
      <c r="M236" s="41"/>
      <c r="N236" s="225" t="s">
        <v>1</v>
      </c>
      <c r="O236" s="226" t="s">
        <v>43</v>
      </c>
      <c r="P236" s="227">
        <f>I236+J236</f>
        <v>0</v>
      </c>
      <c r="Q236" s="227">
        <f>ROUND(I236*H236,2)</f>
        <v>0</v>
      </c>
      <c r="R236" s="227">
        <f>ROUND(J236*H236,2)</f>
        <v>0</v>
      </c>
      <c r="S236" s="88"/>
      <c r="T236" s="228">
        <f>S236*H236</f>
        <v>0</v>
      </c>
      <c r="U236" s="228">
        <v>0</v>
      </c>
      <c r="V236" s="228">
        <f>U236*H236</f>
        <v>0</v>
      </c>
      <c r="W236" s="228">
        <v>0</v>
      </c>
      <c r="X236" s="229">
        <f>W236*H236</f>
        <v>0</v>
      </c>
      <c r="Y236" s="35"/>
      <c r="Z236" s="35"/>
      <c r="AA236" s="35"/>
      <c r="AB236" s="35"/>
      <c r="AC236" s="35"/>
      <c r="AD236" s="35"/>
      <c r="AE236" s="35"/>
      <c r="AR236" s="230" t="s">
        <v>154</v>
      </c>
      <c r="AT236" s="230" t="s">
        <v>139</v>
      </c>
      <c r="AU236" s="230" t="s">
        <v>88</v>
      </c>
      <c r="AY236" s="14" t="s">
        <v>135</v>
      </c>
      <c r="BE236" s="231">
        <f>IF(O236="základní",K236,0)</f>
        <v>0</v>
      </c>
      <c r="BF236" s="231">
        <f>IF(O236="snížená",K236,0)</f>
        <v>0</v>
      </c>
      <c r="BG236" s="231">
        <f>IF(O236="zákl. přenesená",K236,0)</f>
        <v>0</v>
      </c>
      <c r="BH236" s="231">
        <f>IF(O236="sníž. přenesená",K236,0)</f>
        <v>0</v>
      </c>
      <c r="BI236" s="231">
        <f>IF(O236="nulová",K236,0)</f>
        <v>0</v>
      </c>
      <c r="BJ236" s="14" t="s">
        <v>88</v>
      </c>
      <c r="BK236" s="231">
        <f>ROUND(P236*H236,2)</f>
        <v>0</v>
      </c>
      <c r="BL236" s="14" t="s">
        <v>154</v>
      </c>
      <c r="BM236" s="230" t="s">
        <v>849</v>
      </c>
    </row>
    <row r="237" spans="1:65" s="2" customFormat="1" ht="24.15" customHeight="1">
      <c r="A237" s="35"/>
      <c r="B237" s="36"/>
      <c r="C237" s="218" t="s">
        <v>850</v>
      </c>
      <c r="D237" s="218" t="s">
        <v>139</v>
      </c>
      <c r="E237" s="219" t="s">
        <v>401</v>
      </c>
      <c r="F237" s="220" t="s">
        <v>402</v>
      </c>
      <c r="G237" s="221" t="s">
        <v>153</v>
      </c>
      <c r="H237" s="222">
        <v>6</v>
      </c>
      <c r="I237" s="223"/>
      <c r="J237" s="223"/>
      <c r="K237" s="224">
        <f>ROUND(P237*H237,2)</f>
        <v>0</v>
      </c>
      <c r="L237" s="220" t="s">
        <v>143</v>
      </c>
      <c r="M237" s="41"/>
      <c r="N237" s="225" t="s">
        <v>1</v>
      </c>
      <c r="O237" s="226" t="s">
        <v>43</v>
      </c>
      <c r="P237" s="227">
        <f>I237+J237</f>
        <v>0</v>
      </c>
      <c r="Q237" s="227">
        <f>ROUND(I237*H237,2)</f>
        <v>0</v>
      </c>
      <c r="R237" s="227">
        <f>ROUND(J237*H237,2)</f>
        <v>0</v>
      </c>
      <c r="S237" s="88"/>
      <c r="T237" s="228">
        <f>S237*H237</f>
        <v>0</v>
      </c>
      <c r="U237" s="228">
        <v>0</v>
      </c>
      <c r="V237" s="228">
        <f>U237*H237</f>
        <v>0</v>
      </c>
      <c r="W237" s="228">
        <v>0</v>
      </c>
      <c r="X237" s="229">
        <f>W237*H237</f>
        <v>0</v>
      </c>
      <c r="Y237" s="35"/>
      <c r="Z237" s="35"/>
      <c r="AA237" s="35"/>
      <c r="AB237" s="35"/>
      <c r="AC237" s="35"/>
      <c r="AD237" s="35"/>
      <c r="AE237" s="35"/>
      <c r="AR237" s="230" t="s">
        <v>154</v>
      </c>
      <c r="AT237" s="230" t="s">
        <v>139</v>
      </c>
      <c r="AU237" s="230" t="s">
        <v>88</v>
      </c>
      <c r="AY237" s="14" t="s">
        <v>135</v>
      </c>
      <c r="BE237" s="231">
        <f>IF(O237="základní",K237,0)</f>
        <v>0</v>
      </c>
      <c r="BF237" s="231">
        <f>IF(O237="snížená",K237,0)</f>
        <v>0</v>
      </c>
      <c r="BG237" s="231">
        <f>IF(O237="zákl. přenesená",K237,0)</f>
        <v>0</v>
      </c>
      <c r="BH237" s="231">
        <f>IF(O237="sníž. přenesená",K237,0)</f>
        <v>0</v>
      </c>
      <c r="BI237" s="231">
        <f>IF(O237="nulová",K237,0)</f>
        <v>0</v>
      </c>
      <c r="BJ237" s="14" t="s">
        <v>88</v>
      </c>
      <c r="BK237" s="231">
        <f>ROUND(P237*H237,2)</f>
        <v>0</v>
      </c>
      <c r="BL237" s="14" t="s">
        <v>154</v>
      </c>
      <c r="BM237" s="230" t="s">
        <v>851</v>
      </c>
    </row>
    <row r="238" spans="1:65" s="2" customFormat="1" ht="24.15" customHeight="1">
      <c r="A238" s="35"/>
      <c r="B238" s="36"/>
      <c r="C238" s="218" t="s">
        <v>852</v>
      </c>
      <c r="D238" s="218" t="s">
        <v>139</v>
      </c>
      <c r="E238" s="219" t="s">
        <v>853</v>
      </c>
      <c r="F238" s="220" t="s">
        <v>854</v>
      </c>
      <c r="G238" s="221" t="s">
        <v>153</v>
      </c>
      <c r="H238" s="222">
        <v>1</v>
      </c>
      <c r="I238" s="223"/>
      <c r="J238" s="223"/>
      <c r="K238" s="224">
        <f>ROUND(P238*H238,2)</f>
        <v>0</v>
      </c>
      <c r="L238" s="220" t="s">
        <v>143</v>
      </c>
      <c r="M238" s="41"/>
      <c r="N238" s="225" t="s">
        <v>1</v>
      </c>
      <c r="O238" s="226" t="s">
        <v>43</v>
      </c>
      <c r="P238" s="227">
        <f>I238+J238</f>
        <v>0</v>
      </c>
      <c r="Q238" s="227">
        <f>ROUND(I238*H238,2)</f>
        <v>0</v>
      </c>
      <c r="R238" s="227">
        <f>ROUND(J238*H238,2)</f>
        <v>0</v>
      </c>
      <c r="S238" s="88"/>
      <c r="T238" s="228">
        <f>S238*H238</f>
        <v>0</v>
      </c>
      <c r="U238" s="228">
        <v>0</v>
      </c>
      <c r="V238" s="228">
        <f>U238*H238</f>
        <v>0</v>
      </c>
      <c r="W238" s="228">
        <v>0</v>
      </c>
      <c r="X238" s="229">
        <f>W238*H238</f>
        <v>0</v>
      </c>
      <c r="Y238" s="35"/>
      <c r="Z238" s="35"/>
      <c r="AA238" s="35"/>
      <c r="AB238" s="35"/>
      <c r="AC238" s="35"/>
      <c r="AD238" s="35"/>
      <c r="AE238" s="35"/>
      <c r="AR238" s="230" t="s">
        <v>154</v>
      </c>
      <c r="AT238" s="230" t="s">
        <v>139</v>
      </c>
      <c r="AU238" s="230" t="s">
        <v>88</v>
      </c>
      <c r="AY238" s="14" t="s">
        <v>135</v>
      </c>
      <c r="BE238" s="231">
        <f>IF(O238="základní",K238,0)</f>
        <v>0</v>
      </c>
      <c r="BF238" s="231">
        <f>IF(O238="snížená",K238,0)</f>
        <v>0</v>
      </c>
      <c r="BG238" s="231">
        <f>IF(O238="zákl. přenesená",K238,0)</f>
        <v>0</v>
      </c>
      <c r="BH238" s="231">
        <f>IF(O238="sníž. přenesená",K238,0)</f>
        <v>0</v>
      </c>
      <c r="BI238" s="231">
        <f>IF(O238="nulová",K238,0)</f>
        <v>0</v>
      </c>
      <c r="BJ238" s="14" t="s">
        <v>88</v>
      </c>
      <c r="BK238" s="231">
        <f>ROUND(P238*H238,2)</f>
        <v>0</v>
      </c>
      <c r="BL238" s="14" t="s">
        <v>154</v>
      </c>
      <c r="BM238" s="230" t="s">
        <v>855</v>
      </c>
    </row>
    <row r="239" spans="1:65" s="2" customFormat="1" ht="37.8" customHeight="1">
      <c r="A239" s="35"/>
      <c r="B239" s="36"/>
      <c r="C239" s="218" t="s">
        <v>856</v>
      </c>
      <c r="D239" s="218" t="s">
        <v>139</v>
      </c>
      <c r="E239" s="219" t="s">
        <v>411</v>
      </c>
      <c r="F239" s="220" t="s">
        <v>412</v>
      </c>
      <c r="G239" s="221" t="s">
        <v>153</v>
      </c>
      <c r="H239" s="222">
        <v>1</v>
      </c>
      <c r="I239" s="223"/>
      <c r="J239" s="223"/>
      <c r="K239" s="224">
        <f>ROUND(P239*H239,2)</f>
        <v>0</v>
      </c>
      <c r="L239" s="220" t="s">
        <v>143</v>
      </c>
      <c r="M239" s="41"/>
      <c r="N239" s="225" t="s">
        <v>1</v>
      </c>
      <c r="O239" s="226" t="s">
        <v>43</v>
      </c>
      <c r="P239" s="227">
        <f>I239+J239</f>
        <v>0</v>
      </c>
      <c r="Q239" s="227">
        <f>ROUND(I239*H239,2)</f>
        <v>0</v>
      </c>
      <c r="R239" s="227">
        <f>ROUND(J239*H239,2)</f>
        <v>0</v>
      </c>
      <c r="S239" s="88"/>
      <c r="T239" s="228">
        <f>S239*H239</f>
        <v>0</v>
      </c>
      <c r="U239" s="228">
        <v>0</v>
      </c>
      <c r="V239" s="228">
        <f>U239*H239</f>
        <v>0</v>
      </c>
      <c r="W239" s="228">
        <v>0</v>
      </c>
      <c r="X239" s="229">
        <f>W239*H239</f>
        <v>0</v>
      </c>
      <c r="Y239" s="35"/>
      <c r="Z239" s="35"/>
      <c r="AA239" s="35"/>
      <c r="AB239" s="35"/>
      <c r="AC239" s="35"/>
      <c r="AD239" s="35"/>
      <c r="AE239" s="35"/>
      <c r="AR239" s="230" t="s">
        <v>154</v>
      </c>
      <c r="AT239" s="230" t="s">
        <v>139</v>
      </c>
      <c r="AU239" s="230" t="s">
        <v>88</v>
      </c>
      <c r="AY239" s="14" t="s">
        <v>135</v>
      </c>
      <c r="BE239" s="231">
        <f>IF(O239="základní",K239,0)</f>
        <v>0</v>
      </c>
      <c r="BF239" s="231">
        <f>IF(O239="snížená",K239,0)</f>
        <v>0</v>
      </c>
      <c r="BG239" s="231">
        <f>IF(O239="zákl. přenesená",K239,0)</f>
        <v>0</v>
      </c>
      <c r="BH239" s="231">
        <f>IF(O239="sníž. přenesená",K239,0)</f>
        <v>0</v>
      </c>
      <c r="BI239" s="231">
        <f>IF(O239="nulová",K239,0)</f>
        <v>0</v>
      </c>
      <c r="BJ239" s="14" t="s">
        <v>88</v>
      </c>
      <c r="BK239" s="231">
        <f>ROUND(P239*H239,2)</f>
        <v>0</v>
      </c>
      <c r="BL239" s="14" t="s">
        <v>154</v>
      </c>
      <c r="BM239" s="230" t="s">
        <v>857</v>
      </c>
    </row>
    <row r="240" spans="1:65" s="2" customFormat="1" ht="33" customHeight="1">
      <c r="A240" s="35"/>
      <c r="B240" s="36"/>
      <c r="C240" s="218" t="s">
        <v>858</v>
      </c>
      <c r="D240" s="218" t="s">
        <v>139</v>
      </c>
      <c r="E240" s="219" t="s">
        <v>416</v>
      </c>
      <c r="F240" s="220" t="s">
        <v>417</v>
      </c>
      <c r="G240" s="221" t="s">
        <v>153</v>
      </c>
      <c r="H240" s="222">
        <v>3</v>
      </c>
      <c r="I240" s="223"/>
      <c r="J240" s="223"/>
      <c r="K240" s="224">
        <f>ROUND(P240*H240,2)</f>
        <v>0</v>
      </c>
      <c r="L240" s="220" t="s">
        <v>143</v>
      </c>
      <c r="M240" s="41"/>
      <c r="N240" s="225" t="s">
        <v>1</v>
      </c>
      <c r="O240" s="226" t="s">
        <v>43</v>
      </c>
      <c r="P240" s="227">
        <f>I240+J240</f>
        <v>0</v>
      </c>
      <c r="Q240" s="227">
        <f>ROUND(I240*H240,2)</f>
        <v>0</v>
      </c>
      <c r="R240" s="227">
        <f>ROUND(J240*H240,2)</f>
        <v>0</v>
      </c>
      <c r="S240" s="88"/>
      <c r="T240" s="228">
        <f>S240*H240</f>
        <v>0</v>
      </c>
      <c r="U240" s="228">
        <v>0</v>
      </c>
      <c r="V240" s="228">
        <f>U240*H240</f>
        <v>0</v>
      </c>
      <c r="W240" s="228">
        <v>0</v>
      </c>
      <c r="X240" s="229">
        <f>W240*H240</f>
        <v>0</v>
      </c>
      <c r="Y240" s="35"/>
      <c r="Z240" s="35"/>
      <c r="AA240" s="35"/>
      <c r="AB240" s="35"/>
      <c r="AC240" s="35"/>
      <c r="AD240" s="35"/>
      <c r="AE240" s="35"/>
      <c r="AR240" s="230" t="s">
        <v>154</v>
      </c>
      <c r="AT240" s="230" t="s">
        <v>139</v>
      </c>
      <c r="AU240" s="230" t="s">
        <v>88</v>
      </c>
      <c r="AY240" s="14" t="s">
        <v>135</v>
      </c>
      <c r="BE240" s="231">
        <f>IF(O240="základní",K240,0)</f>
        <v>0</v>
      </c>
      <c r="BF240" s="231">
        <f>IF(O240="snížená",K240,0)</f>
        <v>0</v>
      </c>
      <c r="BG240" s="231">
        <f>IF(O240="zákl. přenesená",K240,0)</f>
        <v>0</v>
      </c>
      <c r="BH240" s="231">
        <f>IF(O240="sníž. přenesená",K240,0)</f>
        <v>0</v>
      </c>
      <c r="BI240" s="231">
        <f>IF(O240="nulová",K240,0)</f>
        <v>0</v>
      </c>
      <c r="BJ240" s="14" t="s">
        <v>88</v>
      </c>
      <c r="BK240" s="231">
        <f>ROUND(P240*H240,2)</f>
        <v>0</v>
      </c>
      <c r="BL240" s="14" t="s">
        <v>154</v>
      </c>
      <c r="BM240" s="230" t="s">
        <v>859</v>
      </c>
    </row>
    <row r="241" spans="1:65" s="2" customFormat="1" ht="24.15" customHeight="1">
      <c r="A241" s="35"/>
      <c r="B241" s="36"/>
      <c r="C241" s="218" t="s">
        <v>860</v>
      </c>
      <c r="D241" s="218" t="s">
        <v>139</v>
      </c>
      <c r="E241" s="219" t="s">
        <v>861</v>
      </c>
      <c r="F241" s="220" t="s">
        <v>862</v>
      </c>
      <c r="G241" s="221" t="s">
        <v>153</v>
      </c>
      <c r="H241" s="222">
        <v>3</v>
      </c>
      <c r="I241" s="223"/>
      <c r="J241" s="223"/>
      <c r="K241" s="224">
        <f>ROUND(P241*H241,2)</f>
        <v>0</v>
      </c>
      <c r="L241" s="220" t="s">
        <v>143</v>
      </c>
      <c r="M241" s="41"/>
      <c r="N241" s="225" t="s">
        <v>1</v>
      </c>
      <c r="O241" s="226" t="s">
        <v>43</v>
      </c>
      <c r="P241" s="227">
        <f>I241+J241</f>
        <v>0</v>
      </c>
      <c r="Q241" s="227">
        <f>ROUND(I241*H241,2)</f>
        <v>0</v>
      </c>
      <c r="R241" s="227">
        <f>ROUND(J241*H241,2)</f>
        <v>0</v>
      </c>
      <c r="S241" s="88"/>
      <c r="T241" s="228">
        <f>S241*H241</f>
        <v>0</v>
      </c>
      <c r="U241" s="228">
        <v>0</v>
      </c>
      <c r="V241" s="228">
        <f>U241*H241</f>
        <v>0</v>
      </c>
      <c r="W241" s="228">
        <v>0</v>
      </c>
      <c r="X241" s="229">
        <f>W241*H241</f>
        <v>0</v>
      </c>
      <c r="Y241" s="35"/>
      <c r="Z241" s="35"/>
      <c r="AA241" s="35"/>
      <c r="AB241" s="35"/>
      <c r="AC241" s="35"/>
      <c r="AD241" s="35"/>
      <c r="AE241" s="35"/>
      <c r="AR241" s="230" t="s">
        <v>154</v>
      </c>
      <c r="AT241" s="230" t="s">
        <v>139</v>
      </c>
      <c r="AU241" s="230" t="s">
        <v>88</v>
      </c>
      <c r="AY241" s="14" t="s">
        <v>135</v>
      </c>
      <c r="BE241" s="231">
        <f>IF(O241="základní",K241,0)</f>
        <v>0</v>
      </c>
      <c r="BF241" s="231">
        <f>IF(O241="snížená",K241,0)</f>
        <v>0</v>
      </c>
      <c r="BG241" s="231">
        <f>IF(O241="zákl. přenesená",K241,0)</f>
        <v>0</v>
      </c>
      <c r="BH241" s="231">
        <f>IF(O241="sníž. přenesená",K241,0)</f>
        <v>0</v>
      </c>
      <c r="BI241" s="231">
        <f>IF(O241="nulová",K241,0)</f>
        <v>0</v>
      </c>
      <c r="BJ241" s="14" t="s">
        <v>88</v>
      </c>
      <c r="BK241" s="231">
        <f>ROUND(P241*H241,2)</f>
        <v>0</v>
      </c>
      <c r="BL241" s="14" t="s">
        <v>154</v>
      </c>
      <c r="BM241" s="230" t="s">
        <v>863</v>
      </c>
    </row>
    <row r="242" spans="1:65" s="2" customFormat="1" ht="24.15" customHeight="1">
      <c r="A242" s="35"/>
      <c r="B242" s="36"/>
      <c r="C242" s="218" t="s">
        <v>864</v>
      </c>
      <c r="D242" s="218" t="s">
        <v>139</v>
      </c>
      <c r="E242" s="219" t="s">
        <v>431</v>
      </c>
      <c r="F242" s="220" t="s">
        <v>432</v>
      </c>
      <c r="G242" s="221" t="s">
        <v>153</v>
      </c>
      <c r="H242" s="222">
        <v>3</v>
      </c>
      <c r="I242" s="223"/>
      <c r="J242" s="223"/>
      <c r="K242" s="224">
        <f>ROUND(P242*H242,2)</f>
        <v>0</v>
      </c>
      <c r="L242" s="220" t="s">
        <v>143</v>
      </c>
      <c r="M242" s="41"/>
      <c r="N242" s="225" t="s">
        <v>1</v>
      </c>
      <c r="O242" s="226" t="s">
        <v>43</v>
      </c>
      <c r="P242" s="227">
        <f>I242+J242</f>
        <v>0</v>
      </c>
      <c r="Q242" s="227">
        <f>ROUND(I242*H242,2)</f>
        <v>0</v>
      </c>
      <c r="R242" s="227">
        <f>ROUND(J242*H242,2)</f>
        <v>0</v>
      </c>
      <c r="S242" s="88"/>
      <c r="T242" s="228">
        <f>S242*H242</f>
        <v>0</v>
      </c>
      <c r="U242" s="228">
        <v>0</v>
      </c>
      <c r="V242" s="228">
        <f>U242*H242</f>
        <v>0</v>
      </c>
      <c r="W242" s="228">
        <v>0</v>
      </c>
      <c r="X242" s="229">
        <f>W242*H242</f>
        <v>0</v>
      </c>
      <c r="Y242" s="35"/>
      <c r="Z242" s="35"/>
      <c r="AA242" s="35"/>
      <c r="AB242" s="35"/>
      <c r="AC242" s="35"/>
      <c r="AD242" s="35"/>
      <c r="AE242" s="35"/>
      <c r="AR242" s="230" t="s">
        <v>154</v>
      </c>
      <c r="AT242" s="230" t="s">
        <v>139</v>
      </c>
      <c r="AU242" s="230" t="s">
        <v>88</v>
      </c>
      <c r="AY242" s="14" t="s">
        <v>135</v>
      </c>
      <c r="BE242" s="231">
        <f>IF(O242="základní",K242,0)</f>
        <v>0</v>
      </c>
      <c r="BF242" s="231">
        <f>IF(O242="snížená",K242,0)</f>
        <v>0</v>
      </c>
      <c r="BG242" s="231">
        <f>IF(O242="zákl. přenesená",K242,0)</f>
        <v>0</v>
      </c>
      <c r="BH242" s="231">
        <f>IF(O242="sníž. přenesená",K242,0)</f>
        <v>0</v>
      </c>
      <c r="BI242" s="231">
        <f>IF(O242="nulová",K242,0)</f>
        <v>0</v>
      </c>
      <c r="BJ242" s="14" t="s">
        <v>88</v>
      </c>
      <c r="BK242" s="231">
        <f>ROUND(P242*H242,2)</f>
        <v>0</v>
      </c>
      <c r="BL242" s="14" t="s">
        <v>154</v>
      </c>
      <c r="BM242" s="230" t="s">
        <v>865</v>
      </c>
    </row>
    <row r="243" spans="1:65" s="2" customFormat="1" ht="24.15" customHeight="1">
      <c r="A243" s="35"/>
      <c r="B243" s="36"/>
      <c r="C243" s="218" t="s">
        <v>866</v>
      </c>
      <c r="D243" s="218" t="s">
        <v>139</v>
      </c>
      <c r="E243" s="219" t="s">
        <v>867</v>
      </c>
      <c r="F243" s="220" t="s">
        <v>868</v>
      </c>
      <c r="G243" s="221" t="s">
        <v>196</v>
      </c>
      <c r="H243" s="222">
        <v>42</v>
      </c>
      <c r="I243" s="223"/>
      <c r="J243" s="223"/>
      <c r="K243" s="224">
        <f>ROUND(P243*H243,2)</f>
        <v>0</v>
      </c>
      <c r="L243" s="220" t="s">
        <v>143</v>
      </c>
      <c r="M243" s="41"/>
      <c r="N243" s="225" t="s">
        <v>1</v>
      </c>
      <c r="O243" s="226" t="s">
        <v>43</v>
      </c>
      <c r="P243" s="227">
        <f>I243+J243</f>
        <v>0</v>
      </c>
      <c r="Q243" s="227">
        <f>ROUND(I243*H243,2)</f>
        <v>0</v>
      </c>
      <c r="R243" s="227">
        <f>ROUND(J243*H243,2)</f>
        <v>0</v>
      </c>
      <c r="S243" s="88"/>
      <c r="T243" s="228">
        <f>S243*H243</f>
        <v>0</v>
      </c>
      <c r="U243" s="228">
        <v>0</v>
      </c>
      <c r="V243" s="228">
        <f>U243*H243</f>
        <v>0</v>
      </c>
      <c r="W243" s="228">
        <v>0</v>
      </c>
      <c r="X243" s="229">
        <f>W243*H243</f>
        <v>0</v>
      </c>
      <c r="Y243" s="35"/>
      <c r="Z243" s="35"/>
      <c r="AA243" s="35"/>
      <c r="AB243" s="35"/>
      <c r="AC243" s="35"/>
      <c r="AD243" s="35"/>
      <c r="AE243" s="35"/>
      <c r="AR243" s="230" t="s">
        <v>154</v>
      </c>
      <c r="AT243" s="230" t="s">
        <v>139</v>
      </c>
      <c r="AU243" s="230" t="s">
        <v>88</v>
      </c>
      <c r="AY243" s="14" t="s">
        <v>135</v>
      </c>
      <c r="BE243" s="231">
        <f>IF(O243="základní",K243,0)</f>
        <v>0</v>
      </c>
      <c r="BF243" s="231">
        <f>IF(O243="snížená",K243,0)</f>
        <v>0</v>
      </c>
      <c r="BG243" s="231">
        <f>IF(O243="zákl. přenesená",K243,0)</f>
        <v>0</v>
      </c>
      <c r="BH243" s="231">
        <f>IF(O243="sníž. přenesená",K243,0)</f>
        <v>0</v>
      </c>
      <c r="BI243" s="231">
        <f>IF(O243="nulová",K243,0)</f>
        <v>0</v>
      </c>
      <c r="BJ243" s="14" t="s">
        <v>88</v>
      </c>
      <c r="BK243" s="231">
        <f>ROUND(P243*H243,2)</f>
        <v>0</v>
      </c>
      <c r="BL243" s="14" t="s">
        <v>154</v>
      </c>
      <c r="BM243" s="230" t="s">
        <v>869</v>
      </c>
    </row>
    <row r="244" spans="1:65" s="2" customFormat="1" ht="24.15" customHeight="1">
      <c r="A244" s="35"/>
      <c r="B244" s="36"/>
      <c r="C244" s="218" t="s">
        <v>870</v>
      </c>
      <c r="D244" s="218" t="s">
        <v>139</v>
      </c>
      <c r="E244" s="219" t="s">
        <v>871</v>
      </c>
      <c r="F244" s="220" t="s">
        <v>872</v>
      </c>
      <c r="G244" s="221" t="s">
        <v>153</v>
      </c>
      <c r="H244" s="222">
        <v>3</v>
      </c>
      <c r="I244" s="223"/>
      <c r="J244" s="223"/>
      <c r="K244" s="224">
        <f>ROUND(P244*H244,2)</f>
        <v>0</v>
      </c>
      <c r="L244" s="220" t="s">
        <v>143</v>
      </c>
      <c r="M244" s="41"/>
      <c r="N244" s="225" t="s">
        <v>1</v>
      </c>
      <c r="O244" s="226" t="s">
        <v>43</v>
      </c>
      <c r="P244" s="227">
        <f>I244+J244</f>
        <v>0</v>
      </c>
      <c r="Q244" s="227">
        <f>ROUND(I244*H244,2)</f>
        <v>0</v>
      </c>
      <c r="R244" s="227">
        <f>ROUND(J244*H244,2)</f>
        <v>0</v>
      </c>
      <c r="S244" s="88"/>
      <c r="T244" s="228">
        <f>S244*H244</f>
        <v>0</v>
      </c>
      <c r="U244" s="228">
        <v>0</v>
      </c>
      <c r="V244" s="228">
        <f>U244*H244</f>
        <v>0</v>
      </c>
      <c r="W244" s="228">
        <v>0</v>
      </c>
      <c r="X244" s="229">
        <f>W244*H244</f>
        <v>0</v>
      </c>
      <c r="Y244" s="35"/>
      <c r="Z244" s="35"/>
      <c r="AA244" s="35"/>
      <c r="AB244" s="35"/>
      <c r="AC244" s="35"/>
      <c r="AD244" s="35"/>
      <c r="AE244" s="35"/>
      <c r="AR244" s="230" t="s">
        <v>154</v>
      </c>
      <c r="AT244" s="230" t="s">
        <v>139</v>
      </c>
      <c r="AU244" s="230" t="s">
        <v>88</v>
      </c>
      <c r="AY244" s="14" t="s">
        <v>135</v>
      </c>
      <c r="BE244" s="231">
        <f>IF(O244="základní",K244,0)</f>
        <v>0</v>
      </c>
      <c r="BF244" s="231">
        <f>IF(O244="snížená",K244,0)</f>
        <v>0</v>
      </c>
      <c r="BG244" s="231">
        <f>IF(O244="zákl. přenesená",K244,0)</f>
        <v>0</v>
      </c>
      <c r="BH244" s="231">
        <f>IF(O244="sníž. přenesená",K244,0)</f>
        <v>0</v>
      </c>
      <c r="BI244" s="231">
        <f>IF(O244="nulová",K244,0)</f>
        <v>0</v>
      </c>
      <c r="BJ244" s="14" t="s">
        <v>88</v>
      </c>
      <c r="BK244" s="231">
        <f>ROUND(P244*H244,2)</f>
        <v>0</v>
      </c>
      <c r="BL244" s="14" t="s">
        <v>154</v>
      </c>
      <c r="BM244" s="230" t="s">
        <v>873</v>
      </c>
    </row>
    <row r="245" spans="1:65" s="2" customFormat="1" ht="24.15" customHeight="1">
      <c r="A245" s="35"/>
      <c r="B245" s="36"/>
      <c r="C245" s="218" t="s">
        <v>874</v>
      </c>
      <c r="D245" s="218" t="s">
        <v>139</v>
      </c>
      <c r="E245" s="219" t="s">
        <v>436</v>
      </c>
      <c r="F245" s="220" t="s">
        <v>437</v>
      </c>
      <c r="G245" s="221" t="s">
        <v>153</v>
      </c>
      <c r="H245" s="222">
        <v>3</v>
      </c>
      <c r="I245" s="223"/>
      <c r="J245" s="223"/>
      <c r="K245" s="224">
        <f>ROUND(P245*H245,2)</f>
        <v>0</v>
      </c>
      <c r="L245" s="220" t="s">
        <v>143</v>
      </c>
      <c r="M245" s="41"/>
      <c r="N245" s="225" t="s">
        <v>1</v>
      </c>
      <c r="O245" s="226" t="s">
        <v>43</v>
      </c>
      <c r="P245" s="227">
        <f>I245+J245</f>
        <v>0</v>
      </c>
      <c r="Q245" s="227">
        <f>ROUND(I245*H245,2)</f>
        <v>0</v>
      </c>
      <c r="R245" s="227">
        <f>ROUND(J245*H245,2)</f>
        <v>0</v>
      </c>
      <c r="S245" s="88"/>
      <c r="T245" s="228">
        <f>S245*H245</f>
        <v>0</v>
      </c>
      <c r="U245" s="228">
        <v>0</v>
      </c>
      <c r="V245" s="228">
        <f>U245*H245</f>
        <v>0</v>
      </c>
      <c r="W245" s="228">
        <v>0</v>
      </c>
      <c r="X245" s="229">
        <f>W245*H245</f>
        <v>0</v>
      </c>
      <c r="Y245" s="35"/>
      <c r="Z245" s="35"/>
      <c r="AA245" s="35"/>
      <c r="AB245" s="35"/>
      <c r="AC245" s="35"/>
      <c r="AD245" s="35"/>
      <c r="AE245" s="35"/>
      <c r="AR245" s="230" t="s">
        <v>154</v>
      </c>
      <c r="AT245" s="230" t="s">
        <v>139</v>
      </c>
      <c r="AU245" s="230" t="s">
        <v>88</v>
      </c>
      <c r="AY245" s="14" t="s">
        <v>135</v>
      </c>
      <c r="BE245" s="231">
        <f>IF(O245="základní",K245,0)</f>
        <v>0</v>
      </c>
      <c r="BF245" s="231">
        <f>IF(O245="snížená",K245,0)</f>
        <v>0</v>
      </c>
      <c r="BG245" s="231">
        <f>IF(O245="zákl. přenesená",K245,0)</f>
        <v>0</v>
      </c>
      <c r="BH245" s="231">
        <f>IF(O245="sníž. přenesená",K245,0)</f>
        <v>0</v>
      </c>
      <c r="BI245" s="231">
        <f>IF(O245="nulová",K245,0)</f>
        <v>0</v>
      </c>
      <c r="BJ245" s="14" t="s">
        <v>88</v>
      </c>
      <c r="BK245" s="231">
        <f>ROUND(P245*H245,2)</f>
        <v>0</v>
      </c>
      <c r="BL245" s="14" t="s">
        <v>154</v>
      </c>
      <c r="BM245" s="230" t="s">
        <v>875</v>
      </c>
    </row>
    <row r="246" spans="1:65" s="2" customFormat="1" ht="24.15" customHeight="1">
      <c r="A246" s="35"/>
      <c r="B246" s="36"/>
      <c r="C246" s="218" t="s">
        <v>876</v>
      </c>
      <c r="D246" s="218" t="s">
        <v>139</v>
      </c>
      <c r="E246" s="219" t="s">
        <v>441</v>
      </c>
      <c r="F246" s="220" t="s">
        <v>442</v>
      </c>
      <c r="G246" s="221" t="s">
        <v>153</v>
      </c>
      <c r="H246" s="222">
        <v>1</v>
      </c>
      <c r="I246" s="223"/>
      <c r="J246" s="223"/>
      <c r="K246" s="224">
        <f>ROUND(P246*H246,2)</f>
        <v>0</v>
      </c>
      <c r="L246" s="220" t="s">
        <v>143</v>
      </c>
      <c r="M246" s="41"/>
      <c r="N246" s="225" t="s">
        <v>1</v>
      </c>
      <c r="O246" s="226" t="s">
        <v>43</v>
      </c>
      <c r="P246" s="227">
        <f>I246+J246</f>
        <v>0</v>
      </c>
      <c r="Q246" s="227">
        <f>ROUND(I246*H246,2)</f>
        <v>0</v>
      </c>
      <c r="R246" s="227">
        <f>ROUND(J246*H246,2)</f>
        <v>0</v>
      </c>
      <c r="S246" s="88"/>
      <c r="T246" s="228">
        <f>S246*H246</f>
        <v>0</v>
      </c>
      <c r="U246" s="228">
        <v>0</v>
      </c>
      <c r="V246" s="228">
        <f>U246*H246</f>
        <v>0</v>
      </c>
      <c r="W246" s="228">
        <v>0</v>
      </c>
      <c r="X246" s="229">
        <f>W246*H246</f>
        <v>0</v>
      </c>
      <c r="Y246" s="35"/>
      <c r="Z246" s="35"/>
      <c r="AA246" s="35"/>
      <c r="AB246" s="35"/>
      <c r="AC246" s="35"/>
      <c r="AD246" s="35"/>
      <c r="AE246" s="35"/>
      <c r="AR246" s="230" t="s">
        <v>154</v>
      </c>
      <c r="AT246" s="230" t="s">
        <v>139</v>
      </c>
      <c r="AU246" s="230" t="s">
        <v>88</v>
      </c>
      <c r="AY246" s="14" t="s">
        <v>135</v>
      </c>
      <c r="BE246" s="231">
        <f>IF(O246="základní",K246,0)</f>
        <v>0</v>
      </c>
      <c r="BF246" s="231">
        <f>IF(O246="snížená",K246,0)</f>
        <v>0</v>
      </c>
      <c r="BG246" s="231">
        <f>IF(O246="zákl. přenesená",K246,0)</f>
        <v>0</v>
      </c>
      <c r="BH246" s="231">
        <f>IF(O246="sníž. přenesená",K246,0)</f>
        <v>0</v>
      </c>
      <c r="BI246" s="231">
        <f>IF(O246="nulová",K246,0)</f>
        <v>0</v>
      </c>
      <c r="BJ246" s="14" t="s">
        <v>88</v>
      </c>
      <c r="BK246" s="231">
        <f>ROUND(P246*H246,2)</f>
        <v>0</v>
      </c>
      <c r="BL246" s="14" t="s">
        <v>154</v>
      </c>
      <c r="BM246" s="230" t="s">
        <v>877</v>
      </c>
    </row>
    <row r="247" spans="1:65" s="2" customFormat="1" ht="24.15" customHeight="1">
      <c r="A247" s="35"/>
      <c r="B247" s="36"/>
      <c r="C247" s="218" t="s">
        <v>878</v>
      </c>
      <c r="D247" s="218" t="s">
        <v>139</v>
      </c>
      <c r="E247" s="219" t="s">
        <v>476</v>
      </c>
      <c r="F247" s="220" t="s">
        <v>477</v>
      </c>
      <c r="G247" s="221" t="s">
        <v>478</v>
      </c>
      <c r="H247" s="222">
        <v>549</v>
      </c>
      <c r="I247" s="223"/>
      <c r="J247" s="223"/>
      <c r="K247" s="224">
        <f>ROUND(P247*H247,2)</f>
        <v>0</v>
      </c>
      <c r="L247" s="220" t="s">
        <v>143</v>
      </c>
      <c r="M247" s="41"/>
      <c r="N247" s="225" t="s">
        <v>1</v>
      </c>
      <c r="O247" s="226" t="s">
        <v>43</v>
      </c>
      <c r="P247" s="227">
        <f>I247+J247</f>
        <v>0</v>
      </c>
      <c r="Q247" s="227">
        <f>ROUND(I247*H247,2)</f>
        <v>0</v>
      </c>
      <c r="R247" s="227">
        <f>ROUND(J247*H247,2)</f>
        <v>0</v>
      </c>
      <c r="S247" s="88"/>
      <c r="T247" s="228">
        <f>S247*H247</f>
        <v>0</v>
      </c>
      <c r="U247" s="228">
        <v>0</v>
      </c>
      <c r="V247" s="228">
        <f>U247*H247</f>
        <v>0</v>
      </c>
      <c r="W247" s="228">
        <v>0</v>
      </c>
      <c r="X247" s="229">
        <f>W247*H247</f>
        <v>0</v>
      </c>
      <c r="Y247" s="35"/>
      <c r="Z247" s="35"/>
      <c r="AA247" s="35"/>
      <c r="AB247" s="35"/>
      <c r="AC247" s="35"/>
      <c r="AD247" s="35"/>
      <c r="AE247" s="35"/>
      <c r="AR247" s="230" t="s">
        <v>154</v>
      </c>
      <c r="AT247" s="230" t="s">
        <v>139</v>
      </c>
      <c r="AU247" s="230" t="s">
        <v>88</v>
      </c>
      <c r="AY247" s="14" t="s">
        <v>135</v>
      </c>
      <c r="BE247" s="231">
        <f>IF(O247="základní",K247,0)</f>
        <v>0</v>
      </c>
      <c r="BF247" s="231">
        <f>IF(O247="snížená",K247,0)</f>
        <v>0</v>
      </c>
      <c r="BG247" s="231">
        <f>IF(O247="zákl. přenesená",K247,0)</f>
        <v>0</v>
      </c>
      <c r="BH247" s="231">
        <f>IF(O247="sníž. přenesená",K247,0)</f>
        <v>0</v>
      </c>
      <c r="BI247" s="231">
        <f>IF(O247="nulová",K247,0)</f>
        <v>0</v>
      </c>
      <c r="BJ247" s="14" t="s">
        <v>88</v>
      </c>
      <c r="BK247" s="231">
        <f>ROUND(P247*H247,2)</f>
        <v>0</v>
      </c>
      <c r="BL247" s="14" t="s">
        <v>154</v>
      </c>
      <c r="BM247" s="230" t="s">
        <v>879</v>
      </c>
    </row>
    <row r="248" spans="1:65" s="2" customFormat="1" ht="24.15" customHeight="1">
      <c r="A248" s="35"/>
      <c r="B248" s="36"/>
      <c r="C248" s="218" t="s">
        <v>880</v>
      </c>
      <c r="D248" s="218" t="s">
        <v>139</v>
      </c>
      <c r="E248" s="219" t="s">
        <v>486</v>
      </c>
      <c r="F248" s="220" t="s">
        <v>487</v>
      </c>
      <c r="G248" s="221" t="s">
        <v>153</v>
      </c>
      <c r="H248" s="222">
        <v>5</v>
      </c>
      <c r="I248" s="223"/>
      <c r="J248" s="223"/>
      <c r="K248" s="224">
        <f>ROUND(P248*H248,2)</f>
        <v>0</v>
      </c>
      <c r="L248" s="220" t="s">
        <v>143</v>
      </c>
      <c r="M248" s="41"/>
      <c r="N248" s="225" t="s">
        <v>1</v>
      </c>
      <c r="O248" s="226" t="s">
        <v>43</v>
      </c>
      <c r="P248" s="227">
        <f>I248+J248</f>
        <v>0</v>
      </c>
      <c r="Q248" s="227">
        <f>ROUND(I248*H248,2)</f>
        <v>0</v>
      </c>
      <c r="R248" s="227">
        <f>ROUND(J248*H248,2)</f>
        <v>0</v>
      </c>
      <c r="S248" s="88"/>
      <c r="T248" s="228">
        <f>S248*H248</f>
        <v>0</v>
      </c>
      <c r="U248" s="228">
        <v>0</v>
      </c>
      <c r="V248" s="228">
        <f>U248*H248</f>
        <v>0</v>
      </c>
      <c r="W248" s="228">
        <v>0</v>
      </c>
      <c r="X248" s="229">
        <f>W248*H248</f>
        <v>0</v>
      </c>
      <c r="Y248" s="35"/>
      <c r="Z248" s="35"/>
      <c r="AA248" s="35"/>
      <c r="AB248" s="35"/>
      <c r="AC248" s="35"/>
      <c r="AD248" s="35"/>
      <c r="AE248" s="35"/>
      <c r="AR248" s="230" t="s">
        <v>154</v>
      </c>
      <c r="AT248" s="230" t="s">
        <v>139</v>
      </c>
      <c r="AU248" s="230" t="s">
        <v>88</v>
      </c>
      <c r="AY248" s="14" t="s">
        <v>135</v>
      </c>
      <c r="BE248" s="231">
        <f>IF(O248="základní",K248,0)</f>
        <v>0</v>
      </c>
      <c r="BF248" s="231">
        <f>IF(O248="snížená",K248,0)</f>
        <v>0</v>
      </c>
      <c r="BG248" s="231">
        <f>IF(O248="zákl. přenesená",K248,0)</f>
        <v>0</v>
      </c>
      <c r="BH248" s="231">
        <f>IF(O248="sníž. přenesená",K248,0)</f>
        <v>0</v>
      </c>
      <c r="BI248" s="231">
        <f>IF(O248="nulová",K248,0)</f>
        <v>0</v>
      </c>
      <c r="BJ248" s="14" t="s">
        <v>88</v>
      </c>
      <c r="BK248" s="231">
        <f>ROUND(P248*H248,2)</f>
        <v>0</v>
      </c>
      <c r="BL248" s="14" t="s">
        <v>154</v>
      </c>
      <c r="BM248" s="230" t="s">
        <v>881</v>
      </c>
    </row>
    <row r="249" spans="1:65" s="2" customFormat="1" ht="24.15" customHeight="1">
      <c r="A249" s="35"/>
      <c r="B249" s="36"/>
      <c r="C249" s="237" t="s">
        <v>882</v>
      </c>
      <c r="D249" s="237" t="s">
        <v>150</v>
      </c>
      <c r="E249" s="238" t="s">
        <v>883</v>
      </c>
      <c r="F249" s="239" t="s">
        <v>884</v>
      </c>
      <c r="G249" s="240" t="s">
        <v>153</v>
      </c>
      <c r="H249" s="241">
        <v>2</v>
      </c>
      <c r="I249" s="242"/>
      <c r="J249" s="243"/>
      <c r="K249" s="244">
        <f>ROUND(P249*H249,2)</f>
        <v>0</v>
      </c>
      <c r="L249" s="239" t="s">
        <v>143</v>
      </c>
      <c r="M249" s="245"/>
      <c r="N249" s="246" t="s">
        <v>1</v>
      </c>
      <c r="O249" s="226" t="s">
        <v>43</v>
      </c>
      <c r="P249" s="227">
        <f>I249+J249</f>
        <v>0</v>
      </c>
      <c r="Q249" s="227">
        <f>ROUND(I249*H249,2)</f>
        <v>0</v>
      </c>
      <c r="R249" s="227">
        <f>ROUND(J249*H249,2)</f>
        <v>0</v>
      </c>
      <c r="S249" s="88"/>
      <c r="T249" s="228">
        <f>S249*H249</f>
        <v>0</v>
      </c>
      <c r="U249" s="228">
        <v>0</v>
      </c>
      <c r="V249" s="228">
        <f>U249*H249</f>
        <v>0</v>
      </c>
      <c r="W249" s="228">
        <v>0</v>
      </c>
      <c r="X249" s="229">
        <f>W249*H249</f>
        <v>0</v>
      </c>
      <c r="Y249" s="35"/>
      <c r="Z249" s="35"/>
      <c r="AA249" s="35"/>
      <c r="AB249" s="35"/>
      <c r="AC249" s="35"/>
      <c r="AD249" s="35"/>
      <c r="AE249" s="35"/>
      <c r="AR249" s="230" t="s">
        <v>154</v>
      </c>
      <c r="AT249" s="230" t="s">
        <v>150</v>
      </c>
      <c r="AU249" s="230" t="s">
        <v>88</v>
      </c>
      <c r="AY249" s="14" t="s">
        <v>135</v>
      </c>
      <c r="BE249" s="231">
        <f>IF(O249="základní",K249,0)</f>
        <v>0</v>
      </c>
      <c r="BF249" s="231">
        <f>IF(O249="snížená",K249,0)</f>
        <v>0</v>
      </c>
      <c r="BG249" s="231">
        <f>IF(O249="zákl. přenesená",K249,0)</f>
        <v>0</v>
      </c>
      <c r="BH249" s="231">
        <f>IF(O249="sníž. přenesená",K249,0)</f>
        <v>0</v>
      </c>
      <c r="BI249" s="231">
        <f>IF(O249="nulová",K249,0)</f>
        <v>0</v>
      </c>
      <c r="BJ249" s="14" t="s">
        <v>88</v>
      </c>
      <c r="BK249" s="231">
        <f>ROUND(P249*H249,2)</f>
        <v>0</v>
      </c>
      <c r="BL249" s="14" t="s">
        <v>154</v>
      </c>
      <c r="BM249" s="230" t="s">
        <v>885</v>
      </c>
    </row>
    <row r="250" spans="1:65" s="2" customFormat="1" ht="24.15" customHeight="1">
      <c r="A250" s="35"/>
      <c r="B250" s="36"/>
      <c r="C250" s="237" t="s">
        <v>886</v>
      </c>
      <c r="D250" s="237" t="s">
        <v>150</v>
      </c>
      <c r="E250" s="238" t="s">
        <v>482</v>
      </c>
      <c r="F250" s="239" t="s">
        <v>483</v>
      </c>
      <c r="G250" s="240" t="s">
        <v>153</v>
      </c>
      <c r="H250" s="241">
        <v>3</v>
      </c>
      <c r="I250" s="242"/>
      <c r="J250" s="243"/>
      <c r="K250" s="244">
        <f>ROUND(P250*H250,2)</f>
        <v>0</v>
      </c>
      <c r="L250" s="239" t="s">
        <v>143</v>
      </c>
      <c r="M250" s="245"/>
      <c r="N250" s="246" t="s">
        <v>1</v>
      </c>
      <c r="O250" s="226" t="s">
        <v>43</v>
      </c>
      <c r="P250" s="227">
        <f>I250+J250</f>
        <v>0</v>
      </c>
      <c r="Q250" s="227">
        <f>ROUND(I250*H250,2)</f>
        <v>0</v>
      </c>
      <c r="R250" s="227">
        <f>ROUND(J250*H250,2)</f>
        <v>0</v>
      </c>
      <c r="S250" s="88"/>
      <c r="T250" s="228">
        <f>S250*H250</f>
        <v>0</v>
      </c>
      <c r="U250" s="228">
        <v>0</v>
      </c>
      <c r="V250" s="228">
        <f>U250*H250</f>
        <v>0</v>
      </c>
      <c r="W250" s="228">
        <v>0</v>
      </c>
      <c r="X250" s="229">
        <f>W250*H250</f>
        <v>0</v>
      </c>
      <c r="Y250" s="35"/>
      <c r="Z250" s="35"/>
      <c r="AA250" s="35"/>
      <c r="AB250" s="35"/>
      <c r="AC250" s="35"/>
      <c r="AD250" s="35"/>
      <c r="AE250" s="35"/>
      <c r="AR250" s="230" t="s">
        <v>154</v>
      </c>
      <c r="AT250" s="230" t="s">
        <v>150</v>
      </c>
      <c r="AU250" s="230" t="s">
        <v>88</v>
      </c>
      <c r="AY250" s="14" t="s">
        <v>135</v>
      </c>
      <c r="BE250" s="231">
        <f>IF(O250="základní",K250,0)</f>
        <v>0</v>
      </c>
      <c r="BF250" s="231">
        <f>IF(O250="snížená",K250,0)</f>
        <v>0</v>
      </c>
      <c r="BG250" s="231">
        <f>IF(O250="zákl. přenesená",K250,0)</f>
        <v>0</v>
      </c>
      <c r="BH250" s="231">
        <f>IF(O250="sníž. přenesená",K250,0)</f>
        <v>0</v>
      </c>
      <c r="BI250" s="231">
        <f>IF(O250="nulová",K250,0)</f>
        <v>0</v>
      </c>
      <c r="BJ250" s="14" t="s">
        <v>88</v>
      </c>
      <c r="BK250" s="231">
        <f>ROUND(P250*H250,2)</f>
        <v>0</v>
      </c>
      <c r="BL250" s="14" t="s">
        <v>154</v>
      </c>
      <c r="BM250" s="230" t="s">
        <v>887</v>
      </c>
    </row>
    <row r="251" spans="1:65" s="2" customFormat="1" ht="55.5" customHeight="1">
      <c r="A251" s="35"/>
      <c r="B251" s="36"/>
      <c r="C251" s="218" t="s">
        <v>888</v>
      </c>
      <c r="D251" s="218" t="s">
        <v>139</v>
      </c>
      <c r="E251" s="219" t="s">
        <v>490</v>
      </c>
      <c r="F251" s="220" t="s">
        <v>491</v>
      </c>
      <c r="G251" s="221" t="s">
        <v>153</v>
      </c>
      <c r="H251" s="222">
        <v>1</v>
      </c>
      <c r="I251" s="223"/>
      <c r="J251" s="223"/>
      <c r="K251" s="224">
        <f>ROUND(P251*H251,2)</f>
        <v>0</v>
      </c>
      <c r="L251" s="220" t="s">
        <v>143</v>
      </c>
      <c r="M251" s="41"/>
      <c r="N251" s="225" t="s">
        <v>1</v>
      </c>
      <c r="O251" s="226" t="s">
        <v>43</v>
      </c>
      <c r="P251" s="227">
        <f>I251+J251</f>
        <v>0</v>
      </c>
      <c r="Q251" s="227">
        <f>ROUND(I251*H251,2)</f>
        <v>0</v>
      </c>
      <c r="R251" s="227">
        <f>ROUND(J251*H251,2)</f>
        <v>0</v>
      </c>
      <c r="S251" s="88"/>
      <c r="T251" s="228">
        <f>S251*H251</f>
        <v>0</v>
      </c>
      <c r="U251" s="228">
        <v>0</v>
      </c>
      <c r="V251" s="228">
        <f>U251*H251</f>
        <v>0</v>
      </c>
      <c r="W251" s="228">
        <v>0</v>
      </c>
      <c r="X251" s="229">
        <f>W251*H251</f>
        <v>0</v>
      </c>
      <c r="Y251" s="35"/>
      <c r="Z251" s="35"/>
      <c r="AA251" s="35"/>
      <c r="AB251" s="35"/>
      <c r="AC251" s="35"/>
      <c r="AD251" s="35"/>
      <c r="AE251" s="35"/>
      <c r="AR251" s="230" t="s">
        <v>154</v>
      </c>
      <c r="AT251" s="230" t="s">
        <v>139</v>
      </c>
      <c r="AU251" s="230" t="s">
        <v>88</v>
      </c>
      <c r="AY251" s="14" t="s">
        <v>135</v>
      </c>
      <c r="BE251" s="231">
        <f>IF(O251="základní",K251,0)</f>
        <v>0</v>
      </c>
      <c r="BF251" s="231">
        <f>IF(O251="snížená",K251,0)</f>
        <v>0</v>
      </c>
      <c r="BG251" s="231">
        <f>IF(O251="zákl. přenesená",K251,0)</f>
        <v>0</v>
      </c>
      <c r="BH251" s="231">
        <f>IF(O251="sníž. přenesená",K251,0)</f>
        <v>0</v>
      </c>
      <c r="BI251" s="231">
        <f>IF(O251="nulová",K251,0)</f>
        <v>0</v>
      </c>
      <c r="BJ251" s="14" t="s">
        <v>88</v>
      </c>
      <c r="BK251" s="231">
        <f>ROUND(P251*H251,2)</f>
        <v>0</v>
      </c>
      <c r="BL251" s="14" t="s">
        <v>154</v>
      </c>
      <c r="BM251" s="230" t="s">
        <v>889</v>
      </c>
    </row>
    <row r="252" spans="1:65" s="2" customFormat="1" ht="49.05" customHeight="1">
      <c r="A252" s="35"/>
      <c r="B252" s="36"/>
      <c r="C252" s="218" t="s">
        <v>890</v>
      </c>
      <c r="D252" s="218" t="s">
        <v>139</v>
      </c>
      <c r="E252" s="219" t="s">
        <v>495</v>
      </c>
      <c r="F252" s="220" t="s">
        <v>496</v>
      </c>
      <c r="G252" s="221" t="s">
        <v>153</v>
      </c>
      <c r="H252" s="222">
        <v>10</v>
      </c>
      <c r="I252" s="223"/>
      <c r="J252" s="223"/>
      <c r="K252" s="224">
        <f>ROUND(P252*H252,2)</f>
        <v>0</v>
      </c>
      <c r="L252" s="220" t="s">
        <v>143</v>
      </c>
      <c r="M252" s="41"/>
      <c r="N252" s="225" t="s">
        <v>1</v>
      </c>
      <c r="O252" s="226" t="s">
        <v>43</v>
      </c>
      <c r="P252" s="227">
        <f>I252+J252</f>
        <v>0</v>
      </c>
      <c r="Q252" s="227">
        <f>ROUND(I252*H252,2)</f>
        <v>0</v>
      </c>
      <c r="R252" s="227">
        <f>ROUND(J252*H252,2)</f>
        <v>0</v>
      </c>
      <c r="S252" s="88"/>
      <c r="T252" s="228">
        <f>S252*H252</f>
        <v>0</v>
      </c>
      <c r="U252" s="228">
        <v>0</v>
      </c>
      <c r="V252" s="228">
        <f>U252*H252</f>
        <v>0</v>
      </c>
      <c r="W252" s="228">
        <v>0</v>
      </c>
      <c r="X252" s="229">
        <f>W252*H252</f>
        <v>0</v>
      </c>
      <c r="Y252" s="35"/>
      <c r="Z252" s="35"/>
      <c r="AA252" s="35"/>
      <c r="AB252" s="35"/>
      <c r="AC252" s="35"/>
      <c r="AD252" s="35"/>
      <c r="AE252" s="35"/>
      <c r="AR252" s="230" t="s">
        <v>154</v>
      </c>
      <c r="AT252" s="230" t="s">
        <v>139</v>
      </c>
      <c r="AU252" s="230" t="s">
        <v>88</v>
      </c>
      <c r="AY252" s="14" t="s">
        <v>135</v>
      </c>
      <c r="BE252" s="231">
        <f>IF(O252="základní",K252,0)</f>
        <v>0</v>
      </c>
      <c r="BF252" s="231">
        <f>IF(O252="snížená",K252,0)</f>
        <v>0</v>
      </c>
      <c r="BG252" s="231">
        <f>IF(O252="zákl. přenesená",K252,0)</f>
        <v>0</v>
      </c>
      <c r="BH252" s="231">
        <f>IF(O252="sníž. přenesená",K252,0)</f>
        <v>0</v>
      </c>
      <c r="BI252" s="231">
        <f>IF(O252="nulová",K252,0)</f>
        <v>0</v>
      </c>
      <c r="BJ252" s="14" t="s">
        <v>88</v>
      </c>
      <c r="BK252" s="231">
        <f>ROUND(P252*H252,2)</f>
        <v>0</v>
      </c>
      <c r="BL252" s="14" t="s">
        <v>154</v>
      </c>
      <c r="BM252" s="230" t="s">
        <v>891</v>
      </c>
    </row>
    <row r="253" spans="1:65" s="2" customFormat="1" ht="37.8" customHeight="1">
      <c r="A253" s="35"/>
      <c r="B253" s="36"/>
      <c r="C253" s="218" t="s">
        <v>892</v>
      </c>
      <c r="D253" s="218" t="s">
        <v>139</v>
      </c>
      <c r="E253" s="219" t="s">
        <v>499</v>
      </c>
      <c r="F253" s="220" t="s">
        <v>500</v>
      </c>
      <c r="G253" s="221" t="s">
        <v>153</v>
      </c>
      <c r="H253" s="222">
        <v>1</v>
      </c>
      <c r="I253" s="223"/>
      <c r="J253" s="223"/>
      <c r="K253" s="224">
        <f>ROUND(P253*H253,2)</f>
        <v>0</v>
      </c>
      <c r="L253" s="220" t="s">
        <v>143</v>
      </c>
      <c r="M253" s="41"/>
      <c r="N253" s="225" t="s">
        <v>1</v>
      </c>
      <c r="O253" s="226" t="s">
        <v>43</v>
      </c>
      <c r="P253" s="227">
        <f>I253+J253</f>
        <v>0</v>
      </c>
      <c r="Q253" s="227">
        <f>ROUND(I253*H253,2)</f>
        <v>0</v>
      </c>
      <c r="R253" s="227">
        <f>ROUND(J253*H253,2)</f>
        <v>0</v>
      </c>
      <c r="S253" s="88"/>
      <c r="T253" s="228">
        <f>S253*H253</f>
        <v>0</v>
      </c>
      <c r="U253" s="228">
        <v>0</v>
      </c>
      <c r="V253" s="228">
        <f>U253*H253</f>
        <v>0</v>
      </c>
      <c r="W253" s="228">
        <v>0</v>
      </c>
      <c r="X253" s="229">
        <f>W253*H253</f>
        <v>0</v>
      </c>
      <c r="Y253" s="35"/>
      <c r="Z253" s="35"/>
      <c r="AA253" s="35"/>
      <c r="AB253" s="35"/>
      <c r="AC253" s="35"/>
      <c r="AD253" s="35"/>
      <c r="AE253" s="35"/>
      <c r="AR253" s="230" t="s">
        <v>154</v>
      </c>
      <c r="AT253" s="230" t="s">
        <v>139</v>
      </c>
      <c r="AU253" s="230" t="s">
        <v>88</v>
      </c>
      <c r="AY253" s="14" t="s">
        <v>135</v>
      </c>
      <c r="BE253" s="231">
        <f>IF(O253="základní",K253,0)</f>
        <v>0</v>
      </c>
      <c r="BF253" s="231">
        <f>IF(O253="snížená",K253,0)</f>
        <v>0</v>
      </c>
      <c r="BG253" s="231">
        <f>IF(O253="zákl. přenesená",K253,0)</f>
        <v>0</v>
      </c>
      <c r="BH253" s="231">
        <f>IF(O253="sníž. přenesená",K253,0)</f>
        <v>0</v>
      </c>
      <c r="BI253" s="231">
        <f>IF(O253="nulová",K253,0)</f>
        <v>0</v>
      </c>
      <c r="BJ253" s="14" t="s">
        <v>88</v>
      </c>
      <c r="BK253" s="231">
        <f>ROUND(P253*H253,2)</f>
        <v>0</v>
      </c>
      <c r="BL253" s="14" t="s">
        <v>154</v>
      </c>
      <c r="BM253" s="230" t="s">
        <v>893</v>
      </c>
    </row>
    <row r="254" spans="1:65" s="2" customFormat="1" ht="24.15" customHeight="1">
      <c r="A254" s="35"/>
      <c r="B254" s="36"/>
      <c r="C254" s="237" t="s">
        <v>894</v>
      </c>
      <c r="D254" s="237" t="s">
        <v>150</v>
      </c>
      <c r="E254" s="238" t="s">
        <v>895</v>
      </c>
      <c r="F254" s="239" t="s">
        <v>896</v>
      </c>
      <c r="G254" s="240" t="s">
        <v>196</v>
      </c>
      <c r="H254" s="241">
        <v>10</v>
      </c>
      <c r="I254" s="242"/>
      <c r="J254" s="243"/>
      <c r="K254" s="244">
        <f>ROUND(P254*H254,2)</f>
        <v>0</v>
      </c>
      <c r="L254" s="239" t="s">
        <v>143</v>
      </c>
      <c r="M254" s="245"/>
      <c r="N254" s="246" t="s">
        <v>1</v>
      </c>
      <c r="O254" s="226" t="s">
        <v>43</v>
      </c>
      <c r="P254" s="227">
        <f>I254+J254</f>
        <v>0</v>
      </c>
      <c r="Q254" s="227">
        <f>ROUND(I254*H254,2)</f>
        <v>0</v>
      </c>
      <c r="R254" s="227">
        <f>ROUND(J254*H254,2)</f>
        <v>0</v>
      </c>
      <c r="S254" s="88"/>
      <c r="T254" s="228">
        <f>S254*H254</f>
        <v>0</v>
      </c>
      <c r="U254" s="228">
        <v>0</v>
      </c>
      <c r="V254" s="228">
        <f>U254*H254</f>
        <v>0</v>
      </c>
      <c r="W254" s="228">
        <v>0</v>
      </c>
      <c r="X254" s="229">
        <f>W254*H254</f>
        <v>0</v>
      </c>
      <c r="Y254" s="35"/>
      <c r="Z254" s="35"/>
      <c r="AA254" s="35"/>
      <c r="AB254" s="35"/>
      <c r="AC254" s="35"/>
      <c r="AD254" s="35"/>
      <c r="AE254" s="35"/>
      <c r="AR254" s="230" t="s">
        <v>154</v>
      </c>
      <c r="AT254" s="230" t="s">
        <v>150</v>
      </c>
      <c r="AU254" s="230" t="s">
        <v>88</v>
      </c>
      <c r="AY254" s="14" t="s">
        <v>135</v>
      </c>
      <c r="BE254" s="231">
        <f>IF(O254="základní",K254,0)</f>
        <v>0</v>
      </c>
      <c r="BF254" s="231">
        <f>IF(O254="snížená",K254,0)</f>
        <v>0</v>
      </c>
      <c r="BG254" s="231">
        <f>IF(O254="zákl. přenesená",K254,0)</f>
        <v>0</v>
      </c>
      <c r="BH254" s="231">
        <f>IF(O254="sníž. přenesená",K254,0)</f>
        <v>0</v>
      </c>
      <c r="BI254" s="231">
        <f>IF(O254="nulová",K254,0)</f>
        <v>0</v>
      </c>
      <c r="BJ254" s="14" t="s">
        <v>88</v>
      </c>
      <c r="BK254" s="231">
        <f>ROUND(P254*H254,2)</f>
        <v>0</v>
      </c>
      <c r="BL254" s="14" t="s">
        <v>154</v>
      </c>
      <c r="BM254" s="230" t="s">
        <v>897</v>
      </c>
    </row>
    <row r="255" spans="1:65" s="2" customFormat="1" ht="24.15" customHeight="1">
      <c r="A255" s="35"/>
      <c r="B255" s="36"/>
      <c r="C255" s="237" t="s">
        <v>898</v>
      </c>
      <c r="D255" s="237" t="s">
        <v>150</v>
      </c>
      <c r="E255" s="238" t="s">
        <v>899</v>
      </c>
      <c r="F255" s="239" t="s">
        <v>900</v>
      </c>
      <c r="G255" s="240" t="s">
        <v>196</v>
      </c>
      <c r="H255" s="241">
        <v>42</v>
      </c>
      <c r="I255" s="242"/>
      <c r="J255" s="243"/>
      <c r="K255" s="244">
        <f>ROUND(P255*H255,2)</f>
        <v>0</v>
      </c>
      <c r="L255" s="239" t="s">
        <v>143</v>
      </c>
      <c r="M255" s="245"/>
      <c r="N255" s="246" t="s">
        <v>1</v>
      </c>
      <c r="O255" s="226" t="s">
        <v>43</v>
      </c>
      <c r="P255" s="227">
        <f>I255+J255</f>
        <v>0</v>
      </c>
      <c r="Q255" s="227">
        <f>ROUND(I255*H255,2)</f>
        <v>0</v>
      </c>
      <c r="R255" s="227">
        <f>ROUND(J255*H255,2)</f>
        <v>0</v>
      </c>
      <c r="S255" s="88"/>
      <c r="T255" s="228">
        <f>S255*H255</f>
        <v>0</v>
      </c>
      <c r="U255" s="228">
        <v>0</v>
      </c>
      <c r="V255" s="228">
        <f>U255*H255</f>
        <v>0</v>
      </c>
      <c r="W255" s="228">
        <v>0</v>
      </c>
      <c r="X255" s="229">
        <f>W255*H255</f>
        <v>0</v>
      </c>
      <c r="Y255" s="35"/>
      <c r="Z255" s="35"/>
      <c r="AA255" s="35"/>
      <c r="AB255" s="35"/>
      <c r="AC255" s="35"/>
      <c r="AD255" s="35"/>
      <c r="AE255" s="35"/>
      <c r="AR255" s="230" t="s">
        <v>154</v>
      </c>
      <c r="AT255" s="230" t="s">
        <v>150</v>
      </c>
      <c r="AU255" s="230" t="s">
        <v>88</v>
      </c>
      <c r="AY255" s="14" t="s">
        <v>135</v>
      </c>
      <c r="BE255" s="231">
        <f>IF(O255="základní",K255,0)</f>
        <v>0</v>
      </c>
      <c r="BF255" s="231">
        <f>IF(O255="snížená",K255,0)</f>
        <v>0</v>
      </c>
      <c r="BG255" s="231">
        <f>IF(O255="zákl. přenesená",K255,0)</f>
        <v>0</v>
      </c>
      <c r="BH255" s="231">
        <f>IF(O255="sníž. přenesená",K255,0)</f>
        <v>0</v>
      </c>
      <c r="BI255" s="231">
        <f>IF(O255="nulová",K255,0)</f>
        <v>0</v>
      </c>
      <c r="BJ255" s="14" t="s">
        <v>88</v>
      </c>
      <c r="BK255" s="231">
        <f>ROUND(P255*H255,2)</f>
        <v>0</v>
      </c>
      <c r="BL255" s="14" t="s">
        <v>154</v>
      </c>
      <c r="BM255" s="230" t="s">
        <v>901</v>
      </c>
    </row>
    <row r="256" spans="1:65" s="2" customFormat="1" ht="24.15" customHeight="1">
      <c r="A256" s="35"/>
      <c r="B256" s="36"/>
      <c r="C256" s="237" t="s">
        <v>902</v>
      </c>
      <c r="D256" s="237" t="s">
        <v>150</v>
      </c>
      <c r="E256" s="238" t="s">
        <v>903</v>
      </c>
      <c r="F256" s="239" t="s">
        <v>904</v>
      </c>
      <c r="G256" s="240" t="s">
        <v>153</v>
      </c>
      <c r="H256" s="241">
        <v>2</v>
      </c>
      <c r="I256" s="242"/>
      <c r="J256" s="243"/>
      <c r="K256" s="244">
        <f>ROUND(P256*H256,2)</f>
        <v>0</v>
      </c>
      <c r="L256" s="239" t="s">
        <v>143</v>
      </c>
      <c r="M256" s="245"/>
      <c r="N256" s="246" t="s">
        <v>1</v>
      </c>
      <c r="O256" s="226" t="s">
        <v>43</v>
      </c>
      <c r="P256" s="227">
        <f>I256+J256</f>
        <v>0</v>
      </c>
      <c r="Q256" s="227">
        <f>ROUND(I256*H256,2)</f>
        <v>0</v>
      </c>
      <c r="R256" s="227">
        <f>ROUND(J256*H256,2)</f>
        <v>0</v>
      </c>
      <c r="S256" s="88"/>
      <c r="T256" s="228">
        <f>S256*H256</f>
        <v>0</v>
      </c>
      <c r="U256" s="228">
        <v>0</v>
      </c>
      <c r="V256" s="228">
        <f>U256*H256</f>
        <v>0</v>
      </c>
      <c r="W256" s="228">
        <v>0</v>
      </c>
      <c r="X256" s="229">
        <f>W256*H256</f>
        <v>0</v>
      </c>
      <c r="Y256" s="35"/>
      <c r="Z256" s="35"/>
      <c r="AA256" s="35"/>
      <c r="AB256" s="35"/>
      <c r="AC256" s="35"/>
      <c r="AD256" s="35"/>
      <c r="AE256" s="35"/>
      <c r="AR256" s="230" t="s">
        <v>154</v>
      </c>
      <c r="AT256" s="230" t="s">
        <v>150</v>
      </c>
      <c r="AU256" s="230" t="s">
        <v>88</v>
      </c>
      <c r="AY256" s="14" t="s">
        <v>135</v>
      </c>
      <c r="BE256" s="231">
        <f>IF(O256="základní",K256,0)</f>
        <v>0</v>
      </c>
      <c r="BF256" s="231">
        <f>IF(O256="snížená",K256,0)</f>
        <v>0</v>
      </c>
      <c r="BG256" s="231">
        <f>IF(O256="zákl. přenesená",K256,0)</f>
        <v>0</v>
      </c>
      <c r="BH256" s="231">
        <f>IF(O256="sníž. přenesená",K256,0)</f>
        <v>0</v>
      </c>
      <c r="BI256" s="231">
        <f>IF(O256="nulová",K256,0)</f>
        <v>0</v>
      </c>
      <c r="BJ256" s="14" t="s">
        <v>88</v>
      </c>
      <c r="BK256" s="231">
        <f>ROUND(P256*H256,2)</f>
        <v>0</v>
      </c>
      <c r="BL256" s="14" t="s">
        <v>154</v>
      </c>
      <c r="BM256" s="230" t="s">
        <v>905</v>
      </c>
    </row>
    <row r="257" spans="1:65" s="2" customFormat="1" ht="24.15" customHeight="1">
      <c r="A257" s="35"/>
      <c r="B257" s="36"/>
      <c r="C257" s="237" t="s">
        <v>906</v>
      </c>
      <c r="D257" s="237" t="s">
        <v>150</v>
      </c>
      <c r="E257" s="238" t="s">
        <v>907</v>
      </c>
      <c r="F257" s="239" t="s">
        <v>908</v>
      </c>
      <c r="G257" s="240" t="s">
        <v>153</v>
      </c>
      <c r="H257" s="241">
        <v>3</v>
      </c>
      <c r="I257" s="242"/>
      <c r="J257" s="243"/>
      <c r="K257" s="244">
        <f>ROUND(P257*H257,2)</f>
        <v>0</v>
      </c>
      <c r="L257" s="239" t="s">
        <v>143</v>
      </c>
      <c r="M257" s="245"/>
      <c r="N257" s="246" t="s">
        <v>1</v>
      </c>
      <c r="O257" s="226" t="s">
        <v>43</v>
      </c>
      <c r="P257" s="227">
        <f>I257+J257</f>
        <v>0</v>
      </c>
      <c r="Q257" s="227">
        <f>ROUND(I257*H257,2)</f>
        <v>0</v>
      </c>
      <c r="R257" s="227">
        <f>ROUND(J257*H257,2)</f>
        <v>0</v>
      </c>
      <c r="S257" s="88"/>
      <c r="T257" s="228">
        <f>S257*H257</f>
        <v>0</v>
      </c>
      <c r="U257" s="228">
        <v>0</v>
      </c>
      <c r="V257" s="228">
        <f>U257*H257</f>
        <v>0</v>
      </c>
      <c r="W257" s="228">
        <v>0</v>
      </c>
      <c r="X257" s="229">
        <f>W257*H257</f>
        <v>0</v>
      </c>
      <c r="Y257" s="35"/>
      <c r="Z257" s="35"/>
      <c r="AA257" s="35"/>
      <c r="AB257" s="35"/>
      <c r="AC257" s="35"/>
      <c r="AD257" s="35"/>
      <c r="AE257" s="35"/>
      <c r="AR257" s="230" t="s">
        <v>154</v>
      </c>
      <c r="AT257" s="230" t="s">
        <v>150</v>
      </c>
      <c r="AU257" s="230" t="s">
        <v>88</v>
      </c>
      <c r="AY257" s="14" t="s">
        <v>135</v>
      </c>
      <c r="BE257" s="231">
        <f>IF(O257="základní",K257,0)</f>
        <v>0</v>
      </c>
      <c r="BF257" s="231">
        <f>IF(O257="snížená",K257,0)</f>
        <v>0</v>
      </c>
      <c r="BG257" s="231">
        <f>IF(O257="zákl. přenesená",K257,0)</f>
        <v>0</v>
      </c>
      <c r="BH257" s="231">
        <f>IF(O257="sníž. přenesená",K257,0)</f>
        <v>0</v>
      </c>
      <c r="BI257" s="231">
        <f>IF(O257="nulová",K257,0)</f>
        <v>0</v>
      </c>
      <c r="BJ257" s="14" t="s">
        <v>88</v>
      </c>
      <c r="BK257" s="231">
        <f>ROUND(P257*H257,2)</f>
        <v>0</v>
      </c>
      <c r="BL257" s="14" t="s">
        <v>154</v>
      </c>
      <c r="BM257" s="230" t="s">
        <v>909</v>
      </c>
    </row>
    <row r="258" spans="1:65" s="2" customFormat="1" ht="62.7" customHeight="1">
      <c r="A258" s="35"/>
      <c r="B258" s="36"/>
      <c r="C258" s="218" t="s">
        <v>910</v>
      </c>
      <c r="D258" s="218" t="s">
        <v>139</v>
      </c>
      <c r="E258" s="219" t="s">
        <v>911</v>
      </c>
      <c r="F258" s="220" t="s">
        <v>912</v>
      </c>
      <c r="G258" s="221" t="s">
        <v>511</v>
      </c>
      <c r="H258" s="222">
        <v>116</v>
      </c>
      <c r="I258" s="223"/>
      <c r="J258" s="223"/>
      <c r="K258" s="224">
        <f>ROUND(P258*H258,2)</f>
        <v>0</v>
      </c>
      <c r="L258" s="220" t="s">
        <v>143</v>
      </c>
      <c r="M258" s="41"/>
      <c r="N258" s="225" t="s">
        <v>1</v>
      </c>
      <c r="O258" s="226" t="s">
        <v>43</v>
      </c>
      <c r="P258" s="227">
        <f>I258+J258</f>
        <v>0</v>
      </c>
      <c r="Q258" s="227">
        <f>ROUND(I258*H258,2)</f>
        <v>0</v>
      </c>
      <c r="R258" s="227">
        <f>ROUND(J258*H258,2)</f>
        <v>0</v>
      </c>
      <c r="S258" s="88"/>
      <c r="T258" s="228">
        <f>S258*H258</f>
        <v>0</v>
      </c>
      <c r="U258" s="228">
        <v>0</v>
      </c>
      <c r="V258" s="228">
        <f>U258*H258</f>
        <v>0</v>
      </c>
      <c r="W258" s="228">
        <v>0</v>
      </c>
      <c r="X258" s="229">
        <f>W258*H258</f>
        <v>0</v>
      </c>
      <c r="Y258" s="35"/>
      <c r="Z258" s="35"/>
      <c r="AA258" s="35"/>
      <c r="AB258" s="35"/>
      <c r="AC258" s="35"/>
      <c r="AD258" s="35"/>
      <c r="AE258" s="35"/>
      <c r="AR258" s="230" t="s">
        <v>154</v>
      </c>
      <c r="AT258" s="230" t="s">
        <v>139</v>
      </c>
      <c r="AU258" s="230" t="s">
        <v>88</v>
      </c>
      <c r="AY258" s="14" t="s">
        <v>135</v>
      </c>
      <c r="BE258" s="231">
        <f>IF(O258="základní",K258,0)</f>
        <v>0</v>
      </c>
      <c r="BF258" s="231">
        <f>IF(O258="snížená",K258,0)</f>
        <v>0</v>
      </c>
      <c r="BG258" s="231">
        <f>IF(O258="zákl. přenesená",K258,0)</f>
        <v>0</v>
      </c>
      <c r="BH258" s="231">
        <f>IF(O258="sníž. přenesená",K258,0)</f>
        <v>0</v>
      </c>
      <c r="BI258" s="231">
        <f>IF(O258="nulová",K258,0)</f>
        <v>0</v>
      </c>
      <c r="BJ258" s="14" t="s">
        <v>88</v>
      </c>
      <c r="BK258" s="231">
        <f>ROUND(P258*H258,2)</f>
        <v>0</v>
      </c>
      <c r="BL258" s="14" t="s">
        <v>154</v>
      </c>
      <c r="BM258" s="230" t="s">
        <v>913</v>
      </c>
    </row>
    <row r="259" spans="1:65" s="2" customFormat="1" ht="12">
      <c r="A259" s="35"/>
      <c r="B259" s="36"/>
      <c r="C259" s="218" t="s">
        <v>914</v>
      </c>
      <c r="D259" s="218" t="s">
        <v>139</v>
      </c>
      <c r="E259" s="219" t="s">
        <v>517</v>
      </c>
      <c r="F259" s="220" t="s">
        <v>518</v>
      </c>
      <c r="G259" s="221" t="s">
        <v>511</v>
      </c>
      <c r="H259" s="222">
        <v>116</v>
      </c>
      <c r="I259" s="223"/>
      <c r="J259" s="223"/>
      <c r="K259" s="224">
        <f>ROUND(P259*H259,2)</f>
        <v>0</v>
      </c>
      <c r="L259" s="220" t="s">
        <v>143</v>
      </c>
      <c r="M259" s="41"/>
      <c r="N259" s="225" t="s">
        <v>1</v>
      </c>
      <c r="O259" s="226" t="s">
        <v>43</v>
      </c>
      <c r="P259" s="227">
        <f>I259+J259</f>
        <v>0</v>
      </c>
      <c r="Q259" s="227">
        <f>ROUND(I259*H259,2)</f>
        <v>0</v>
      </c>
      <c r="R259" s="227">
        <f>ROUND(J259*H259,2)</f>
        <v>0</v>
      </c>
      <c r="S259" s="88"/>
      <c r="T259" s="228">
        <f>S259*H259</f>
        <v>0</v>
      </c>
      <c r="U259" s="228">
        <v>0</v>
      </c>
      <c r="V259" s="228">
        <f>U259*H259</f>
        <v>0</v>
      </c>
      <c r="W259" s="228">
        <v>0</v>
      </c>
      <c r="X259" s="229">
        <f>W259*H259</f>
        <v>0</v>
      </c>
      <c r="Y259" s="35"/>
      <c r="Z259" s="35"/>
      <c r="AA259" s="35"/>
      <c r="AB259" s="35"/>
      <c r="AC259" s="35"/>
      <c r="AD259" s="35"/>
      <c r="AE259" s="35"/>
      <c r="AR259" s="230" t="s">
        <v>154</v>
      </c>
      <c r="AT259" s="230" t="s">
        <v>139</v>
      </c>
      <c r="AU259" s="230" t="s">
        <v>88</v>
      </c>
      <c r="AY259" s="14" t="s">
        <v>135</v>
      </c>
      <c r="BE259" s="231">
        <f>IF(O259="základní",K259,0)</f>
        <v>0</v>
      </c>
      <c r="BF259" s="231">
        <f>IF(O259="snížená",K259,0)</f>
        <v>0</v>
      </c>
      <c r="BG259" s="231">
        <f>IF(O259="zákl. přenesená",K259,0)</f>
        <v>0</v>
      </c>
      <c r="BH259" s="231">
        <f>IF(O259="sníž. přenesená",K259,0)</f>
        <v>0</v>
      </c>
      <c r="BI259" s="231">
        <f>IF(O259="nulová",K259,0)</f>
        <v>0</v>
      </c>
      <c r="BJ259" s="14" t="s">
        <v>88</v>
      </c>
      <c r="BK259" s="231">
        <f>ROUND(P259*H259,2)</f>
        <v>0</v>
      </c>
      <c r="BL259" s="14" t="s">
        <v>154</v>
      </c>
      <c r="BM259" s="230" t="s">
        <v>915</v>
      </c>
    </row>
    <row r="260" spans="1:65" s="2" customFormat="1" ht="12">
      <c r="A260" s="35"/>
      <c r="B260" s="36"/>
      <c r="C260" s="218" t="s">
        <v>916</v>
      </c>
      <c r="D260" s="218" t="s">
        <v>139</v>
      </c>
      <c r="E260" s="219" t="s">
        <v>522</v>
      </c>
      <c r="F260" s="220" t="s">
        <v>523</v>
      </c>
      <c r="G260" s="221" t="s">
        <v>511</v>
      </c>
      <c r="H260" s="222">
        <v>116</v>
      </c>
      <c r="I260" s="223"/>
      <c r="J260" s="223"/>
      <c r="K260" s="224">
        <f>ROUND(P260*H260,2)</f>
        <v>0</v>
      </c>
      <c r="L260" s="220" t="s">
        <v>143</v>
      </c>
      <c r="M260" s="41"/>
      <c r="N260" s="225" t="s">
        <v>1</v>
      </c>
      <c r="O260" s="226" t="s">
        <v>43</v>
      </c>
      <c r="P260" s="227">
        <f>I260+J260</f>
        <v>0</v>
      </c>
      <c r="Q260" s="227">
        <f>ROUND(I260*H260,2)</f>
        <v>0</v>
      </c>
      <c r="R260" s="227">
        <f>ROUND(J260*H260,2)</f>
        <v>0</v>
      </c>
      <c r="S260" s="88"/>
      <c r="T260" s="228">
        <f>S260*H260</f>
        <v>0</v>
      </c>
      <c r="U260" s="228">
        <v>0</v>
      </c>
      <c r="V260" s="228">
        <f>U260*H260</f>
        <v>0</v>
      </c>
      <c r="W260" s="228">
        <v>0</v>
      </c>
      <c r="X260" s="229">
        <f>W260*H260</f>
        <v>0</v>
      </c>
      <c r="Y260" s="35"/>
      <c r="Z260" s="35"/>
      <c r="AA260" s="35"/>
      <c r="AB260" s="35"/>
      <c r="AC260" s="35"/>
      <c r="AD260" s="35"/>
      <c r="AE260" s="35"/>
      <c r="AR260" s="230" t="s">
        <v>154</v>
      </c>
      <c r="AT260" s="230" t="s">
        <v>139</v>
      </c>
      <c r="AU260" s="230" t="s">
        <v>88</v>
      </c>
      <c r="AY260" s="14" t="s">
        <v>135</v>
      </c>
      <c r="BE260" s="231">
        <f>IF(O260="základní",K260,0)</f>
        <v>0</v>
      </c>
      <c r="BF260" s="231">
        <f>IF(O260="snížená",K260,0)</f>
        <v>0</v>
      </c>
      <c r="BG260" s="231">
        <f>IF(O260="zákl. přenesená",K260,0)</f>
        <v>0</v>
      </c>
      <c r="BH260" s="231">
        <f>IF(O260="sníž. přenesená",K260,0)</f>
        <v>0</v>
      </c>
      <c r="BI260" s="231">
        <f>IF(O260="nulová",K260,0)</f>
        <v>0</v>
      </c>
      <c r="BJ260" s="14" t="s">
        <v>88</v>
      </c>
      <c r="BK260" s="231">
        <f>ROUND(P260*H260,2)</f>
        <v>0</v>
      </c>
      <c r="BL260" s="14" t="s">
        <v>154</v>
      </c>
      <c r="BM260" s="230" t="s">
        <v>917</v>
      </c>
    </row>
    <row r="261" spans="1:65" s="2" customFormat="1" ht="12">
      <c r="A261" s="35"/>
      <c r="B261" s="36"/>
      <c r="C261" s="218" t="s">
        <v>918</v>
      </c>
      <c r="D261" s="218" t="s">
        <v>139</v>
      </c>
      <c r="E261" s="219" t="s">
        <v>527</v>
      </c>
      <c r="F261" s="220" t="s">
        <v>528</v>
      </c>
      <c r="G261" s="221" t="s">
        <v>511</v>
      </c>
      <c r="H261" s="222">
        <v>116</v>
      </c>
      <c r="I261" s="223"/>
      <c r="J261" s="223"/>
      <c r="K261" s="224">
        <f>ROUND(P261*H261,2)</f>
        <v>0</v>
      </c>
      <c r="L261" s="220" t="s">
        <v>143</v>
      </c>
      <c r="M261" s="41"/>
      <c r="N261" s="252" t="s">
        <v>1</v>
      </c>
      <c r="O261" s="253" t="s">
        <v>43</v>
      </c>
      <c r="P261" s="254">
        <f>I261+J261</f>
        <v>0</v>
      </c>
      <c r="Q261" s="254">
        <f>ROUND(I261*H261,2)</f>
        <v>0</v>
      </c>
      <c r="R261" s="254">
        <f>ROUND(J261*H261,2)</f>
        <v>0</v>
      </c>
      <c r="S261" s="250"/>
      <c r="T261" s="255">
        <f>S261*H261</f>
        <v>0</v>
      </c>
      <c r="U261" s="255">
        <v>0</v>
      </c>
      <c r="V261" s="255">
        <f>U261*H261</f>
        <v>0</v>
      </c>
      <c r="W261" s="255">
        <v>0</v>
      </c>
      <c r="X261" s="256">
        <f>W261*H261</f>
        <v>0</v>
      </c>
      <c r="Y261" s="35"/>
      <c r="Z261" s="35"/>
      <c r="AA261" s="35"/>
      <c r="AB261" s="35"/>
      <c r="AC261" s="35"/>
      <c r="AD261" s="35"/>
      <c r="AE261" s="35"/>
      <c r="AR261" s="230" t="s">
        <v>154</v>
      </c>
      <c r="AT261" s="230" t="s">
        <v>139</v>
      </c>
      <c r="AU261" s="230" t="s">
        <v>88</v>
      </c>
      <c r="AY261" s="14" t="s">
        <v>135</v>
      </c>
      <c r="BE261" s="231">
        <f>IF(O261="základní",K261,0)</f>
        <v>0</v>
      </c>
      <c r="BF261" s="231">
        <f>IF(O261="snížená",K261,0)</f>
        <v>0</v>
      </c>
      <c r="BG261" s="231">
        <f>IF(O261="zákl. přenesená",K261,0)</f>
        <v>0</v>
      </c>
      <c r="BH261" s="231">
        <f>IF(O261="sníž. přenesená",K261,0)</f>
        <v>0</v>
      </c>
      <c r="BI261" s="231">
        <f>IF(O261="nulová",K261,0)</f>
        <v>0</v>
      </c>
      <c r="BJ261" s="14" t="s">
        <v>88</v>
      </c>
      <c r="BK261" s="231">
        <f>ROUND(P261*H261,2)</f>
        <v>0</v>
      </c>
      <c r="BL261" s="14" t="s">
        <v>154</v>
      </c>
      <c r="BM261" s="230" t="s">
        <v>919</v>
      </c>
    </row>
    <row r="262" spans="1:31" s="2" customFormat="1" ht="6.95" customHeight="1">
      <c r="A262" s="35"/>
      <c r="B262" s="63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41"/>
      <c r="N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</row>
  </sheetData>
  <sheetProtection password="CC35" sheet="1" objects="1" scenarios="1" formatColumns="0" formatRows="0" autoFilter="0"/>
  <autoFilter ref="C118:L26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90</v>
      </c>
    </row>
    <row r="4" spans="2:46" s="1" customFormat="1" ht="24.95" customHeight="1">
      <c r="B4" s="17"/>
      <c r="D4" s="136" t="s">
        <v>100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>Oprava TV v žst. Zábřeh, Moravičany, Drahotuše, Lipník, Hranice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101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920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21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22</v>
      </c>
      <c r="E12" s="35"/>
      <c r="F12" s="141" t="s">
        <v>103</v>
      </c>
      <c r="G12" s="35"/>
      <c r="H12" s="35"/>
      <c r="I12" s="138" t="s">
        <v>24</v>
      </c>
      <c r="J12" s="142" t="str">
        <f>'Rekapitulace stavby'!AN8</f>
        <v>26. 4. 2023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26</v>
      </c>
      <c r="E14" s="35"/>
      <c r="F14" s="35"/>
      <c r="G14" s="35"/>
      <c r="H14" s="35"/>
      <c r="I14" s="138" t="s">
        <v>27</v>
      </c>
      <c r="J14" s="141" t="str">
        <f>IF('Rekapitulace stavby'!AN10="","",'Rekapitulace stavby'!AN10)</f>
        <v/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tr">
        <f>IF('Rekapitulace stavby'!E11="","",'Rekapitulace stavby'!E11)</f>
        <v>SŽ, s.o. - OŘ Ostrava SEE Olomouc</v>
      </c>
      <c r="F15" s="35"/>
      <c r="G15" s="35"/>
      <c r="H15" s="35"/>
      <c r="I15" s="138" t="s">
        <v>29</v>
      </c>
      <c r="J15" s="141" t="str">
        <f>IF('Rekapitulace stavby'!AN11="","",'Rekapitulace stavby'!AN11)</f>
        <v/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27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27</v>
      </c>
      <c r="J20" s="141" t="str">
        <f>IF('Rekapitulace stavby'!AN16="","",'Rekapitulace stavby'!AN16)</f>
        <v/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tr">
        <f>IF('Rekapitulace stavby'!E17="","",'Rekapitulace stavby'!E17)</f>
        <v>Martin Konečný</v>
      </c>
      <c r="F21" s="35"/>
      <c r="G21" s="35"/>
      <c r="H21" s="35"/>
      <c r="I21" s="138" t="s">
        <v>29</v>
      </c>
      <c r="J21" s="141" t="str">
        <f>IF('Rekapitulace stavby'!AN17="","",'Rekapitulace stavby'!AN17)</f>
        <v/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34</v>
      </c>
      <c r="E23" s="35"/>
      <c r="F23" s="35"/>
      <c r="G23" s="35"/>
      <c r="H23" s="35"/>
      <c r="I23" s="138" t="s">
        <v>27</v>
      </c>
      <c r="J23" s="141" t="str">
        <f>IF('Rekapitulace stavby'!AN19="","",'Rekapitulace stavby'!AN19)</f>
        <v/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tr">
        <f>IF('Rekapitulace stavby'!E20="","",'Rekapitulace stavby'!E20)</f>
        <v>Bc. Kotrle Pavel</v>
      </c>
      <c r="F24" s="35"/>
      <c r="G24" s="35"/>
      <c r="H24" s="35"/>
      <c r="I24" s="138" t="s">
        <v>29</v>
      </c>
      <c r="J24" s="141" t="str">
        <f>IF('Rekapitulace stavby'!AN20="","",'Rekapitulace stavby'!AN20)</f>
        <v/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36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104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105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38</v>
      </c>
      <c r="E32" s="35"/>
      <c r="F32" s="35"/>
      <c r="G32" s="35"/>
      <c r="H32" s="35"/>
      <c r="I32" s="35"/>
      <c r="J32" s="35"/>
      <c r="K32" s="150">
        <f>ROUND(K119,2)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40</v>
      </c>
      <c r="G34" s="35"/>
      <c r="H34" s="35"/>
      <c r="I34" s="151" t="s">
        <v>39</v>
      </c>
      <c r="J34" s="35"/>
      <c r="K34" s="151" t="s">
        <v>41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42</v>
      </c>
      <c r="E35" s="138" t="s">
        <v>43</v>
      </c>
      <c r="F35" s="148">
        <f>ROUND((SUM(BE119:BE234)),2)</f>
        <v>0</v>
      </c>
      <c r="G35" s="35"/>
      <c r="H35" s="35"/>
      <c r="I35" s="153">
        <v>0.21</v>
      </c>
      <c r="J35" s="35"/>
      <c r="K35" s="148">
        <f>ROUND(((SUM(BE119:BE234))*I35),2)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44</v>
      </c>
      <c r="F36" s="148">
        <f>ROUND((SUM(BF119:BF234)),2)</f>
        <v>0</v>
      </c>
      <c r="G36" s="35"/>
      <c r="H36" s="35"/>
      <c r="I36" s="153">
        <v>0.15</v>
      </c>
      <c r="J36" s="35"/>
      <c r="K36" s="148">
        <f>ROUND(((SUM(BF119:BF234))*I36),2)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45</v>
      </c>
      <c r="F37" s="148">
        <f>ROUND((SUM(BG119:BG234)),2)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46</v>
      </c>
      <c r="F38" s="148">
        <f>ROUND((SUM(BH119:BH234)),2)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47</v>
      </c>
      <c r="F39" s="148">
        <f>ROUND((SUM(BI119:BI234)),2)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>Oprava TV v žst. Zábřeh, Moravičany, Drahotuše, Lipník, Hranice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SO03 - žst.Haranice n.M. město, žst.Hustopeče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26. 4. 2023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26</v>
      </c>
      <c r="D91" s="37"/>
      <c r="E91" s="37"/>
      <c r="F91" s="24" t="str">
        <f>E15</f>
        <v>SŽ, s.o. - OŘ Ostrava SEE Olomouc</v>
      </c>
      <c r="G91" s="37"/>
      <c r="H91" s="37"/>
      <c r="I91" s="29" t="s">
        <v>32</v>
      </c>
      <c r="J91" s="33" t="str">
        <f>E21</f>
        <v>Martin Konečný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Bc. Kotrle Pavel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107</v>
      </c>
      <c r="D94" s="174"/>
      <c r="E94" s="174"/>
      <c r="F94" s="174"/>
      <c r="G94" s="174"/>
      <c r="H94" s="174"/>
      <c r="I94" s="175" t="s">
        <v>108</v>
      </c>
      <c r="J94" s="175" t="s">
        <v>109</v>
      </c>
      <c r="K94" s="175" t="s">
        <v>110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111</v>
      </c>
      <c r="D96" s="37"/>
      <c r="E96" s="37"/>
      <c r="F96" s="37"/>
      <c r="G96" s="37"/>
      <c r="H96" s="37"/>
      <c r="I96" s="107">
        <f>Q119</f>
        <v>0</v>
      </c>
      <c r="J96" s="107">
        <f>R119</f>
        <v>0</v>
      </c>
      <c r="K96" s="107">
        <f>K119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pans="1:31" s="9" customFormat="1" ht="24.95" customHeight="1">
      <c r="A97" s="9"/>
      <c r="B97" s="177"/>
      <c r="C97" s="178"/>
      <c r="D97" s="179" t="s">
        <v>113</v>
      </c>
      <c r="E97" s="180"/>
      <c r="F97" s="180"/>
      <c r="G97" s="180"/>
      <c r="H97" s="180"/>
      <c r="I97" s="181">
        <f>Q120</f>
        <v>0</v>
      </c>
      <c r="J97" s="181">
        <f>R120</f>
        <v>0</v>
      </c>
      <c r="K97" s="181">
        <f>K120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114</v>
      </c>
      <c r="E98" s="186"/>
      <c r="F98" s="186"/>
      <c r="G98" s="186"/>
      <c r="H98" s="186"/>
      <c r="I98" s="187">
        <f>Q121</f>
        <v>0</v>
      </c>
      <c r="J98" s="187">
        <f>R121</f>
        <v>0</v>
      </c>
      <c r="K98" s="187">
        <f>K121</f>
        <v>0</v>
      </c>
      <c r="L98" s="184"/>
      <c r="M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115</v>
      </c>
      <c r="E99" s="180"/>
      <c r="F99" s="180"/>
      <c r="G99" s="180"/>
      <c r="H99" s="180"/>
      <c r="I99" s="181">
        <f>Q123</f>
        <v>0</v>
      </c>
      <c r="J99" s="181">
        <f>R123</f>
        <v>0</v>
      </c>
      <c r="K99" s="181">
        <f>K123</f>
        <v>0</v>
      </c>
      <c r="L99" s="178"/>
      <c r="M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116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17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2" t="str">
        <f>E7</f>
        <v>Oprava TV v žst. Zábřeh, Moravičany, Drahotuše, Lipník, Hranice</v>
      </c>
      <c r="F109" s="29"/>
      <c r="G109" s="29"/>
      <c r="H109" s="29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101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SO03 - žst.Haranice n.M. město, žst.Hustopeče</v>
      </c>
      <c r="F111" s="37"/>
      <c r="G111" s="37"/>
      <c r="H111" s="37"/>
      <c r="I111" s="37"/>
      <c r="J111" s="37"/>
      <c r="K111" s="37"/>
      <c r="L111" s="37"/>
      <c r="M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22</v>
      </c>
      <c r="D113" s="37"/>
      <c r="E113" s="37"/>
      <c r="F113" s="24" t="str">
        <f>F12</f>
        <v xml:space="preserve"> </v>
      </c>
      <c r="G113" s="37"/>
      <c r="H113" s="37"/>
      <c r="I113" s="29" t="s">
        <v>24</v>
      </c>
      <c r="J113" s="76" t="str">
        <f>IF(J12="","",J12)</f>
        <v>26. 4. 2023</v>
      </c>
      <c r="K113" s="37"/>
      <c r="L113" s="37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26</v>
      </c>
      <c r="D115" s="37"/>
      <c r="E115" s="37"/>
      <c r="F115" s="24" t="str">
        <f>E15</f>
        <v>SŽ, s.o. - OŘ Ostrava SEE Olomouc</v>
      </c>
      <c r="G115" s="37"/>
      <c r="H115" s="37"/>
      <c r="I115" s="29" t="s">
        <v>32</v>
      </c>
      <c r="J115" s="33" t="str">
        <f>E21</f>
        <v>Martin Konečný</v>
      </c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30</v>
      </c>
      <c r="D116" s="37"/>
      <c r="E116" s="37"/>
      <c r="F116" s="24" t="str">
        <f>IF(E18="","",E18)</f>
        <v>Vyplň údaj</v>
      </c>
      <c r="G116" s="37"/>
      <c r="H116" s="37"/>
      <c r="I116" s="29" t="s">
        <v>34</v>
      </c>
      <c r="J116" s="33" t="str">
        <f>E24</f>
        <v>Bc. Kotrle Pavel</v>
      </c>
      <c r="K116" s="37"/>
      <c r="L116" s="37"/>
      <c r="M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9"/>
      <c r="B118" s="190"/>
      <c r="C118" s="191" t="s">
        <v>117</v>
      </c>
      <c r="D118" s="192" t="s">
        <v>63</v>
      </c>
      <c r="E118" s="192" t="s">
        <v>59</v>
      </c>
      <c r="F118" s="192" t="s">
        <v>60</v>
      </c>
      <c r="G118" s="192" t="s">
        <v>118</v>
      </c>
      <c r="H118" s="192" t="s">
        <v>119</v>
      </c>
      <c r="I118" s="192" t="s">
        <v>120</v>
      </c>
      <c r="J118" s="192" t="s">
        <v>121</v>
      </c>
      <c r="K118" s="192" t="s">
        <v>110</v>
      </c>
      <c r="L118" s="193" t="s">
        <v>122</v>
      </c>
      <c r="M118" s="194"/>
      <c r="N118" s="97" t="s">
        <v>1</v>
      </c>
      <c r="O118" s="98" t="s">
        <v>42</v>
      </c>
      <c r="P118" s="98" t="s">
        <v>123</v>
      </c>
      <c r="Q118" s="98" t="s">
        <v>124</v>
      </c>
      <c r="R118" s="98" t="s">
        <v>125</v>
      </c>
      <c r="S118" s="98" t="s">
        <v>126</v>
      </c>
      <c r="T118" s="98" t="s">
        <v>127</v>
      </c>
      <c r="U118" s="98" t="s">
        <v>128</v>
      </c>
      <c r="V118" s="98" t="s">
        <v>129</v>
      </c>
      <c r="W118" s="98" t="s">
        <v>130</v>
      </c>
      <c r="X118" s="99" t="s">
        <v>131</v>
      </c>
      <c r="Y118" s="189"/>
      <c r="Z118" s="189"/>
      <c r="AA118" s="189"/>
      <c r="AB118" s="189"/>
      <c r="AC118" s="189"/>
      <c r="AD118" s="189"/>
      <c r="AE118" s="189"/>
    </row>
    <row r="119" spans="1:63" s="2" customFormat="1" ht="22.8" customHeight="1">
      <c r="A119" s="35"/>
      <c r="B119" s="36"/>
      <c r="C119" s="104" t="s">
        <v>132</v>
      </c>
      <c r="D119" s="37"/>
      <c r="E119" s="37"/>
      <c r="F119" s="37"/>
      <c r="G119" s="37"/>
      <c r="H119" s="37"/>
      <c r="I119" s="37"/>
      <c r="J119" s="37"/>
      <c r="K119" s="195">
        <f>BK119</f>
        <v>0</v>
      </c>
      <c r="L119" s="37"/>
      <c r="M119" s="41"/>
      <c r="N119" s="100"/>
      <c r="O119" s="196"/>
      <c r="P119" s="101"/>
      <c r="Q119" s="197">
        <f>Q120+Q123</f>
        <v>0</v>
      </c>
      <c r="R119" s="197">
        <f>R120+R123</f>
        <v>0</v>
      </c>
      <c r="S119" s="101"/>
      <c r="T119" s="198">
        <f>T120+T123</f>
        <v>0</v>
      </c>
      <c r="U119" s="101"/>
      <c r="V119" s="198">
        <f>V120+V123</f>
        <v>0</v>
      </c>
      <c r="W119" s="101"/>
      <c r="X119" s="199">
        <f>X120+X123</f>
        <v>0</v>
      </c>
      <c r="Y119" s="35"/>
      <c r="Z119" s="35"/>
      <c r="AA119" s="35"/>
      <c r="AB119" s="35"/>
      <c r="AC119" s="35"/>
      <c r="AD119" s="35"/>
      <c r="AE119" s="35"/>
      <c r="AT119" s="14" t="s">
        <v>79</v>
      </c>
      <c r="AU119" s="14" t="s">
        <v>112</v>
      </c>
      <c r="BK119" s="200">
        <f>BK120+BK123</f>
        <v>0</v>
      </c>
    </row>
    <row r="120" spans="1:63" s="12" customFormat="1" ht="25.9" customHeight="1">
      <c r="A120" s="12"/>
      <c r="B120" s="201"/>
      <c r="C120" s="202"/>
      <c r="D120" s="203" t="s">
        <v>79</v>
      </c>
      <c r="E120" s="204" t="s">
        <v>133</v>
      </c>
      <c r="F120" s="204" t="s">
        <v>134</v>
      </c>
      <c r="G120" s="202"/>
      <c r="H120" s="202"/>
      <c r="I120" s="205"/>
      <c r="J120" s="205"/>
      <c r="K120" s="206">
        <f>BK120</f>
        <v>0</v>
      </c>
      <c r="L120" s="202"/>
      <c r="M120" s="207"/>
      <c r="N120" s="208"/>
      <c r="O120" s="209"/>
      <c r="P120" s="209"/>
      <c r="Q120" s="210">
        <f>Q121</f>
        <v>0</v>
      </c>
      <c r="R120" s="210">
        <f>R121</f>
        <v>0</v>
      </c>
      <c r="S120" s="209"/>
      <c r="T120" s="211">
        <f>T121</f>
        <v>0</v>
      </c>
      <c r="U120" s="209"/>
      <c r="V120" s="211">
        <f>V121</f>
        <v>0</v>
      </c>
      <c r="W120" s="209"/>
      <c r="X120" s="212">
        <f>X121</f>
        <v>0</v>
      </c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79</v>
      </c>
      <c r="AU120" s="214" t="s">
        <v>80</v>
      </c>
      <c r="AY120" s="213" t="s">
        <v>135</v>
      </c>
      <c r="BK120" s="215">
        <f>BK121</f>
        <v>0</v>
      </c>
    </row>
    <row r="121" spans="1:63" s="12" customFormat="1" ht="22.8" customHeight="1">
      <c r="A121" s="12"/>
      <c r="B121" s="201"/>
      <c r="C121" s="202"/>
      <c r="D121" s="203" t="s">
        <v>79</v>
      </c>
      <c r="E121" s="216" t="s">
        <v>136</v>
      </c>
      <c r="F121" s="216" t="s">
        <v>137</v>
      </c>
      <c r="G121" s="202"/>
      <c r="H121" s="202"/>
      <c r="I121" s="205"/>
      <c r="J121" s="205"/>
      <c r="K121" s="217">
        <f>BK121</f>
        <v>0</v>
      </c>
      <c r="L121" s="202"/>
      <c r="M121" s="207"/>
      <c r="N121" s="208"/>
      <c r="O121" s="209"/>
      <c r="P121" s="209"/>
      <c r="Q121" s="210">
        <f>Q122</f>
        <v>0</v>
      </c>
      <c r="R121" s="210">
        <f>R122</f>
        <v>0</v>
      </c>
      <c r="S121" s="209"/>
      <c r="T121" s="211">
        <f>T122</f>
        <v>0</v>
      </c>
      <c r="U121" s="209"/>
      <c r="V121" s="211">
        <f>V122</f>
        <v>0</v>
      </c>
      <c r="W121" s="209"/>
      <c r="X121" s="212">
        <f>X122</f>
        <v>0</v>
      </c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79</v>
      </c>
      <c r="AU121" s="214" t="s">
        <v>88</v>
      </c>
      <c r="AY121" s="213" t="s">
        <v>135</v>
      </c>
      <c r="BK121" s="215">
        <f>BK122</f>
        <v>0</v>
      </c>
    </row>
    <row r="122" spans="1:65" s="2" customFormat="1" ht="24.15" customHeight="1">
      <c r="A122" s="35"/>
      <c r="B122" s="36"/>
      <c r="C122" s="218" t="s">
        <v>798</v>
      </c>
      <c r="D122" s="218" t="s">
        <v>139</v>
      </c>
      <c r="E122" s="219" t="s">
        <v>140</v>
      </c>
      <c r="F122" s="220" t="s">
        <v>533</v>
      </c>
      <c r="G122" s="221" t="s">
        <v>142</v>
      </c>
      <c r="H122" s="222">
        <v>6.56</v>
      </c>
      <c r="I122" s="223"/>
      <c r="J122" s="223"/>
      <c r="K122" s="224">
        <f>ROUND(P122*H122,2)</f>
        <v>0</v>
      </c>
      <c r="L122" s="220" t="s">
        <v>143</v>
      </c>
      <c r="M122" s="41"/>
      <c r="N122" s="225" t="s">
        <v>1</v>
      </c>
      <c r="O122" s="226" t="s">
        <v>43</v>
      </c>
      <c r="P122" s="227">
        <f>I122+J122</f>
        <v>0</v>
      </c>
      <c r="Q122" s="227">
        <f>ROUND(I122*H122,2)</f>
        <v>0</v>
      </c>
      <c r="R122" s="227">
        <f>ROUND(J122*H122,2)</f>
        <v>0</v>
      </c>
      <c r="S122" s="88"/>
      <c r="T122" s="228">
        <f>S122*H122</f>
        <v>0</v>
      </c>
      <c r="U122" s="228">
        <v>0</v>
      </c>
      <c r="V122" s="228">
        <f>U122*H122</f>
        <v>0</v>
      </c>
      <c r="W122" s="228">
        <v>0</v>
      </c>
      <c r="X122" s="229">
        <f>W122*H122</f>
        <v>0</v>
      </c>
      <c r="Y122" s="35"/>
      <c r="Z122" s="35"/>
      <c r="AA122" s="35"/>
      <c r="AB122" s="35"/>
      <c r="AC122" s="35"/>
      <c r="AD122" s="35"/>
      <c r="AE122" s="35"/>
      <c r="AR122" s="230" t="s">
        <v>144</v>
      </c>
      <c r="AT122" s="230" t="s">
        <v>139</v>
      </c>
      <c r="AU122" s="230" t="s">
        <v>90</v>
      </c>
      <c r="AY122" s="14" t="s">
        <v>135</v>
      </c>
      <c r="BE122" s="231">
        <f>IF(O122="základní",K122,0)</f>
        <v>0</v>
      </c>
      <c r="BF122" s="231">
        <f>IF(O122="snížená",K122,0)</f>
        <v>0</v>
      </c>
      <c r="BG122" s="231">
        <f>IF(O122="zákl. přenesená",K122,0)</f>
        <v>0</v>
      </c>
      <c r="BH122" s="231">
        <f>IF(O122="sníž. přenesená",K122,0)</f>
        <v>0</v>
      </c>
      <c r="BI122" s="231">
        <f>IF(O122="nulová",K122,0)</f>
        <v>0</v>
      </c>
      <c r="BJ122" s="14" t="s">
        <v>88</v>
      </c>
      <c r="BK122" s="231">
        <f>ROUND(P122*H122,2)</f>
        <v>0</v>
      </c>
      <c r="BL122" s="14" t="s">
        <v>144</v>
      </c>
      <c r="BM122" s="230" t="s">
        <v>921</v>
      </c>
    </row>
    <row r="123" spans="1:63" s="12" customFormat="1" ht="25.9" customHeight="1">
      <c r="A123" s="12"/>
      <c r="B123" s="201"/>
      <c r="C123" s="202"/>
      <c r="D123" s="203" t="s">
        <v>79</v>
      </c>
      <c r="E123" s="204" t="s">
        <v>148</v>
      </c>
      <c r="F123" s="204" t="s">
        <v>149</v>
      </c>
      <c r="G123" s="202"/>
      <c r="H123" s="202"/>
      <c r="I123" s="205"/>
      <c r="J123" s="205"/>
      <c r="K123" s="206">
        <f>BK123</f>
        <v>0</v>
      </c>
      <c r="L123" s="202"/>
      <c r="M123" s="207"/>
      <c r="N123" s="208"/>
      <c r="O123" s="209"/>
      <c r="P123" s="209"/>
      <c r="Q123" s="210">
        <f>SUM(Q124:Q234)</f>
        <v>0</v>
      </c>
      <c r="R123" s="210">
        <f>SUM(R124:R234)</f>
        <v>0</v>
      </c>
      <c r="S123" s="209"/>
      <c r="T123" s="211">
        <f>SUM(T124:T234)</f>
        <v>0</v>
      </c>
      <c r="U123" s="209"/>
      <c r="V123" s="211">
        <f>SUM(V124:V234)</f>
        <v>0</v>
      </c>
      <c r="W123" s="209"/>
      <c r="X123" s="212">
        <f>SUM(X124:X234)</f>
        <v>0</v>
      </c>
      <c r="Y123" s="12"/>
      <c r="Z123" s="12"/>
      <c r="AA123" s="12"/>
      <c r="AB123" s="12"/>
      <c r="AC123" s="12"/>
      <c r="AD123" s="12"/>
      <c r="AE123" s="12"/>
      <c r="AR123" s="213" t="s">
        <v>144</v>
      </c>
      <c r="AT123" s="214" t="s">
        <v>79</v>
      </c>
      <c r="AU123" s="214" t="s">
        <v>80</v>
      </c>
      <c r="AY123" s="213" t="s">
        <v>135</v>
      </c>
      <c r="BK123" s="215">
        <f>SUM(BK124:BK234)</f>
        <v>0</v>
      </c>
    </row>
    <row r="124" spans="1:65" s="2" customFormat="1" ht="24.15" customHeight="1">
      <c r="A124" s="35"/>
      <c r="B124" s="36"/>
      <c r="C124" s="218" t="s">
        <v>88</v>
      </c>
      <c r="D124" s="218" t="s">
        <v>139</v>
      </c>
      <c r="E124" s="219" t="s">
        <v>156</v>
      </c>
      <c r="F124" s="220" t="s">
        <v>157</v>
      </c>
      <c r="G124" s="221" t="s">
        <v>153</v>
      </c>
      <c r="H124" s="222">
        <v>2</v>
      </c>
      <c r="I124" s="223"/>
      <c r="J124" s="223"/>
      <c r="K124" s="224">
        <f>ROUND(P124*H124,2)</f>
        <v>0</v>
      </c>
      <c r="L124" s="220" t="s">
        <v>143</v>
      </c>
      <c r="M124" s="41"/>
      <c r="N124" s="225" t="s">
        <v>1</v>
      </c>
      <c r="O124" s="226" t="s">
        <v>43</v>
      </c>
      <c r="P124" s="227">
        <f>I124+J124</f>
        <v>0</v>
      </c>
      <c r="Q124" s="227">
        <f>ROUND(I124*H124,2)</f>
        <v>0</v>
      </c>
      <c r="R124" s="227">
        <f>ROUND(J124*H124,2)</f>
        <v>0</v>
      </c>
      <c r="S124" s="88"/>
      <c r="T124" s="228">
        <f>S124*H124</f>
        <v>0</v>
      </c>
      <c r="U124" s="228">
        <v>0</v>
      </c>
      <c r="V124" s="228">
        <f>U124*H124</f>
        <v>0</v>
      </c>
      <c r="W124" s="228">
        <v>0</v>
      </c>
      <c r="X124" s="229">
        <f>W124*H124</f>
        <v>0</v>
      </c>
      <c r="Y124" s="35"/>
      <c r="Z124" s="35"/>
      <c r="AA124" s="35"/>
      <c r="AB124" s="35"/>
      <c r="AC124" s="35"/>
      <c r="AD124" s="35"/>
      <c r="AE124" s="35"/>
      <c r="AR124" s="230" t="s">
        <v>154</v>
      </c>
      <c r="AT124" s="230" t="s">
        <v>139</v>
      </c>
      <c r="AU124" s="230" t="s">
        <v>88</v>
      </c>
      <c r="AY124" s="14" t="s">
        <v>135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4" t="s">
        <v>88</v>
      </c>
      <c r="BK124" s="231">
        <f>ROUND(P124*H124,2)</f>
        <v>0</v>
      </c>
      <c r="BL124" s="14" t="s">
        <v>154</v>
      </c>
      <c r="BM124" s="230" t="s">
        <v>922</v>
      </c>
    </row>
    <row r="125" spans="1:65" s="2" customFormat="1" ht="24.15" customHeight="1">
      <c r="A125" s="35"/>
      <c r="B125" s="36"/>
      <c r="C125" s="237" t="s">
        <v>90</v>
      </c>
      <c r="D125" s="237" t="s">
        <v>150</v>
      </c>
      <c r="E125" s="238" t="s">
        <v>151</v>
      </c>
      <c r="F125" s="239" t="s">
        <v>152</v>
      </c>
      <c r="G125" s="240" t="s">
        <v>153</v>
      </c>
      <c r="H125" s="241">
        <v>2</v>
      </c>
      <c r="I125" s="242"/>
      <c r="J125" s="243"/>
      <c r="K125" s="244">
        <f>ROUND(P125*H125,2)</f>
        <v>0</v>
      </c>
      <c r="L125" s="239" t="s">
        <v>143</v>
      </c>
      <c r="M125" s="245"/>
      <c r="N125" s="246" t="s">
        <v>1</v>
      </c>
      <c r="O125" s="226" t="s">
        <v>43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88"/>
      <c r="T125" s="228">
        <f>S125*H125</f>
        <v>0</v>
      </c>
      <c r="U125" s="228">
        <v>0</v>
      </c>
      <c r="V125" s="228">
        <f>U125*H125</f>
        <v>0</v>
      </c>
      <c r="W125" s="228">
        <v>0</v>
      </c>
      <c r="X125" s="229">
        <f>W125*H125</f>
        <v>0</v>
      </c>
      <c r="Y125" s="35"/>
      <c r="Z125" s="35"/>
      <c r="AA125" s="35"/>
      <c r="AB125" s="35"/>
      <c r="AC125" s="35"/>
      <c r="AD125" s="35"/>
      <c r="AE125" s="35"/>
      <c r="AR125" s="230" t="s">
        <v>154</v>
      </c>
      <c r="AT125" s="230" t="s">
        <v>150</v>
      </c>
      <c r="AU125" s="230" t="s">
        <v>88</v>
      </c>
      <c r="AY125" s="14" t="s">
        <v>135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4" t="s">
        <v>88</v>
      </c>
      <c r="BK125" s="231">
        <f>ROUND(P125*H125,2)</f>
        <v>0</v>
      </c>
      <c r="BL125" s="14" t="s">
        <v>154</v>
      </c>
      <c r="BM125" s="230" t="s">
        <v>923</v>
      </c>
    </row>
    <row r="126" spans="1:47" s="2" customFormat="1" ht="12">
      <c r="A126" s="35"/>
      <c r="B126" s="36"/>
      <c r="C126" s="37"/>
      <c r="D126" s="232" t="s">
        <v>146</v>
      </c>
      <c r="E126" s="37"/>
      <c r="F126" s="233" t="s">
        <v>152</v>
      </c>
      <c r="G126" s="37"/>
      <c r="H126" s="37"/>
      <c r="I126" s="234"/>
      <c r="J126" s="234"/>
      <c r="K126" s="37"/>
      <c r="L126" s="37"/>
      <c r="M126" s="41"/>
      <c r="N126" s="235"/>
      <c r="O126" s="236"/>
      <c r="P126" s="88"/>
      <c r="Q126" s="88"/>
      <c r="R126" s="88"/>
      <c r="S126" s="88"/>
      <c r="T126" s="88"/>
      <c r="U126" s="88"/>
      <c r="V126" s="88"/>
      <c r="W126" s="88"/>
      <c r="X126" s="89"/>
      <c r="Y126" s="35"/>
      <c r="Z126" s="35"/>
      <c r="AA126" s="35"/>
      <c r="AB126" s="35"/>
      <c r="AC126" s="35"/>
      <c r="AD126" s="35"/>
      <c r="AE126" s="35"/>
      <c r="AT126" s="14" t="s">
        <v>146</v>
      </c>
      <c r="AU126" s="14" t="s">
        <v>88</v>
      </c>
    </row>
    <row r="127" spans="1:65" s="2" customFormat="1" ht="37.8" customHeight="1">
      <c r="A127" s="35"/>
      <c r="B127" s="36"/>
      <c r="C127" s="218" t="s">
        <v>160</v>
      </c>
      <c r="D127" s="218" t="s">
        <v>139</v>
      </c>
      <c r="E127" s="219" t="s">
        <v>164</v>
      </c>
      <c r="F127" s="220" t="s">
        <v>165</v>
      </c>
      <c r="G127" s="221" t="s">
        <v>142</v>
      </c>
      <c r="H127" s="222">
        <v>24</v>
      </c>
      <c r="I127" s="223"/>
      <c r="J127" s="223"/>
      <c r="K127" s="224">
        <f>ROUND(P127*H127,2)</f>
        <v>0</v>
      </c>
      <c r="L127" s="220" t="s">
        <v>143</v>
      </c>
      <c r="M127" s="41"/>
      <c r="N127" s="225" t="s">
        <v>1</v>
      </c>
      <c r="O127" s="226" t="s">
        <v>43</v>
      </c>
      <c r="P127" s="227">
        <f>I127+J127</f>
        <v>0</v>
      </c>
      <c r="Q127" s="227">
        <f>ROUND(I127*H127,2)</f>
        <v>0</v>
      </c>
      <c r="R127" s="227">
        <f>ROUND(J127*H127,2)</f>
        <v>0</v>
      </c>
      <c r="S127" s="88"/>
      <c r="T127" s="228">
        <f>S127*H127</f>
        <v>0</v>
      </c>
      <c r="U127" s="228">
        <v>0</v>
      </c>
      <c r="V127" s="228">
        <f>U127*H127</f>
        <v>0</v>
      </c>
      <c r="W127" s="228">
        <v>0</v>
      </c>
      <c r="X127" s="229">
        <f>W127*H127</f>
        <v>0</v>
      </c>
      <c r="Y127" s="35"/>
      <c r="Z127" s="35"/>
      <c r="AA127" s="35"/>
      <c r="AB127" s="35"/>
      <c r="AC127" s="35"/>
      <c r="AD127" s="35"/>
      <c r="AE127" s="35"/>
      <c r="AR127" s="230" t="s">
        <v>154</v>
      </c>
      <c r="AT127" s="230" t="s">
        <v>139</v>
      </c>
      <c r="AU127" s="230" t="s">
        <v>88</v>
      </c>
      <c r="AY127" s="14" t="s">
        <v>135</v>
      </c>
      <c r="BE127" s="231">
        <f>IF(O127="základní",K127,0)</f>
        <v>0</v>
      </c>
      <c r="BF127" s="231">
        <f>IF(O127="snížená",K127,0)</f>
        <v>0</v>
      </c>
      <c r="BG127" s="231">
        <f>IF(O127="zákl. přenesená",K127,0)</f>
        <v>0</v>
      </c>
      <c r="BH127" s="231">
        <f>IF(O127="sníž. přenesená",K127,0)</f>
        <v>0</v>
      </c>
      <c r="BI127" s="231">
        <f>IF(O127="nulová",K127,0)</f>
        <v>0</v>
      </c>
      <c r="BJ127" s="14" t="s">
        <v>88</v>
      </c>
      <c r="BK127" s="231">
        <f>ROUND(P127*H127,2)</f>
        <v>0</v>
      </c>
      <c r="BL127" s="14" t="s">
        <v>154</v>
      </c>
      <c r="BM127" s="230" t="s">
        <v>924</v>
      </c>
    </row>
    <row r="128" spans="1:65" s="2" customFormat="1" ht="24.15" customHeight="1">
      <c r="A128" s="35"/>
      <c r="B128" s="36"/>
      <c r="C128" s="237" t="s">
        <v>144</v>
      </c>
      <c r="D128" s="237" t="s">
        <v>150</v>
      </c>
      <c r="E128" s="238" t="s">
        <v>161</v>
      </c>
      <c r="F128" s="239" t="s">
        <v>162</v>
      </c>
      <c r="G128" s="240" t="s">
        <v>142</v>
      </c>
      <c r="H128" s="241">
        <v>24</v>
      </c>
      <c r="I128" s="242"/>
      <c r="J128" s="243"/>
      <c r="K128" s="244">
        <f>ROUND(P128*H128,2)</f>
        <v>0</v>
      </c>
      <c r="L128" s="239" t="s">
        <v>143</v>
      </c>
      <c r="M128" s="245"/>
      <c r="N128" s="246" t="s">
        <v>1</v>
      </c>
      <c r="O128" s="226" t="s">
        <v>43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88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5"/>
      <c r="Z128" s="35"/>
      <c r="AA128" s="35"/>
      <c r="AB128" s="35"/>
      <c r="AC128" s="35"/>
      <c r="AD128" s="35"/>
      <c r="AE128" s="35"/>
      <c r="AR128" s="230" t="s">
        <v>154</v>
      </c>
      <c r="AT128" s="230" t="s">
        <v>150</v>
      </c>
      <c r="AU128" s="230" t="s">
        <v>88</v>
      </c>
      <c r="AY128" s="14" t="s">
        <v>135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4" t="s">
        <v>88</v>
      </c>
      <c r="BK128" s="231">
        <f>ROUND(P128*H128,2)</f>
        <v>0</v>
      </c>
      <c r="BL128" s="14" t="s">
        <v>154</v>
      </c>
      <c r="BM128" s="230" t="s">
        <v>925</v>
      </c>
    </row>
    <row r="129" spans="1:47" s="2" customFormat="1" ht="12">
      <c r="A129" s="35"/>
      <c r="B129" s="36"/>
      <c r="C129" s="37"/>
      <c r="D129" s="232" t="s">
        <v>146</v>
      </c>
      <c r="E129" s="37"/>
      <c r="F129" s="233" t="s">
        <v>162</v>
      </c>
      <c r="G129" s="37"/>
      <c r="H129" s="37"/>
      <c r="I129" s="234"/>
      <c r="J129" s="234"/>
      <c r="K129" s="37"/>
      <c r="L129" s="37"/>
      <c r="M129" s="41"/>
      <c r="N129" s="235"/>
      <c r="O129" s="236"/>
      <c r="P129" s="88"/>
      <c r="Q129" s="88"/>
      <c r="R129" s="88"/>
      <c r="S129" s="88"/>
      <c r="T129" s="88"/>
      <c r="U129" s="88"/>
      <c r="V129" s="88"/>
      <c r="W129" s="88"/>
      <c r="X129" s="89"/>
      <c r="Y129" s="35"/>
      <c r="Z129" s="35"/>
      <c r="AA129" s="35"/>
      <c r="AB129" s="35"/>
      <c r="AC129" s="35"/>
      <c r="AD129" s="35"/>
      <c r="AE129" s="35"/>
      <c r="AT129" s="14" t="s">
        <v>146</v>
      </c>
      <c r="AU129" s="14" t="s">
        <v>88</v>
      </c>
    </row>
    <row r="130" spans="1:65" s="2" customFormat="1" ht="24.15" customHeight="1">
      <c r="A130" s="35"/>
      <c r="B130" s="36"/>
      <c r="C130" s="237" t="s">
        <v>136</v>
      </c>
      <c r="D130" s="237" t="s">
        <v>150</v>
      </c>
      <c r="E130" s="238" t="s">
        <v>168</v>
      </c>
      <c r="F130" s="239" t="s">
        <v>169</v>
      </c>
      <c r="G130" s="240" t="s">
        <v>153</v>
      </c>
      <c r="H130" s="241">
        <v>14</v>
      </c>
      <c r="I130" s="242"/>
      <c r="J130" s="243"/>
      <c r="K130" s="244">
        <f>ROUND(P130*H130,2)</f>
        <v>0</v>
      </c>
      <c r="L130" s="239" t="s">
        <v>143</v>
      </c>
      <c r="M130" s="245"/>
      <c r="N130" s="246" t="s">
        <v>1</v>
      </c>
      <c r="O130" s="226" t="s">
        <v>43</v>
      </c>
      <c r="P130" s="227">
        <f>I130+J130</f>
        <v>0</v>
      </c>
      <c r="Q130" s="227">
        <f>ROUND(I130*H130,2)</f>
        <v>0</v>
      </c>
      <c r="R130" s="227">
        <f>ROUND(J130*H130,2)</f>
        <v>0</v>
      </c>
      <c r="S130" s="88"/>
      <c r="T130" s="228">
        <f>S130*H130</f>
        <v>0</v>
      </c>
      <c r="U130" s="228">
        <v>0</v>
      </c>
      <c r="V130" s="228">
        <f>U130*H130</f>
        <v>0</v>
      </c>
      <c r="W130" s="228">
        <v>0</v>
      </c>
      <c r="X130" s="229">
        <f>W130*H130</f>
        <v>0</v>
      </c>
      <c r="Y130" s="35"/>
      <c r="Z130" s="35"/>
      <c r="AA130" s="35"/>
      <c r="AB130" s="35"/>
      <c r="AC130" s="35"/>
      <c r="AD130" s="35"/>
      <c r="AE130" s="35"/>
      <c r="AR130" s="230" t="s">
        <v>154</v>
      </c>
      <c r="AT130" s="230" t="s">
        <v>150</v>
      </c>
      <c r="AU130" s="230" t="s">
        <v>88</v>
      </c>
      <c r="AY130" s="14" t="s">
        <v>135</v>
      </c>
      <c r="BE130" s="231">
        <f>IF(O130="základní",K130,0)</f>
        <v>0</v>
      </c>
      <c r="BF130" s="231">
        <f>IF(O130="snížená",K130,0)</f>
        <v>0</v>
      </c>
      <c r="BG130" s="231">
        <f>IF(O130="zákl. přenesená",K130,0)</f>
        <v>0</v>
      </c>
      <c r="BH130" s="231">
        <f>IF(O130="sníž. přenesená",K130,0)</f>
        <v>0</v>
      </c>
      <c r="BI130" s="231">
        <f>IF(O130="nulová",K130,0)</f>
        <v>0</v>
      </c>
      <c r="BJ130" s="14" t="s">
        <v>88</v>
      </c>
      <c r="BK130" s="231">
        <f>ROUND(P130*H130,2)</f>
        <v>0</v>
      </c>
      <c r="BL130" s="14" t="s">
        <v>154</v>
      </c>
      <c r="BM130" s="230" t="s">
        <v>926</v>
      </c>
    </row>
    <row r="131" spans="1:47" s="2" customFormat="1" ht="12">
      <c r="A131" s="35"/>
      <c r="B131" s="36"/>
      <c r="C131" s="37"/>
      <c r="D131" s="232" t="s">
        <v>146</v>
      </c>
      <c r="E131" s="37"/>
      <c r="F131" s="233" t="s">
        <v>169</v>
      </c>
      <c r="G131" s="37"/>
      <c r="H131" s="37"/>
      <c r="I131" s="234"/>
      <c r="J131" s="234"/>
      <c r="K131" s="37"/>
      <c r="L131" s="37"/>
      <c r="M131" s="41"/>
      <c r="N131" s="235"/>
      <c r="O131" s="236"/>
      <c r="P131" s="88"/>
      <c r="Q131" s="88"/>
      <c r="R131" s="88"/>
      <c r="S131" s="88"/>
      <c r="T131" s="88"/>
      <c r="U131" s="88"/>
      <c r="V131" s="88"/>
      <c r="W131" s="88"/>
      <c r="X131" s="89"/>
      <c r="Y131" s="35"/>
      <c r="Z131" s="35"/>
      <c r="AA131" s="35"/>
      <c r="AB131" s="35"/>
      <c r="AC131" s="35"/>
      <c r="AD131" s="35"/>
      <c r="AE131" s="35"/>
      <c r="AT131" s="14" t="s">
        <v>146</v>
      </c>
      <c r="AU131" s="14" t="s">
        <v>88</v>
      </c>
    </row>
    <row r="132" spans="1:65" s="2" customFormat="1" ht="24.15" customHeight="1">
      <c r="A132" s="35"/>
      <c r="B132" s="36"/>
      <c r="C132" s="237" t="s">
        <v>171</v>
      </c>
      <c r="D132" s="237" t="s">
        <v>150</v>
      </c>
      <c r="E132" s="238" t="s">
        <v>172</v>
      </c>
      <c r="F132" s="239" t="s">
        <v>173</v>
      </c>
      <c r="G132" s="240" t="s">
        <v>153</v>
      </c>
      <c r="H132" s="241">
        <v>16</v>
      </c>
      <c r="I132" s="242"/>
      <c r="J132" s="243"/>
      <c r="K132" s="244">
        <f>ROUND(P132*H132,2)</f>
        <v>0</v>
      </c>
      <c r="L132" s="239" t="s">
        <v>143</v>
      </c>
      <c r="M132" s="245"/>
      <c r="N132" s="246" t="s">
        <v>1</v>
      </c>
      <c r="O132" s="226" t="s">
        <v>43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88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5"/>
      <c r="Z132" s="35"/>
      <c r="AA132" s="35"/>
      <c r="AB132" s="35"/>
      <c r="AC132" s="35"/>
      <c r="AD132" s="35"/>
      <c r="AE132" s="35"/>
      <c r="AR132" s="230" t="s">
        <v>154</v>
      </c>
      <c r="AT132" s="230" t="s">
        <v>150</v>
      </c>
      <c r="AU132" s="230" t="s">
        <v>88</v>
      </c>
      <c r="AY132" s="14" t="s">
        <v>135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4" t="s">
        <v>88</v>
      </c>
      <c r="BK132" s="231">
        <f>ROUND(P132*H132,2)</f>
        <v>0</v>
      </c>
      <c r="BL132" s="14" t="s">
        <v>154</v>
      </c>
      <c r="BM132" s="230" t="s">
        <v>927</v>
      </c>
    </row>
    <row r="133" spans="1:47" s="2" customFormat="1" ht="12">
      <c r="A133" s="35"/>
      <c r="B133" s="36"/>
      <c r="C133" s="37"/>
      <c r="D133" s="232" t="s">
        <v>146</v>
      </c>
      <c r="E133" s="37"/>
      <c r="F133" s="233" t="s">
        <v>173</v>
      </c>
      <c r="G133" s="37"/>
      <c r="H133" s="37"/>
      <c r="I133" s="234"/>
      <c r="J133" s="234"/>
      <c r="K133" s="37"/>
      <c r="L133" s="37"/>
      <c r="M133" s="41"/>
      <c r="N133" s="235"/>
      <c r="O133" s="236"/>
      <c r="P133" s="88"/>
      <c r="Q133" s="88"/>
      <c r="R133" s="88"/>
      <c r="S133" s="88"/>
      <c r="T133" s="88"/>
      <c r="U133" s="88"/>
      <c r="V133" s="88"/>
      <c r="W133" s="88"/>
      <c r="X133" s="89"/>
      <c r="Y133" s="35"/>
      <c r="Z133" s="35"/>
      <c r="AA133" s="35"/>
      <c r="AB133" s="35"/>
      <c r="AC133" s="35"/>
      <c r="AD133" s="35"/>
      <c r="AE133" s="35"/>
      <c r="AT133" s="14" t="s">
        <v>146</v>
      </c>
      <c r="AU133" s="14" t="s">
        <v>88</v>
      </c>
    </row>
    <row r="134" spans="1:65" s="2" customFormat="1" ht="24.15" customHeight="1">
      <c r="A134" s="35"/>
      <c r="B134" s="36"/>
      <c r="C134" s="218" t="s">
        <v>180</v>
      </c>
      <c r="D134" s="218" t="s">
        <v>139</v>
      </c>
      <c r="E134" s="219" t="s">
        <v>176</v>
      </c>
      <c r="F134" s="220" t="s">
        <v>177</v>
      </c>
      <c r="G134" s="221" t="s">
        <v>142</v>
      </c>
      <c r="H134" s="222">
        <v>2</v>
      </c>
      <c r="I134" s="223"/>
      <c r="J134" s="223"/>
      <c r="K134" s="224">
        <f>ROUND(P134*H134,2)</f>
        <v>0</v>
      </c>
      <c r="L134" s="220" t="s">
        <v>143</v>
      </c>
      <c r="M134" s="41"/>
      <c r="N134" s="225" t="s">
        <v>1</v>
      </c>
      <c r="O134" s="226" t="s">
        <v>43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88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5"/>
      <c r="Z134" s="35"/>
      <c r="AA134" s="35"/>
      <c r="AB134" s="35"/>
      <c r="AC134" s="35"/>
      <c r="AD134" s="35"/>
      <c r="AE134" s="35"/>
      <c r="AR134" s="230" t="s">
        <v>154</v>
      </c>
      <c r="AT134" s="230" t="s">
        <v>139</v>
      </c>
      <c r="AU134" s="230" t="s">
        <v>88</v>
      </c>
      <c r="AY134" s="14" t="s">
        <v>135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4" t="s">
        <v>88</v>
      </c>
      <c r="BK134" s="231">
        <f>ROUND(P134*H134,2)</f>
        <v>0</v>
      </c>
      <c r="BL134" s="14" t="s">
        <v>154</v>
      </c>
      <c r="BM134" s="230" t="s">
        <v>928</v>
      </c>
    </row>
    <row r="135" spans="1:65" s="2" customFormat="1" ht="33" customHeight="1">
      <c r="A135" s="35"/>
      <c r="B135" s="36"/>
      <c r="C135" s="237" t="s">
        <v>175</v>
      </c>
      <c r="D135" s="237" t="s">
        <v>150</v>
      </c>
      <c r="E135" s="238" t="s">
        <v>181</v>
      </c>
      <c r="F135" s="239" t="s">
        <v>182</v>
      </c>
      <c r="G135" s="240" t="s">
        <v>142</v>
      </c>
      <c r="H135" s="241">
        <v>2</v>
      </c>
      <c r="I135" s="242"/>
      <c r="J135" s="243"/>
      <c r="K135" s="244">
        <f>ROUND(P135*H135,2)</f>
        <v>0</v>
      </c>
      <c r="L135" s="239" t="s">
        <v>143</v>
      </c>
      <c r="M135" s="245"/>
      <c r="N135" s="246" t="s">
        <v>1</v>
      </c>
      <c r="O135" s="226" t="s">
        <v>43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88"/>
      <c r="T135" s="228">
        <f>S135*H135</f>
        <v>0</v>
      </c>
      <c r="U135" s="228">
        <v>0</v>
      </c>
      <c r="V135" s="228">
        <f>U135*H135</f>
        <v>0</v>
      </c>
      <c r="W135" s="228">
        <v>0</v>
      </c>
      <c r="X135" s="229">
        <f>W135*H135</f>
        <v>0</v>
      </c>
      <c r="Y135" s="35"/>
      <c r="Z135" s="35"/>
      <c r="AA135" s="35"/>
      <c r="AB135" s="35"/>
      <c r="AC135" s="35"/>
      <c r="AD135" s="35"/>
      <c r="AE135" s="35"/>
      <c r="AR135" s="230" t="s">
        <v>154</v>
      </c>
      <c r="AT135" s="230" t="s">
        <v>150</v>
      </c>
      <c r="AU135" s="230" t="s">
        <v>88</v>
      </c>
      <c r="AY135" s="14" t="s">
        <v>135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4" t="s">
        <v>88</v>
      </c>
      <c r="BK135" s="231">
        <f>ROUND(P135*H135,2)</f>
        <v>0</v>
      </c>
      <c r="BL135" s="14" t="s">
        <v>154</v>
      </c>
      <c r="BM135" s="230" t="s">
        <v>929</v>
      </c>
    </row>
    <row r="136" spans="1:47" s="2" customFormat="1" ht="12">
      <c r="A136" s="35"/>
      <c r="B136" s="36"/>
      <c r="C136" s="37"/>
      <c r="D136" s="232" t="s">
        <v>146</v>
      </c>
      <c r="E136" s="37"/>
      <c r="F136" s="233" t="s">
        <v>182</v>
      </c>
      <c r="G136" s="37"/>
      <c r="H136" s="37"/>
      <c r="I136" s="234"/>
      <c r="J136" s="234"/>
      <c r="K136" s="37"/>
      <c r="L136" s="37"/>
      <c r="M136" s="41"/>
      <c r="N136" s="235"/>
      <c r="O136" s="236"/>
      <c r="P136" s="88"/>
      <c r="Q136" s="88"/>
      <c r="R136" s="88"/>
      <c r="S136" s="88"/>
      <c r="T136" s="88"/>
      <c r="U136" s="88"/>
      <c r="V136" s="88"/>
      <c r="W136" s="88"/>
      <c r="X136" s="89"/>
      <c r="Y136" s="35"/>
      <c r="Z136" s="35"/>
      <c r="AA136" s="35"/>
      <c r="AB136" s="35"/>
      <c r="AC136" s="35"/>
      <c r="AD136" s="35"/>
      <c r="AE136" s="35"/>
      <c r="AT136" s="14" t="s">
        <v>146</v>
      </c>
      <c r="AU136" s="14" t="s">
        <v>88</v>
      </c>
    </row>
    <row r="137" spans="1:65" s="2" customFormat="1" ht="24.15" customHeight="1">
      <c r="A137" s="35"/>
      <c r="B137" s="36"/>
      <c r="C137" s="218" t="s">
        <v>555</v>
      </c>
      <c r="D137" s="218" t="s">
        <v>139</v>
      </c>
      <c r="E137" s="219" t="s">
        <v>185</v>
      </c>
      <c r="F137" s="220" t="s">
        <v>186</v>
      </c>
      <c r="G137" s="221" t="s">
        <v>153</v>
      </c>
      <c r="H137" s="222">
        <v>2</v>
      </c>
      <c r="I137" s="223"/>
      <c r="J137" s="223"/>
      <c r="K137" s="224">
        <f>ROUND(P137*H137,2)</f>
        <v>0</v>
      </c>
      <c r="L137" s="220" t="s">
        <v>143</v>
      </c>
      <c r="M137" s="41"/>
      <c r="N137" s="225" t="s">
        <v>1</v>
      </c>
      <c r="O137" s="226" t="s">
        <v>43</v>
      </c>
      <c r="P137" s="227">
        <f>I137+J137</f>
        <v>0</v>
      </c>
      <c r="Q137" s="227">
        <f>ROUND(I137*H137,2)</f>
        <v>0</v>
      </c>
      <c r="R137" s="227">
        <f>ROUND(J137*H137,2)</f>
        <v>0</v>
      </c>
      <c r="S137" s="88"/>
      <c r="T137" s="228">
        <f>S137*H137</f>
        <v>0</v>
      </c>
      <c r="U137" s="228">
        <v>0</v>
      </c>
      <c r="V137" s="228">
        <f>U137*H137</f>
        <v>0</v>
      </c>
      <c r="W137" s="228">
        <v>0</v>
      </c>
      <c r="X137" s="229">
        <f>W137*H137</f>
        <v>0</v>
      </c>
      <c r="Y137" s="35"/>
      <c r="Z137" s="35"/>
      <c r="AA137" s="35"/>
      <c r="AB137" s="35"/>
      <c r="AC137" s="35"/>
      <c r="AD137" s="35"/>
      <c r="AE137" s="35"/>
      <c r="AR137" s="230" t="s">
        <v>154</v>
      </c>
      <c r="AT137" s="230" t="s">
        <v>139</v>
      </c>
      <c r="AU137" s="230" t="s">
        <v>88</v>
      </c>
      <c r="AY137" s="14" t="s">
        <v>135</v>
      </c>
      <c r="BE137" s="231">
        <f>IF(O137="základní",K137,0)</f>
        <v>0</v>
      </c>
      <c r="BF137" s="231">
        <f>IF(O137="snížená",K137,0)</f>
        <v>0</v>
      </c>
      <c r="BG137" s="231">
        <f>IF(O137="zákl. přenesená",K137,0)</f>
        <v>0</v>
      </c>
      <c r="BH137" s="231">
        <f>IF(O137="sníž. přenesená",K137,0)</f>
        <v>0</v>
      </c>
      <c r="BI137" s="231">
        <f>IF(O137="nulová",K137,0)</f>
        <v>0</v>
      </c>
      <c r="BJ137" s="14" t="s">
        <v>88</v>
      </c>
      <c r="BK137" s="231">
        <f>ROUND(P137*H137,2)</f>
        <v>0</v>
      </c>
      <c r="BL137" s="14" t="s">
        <v>154</v>
      </c>
      <c r="BM137" s="230" t="s">
        <v>930</v>
      </c>
    </row>
    <row r="138" spans="1:65" s="2" customFormat="1" ht="24.15" customHeight="1">
      <c r="A138" s="35"/>
      <c r="B138" s="36"/>
      <c r="C138" s="237" t="s">
        <v>184</v>
      </c>
      <c r="D138" s="237" t="s">
        <v>150</v>
      </c>
      <c r="E138" s="238" t="s">
        <v>931</v>
      </c>
      <c r="F138" s="239" t="s">
        <v>932</v>
      </c>
      <c r="G138" s="240" t="s">
        <v>153</v>
      </c>
      <c r="H138" s="241">
        <v>2</v>
      </c>
      <c r="I138" s="242"/>
      <c r="J138" s="243"/>
      <c r="K138" s="244">
        <f>ROUND(P138*H138,2)</f>
        <v>0</v>
      </c>
      <c r="L138" s="239" t="s">
        <v>143</v>
      </c>
      <c r="M138" s="245"/>
      <c r="N138" s="246" t="s">
        <v>1</v>
      </c>
      <c r="O138" s="226" t="s">
        <v>43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88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5"/>
      <c r="Z138" s="35"/>
      <c r="AA138" s="35"/>
      <c r="AB138" s="35"/>
      <c r="AC138" s="35"/>
      <c r="AD138" s="35"/>
      <c r="AE138" s="35"/>
      <c r="AR138" s="230" t="s">
        <v>154</v>
      </c>
      <c r="AT138" s="230" t="s">
        <v>150</v>
      </c>
      <c r="AU138" s="230" t="s">
        <v>88</v>
      </c>
      <c r="AY138" s="14" t="s">
        <v>135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4" t="s">
        <v>88</v>
      </c>
      <c r="BK138" s="231">
        <f>ROUND(P138*H138,2)</f>
        <v>0</v>
      </c>
      <c r="BL138" s="14" t="s">
        <v>154</v>
      </c>
      <c r="BM138" s="230" t="s">
        <v>933</v>
      </c>
    </row>
    <row r="139" spans="1:47" s="2" customFormat="1" ht="12">
      <c r="A139" s="35"/>
      <c r="B139" s="36"/>
      <c r="C139" s="37"/>
      <c r="D139" s="232" t="s">
        <v>146</v>
      </c>
      <c r="E139" s="37"/>
      <c r="F139" s="233" t="s">
        <v>932</v>
      </c>
      <c r="G139" s="37"/>
      <c r="H139" s="37"/>
      <c r="I139" s="234"/>
      <c r="J139" s="234"/>
      <c r="K139" s="37"/>
      <c r="L139" s="37"/>
      <c r="M139" s="41"/>
      <c r="N139" s="235"/>
      <c r="O139" s="236"/>
      <c r="P139" s="88"/>
      <c r="Q139" s="88"/>
      <c r="R139" s="88"/>
      <c r="S139" s="88"/>
      <c r="T139" s="88"/>
      <c r="U139" s="88"/>
      <c r="V139" s="88"/>
      <c r="W139" s="88"/>
      <c r="X139" s="89"/>
      <c r="Y139" s="35"/>
      <c r="Z139" s="35"/>
      <c r="AA139" s="35"/>
      <c r="AB139" s="35"/>
      <c r="AC139" s="35"/>
      <c r="AD139" s="35"/>
      <c r="AE139" s="35"/>
      <c r="AT139" s="14" t="s">
        <v>146</v>
      </c>
      <c r="AU139" s="14" t="s">
        <v>88</v>
      </c>
    </row>
    <row r="140" spans="1:65" s="2" customFormat="1" ht="12">
      <c r="A140" s="35"/>
      <c r="B140" s="36"/>
      <c r="C140" s="218" t="s">
        <v>203</v>
      </c>
      <c r="D140" s="218" t="s">
        <v>139</v>
      </c>
      <c r="E140" s="219" t="s">
        <v>199</v>
      </c>
      <c r="F140" s="220" t="s">
        <v>200</v>
      </c>
      <c r="G140" s="221" t="s">
        <v>153</v>
      </c>
      <c r="H140" s="222">
        <v>2</v>
      </c>
      <c r="I140" s="223"/>
      <c r="J140" s="223"/>
      <c r="K140" s="224">
        <f>ROUND(P140*H140,2)</f>
        <v>0</v>
      </c>
      <c r="L140" s="220" t="s">
        <v>143</v>
      </c>
      <c r="M140" s="41"/>
      <c r="N140" s="225" t="s">
        <v>1</v>
      </c>
      <c r="O140" s="226" t="s">
        <v>43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88"/>
      <c r="T140" s="228">
        <f>S140*H140</f>
        <v>0</v>
      </c>
      <c r="U140" s="228">
        <v>0</v>
      </c>
      <c r="V140" s="228">
        <f>U140*H140</f>
        <v>0</v>
      </c>
      <c r="W140" s="228">
        <v>0</v>
      </c>
      <c r="X140" s="229">
        <f>W140*H140</f>
        <v>0</v>
      </c>
      <c r="Y140" s="35"/>
      <c r="Z140" s="35"/>
      <c r="AA140" s="35"/>
      <c r="AB140" s="35"/>
      <c r="AC140" s="35"/>
      <c r="AD140" s="35"/>
      <c r="AE140" s="35"/>
      <c r="AR140" s="230" t="s">
        <v>154</v>
      </c>
      <c r="AT140" s="230" t="s">
        <v>139</v>
      </c>
      <c r="AU140" s="230" t="s">
        <v>88</v>
      </c>
      <c r="AY140" s="14" t="s">
        <v>135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4" t="s">
        <v>88</v>
      </c>
      <c r="BK140" s="231">
        <f>ROUND(P140*H140,2)</f>
        <v>0</v>
      </c>
      <c r="BL140" s="14" t="s">
        <v>154</v>
      </c>
      <c r="BM140" s="230" t="s">
        <v>934</v>
      </c>
    </row>
    <row r="141" spans="1:65" s="2" customFormat="1" ht="24.15" customHeight="1">
      <c r="A141" s="35"/>
      <c r="B141" s="36"/>
      <c r="C141" s="218" t="s">
        <v>385</v>
      </c>
      <c r="D141" s="218" t="s">
        <v>139</v>
      </c>
      <c r="E141" s="219" t="s">
        <v>204</v>
      </c>
      <c r="F141" s="220" t="s">
        <v>205</v>
      </c>
      <c r="G141" s="221" t="s">
        <v>153</v>
      </c>
      <c r="H141" s="222">
        <v>4</v>
      </c>
      <c r="I141" s="223"/>
      <c r="J141" s="223"/>
      <c r="K141" s="224">
        <f>ROUND(P141*H141,2)</f>
        <v>0</v>
      </c>
      <c r="L141" s="220" t="s">
        <v>143</v>
      </c>
      <c r="M141" s="41"/>
      <c r="N141" s="225" t="s">
        <v>1</v>
      </c>
      <c r="O141" s="226" t="s">
        <v>43</v>
      </c>
      <c r="P141" s="227">
        <f>I141+J141</f>
        <v>0</v>
      </c>
      <c r="Q141" s="227">
        <f>ROUND(I141*H141,2)</f>
        <v>0</v>
      </c>
      <c r="R141" s="227">
        <f>ROUND(J141*H141,2)</f>
        <v>0</v>
      </c>
      <c r="S141" s="88"/>
      <c r="T141" s="228">
        <f>S141*H141</f>
        <v>0</v>
      </c>
      <c r="U141" s="228">
        <v>0</v>
      </c>
      <c r="V141" s="228">
        <f>U141*H141</f>
        <v>0</v>
      </c>
      <c r="W141" s="228">
        <v>0</v>
      </c>
      <c r="X141" s="229">
        <f>W141*H141</f>
        <v>0</v>
      </c>
      <c r="Y141" s="35"/>
      <c r="Z141" s="35"/>
      <c r="AA141" s="35"/>
      <c r="AB141" s="35"/>
      <c r="AC141" s="35"/>
      <c r="AD141" s="35"/>
      <c r="AE141" s="35"/>
      <c r="AR141" s="230" t="s">
        <v>154</v>
      </c>
      <c r="AT141" s="230" t="s">
        <v>139</v>
      </c>
      <c r="AU141" s="230" t="s">
        <v>88</v>
      </c>
      <c r="AY141" s="14" t="s">
        <v>135</v>
      </c>
      <c r="BE141" s="231">
        <f>IF(O141="základní",K141,0)</f>
        <v>0</v>
      </c>
      <c r="BF141" s="231">
        <f>IF(O141="snížená",K141,0)</f>
        <v>0</v>
      </c>
      <c r="BG141" s="231">
        <f>IF(O141="zákl. přenesená",K141,0)</f>
        <v>0</v>
      </c>
      <c r="BH141" s="231">
        <f>IF(O141="sníž. přenesená",K141,0)</f>
        <v>0</v>
      </c>
      <c r="BI141" s="231">
        <f>IF(O141="nulová",K141,0)</f>
        <v>0</v>
      </c>
      <c r="BJ141" s="14" t="s">
        <v>88</v>
      </c>
      <c r="BK141" s="231">
        <f>ROUND(P141*H141,2)</f>
        <v>0</v>
      </c>
      <c r="BL141" s="14" t="s">
        <v>154</v>
      </c>
      <c r="BM141" s="230" t="s">
        <v>935</v>
      </c>
    </row>
    <row r="142" spans="1:65" s="2" customFormat="1" ht="24.15" customHeight="1">
      <c r="A142" s="35"/>
      <c r="B142" s="36"/>
      <c r="C142" s="218" t="s">
        <v>189</v>
      </c>
      <c r="D142" s="218" t="s">
        <v>139</v>
      </c>
      <c r="E142" s="219" t="s">
        <v>209</v>
      </c>
      <c r="F142" s="220" t="s">
        <v>210</v>
      </c>
      <c r="G142" s="221" t="s">
        <v>153</v>
      </c>
      <c r="H142" s="222">
        <v>4</v>
      </c>
      <c r="I142" s="223"/>
      <c r="J142" s="223"/>
      <c r="K142" s="224">
        <f>ROUND(P142*H142,2)</f>
        <v>0</v>
      </c>
      <c r="L142" s="220" t="s">
        <v>143</v>
      </c>
      <c r="M142" s="41"/>
      <c r="N142" s="225" t="s">
        <v>1</v>
      </c>
      <c r="O142" s="226" t="s">
        <v>43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88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5"/>
      <c r="Z142" s="35"/>
      <c r="AA142" s="35"/>
      <c r="AB142" s="35"/>
      <c r="AC142" s="35"/>
      <c r="AD142" s="35"/>
      <c r="AE142" s="35"/>
      <c r="AR142" s="230" t="s">
        <v>154</v>
      </c>
      <c r="AT142" s="230" t="s">
        <v>139</v>
      </c>
      <c r="AU142" s="230" t="s">
        <v>88</v>
      </c>
      <c r="AY142" s="14" t="s">
        <v>135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4" t="s">
        <v>88</v>
      </c>
      <c r="BK142" s="231">
        <f>ROUND(P142*H142,2)</f>
        <v>0</v>
      </c>
      <c r="BL142" s="14" t="s">
        <v>154</v>
      </c>
      <c r="BM142" s="230" t="s">
        <v>936</v>
      </c>
    </row>
    <row r="143" spans="1:65" s="2" customFormat="1" ht="24.15" customHeight="1">
      <c r="A143" s="35"/>
      <c r="B143" s="36"/>
      <c r="C143" s="237" t="s">
        <v>208</v>
      </c>
      <c r="D143" s="237" t="s">
        <v>150</v>
      </c>
      <c r="E143" s="238" t="s">
        <v>190</v>
      </c>
      <c r="F143" s="239" t="s">
        <v>191</v>
      </c>
      <c r="G143" s="240" t="s">
        <v>153</v>
      </c>
      <c r="H143" s="241">
        <v>4</v>
      </c>
      <c r="I143" s="242"/>
      <c r="J143" s="243"/>
      <c r="K143" s="244">
        <f>ROUND(P143*H143,2)</f>
        <v>0</v>
      </c>
      <c r="L143" s="239" t="s">
        <v>143</v>
      </c>
      <c r="M143" s="245"/>
      <c r="N143" s="246" t="s">
        <v>1</v>
      </c>
      <c r="O143" s="226" t="s">
        <v>43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88"/>
      <c r="T143" s="228">
        <f>S143*H143</f>
        <v>0</v>
      </c>
      <c r="U143" s="228">
        <v>0</v>
      </c>
      <c r="V143" s="228">
        <f>U143*H143</f>
        <v>0</v>
      </c>
      <c r="W143" s="228">
        <v>0</v>
      </c>
      <c r="X143" s="229">
        <f>W143*H143</f>
        <v>0</v>
      </c>
      <c r="Y143" s="35"/>
      <c r="Z143" s="35"/>
      <c r="AA143" s="35"/>
      <c r="AB143" s="35"/>
      <c r="AC143" s="35"/>
      <c r="AD143" s="35"/>
      <c r="AE143" s="35"/>
      <c r="AR143" s="230" t="s">
        <v>154</v>
      </c>
      <c r="AT143" s="230" t="s">
        <v>150</v>
      </c>
      <c r="AU143" s="230" t="s">
        <v>88</v>
      </c>
      <c r="AY143" s="14" t="s">
        <v>135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4" t="s">
        <v>88</v>
      </c>
      <c r="BK143" s="231">
        <f>ROUND(P143*H143,2)</f>
        <v>0</v>
      </c>
      <c r="BL143" s="14" t="s">
        <v>154</v>
      </c>
      <c r="BM143" s="230" t="s">
        <v>937</v>
      </c>
    </row>
    <row r="144" spans="1:47" s="2" customFormat="1" ht="12">
      <c r="A144" s="35"/>
      <c r="B144" s="36"/>
      <c r="C144" s="37"/>
      <c r="D144" s="232" t="s">
        <v>146</v>
      </c>
      <c r="E144" s="37"/>
      <c r="F144" s="233" t="s">
        <v>191</v>
      </c>
      <c r="G144" s="37"/>
      <c r="H144" s="37"/>
      <c r="I144" s="234"/>
      <c r="J144" s="234"/>
      <c r="K144" s="37"/>
      <c r="L144" s="37"/>
      <c r="M144" s="41"/>
      <c r="N144" s="235"/>
      <c r="O144" s="236"/>
      <c r="P144" s="88"/>
      <c r="Q144" s="88"/>
      <c r="R144" s="88"/>
      <c r="S144" s="88"/>
      <c r="T144" s="88"/>
      <c r="U144" s="88"/>
      <c r="V144" s="88"/>
      <c r="W144" s="88"/>
      <c r="X144" s="89"/>
      <c r="Y144" s="35"/>
      <c r="Z144" s="35"/>
      <c r="AA144" s="35"/>
      <c r="AB144" s="35"/>
      <c r="AC144" s="35"/>
      <c r="AD144" s="35"/>
      <c r="AE144" s="35"/>
      <c r="AT144" s="14" t="s">
        <v>146</v>
      </c>
      <c r="AU144" s="14" t="s">
        <v>88</v>
      </c>
    </row>
    <row r="145" spans="1:65" s="2" customFormat="1" ht="24.15" customHeight="1">
      <c r="A145" s="35"/>
      <c r="B145" s="36"/>
      <c r="C145" s="218" t="s">
        <v>212</v>
      </c>
      <c r="D145" s="218" t="s">
        <v>139</v>
      </c>
      <c r="E145" s="219" t="s">
        <v>224</v>
      </c>
      <c r="F145" s="220" t="s">
        <v>225</v>
      </c>
      <c r="G145" s="221" t="s">
        <v>153</v>
      </c>
      <c r="H145" s="222">
        <v>4</v>
      </c>
      <c r="I145" s="223"/>
      <c r="J145" s="223"/>
      <c r="K145" s="224">
        <f>ROUND(P145*H145,2)</f>
        <v>0</v>
      </c>
      <c r="L145" s="220" t="s">
        <v>143</v>
      </c>
      <c r="M145" s="41"/>
      <c r="N145" s="225" t="s">
        <v>1</v>
      </c>
      <c r="O145" s="226" t="s">
        <v>43</v>
      </c>
      <c r="P145" s="227">
        <f>I145+J145</f>
        <v>0</v>
      </c>
      <c r="Q145" s="227">
        <f>ROUND(I145*H145,2)</f>
        <v>0</v>
      </c>
      <c r="R145" s="227">
        <f>ROUND(J145*H145,2)</f>
        <v>0</v>
      </c>
      <c r="S145" s="88"/>
      <c r="T145" s="228">
        <f>S145*H145</f>
        <v>0</v>
      </c>
      <c r="U145" s="228">
        <v>0</v>
      </c>
      <c r="V145" s="228">
        <f>U145*H145</f>
        <v>0</v>
      </c>
      <c r="W145" s="228">
        <v>0</v>
      </c>
      <c r="X145" s="229">
        <f>W145*H145</f>
        <v>0</v>
      </c>
      <c r="Y145" s="35"/>
      <c r="Z145" s="35"/>
      <c r="AA145" s="35"/>
      <c r="AB145" s="35"/>
      <c r="AC145" s="35"/>
      <c r="AD145" s="35"/>
      <c r="AE145" s="35"/>
      <c r="AR145" s="230" t="s">
        <v>154</v>
      </c>
      <c r="AT145" s="230" t="s">
        <v>139</v>
      </c>
      <c r="AU145" s="230" t="s">
        <v>88</v>
      </c>
      <c r="AY145" s="14" t="s">
        <v>135</v>
      </c>
      <c r="BE145" s="231">
        <f>IF(O145="základní",K145,0)</f>
        <v>0</v>
      </c>
      <c r="BF145" s="231">
        <f>IF(O145="snížená",K145,0)</f>
        <v>0</v>
      </c>
      <c r="BG145" s="231">
        <f>IF(O145="zákl. přenesená",K145,0)</f>
        <v>0</v>
      </c>
      <c r="BH145" s="231">
        <f>IF(O145="sníž. přenesená",K145,0)</f>
        <v>0</v>
      </c>
      <c r="BI145" s="231">
        <f>IF(O145="nulová",K145,0)</f>
        <v>0</v>
      </c>
      <c r="BJ145" s="14" t="s">
        <v>88</v>
      </c>
      <c r="BK145" s="231">
        <f>ROUND(P145*H145,2)</f>
        <v>0</v>
      </c>
      <c r="BL145" s="14" t="s">
        <v>154</v>
      </c>
      <c r="BM145" s="230" t="s">
        <v>938</v>
      </c>
    </row>
    <row r="146" spans="1:65" s="2" customFormat="1" ht="24.15" customHeight="1">
      <c r="A146" s="35"/>
      <c r="B146" s="36"/>
      <c r="C146" s="237" t="s">
        <v>216</v>
      </c>
      <c r="D146" s="237" t="s">
        <v>150</v>
      </c>
      <c r="E146" s="238" t="s">
        <v>220</v>
      </c>
      <c r="F146" s="239" t="s">
        <v>221</v>
      </c>
      <c r="G146" s="240" t="s">
        <v>153</v>
      </c>
      <c r="H146" s="241">
        <v>8</v>
      </c>
      <c r="I146" s="242"/>
      <c r="J146" s="243"/>
      <c r="K146" s="244">
        <f>ROUND(P146*H146,2)</f>
        <v>0</v>
      </c>
      <c r="L146" s="239" t="s">
        <v>143</v>
      </c>
      <c r="M146" s="245"/>
      <c r="N146" s="246" t="s">
        <v>1</v>
      </c>
      <c r="O146" s="226" t="s">
        <v>43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88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5"/>
      <c r="Z146" s="35"/>
      <c r="AA146" s="35"/>
      <c r="AB146" s="35"/>
      <c r="AC146" s="35"/>
      <c r="AD146" s="35"/>
      <c r="AE146" s="35"/>
      <c r="AR146" s="230" t="s">
        <v>154</v>
      </c>
      <c r="AT146" s="230" t="s">
        <v>150</v>
      </c>
      <c r="AU146" s="230" t="s">
        <v>88</v>
      </c>
      <c r="AY146" s="14" t="s">
        <v>135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4" t="s">
        <v>88</v>
      </c>
      <c r="BK146" s="231">
        <f>ROUND(P146*H146,2)</f>
        <v>0</v>
      </c>
      <c r="BL146" s="14" t="s">
        <v>154</v>
      </c>
      <c r="BM146" s="230" t="s">
        <v>939</v>
      </c>
    </row>
    <row r="147" spans="1:47" s="2" customFormat="1" ht="12">
      <c r="A147" s="35"/>
      <c r="B147" s="36"/>
      <c r="C147" s="37"/>
      <c r="D147" s="232" t="s">
        <v>146</v>
      </c>
      <c r="E147" s="37"/>
      <c r="F147" s="233" t="s">
        <v>221</v>
      </c>
      <c r="G147" s="37"/>
      <c r="H147" s="37"/>
      <c r="I147" s="234"/>
      <c r="J147" s="234"/>
      <c r="K147" s="37"/>
      <c r="L147" s="37"/>
      <c r="M147" s="41"/>
      <c r="N147" s="235"/>
      <c r="O147" s="236"/>
      <c r="P147" s="88"/>
      <c r="Q147" s="88"/>
      <c r="R147" s="88"/>
      <c r="S147" s="88"/>
      <c r="T147" s="88"/>
      <c r="U147" s="88"/>
      <c r="V147" s="88"/>
      <c r="W147" s="88"/>
      <c r="X147" s="89"/>
      <c r="Y147" s="35"/>
      <c r="Z147" s="35"/>
      <c r="AA147" s="35"/>
      <c r="AB147" s="35"/>
      <c r="AC147" s="35"/>
      <c r="AD147" s="35"/>
      <c r="AE147" s="35"/>
      <c r="AT147" s="14" t="s">
        <v>146</v>
      </c>
      <c r="AU147" s="14" t="s">
        <v>88</v>
      </c>
    </row>
    <row r="148" spans="1:65" s="2" customFormat="1" ht="24.15" customHeight="1">
      <c r="A148" s="35"/>
      <c r="B148" s="36"/>
      <c r="C148" s="218" t="s">
        <v>9</v>
      </c>
      <c r="D148" s="218" t="s">
        <v>139</v>
      </c>
      <c r="E148" s="219" t="s">
        <v>236</v>
      </c>
      <c r="F148" s="220" t="s">
        <v>237</v>
      </c>
      <c r="G148" s="221" t="s">
        <v>153</v>
      </c>
      <c r="H148" s="222">
        <v>84</v>
      </c>
      <c r="I148" s="223"/>
      <c r="J148" s="223"/>
      <c r="K148" s="224">
        <f>ROUND(P148*H148,2)</f>
        <v>0</v>
      </c>
      <c r="L148" s="220" t="s">
        <v>143</v>
      </c>
      <c r="M148" s="41"/>
      <c r="N148" s="225" t="s">
        <v>1</v>
      </c>
      <c r="O148" s="226" t="s">
        <v>43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88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5"/>
      <c r="Z148" s="35"/>
      <c r="AA148" s="35"/>
      <c r="AB148" s="35"/>
      <c r="AC148" s="35"/>
      <c r="AD148" s="35"/>
      <c r="AE148" s="35"/>
      <c r="AR148" s="230" t="s">
        <v>154</v>
      </c>
      <c r="AT148" s="230" t="s">
        <v>139</v>
      </c>
      <c r="AU148" s="230" t="s">
        <v>88</v>
      </c>
      <c r="AY148" s="14" t="s">
        <v>135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4" t="s">
        <v>88</v>
      </c>
      <c r="BK148" s="231">
        <f>ROUND(P148*H148,2)</f>
        <v>0</v>
      </c>
      <c r="BL148" s="14" t="s">
        <v>154</v>
      </c>
      <c r="BM148" s="230" t="s">
        <v>940</v>
      </c>
    </row>
    <row r="149" spans="1:65" s="2" customFormat="1" ht="24.15" customHeight="1">
      <c r="A149" s="35"/>
      <c r="B149" s="36"/>
      <c r="C149" s="237" t="s">
        <v>223</v>
      </c>
      <c r="D149" s="237" t="s">
        <v>150</v>
      </c>
      <c r="E149" s="238" t="s">
        <v>941</v>
      </c>
      <c r="F149" s="239" t="s">
        <v>942</v>
      </c>
      <c r="G149" s="240" t="s">
        <v>153</v>
      </c>
      <c r="H149" s="241">
        <v>84</v>
      </c>
      <c r="I149" s="242"/>
      <c r="J149" s="243"/>
      <c r="K149" s="244">
        <f>ROUND(P149*H149,2)</f>
        <v>0</v>
      </c>
      <c r="L149" s="239" t="s">
        <v>143</v>
      </c>
      <c r="M149" s="245"/>
      <c r="N149" s="246" t="s">
        <v>1</v>
      </c>
      <c r="O149" s="226" t="s">
        <v>43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88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5"/>
      <c r="Z149" s="35"/>
      <c r="AA149" s="35"/>
      <c r="AB149" s="35"/>
      <c r="AC149" s="35"/>
      <c r="AD149" s="35"/>
      <c r="AE149" s="35"/>
      <c r="AR149" s="230" t="s">
        <v>154</v>
      </c>
      <c r="AT149" s="230" t="s">
        <v>150</v>
      </c>
      <c r="AU149" s="230" t="s">
        <v>88</v>
      </c>
      <c r="AY149" s="14" t="s">
        <v>135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4" t="s">
        <v>88</v>
      </c>
      <c r="BK149" s="231">
        <f>ROUND(P149*H149,2)</f>
        <v>0</v>
      </c>
      <c r="BL149" s="14" t="s">
        <v>154</v>
      </c>
      <c r="BM149" s="230" t="s">
        <v>943</v>
      </c>
    </row>
    <row r="150" spans="1:47" s="2" customFormat="1" ht="12">
      <c r="A150" s="35"/>
      <c r="B150" s="36"/>
      <c r="C150" s="37"/>
      <c r="D150" s="232" t="s">
        <v>146</v>
      </c>
      <c r="E150" s="37"/>
      <c r="F150" s="233" t="s">
        <v>942</v>
      </c>
      <c r="G150" s="37"/>
      <c r="H150" s="37"/>
      <c r="I150" s="234"/>
      <c r="J150" s="234"/>
      <c r="K150" s="37"/>
      <c r="L150" s="37"/>
      <c r="M150" s="41"/>
      <c r="N150" s="235"/>
      <c r="O150" s="236"/>
      <c r="P150" s="88"/>
      <c r="Q150" s="88"/>
      <c r="R150" s="88"/>
      <c r="S150" s="88"/>
      <c r="T150" s="88"/>
      <c r="U150" s="88"/>
      <c r="V150" s="88"/>
      <c r="W150" s="88"/>
      <c r="X150" s="89"/>
      <c r="Y150" s="35"/>
      <c r="Z150" s="35"/>
      <c r="AA150" s="35"/>
      <c r="AB150" s="35"/>
      <c r="AC150" s="35"/>
      <c r="AD150" s="35"/>
      <c r="AE150" s="35"/>
      <c r="AT150" s="14" t="s">
        <v>146</v>
      </c>
      <c r="AU150" s="14" t="s">
        <v>88</v>
      </c>
    </row>
    <row r="151" spans="1:65" s="2" customFormat="1" ht="12">
      <c r="A151" s="35"/>
      <c r="B151" s="36"/>
      <c r="C151" s="218" t="s">
        <v>227</v>
      </c>
      <c r="D151" s="218" t="s">
        <v>139</v>
      </c>
      <c r="E151" s="219" t="s">
        <v>719</v>
      </c>
      <c r="F151" s="220" t="s">
        <v>720</v>
      </c>
      <c r="G151" s="221" t="s">
        <v>196</v>
      </c>
      <c r="H151" s="222">
        <v>10</v>
      </c>
      <c r="I151" s="223"/>
      <c r="J151" s="223"/>
      <c r="K151" s="224">
        <f>ROUND(P151*H151,2)</f>
        <v>0</v>
      </c>
      <c r="L151" s="220" t="s">
        <v>143</v>
      </c>
      <c r="M151" s="41"/>
      <c r="N151" s="225" t="s">
        <v>1</v>
      </c>
      <c r="O151" s="226" t="s">
        <v>43</v>
      </c>
      <c r="P151" s="227">
        <f>I151+J151</f>
        <v>0</v>
      </c>
      <c r="Q151" s="227">
        <f>ROUND(I151*H151,2)</f>
        <v>0</v>
      </c>
      <c r="R151" s="227">
        <f>ROUND(J151*H151,2)</f>
        <v>0</v>
      </c>
      <c r="S151" s="88"/>
      <c r="T151" s="228">
        <f>S151*H151</f>
        <v>0</v>
      </c>
      <c r="U151" s="228">
        <v>0</v>
      </c>
      <c r="V151" s="228">
        <f>U151*H151</f>
        <v>0</v>
      </c>
      <c r="W151" s="228">
        <v>0</v>
      </c>
      <c r="X151" s="229">
        <f>W151*H151</f>
        <v>0</v>
      </c>
      <c r="Y151" s="35"/>
      <c r="Z151" s="35"/>
      <c r="AA151" s="35"/>
      <c r="AB151" s="35"/>
      <c r="AC151" s="35"/>
      <c r="AD151" s="35"/>
      <c r="AE151" s="35"/>
      <c r="AR151" s="230" t="s">
        <v>154</v>
      </c>
      <c r="AT151" s="230" t="s">
        <v>139</v>
      </c>
      <c r="AU151" s="230" t="s">
        <v>88</v>
      </c>
      <c r="AY151" s="14" t="s">
        <v>135</v>
      </c>
      <c r="BE151" s="231">
        <f>IF(O151="základní",K151,0)</f>
        <v>0</v>
      </c>
      <c r="BF151" s="231">
        <f>IF(O151="snížená",K151,0)</f>
        <v>0</v>
      </c>
      <c r="BG151" s="231">
        <f>IF(O151="zákl. přenesená",K151,0)</f>
        <v>0</v>
      </c>
      <c r="BH151" s="231">
        <f>IF(O151="sníž. přenesená",K151,0)</f>
        <v>0</v>
      </c>
      <c r="BI151" s="231">
        <f>IF(O151="nulová",K151,0)</f>
        <v>0</v>
      </c>
      <c r="BJ151" s="14" t="s">
        <v>88</v>
      </c>
      <c r="BK151" s="231">
        <f>ROUND(P151*H151,2)</f>
        <v>0</v>
      </c>
      <c r="BL151" s="14" t="s">
        <v>154</v>
      </c>
      <c r="BM151" s="230" t="s">
        <v>944</v>
      </c>
    </row>
    <row r="152" spans="1:65" s="2" customFormat="1" ht="33" customHeight="1">
      <c r="A152" s="35"/>
      <c r="B152" s="36"/>
      <c r="C152" s="237" t="s">
        <v>246</v>
      </c>
      <c r="D152" s="237" t="s">
        <v>150</v>
      </c>
      <c r="E152" s="238" t="s">
        <v>716</v>
      </c>
      <c r="F152" s="239" t="s">
        <v>717</v>
      </c>
      <c r="G152" s="240" t="s">
        <v>196</v>
      </c>
      <c r="H152" s="241">
        <v>10</v>
      </c>
      <c r="I152" s="242"/>
      <c r="J152" s="243"/>
      <c r="K152" s="244">
        <f>ROUND(P152*H152,2)</f>
        <v>0</v>
      </c>
      <c r="L152" s="239" t="s">
        <v>143</v>
      </c>
      <c r="M152" s="245"/>
      <c r="N152" s="246" t="s">
        <v>1</v>
      </c>
      <c r="O152" s="226" t="s">
        <v>43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88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5"/>
      <c r="Z152" s="35"/>
      <c r="AA152" s="35"/>
      <c r="AB152" s="35"/>
      <c r="AC152" s="35"/>
      <c r="AD152" s="35"/>
      <c r="AE152" s="35"/>
      <c r="AR152" s="230" t="s">
        <v>154</v>
      </c>
      <c r="AT152" s="230" t="s">
        <v>150</v>
      </c>
      <c r="AU152" s="230" t="s">
        <v>88</v>
      </c>
      <c r="AY152" s="14" t="s">
        <v>135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4" t="s">
        <v>88</v>
      </c>
      <c r="BK152" s="231">
        <f>ROUND(P152*H152,2)</f>
        <v>0</v>
      </c>
      <c r="BL152" s="14" t="s">
        <v>154</v>
      </c>
      <c r="BM152" s="230" t="s">
        <v>945</v>
      </c>
    </row>
    <row r="153" spans="1:47" s="2" customFormat="1" ht="12">
      <c r="A153" s="35"/>
      <c r="B153" s="36"/>
      <c r="C153" s="37"/>
      <c r="D153" s="232" t="s">
        <v>146</v>
      </c>
      <c r="E153" s="37"/>
      <c r="F153" s="233" t="s">
        <v>717</v>
      </c>
      <c r="G153" s="37"/>
      <c r="H153" s="37"/>
      <c r="I153" s="234"/>
      <c r="J153" s="234"/>
      <c r="K153" s="37"/>
      <c r="L153" s="37"/>
      <c r="M153" s="41"/>
      <c r="N153" s="235"/>
      <c r="O153" s="236"/>
      <c r="P153" s="88"/>
      <c r="Q153" s="88"/>
      <c r="R153" s="88"/>
      <c r="S153" s="88"/>
      <c r="T153" s="88"/>
      <c r="U153" s="88"/>
      <c r="V153" s="88"/>
      <c r="W153" s="88"/>
      <c r="X153" s="89"/>
      <c r="Y153" s="35"/>
      <c r="Z153" s="35"/>
      <c r="AA153" s="35"/>
      <c r="AB153" s="35"/>
      <c r="AC153" s="35"/>
      <c r="AD153" s="35"/>
      <c r="AE153" s="35"/>
      <c r="AT153" s="14" t="s">
        <v>146</v>
      </c>
      <c r="AU153" s="14" t="s">
        <v>88</v>
      </c>
    </row>
    <row r="154" spans="1:65" s="2" customFormat="1" ht="24.15" customHeight="1">
      <c r="A154" s="35"/>
      <c r="B154" s="36"/>
      <c r="C154" s="218" t="s">
        <v>8</v>
      </c>
      <c r="D154" s="218" t="s">
        <v>139</v>
      </c>
      <c r="E154" s="219" t="s">
        <v>274</v>
      </c>
      <c r="F154" s="220" t="s">
        <v>275</v>
      </c>
      <c r="G154" s="221" t="s">
        <v>196</v>
      </c>
      <c r="H154" s="222">
        <v>676</v>
      </c>
      <c r="I154" s="223"/>
      <c r="J154" s="223"/>
      <c r="K154" s="224">
        <f>ROUND(P154*H154,2)</f>
        <v>0</v>
      </c>
      <c r="L154" s="220" t="s">
        <v>143</v>
      </c>
      <c r="M154" s="41"/>
      <c r="N154" s="225" t="s">
        <v>1</v>
      </c>
      <c r="O154" s="226" t="s">
        <v>43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88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5"/>
      <c r="Z154" s="35"/>
      <c r="AA154" s="35"/>
      <c r="AB154" s="35"/>
      <c r="AC154" s="35"/>
      <c r="AD154" s="35"/>
      <c r="AE154" s="35"/>
      <c r="AR154" s="230" t="s">
        <v>154</v>
      </c>
      <c r="AT154" s="230" t="s">
        <v>139</v>
      </c>
      <c r="AU154" s="230" t="s">
        <v>88</v>
      </c>
      <c r="AY154" s="14" t="s">
        <v>135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4" t="s">
        <v>88</v>
      </c>
      <c r="BK154" s="231">
        <f>ROUND(P154*H154,2)</f>
        <v>0</v>
      </c>
      <c r="BL154" s="14" t="s">
        <v>154</v>
      </c>
      <c r="BM154" s="230" t="s">
        <v>946</v>
      </c>
    </row>
    <row r="155" spans="1:65" s="2" customFormat="1" ht="24.15" customHeight="1">
      <c r="A155" s="35"/>
      <c r="B155" s="36"/>
      <c r="C155" s="218" t="s">
        <v>253</v>
      </c>
      <c r="D155" s="218" t="s">
        <v>139</v>
      </c>
      <c r="E155" s="219" t="s">
        <v>278</v>
      </c>
      <c r="F155" s="220" t="s">
        <v>279</v>
      </c>
      <c r="G155" s="221" t="s">
        <v>280</v>
      </c>
      <c r="H155" s="222">
        <v>0.338</v>
      </c>
      <c r="I155" s="223"/>
      <c r="J155" s="223"/>
      <c r="K155" s="224">
        <f>ROUND(P155*H155,2)</f>
        <v>0</v>
      </c>
      <c r="L155" s="220" t="s">
        <v>143</v>
      </c>
      <c r="M155" s="41"/>
      <c r="N155" s="225" t="s">
        <v>1</v>
      </c>
      <c r="O155" s="226" t="s">
        <v>43</v>
      </c>
      <c r="P155" s="227">
        <f>I155+J155</f>
        <v>0</v>
      </c>
      <c r="Q155" s="227">
        <f>ROUND(I155*H155,2)</f>
        <v>0</v>
      </c>
      <c r="R155" s="227">
        <f>ROUND(J155*H155,2)</f>
        <v>0</v>
      </c>
      <c r="S155" s="88"/>
      <c r="T155" s="228">
        <f>S155*H155</f>
        <v>0</v>
      </c>
      <c r="U155" s="228">
        <v>0</v>
      </c>
      <c r="V155" s="228">
        <f>U155*H155</f>
        <v>0</v>
      </c>
      <c r="W155" s="228">
        <v>0</v>
      </c>
      <c r="X155" s="229">
        <f>W155*H155</f>
        <v>0</v>
      </c>
      <c r="Y155" s="35"/>
      <c r="Z155" s="35"/>
      <c r="AA155" s="35"/>
      <c r="AB155" s="35"/>
      <c r="AC155" s="35"/>
      <c r="AD155" s="35"/>
      <c r="AE155" s="35"/>
      <c r="AR155" s="230" t="s">
        <v>154</v>
      </c>
      <c r="AT155" s="230" t="s">
        <v>139</v>
      </c>
      <c r="AU155" s="230" t="s">
        <v>88</v>
      </c>
      <c r="AY155" s="14" t="s">
        <v>135</v>
      </c>
      <c r="BE155" s="231">
        <f>IF(O155="základní",K155,0)</f>
        <v>0</v>
      </c>
      <c r="BF155" s="231">
        <f>IF(O155="snížená",K155,0)</f>
        <v>0</v>
      </c>
      <c r="BG155" s="231">
        <f>IF(O155="zákl. přenesená",K155,0)</f>
        <v>0</v>
      </c>
      <c r="BH155" s="231">
        <f>IF(O155="sníž. přenesená",K155,0)</f>
        <v>0</v>
      </c>
      <c r="BI155" s="231">
        <f>IF(O155="nulová",K155,0)</f>
        <v>0</v>
      </c>
      <c r="BJ155" s="14" t="s">
        <v>88</v>
      </c>
      <c r="BK155" s="231">
        <f>ROUND(P155*H155,2)</f>
        <v>0</v>
      </c>
      <c r="BL155" s="14" t="s">
        <v>154</v>
      </c>
      <c r="BM155" s="230" t="s">
        <v>947</v>
      </c>
    </row>
    <row r="156" spans="1:65" s="2" customFormat="1" ht="24.15" customHeight="1">
      <c r="A156" s="35"/>
      <c r="B156" s="36"/>
      <c r="C156" s="218" t="s">
        <v>257</v>
      </c>
      <c r="D156" s="218" t="s">
        <v>139</v>
      </c>
      <c r="E156" s="219" t="s">
        <v>284</v>
      </c>
      <c r="F156" s="220" t="s">
        <v>285</v>
      </c>
      <c r="G156" s="221" t="s">
        <v>280</v>
      </c>
      <c r="H156" s="222">
        <v>0.338</v>
      </c>
      <c r="I156" s="223"/>
      <c r="J156" s="223"/>
      <c r="K156" s="224">
        <f>ROUND(P156*H156,2)</f>
        <v>0</v>
      </c>
      <c r="L156" s="220" t="s">
        <v>143</v>
      </c>
      <c r="M156" s="41"/>
      <c r="N156" s="225" t="s">
        <v>1</v>
      </c>
      <c r="O156" s="226" t="s">
        <v>43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88"/>
      <c r="T156" s="228">
        <f>S156*H156</f>
        <v>0</v>
      </c>
      <c r="U156" s="228">
        <v>0</v>
      </c>
      <c r="V156" s="228">
        <f>U156*H156</f>
        <v>0</v>
      </c>
      <c r="W156" s="228">
        <v>0</v>
      </c>
      <c r="X156" s="229">
        <f>W156*H156</f>
        <v>0</v>
      </c>
      <c r="Y156" s="35"/>
      <c r="Z156" s="35"/>
      <c r="AA156" s="35"/>
      <c r="AB156" s="35"/>
      <c r="AC156" s="35"/>
      <c r="AD156" s="35"/>
      <c r="AE156" s="35"/>
      <c r="AR156" s="230" t="s">
        <v>154</v>
      </c>
      <c r="AT156" s="230" t="s">
        <v>139</v>
      </c>
      <c r="AU156" s="230" t="s">
        <v>88</v>
      </c>
      <c r="AY156" s="14" t="s">
        <v>135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4" t="s">
        <v>88</v>
      </c>
      <c r="BK156" s="231">
        <f>ROUND(P156*H156,2)</f>
        <v>0</v>
      </c>
      <c r="BL156" s="14" t="s">
        <v>154</v>
      </c>
      <c r="BM156" s="230" t="s">
        <v>948</v>
      </c>
    </row>
    <row r="157" spans="1:65" s="2" customFormat="1" ht="24.15" customHeight="1">
      <c r="A157" s="35"/>
      <c r="B157" s="36"/>
      <c r="C157" s="218" t="s">
        <v>261</v>
      </c>
      <c r="D157" s="218" t="s">
        <v>139</v>
      </c>
      <c r="E157" s="219" t="s">
        <v>293</v>
      </c>
      <c r="F157" s="220" t="s">
        <v>294</v>
      </c>
      <c r="G157" s="221" t="s">
        <v>153</v>
      </c>
      <c r="H157" s="222">
        <v>2</v>
      </c>
      <c r="I157" s="223"/>
      <c r="J157" s="223"/>
      <c r="K157" s="224">
        <f>ROUND(P157*H157,2)</f>
        <v>0</v>
      </c>
      <c r="L157" s="220" t="s">
        <v>143</v>
      </c>
      <c r="M157" s="41"/>
      <c r="N157" s="225" t="s">
        <v>1</v>
      </c>
      <c r="O157" s="226" t="s">
        <v>43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88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5"/>
      <c r="Z157" s="35"/>
      <c r="AA157" s="35"/>
      <c r="AB157" s="35"/>
      <c r="AC157" s="35"/>
      <c r="AD157" s="35"/>
      <c r="AE157" s="35"/>
      <c r="AR157" s="230" t="s">
        <v>154</v>
      </c>
      <c r="AT157" s="230" t="s">
        <v>139</v>
      </c>
      <c r="AU157" s="230" t="s">
        <v>88</v>
      </c>
      <c r="AY157" s="14" t="s">
        <v>135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4" t="s">
        <v>88</v>
      </c>
      <c r="BK157" s="231">
        <f>ROUND(P157*H157,2)</f>
        <v>0</v>
      </c>
      <c r="BL157" s="14" t="s">
        <v>154</v>
      </c>
      <c r="BM157" s="230" t="s">
        <v>949</v>
      </c>
    </row>
    <row r="158" spans="1:65" s="2" customFormat="1" ht="24.15" customHeight="1">
      <c r="A158" s="35"/>
      <c r="B158" s="36"/>
      <c r="C158" s="237" t="s">
        <v>265</v>
      </c>
      <c r="D158" s="237" t="s">
        <v>150</v>
      </c>
      <c r="E158" s="238" t="s">
        <v>266</v>
      </c>
      <c r="F158" s="239" t="s">
        <v>267</v>
      </c>
      <c r="G158" s="240" t="s">
        <v>153</v>
      </c>
      <c r="H158" s="241">
        <v>2</v>
      </c>
      <c r="I158" s="242"/>
      <c r="J158" s="243"/>
      <c r="K158" s="244">
        <f>ROUND(P158*H158,2)</f>
        <v>0</v>
      </c>
      <c r="L158" s="239" t="s">
        <v>143</v>
      </c>
      <c r="M158" s="245"/>
      <c r="N158" s="246" t="s">
        <v>1</v>
      </c>
      <c r="O158" s="226" t="s">
        <v>43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88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5"/>
      <c r="Z158" s="35"/>
      <c r="AA158" s="35"/>
      <c r="AB158" s="35"/>
      <c r="AC158" s="35"/>
      <c r="AD158" s="35"/>
      <c r="AE158" s="35"/>
      <c r="AR158" s="230" t="s">
        <v>154</v>
      </c>
      <c r="AT158" s="230" t="s">
        <v>150</v>
      </c>
      <c r="AU158" s="230" t="s">
        <v>88</v>
      </c>
      <c r="AY158" s="14" t="s">
        <v>135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4" t="s">
        <v>88</v>
      </c>
      <c r="BK158" s="231">
        <f>ROUND(P158*H158,2)</f>
        <v>0</v>
      </c>
      <c r="BL158" s="14" t="s">
        <v>154</v>
      </c>
      <c r="BM158" s="230" t="s">
        <v>950</v>
      </c>
    </row>
    <row r="159" spans="1:47" s="2" customFormat="1" ht="12">
      <c r="A159" s="35"/>
      <c r="B159" s="36"/>
      <c r="C159" s="37"/>
      <c r="D159" s="232" t="s">
        <v>146</v>
      </c>
      <c r="E159" s="37"/>
      <c r="F159" s="233" t="s">
        <v>267</v>
      </c>
      <c r="G159" s="37"/>
      <c r="H159" s="37"/>
      <c r="I159" s="234"/>
      <c r="J159" s="234"/>
      <c r="K159" s="37"/>
      <c r="L159" s="37"/>
      <c r="M159" s="41"/>
      <c r="N159" s="235"/>
      <c r="O159" s="236"/>
      <c r="P159" s="88"/>
      <c r="Q159" s="88"/>
      <c r="R159" s="88"/>
      <c r="S159" s="88"/>
      <c r="T159" s="88"/>
      <c r="U159" s="88"/>
      <c r="V159" s="88"/>
      <c r="W159" s="88"/>
      <c r="X159" s="89"/>
      <c r="Y159" s="35"/>
      <c r="Z159" s="35"/>
      <c r="AA159" s="35"/>
      <c r="AB159" s="35"/>
      <c r="AC159" s="35"/>
      <c r="AD159" s="35"/>
      <c r="AE159" s="35"/>
      <c r="AT159" s="14" t="s">
        <v>146</v>
      </c>
      <c r="AU159" s="14" t="s">
        <v>88</v>
      </c>
    </row>
    <row r="160" spans="1:65" s="2" customFormat="1" ht="24.15" customHeight="1">
      <c r="A160" s="35"/>
      <c r="B160" s="36"/>
      <c r="C160" s="218" t="s">
        <v>292</v>
      </c>
      <c r="D160" s="218" t="s">
        <v>139</v>
      </c>
      <c r="E160" s="219" t="s">
        <v>301</v>
      </c>
      <c r="F160" s="220" t="s">
        <v>302</v>
      </c>
      <c r="G160" s="221" t="s">
        <v>153</v>
      </c>
      <c r="H160" s="222">
        <v>4</v>
      </c>
      <c r="I160" s="223"/>
      <c r="J160" s="223"/>
      <c r="K160" s="224">
        <f>ROUND(P160*H160,2)</f>
        <v>0</v>
      </c>
      <c r="L160" s="220" t="s">
        <v>143</v>
      </c>
      <c r="M160" s="41"/>
      <c r="N160" s="225" t="s">
        <v>1</v>
      </c>
      <c r="O160" s="226" t="s">
        <v>43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88"/>
      <c r="T160" s="228">
        <f>S160*H160</f>
        <v>0</v>
      </c>
      <c r="U160" s="228">
        <v>0</v>
      </c>
      <c r="V160" s="228">
        <f>U160*H160</f>
        <v>0</v>
      </c>
      <c r="W160" s="228">
        <v>0</v>
      </c>
      <c r="X160" s="229">
        <f>W160*H160</f>
        <v>0</v>
      </c>
      <c r="Y160" s="35"/>
      <c r="Z160" s="35"/>
      <c r="AA160" s="35"/>
      <c r="AB160" s="35"/>
      <c r="AC160" s="35"/>
      <c r="AD160" s="35"/>
      <c r="AE160" s="35"/>
      <c r="AR160" s="230" t="s">
        <v>154</v>
      </c>
      <c r="AT160" s="230" t="s">
        <v>139</v>
      </c>
      <c r="AU160" s="230" t="s">
        <v>88</v>
      </c>
      <c r="AY160" s="14" t="s">
        <v>135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4" t="s">
        <v>88</v>
      </c>
      <c r="BK160" s="231">
        <f>ROUND(P160*H160,2)</f>
        <v>0</v>
      </c>
      <c r="BL160" s="14" t="s">
        <v>154</v>
      </c>
      <c r="BM160" s="230" t="s">
        <v>951</v>
      </c>
    </row>
    <row r="161" spans="1:65" s="2" customFormat="1" ht="12">
      <c r="A161" s="35"/>
      <c r="B161" s="36"/>
      <c r="C161" s="237" t="s">
        <v>296</v>
      </c>
      <c r="D161" s="237" t="s">
        <v>150</v>
      </c>
      <c r="E161" s="238" t="s">
        <v>297</v>
      </c>
      <c r="F161" s="239" t="s">
        <v>298</v>
      </c>
      <c r="G161" s="240" t="s">
        <v>153</v>
      </c>
      <c r="H161" s="241">
        <v>4</v>
      </c>
      <c r="I161" s="242"/>
      <c r="J161" s="243"/>
      <c r="K161" s="244">
        <f>ROUND(P161*H161,2)</f>
        <v>0</v>
      </c>
      <c r="L161" s="239" t="s">
        <v>143</v>
      </c>
      <c r="M161" s="245"/>
      <c r="N161" s="246" t="s">
        <v>1</v>
      </c>
      <c r="O161" s="226" t="s">
        <v>43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88"/>
      <c r="T161" s="228">
        <f>S161*H161</f>
        <v>0</v>
      </c>
      <c r="U161" s="228">
        <v>0</v>
      </c>
      <c r="V161" s="228">
        <f>U161*H161</f>
        <v>0</v>
      </c>
      <c r="W161" s="228">
        <v>0</v>
      </c>
      <c r="X161" s="229">
        <f>W161*H161</f>
        <v>0</v>
      </c>
      <c r="Y161" s="35"/>
      <c r="Z161" s="35"/>
      <c r="AA161" s="35"/>
      <c r="AB161" s="35"/>
      <c r="AC161" s="35"/>
      <c r="AD161" s="35"/>
      <c r="AE161" s="35"/>
      <c r="AR161" s="230" t="s">
        <v>154</v>
      </c>
      <c r="AT161" s="230" t="s">
        <v>150</v>
      </c>
      <c r="AU161" s="230" t="s">
        <v>88</v>
      </c>
      <c r="AY161" s="14" t="s">
        <v>135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4" t="s">
        <v>88</v>
      </c>
      <c r="BK161" s="231">
        <f>ROUND(P161*H161,2)</f>
        <v>0</v>
      </c>
      <c r="BL161" s="14" t="s">
        <v>154</v>
      </c>
      <c r="BM161" s="230" t="s">
        <v>952</v>
      </c>
    </row>
    <row r="162" spans="1:47" s="2" customFormat="1" ht="12">
      <c r="A162" s="35"/>
      <c r="B162" s="36"/>
      <c r="C162" s="37"/>
      <c r="D162" s="232" t="s">
        <v>146</v>
      </c>
      <c r="E162" s="37"/>
      <c r="F162" s="233" t="s">
        <v>298</v>
      </c>
      <c r="G162" s="37"/>
      <c r="H162" s="37"/>
      <c r="I162" s="234"/>
      <c r="J162" s="234"/>
      <c r="K162" s="37"/>
      <c r="L162" s="37"/>
      <c r="M162" s="41"/>
      <c r="N162" s="235"/>
      <c r="O162" s="236"/>
      <c r="P162" s="88"/>
      <c r="Q162" s="88"/>
      <c r="R162" s="88"/>
      <c r="S162" s="88"/>
      <c r="T162" s="88"/>
      <c r="U162" s="88"/>
      <c r="V162" s="88"/>
      <c r="W162" s="88"/>
      <c r="X162" s="89"/>
      <c r="Y162" s="35"/>
      <c r="Z162" s="35"/>
      <c r="AA162" s="35"/>
      <c r="AB162" s="35"/>
      <c r="AC162" s="35"/>
      <c r="AD162" s="35"/>
      <c r="AE162" s="35"/>
      <c r="AT162" s="14" t="s">
        <v>146</v>
      </c>
      <c r="AU162" s="14" t="s">
        <v>88</v>
      </c>
    </row>
    <row r="163" spans="1:65" s="2" customFormat="1" ht="24.15" customHeight="1">
      <c r="A163" s="35"/>
      <c r="B163" s="36"/>
      <c r="C163" s="218" t="s">
        <v>300</v>
      </c>
      <c r="D163" s="218" t="s">
        <v>139</v>
      </c>
      <c r="E163" s="219" t="s">
        <v>309</v>
      </c>
      <c r="F163" s="220" t="s">
        <v>310</v>
      </c>
      <c r="G163" s="221" t="s">
        <v>153</v>
      </c>
      <c r="H163" s="222">
        <v>4</v>
      </c>
      <c r="I163" s="223"/>
      <c r="J163" s="223"/>
      <c r="K163" s="224">
        <f>ROUND(P163*H163,2)</f>
        <v>0</v>
      </c>
      <c r="L163" s="220" t="s">
        <v>143</v>
      </c>
      <c r="M163" s="41"/>
      <c r="N163" s="225" t="s">
        <v>1</v>
      </c>
      <c r="O163" s="226" t="s">
        <v>43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88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5"/>
      <c r="Z163" s="35"/>
      <c r="AA163" s="35"/>
      <c r="AB163" s="35"/>
      <c r="AC163" s="35"/>
      <c r="AD163" s="35"/>
      <c r="AE163" s="35"/>
      <c r="AR163" s="230" t="s">
        <v>154</v>
      </c>
      <c r="AT163" s="230" t="s">
        <v>139</v>
      </c>
      <c r="AU163" s="230" t="s">
        <v>88</v>
      </c>
      <c r="AY163" s="14" t="s">
        <v>135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4" t="s">
        <v>88</v>
      </c>
      <c r="BK163" s="231">
        <f>ROUND(P163*H163,2)</f>
        <v>0</v>
      </c>
      <c r="BL163" s="14" t="s">
        <v>154</v>
      </c>
      <c r="BM163" s="230" t="s">
        <v>953</v>
      </c>
    </row>
    <row r="164" spans="1:65" s="2" customFormat="1" ht="24.15" customHeight="1">
      <c r="A164" s="35"/>
      <c r="B164" s="36"/>
      <c r="C164" s="237" t="s">
        <v>304</v>
      </c>
      <c r="D164" s="237" t="s">
        <v>150</v>
      </c>
      <c r="E164" s="238" t="s">
        <v>329</v>
      </c>
      <c r="F164" s="239" t="s">
        <v>330</v>
      </c>
      <c r="G164" s="240" t="s">
        <v>153</v>
      </c>
      <c r="H164" s="241">
        <v>4</v>
      </c>
      <c r="I164" s="242"/>
      <c r="J164" s="243"/>
      <c r="K164" s="244">
        <f>ROUND(P164*H164,2)</f>
        <v>0</v>
      </c>
      <c r="L164" s="239" t="s">
        <v>143</v>
      </c>
      <c r="M164" s="245"/>
      <c r="N164" s="246" t="s">
        <v>1</v>
      </c>
      <c r="O164" s="226" t="s">
        <v>43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88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5"/>
      <c r="Z164" s="35"/>
      <c r="AA164" s="35"/>
      <c r="AB164" s="35"/>
      <c r="AC164" s="35"/>
      <c r="AD164" s="35"/>
      <c r="AE164" s="35"/>
      <c r="AR164" s="230" t="s">
        <v>154</v>
      </c>
      <c r="AT164" s="230" t="s">
        <v>150</v>
      </c>
      <c r="AU164" s="230" t="s">
        <v>88</v>
      </c>
      <c r="AY164" s="14" t="s">
        <v>135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4" t="s">
        <v>88</v>
      </c>
      <c r="BK164" s="231">
        <f>ROUND(P164*H164,2)</f>
        <v>0</v>
      </c>
      <c r="BL164" s="14" t="s">
        <v>154</v>
      </c>
      <c r="BM164" s="230" t="s">
        <v>954</v>
      </c>
    </row>
    <row r="165" spans="1:47" s="2" customFormat="1" ht="12">
      <c r="A165" s="35"/>
      <c r="B165" s="36"/>
      <c r="C165" s="37"/>
      <c r="D165" s="232" t="s">
        <v>146</v>
      </c>
      <c r="E165" s="37"/>
      <c r="F165" s="233" t="s">
        <v>330</v>
      </c>
      <c r="G165" s="37"/>
      <c r="H165" s="37"/>
      <c r="I165" s="234"/>
      <c r="J165" s="234"/>
      <c r="K165" s="37"/>
      <c r="L165" s="37"/>
      <c r="M165" s="41"/>
      <c r="N165" s="235"/>
      <c r="O165" s="236"/>
      <c r="P165" s="88"/>
      <c r="Q165" s="88"/>
      <c r="R165" s="88"/>
      <c r="S165" s="88"/>
      <c r="T165" s="88"/>
      <c r="U165" s="88"/>
      <c r="V165" s="88"/>
      <c r="W165" s="88"/>
      <c r="X165" s="89"/>
      <c r="Y165" s="35"/>
      <c r="Z165" s="35"/>
      <c r="AA165" s="35"/>
      <c r="AB165" s="35"/>
      <c r="AC165" s="35"/>
      <c r="AD165" s="35"/>
      <c r="AE165" s="35"/>
      <c r="AT165" s="14" t="s">
        <v>146</v>
      </c>
      <c r="AU165" s="14" t="s">
        <v>88</v>
      </c>
    </row>
    <row r="166" spans="1:65" s="2" customFormat="1" ht="24.15" customHeight="1">
      <c r="A166" s="35"/>
      <c r="B166" s="36"/>
      <c r="C166" s="218" t="s">
        <v>324</v>
      </c>
      <c r="D166" s="218" t="s">
        <v>139</v>
      </c>
      <c r="E166" s="219" t="s">
        <v>325</v>
      </c>
      <c r="F166" s="220" t="s">
        <v>326</v>
      </c>
      <c r="G166" s="221" t="s">
        <v>153</v>
      </c>
      <c r="H166" s="222">
        <v>4</v>
      </c>
      <c r="I166" s="223"/>
      <c r="J166" s="223"/>
      <c r="K166" s="224">
        <f>ROUND(P166*H166,2)</f>
        <v>0</v>
      </c>
      <c r="L166" s="220" t="s">
        <v>143</v>
      </c>
      <c r="M166" s="41"/>
      <c r="N166" s="225" t="s">
        <v>1</v>
      </c>
      <c r="O166" s="226" t="s">
        <v>43</v>
      </c>
      <c r="P166" s="227">
        <f>I166+J166</f>
        <v>0</v>
      </c>
      <c r="Q166" s="227">
        <f>ROUND(I166*H166,2)</f>
        <v>0</v>
      </c>
      <c r="R166" s="227">
        <f>ROUND(J166*H166,2)</f>
        <v>0</v>
      </c>
      <c r="S166" s="88"/>
      <c r="T166" s="228">
        <f>S166*H166</f>
        <v>0</v>
      </c>
      <c r="U166" s="228">
        <v>0</v>
      </c>
      <c r="V166" s="228">
        <f>U166*H166</f>
        <v>0</v>
      </c>
      <c r="W166" s="228">
        <v>0</v>
      </c>
      <c r="X166" s="229">
        <f>W166*H166</f>
        <v>0</v>
      </c>
      <c r="Y166" s="35"/>
      <c r="Z166" s="35"/>
      <c r="AA166" s="35"/>
      <c r="AB166" s="35"/>
      <c r="AC166" s="35"/>
      <c r="AD166" s="35"/>
      <c r="AE166" s="35"/>
      <c r="AR166" s="230" t="s">
        <v>154</v>
      </c>
      <c r="AT166" s="230" t="s">
        <v>139</v>
      </c>
      <c r="AU166" s="230" t="s">
        <v>88</v>
      </c>
      <c r="AY166" s="14" t="s">
        <v>135</v>
      </c>
      <c r="BE166" s="231">
        <f>IF(O166="základní",K166,0)</f>
        <v>0</v>
      </c>
      <c r="BF166" s="231">
        <f>IF(O166="snížená",K166,0)</f>
        <v>0</v>
      </c>
      <c r="BG166" s="231">
        <f>IF(O166="zákl. přenesená",K166,0)</f>
        <v>0</v>
      </c>
      <c r="BH166" s="231">
        <f>IF(O166="sníž. přenesená",K166,0)</f>
        <v>0</v>
      </c>
      <c r="BI166" s="231">
        <f>IF(O166="nulová",K166,0)</f>
        <v>0</v>
      </c>
      <c r="BJ166" s="14" t="s">
        <v>88</v>
      </c>
      <c r="BK166" s="231">
        <f>ROUND(P166*H166,2)</f>
        <v>0</v>
      </c>
      <c r="BL166" s="14" t="s">
        <v>154</v>
      </c>
      <c r="BM166" s="230" t="s">
        <v>955</v>
      </c>
    </row>
    <row r="167" spans="1:65" s="2" customFormat="1" ht="24.15" customHeight="1">
      <c r="A167" s="35"/>
      <c r="B167" s="36"/>
      <c r="C167" s="237" t="s">
        <v>328</v>
      </c>
      <c r="D167" s="237" t="s">
        <v>150</v>
      </c>
      <c r="E167" s="238" t="s">
        <v>305</v>
      </c>
      <c r="F167" s="239" t="s">
        <v>306</v>
      </c>
      <c r="G167" s="240" t="s">
        <v>153</v>
      </c>
      <c r="H167" s="241">
        <v>4</v>
      </c>
      <c r="I167" s="242"/>
      <c r="J167" s="243"/>
      <c r="K167" s="244">
        <f>ROUND(P167*H167,2)</f>
        <v>0</v>
      </c>
      <c r="L167" s="239" t="s">
        <v>143</v>
      </c>
      <c r="M167" s="245"/>
      <c r="N167" s="246" t="s">
        <v>1</v>
      </c>
      <c r="O167" s="226" t="s">
        <v>43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88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5"/>
      <c r="Z167" s="35"/>
      <c r="AA167" s="35"/>
      <c r="AB167" s="35"/>
      <c r="AC167" s="35"/>
      <c r="AD167" s="35"/>
      <c r="AE167" s="35"/>
      <c r="AR167" s="230" t="s">
        <v>154</v>
      </c>
      <c r="AT167" s="230" t="s">
        <v>150</v>
      </c>
      <c r="AU167" s="230" t="s">
        <v>88</v>
      </c>
      <c r="AY167" s="14" t="s">
        <v>135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4" t="s">
        <v>88</v>
      </c>
      <c r="BK167" s="231">
        <f>ROUND(P167*H167,2)</f>
        <v>0</v>
      </c>
      <c r="BL167" s="14" t="s">
        <v>154</v>
      </c>
      <c r="BM167" s="230" t="s">
        <v>956</v>
      </c>
    </row>
    <row r="168" spans="1:47" s="2" customFormat="1" ht="12">
      <c r="A168" s="35"/>
      <c r="B168" s="36"/>
      <c r="C168" s="37"/>
      <c r="D168" s="232" t="s">
        <v>146</v>
      </c>
      <c r="E168" s="37"/>
      <c r="F168" s="233" t="s">
        <v>306</v>
      </c>
      <c r="G168" s="37"/>
      <c r="H168" s="37"/>
      <c r="I168" s="234"/>
      <c r="J168" s="234"/>
      <c r="K168" s="37"/>
      <c r="L168" s="37"/>
      <c r="M168" s="41"/>
      <c r="N168" s="235"/>
      <c r="O168" s="236"/>
      <c r="P168" s="88"/>
      <c r="Q168" s="88"/>
      <c r="R168" s="88"/>
      <c r="S168" s="88"/>
      <c r="T168" s="88"/>
      <c r="U168" s="88"/>
      <c r="V168" s="88"/>
      <c r="W168" s="88"/>
      <c r="X168" s="89"/>
      <c r="Y168" s="35"/>
      <c r="Z168" s="35"/>
      <c r="AA168" s="35"/>
      <c r="AB168" s="35"/>
      <c r="AC168" s="35"/>
      <c r="AD168" s="35"/>
      <c r="AE168" s="35"/>
      <c r="AT168" s="14" t="s">
        <v>146</v>
      </c>
      <c r="AU168" s="14" t="s">
        <v>88</v>
      </c>
    </row>
    <row r="169" spans="1:65" s="2" customFormat="1" ht="24.15" customHeight="1">
      <c r="A169" s="35"/>
      <c r="B169" s="36"/>
      <c r="C169" s="218" t="s">
        <v>308</v>
      </c>
      <c r="D169" s="218" t="s">
        <v>139</v>
      </c>
      <c r="E169" s="219" t="s">
        <v>957</v>
      </c>
      <c r="F169" s="220" t="s">
        <v>958</v>
      </c>
      <c r="G169" s="221" t="s">
        <v>196</v>
      </c>
      <c r="H169" s="222">
        <v>30</v>
      </c>
      <c r="I169" s="223"/>
      <c r="J169" s="223"/>
      <c r="K169" s="224">
        <f>ROUND(P169*H169,2)</f>
        <v>0</v>
      </c>
      <c r="L169" s="220" t="s">
        <v>143</v>
      </c>
      <c r="M169" s="41"/>
      <c r="N169" s="225" t="s">
        <v>1</v>
      </c>
      <c r="O169" s="226" t="s">
        <v>43</v>
      </c>
      <c r="P169" s="227">
        <f>I169+J169</f>
        <v>0</v>
      </c>
      <c r="Q169" s="227">
        <f>ROUND(I169*H169,2)</f>
        <v>0</v>
      </c>
      <c r="R169" s="227">
        <f>ROUND(J169*H169,2)</f>
        <v>0</v>
      </c>
      <c r="S169" s="88"/>
      <c r="T169" s="228">
        <f>S169*H169</f>
        <v>0</v>
      </c>
      <c r="U169" s="228">
        <v>0</v>
      </c>
      <c r="V169" s="228">
        <f>U169*H169</f>
        <v>0</v>
      </c>
      <c r="W169" s="228">
        <v>0</v>
      </c>
      <c r="X169" s="229">
        <f>W169*H169</f>
        <v>0</v>
      </c>
      <c r="Y169" s="35"/>
      <c r="Z169" s="35"/>
      <c r="AA169" s="35"/>
      <c r="AB169" s="35"/>
      <c r="AC169" s="35"/>
      <c r="AD169" s="35"/>
      <c r="AE169" s="35"/>
      <c r="AR169" s="230" t="s">
        <v>154</v>
      </c>
      <c r="AT169" s="230" t="s">
        <v>139</v>
      </c>
      <c r="AU169" s="230" t="s">
        <v>88</v>
      </c>
      <c r="AY169" s="14" t="s">
        <v>135</v>
      </c>
      <c r="BE169" s="231">
        <f>IF(O169="základní",K169,0)</f>
        <v>0</v>
      </c>
      <c r="BF169" s="231">
        <f>IF(O169="snížená",K169,0)</f>
        <v>0</v>
      </c>
      <c r="BG169" s="231">
        <f>IF(O169="zákl. přenesená",K169,0)</f>
        <v>0</v>
      </c>
      <c r="BH169" s="231">
        <f>IF(O169="sníž. přenesená",K169,0)</f>
        <v>0</v>
      </c>
      <c r="BI169" s="231">
        <f>IF(O169="nulová",K169,0)</f>
        <v>0</v>
      </c>
      <c r="BJ169" s="14" t="s">
        <v>88</v>
      </c>
      <c r="BK169" s="231">
        <f>ROUND(P169*H169,2)</f>
        <v>0</v>
      </c>
      <c r="BL169" s="14" t="s">
        <v>154</v>
      </c>
      <c r="BM169" s="230" t="s">
        <v>959</v>
      </c>
    </row>
    <row r="170" spans="1:65" s="2" customFormat="1" ht="24.15" customHeight="1">
      <c r="A170" s="35"/>
      <c r="B170" s="36"/>
      <c r="C170" s="237" t="s">
        <v>312</v>
      </c>
      <c r="D170" s="237" t="s">
        <v>150</v>
      </c>
      <c r="E170" s="238" t="s">
        <v>467</v>
      </c>
      <c r="F170" s="239" t="s">
        <v>468</v>
      </c>
      <c r="G170" s="240" t="s">
        <v>196</v>
      </c>
      <c r="H170" s="241">
        <v>30</v>
      </c>
      <c r="I170" s="242"/>
      <c r="J170" s="243"/>
      <c r="K170" s="244">
        <f>ROUND(P170*H170,2)</f>
        <v>0</v>
      </c>
      <c r="L170" s="239" t="s">
        <v>143</v>
      </c>
      <c r="M170" s="245"/>
      <c r="N170" s="246" t="s">
        <v>1</v>
      </c>
      <c r="O170" s="226" t="s">
        <v>43</v>
      </c>
      <c r="P170" s="227">
        <f>I170+J170</f>
        <v>0</v>
      </c>
      <c r="Q170" s="227">
        <f>ROUND(I170*H170,2)</f>
        <v>0</v>
      </c>
      <c r="R170" s="227">
        <f>ROUND(J170*H170,2)</f>
        <v>0</v>
      </c>
      <c r="S170" s="88"/>
      <c r="T170" s="228">
        <f>S170*H170</f>
        <v>0</v>
      </c>
      <c r="U170" s="228">
        <v>0</v>
      </c>
      <c r="V170" s="228">
        <f>U170*H170</f>
        <v>0</v>
      </c>
      <c r="W170" s="228">
        <v>0</v>
      </c>
      <c r="X170" s="229">
        <f>W170*H170</f>
        <v>0</v>
      </c>
      <c r="Y170" s="35"/>
      <c r="Z170" s="35"/>
      <c r="AA170" s="35"/>
      <c r="AB170" s="35"/>
      <c r="AC170" s="35"/>
      <c r="AD170" s="35"/>
      <c r="AE170" s="35"/>
      <c r="AR170" s="230" t="s">
        <v>154</v>
      </c>
      <c r="AT170" s="230" t="s">
        <v>150</v>
      </c>
      <c r="AU170" s="230" t="s">
        <v>88</v>
      </c>
      <c r="AY170" s="14" t="s">
        <v>135</v>
      </c>
      <c r="BE170" s="231">
        <f>IF(O170="základní",K170,0)</f>
        <v>0</v>
      </c>
      <c r="BF170" s="231">
        <f>IF(O170="snížená",K170,0)</f>
        <v>0</v>
      </c>
      <c r="BG170" s="231">
        <f>IF(O170="zákl. přenesená",K170,0)</f>
        <v>0</v>
      </c>
      <c r="BH170" s="231">
        <f>IF(O170="sníž. přenesená",K170,0)</f>
        <v>0</v>
      </c>
      <c r="BI170" s="231">
        <f>IF(O170="nulová",K170,0)</f>
        <v>0</v>
      </c>
      <c r="BJ170" s="14" t="s">
        <v>88</v>
      </c>
      <c r="BK170" s="231">
        <f>ROUND(P170*H170,2)</f>
        <v>0</v>
      </c>
      <c r="BL170" s="14" t="s">
        <v>154</v>
      </c>
      <c r="BM170" s="230" t="s">
        <v>960</v>
      </c>
    </row>
    <row r="171" spans="1:47" s="2" customFormat="1" ht="12">
      <c r="A171" s="35"/>
      <c r="B171" s="36"/>
      <c r="C171" s="37"/>
      <c r="D171" s="232" t="s">
        <v>146</v>
      </c>
      <c r="E171" s="37"/>
      <c r="F171" s="233" t="s">
        <v>468</v>
      </c>
      <c r="G171" s="37"/>
      <c r="H171" s="37"/>
      <c r="I171" s="234"/>
      <c r="J171" s="234"/>
      <c r="K171" s="37"/>
      <c r="L171" s="37"/>
      <c r="M171" s="41"/>
      <c r="N171" s="235"/>
      <c r="O171" s="236"/>
      <c r="P171" s="88"/>
      <c r="Q171" s="88"/>
      <c r="R171" s="88"/>
      <c r="S171" s="88"/>
      <c r="T171" s="88"/>
      <c r="U171" s="88"/>
      <c r="V171" s="88"/>
      <c r="W171" s="88"/>
      <c r="X171" s="89"/>
      <c r="Y171" s="35"/>
      <c r="Z171" s="35"/>
      <c r="AA171" s="35"/>
      <c r="AB171" s="35"/>
      <c r="AC171" s="35"/>
      <c r="AD171" s="35"/>
      <c r="AE171" s="35"/>
      <c r="AT171" s="14" t="s">
        <v>146</v>
      </c>
      <c r="AU171" s="14" t="s">
        <v>88</v>
      </c>
    </row>
    <row r="172" spans="1:65" s="2" customFormat="1" ht="24.15" customHeight="1">
      <c r="A172" s="35"/>
      <c r="B172" s="36"/>
      <c r="C172" s="218" t="s">
        <v>316</v>
      </c>
      <c r="D172" s="218" t="s">
        <v>139</v>
      </c>
      <c r="E172" s="219" t="s">
        <v>333</v>
      </c>
      <c r="F172" s="220" t="s">
        <v>334</v>
      </c>
      <c r="G172" s="221" t="s">
        <v>153</v>
      </c>
      <c r="H172" s="222">
        <v>2</v>
      </c>
      <c r="I172" s="223"/>
      <c r="J172" s="223"/>
      <c r="K172" s="224">
        <f>ROUND(P172*H172,2)</f>
        <v>0</v>
      </c>
      <c r="L172" s="220" t="s">
        <v>143</v>
      </c>
      <c r="M172" s="41"/>
      <c r="N172" s="225" t="s">
        <v>1</v>
      </c>
      <c r="O172" s="226" t="s">
        <v>43</v>
      </c>
      <c r="P172" s="227">
        <f>I172+J172</f>
        <v>0</v>
      </c>
      <c r="Q172" s="227">
        <f>ROUND(I172*H172,2)</f>
        <v>0</v>
      </c>
      <c r="R172" s="227">
        <f>ROUND(J172*H172,2)</f>
        <v>0</v>
      </c>
      <c r="S172" s="88"/>
      <c r="T172" s="228">
        <f>S172*H172</f>
        <v>0</v>
      </c>
      <c r="U172" s="228">
        <v>0</v>
      </c>
      <c r="V172" s="228">
        <f>U172*H172</f>
        <v>0</v>
      </c>
      <c r="W172" s="228">
        <v>0</v>
      </c>
      <c r="X172" s="229">
        <f>W172*H172</f>
        <v>0</v>
      </c>
      <c r="Y172" s="35"/>
      <c r="Z172" s="35"/>
      <c r="AA172" s="35"/>
      <c r="AB172" s="35"/>
      <c r="AC172" s="35"/>
      <c r="AD172" s="35"/>
      <c r="AE172" s="35"/>
      <c r="AR172" s="230" t="s">
        <v>154</v>
      </c>
      <c r="AT172" s="230" t="s">
        <v>139</v>
      </c>
      <c r="AU172" s="230" t="s">
        <v>88</v>
      </c>
      <c r="AY172" s="14" t="s">
        <v>135</v>
      </c>
      <c r="BE172" s="231">
        <f>IF(O172="základní",K172,0)</f>
        <v>0</v>
      </c>
      <c r="BF172" s="231">
        <f>IF(O172="snížená",K172,0)</f>
        <v>0</v>
      </c>
      <c r="BG172" s="231">
        <f>IF(O172="zákl. přenesená",K172,0)</f>
        <v>0</v>
      </c>
      <c r="BH172" s="231">
        <f>IF(O172="sníž. přenesená",K172,0)</f>
        <v>0</v>
      </c>
      <c r="BI172" s="231">
        <f>IF(O172="nulová",K172,0)</f>
        <v>0</v>
      </c>
      <c r="BJ172" s="14" t="s">
        <v>88</v>
      </c>
      <c r="BK172" s="231">
        <f>ROUND(P172*H172,2)</f>
        <v>0</v>
      </c>
      <c r="BL172" s="14" t="s">
        <v>154</v>
      </c>
      <c r="BM172" s="230" t="s">
        <v>961</v>
      </c>
    </row>
    <row r="173" spans="1:65" s="2" customFormat="1" ht="24.15" customHeight="1">
      <c r="A173" s="35"/>
      <c r="B173" s="36"/>
      <c r="C173" s="218" t="s">
        <v>633</v>
      </c>
      <c r="D173" s="218" t="s">
        <v>139</v>
      </c>
      <c r="E173" s="219" t="s">
        <v>754</v>
      </c>
      <c r="F173" s="220" t="s">
        <v>755</v>
      </c>
      <c r="G173" s="221" t="s">
        <v>153</v>
      </c>
      <c r="H173" s="222">
        <v>2</v>
      </c>
      <c r="I173" s="223"/>
      <c r="J173" s="223"/>
      <c r="K173" s="224">
        <f>ROUND(P173*H173,2)</f>
        <v>0</v>
      </c>
      <c r="L173" s="220" t="s">
        <v>143</v>
      </c>
      <c r="M173" s="41"/>
      <c r="N173" s="225" t="s">
        <v>1</v>
      </c>
      <c r="O173" s="226" t="s">
        <v>43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88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5"/>
      <c r="Z173" s="35"/>
      <c r="AA173" s="35"/>
      <c r="AB173" s="35"/>
      <c r="AC173" s="35"/>
      <c r="AD173" s="35"/>
      <c r="AE173" s="35"/>
      <c r="AR173" s="230" t="s">
        <v>154</v>
      </c>
      <c r="AT173" s="230" t="s">
        <v>139</v>
      </c>
      <c r="AU173" s="230" t="s">
        <v>88</v>
      </c>
      <c r="AY173" s="14" t="s">
        <v>135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4" t="s">
        <v>88</v>
      </c>
      <c r="BK173" s="231">
        <f>ROUND(P173*H173,2)</f>
        <v>0</v>
      </c>
      <c r="BL173" s="14" t="s">
        <v>154</v>
      </c>
      <c r="BM173" s="230" t="s">
        <v>962</v>
      </c>
    </row>
    <row r="174" spans="1:65" s="2" customFormat="1" ht="24.15" customHeight="1">
      <c r="A174" s="35"/>
      <c r="B174" s="36"/>
      <c r="C174" s="218" t="s">
        <v>356</v>
      </c>
      <c r="D174" s="218" t="s">
        <v>139</v>
      </c>
      <c r="E174" s="219" t="s">
        <v>341</v>
      </c>
      <c r="F174" s="220" t="s">
        <v>342</v>
      </c>
      <c r="G174" s="221" t="s">
        <v>153</v>
      </c>
      <c r="H174" s="222">
        <v>2</v>
      </c>
      <c r="I174" s="223"/>
      <c r="J174" s="223"/>
      <c r="K174" s="224">
        <f>ROUND(P174*H174,2)</f>
        <v>0</v>
      </c>
      <c r="L174" s="220" t="s">
        <v>143</v>
      </c>
      <c r="M174" s="41"/>
      <c r="N174" s="225" t="s">
        <v>1</v>
      </c>
      <c r="O174" s="226" t="s">
        <v>43</v>
      </c>
      <c r="P174" s="227">
        <f>I174+J174</f>
        <v>0</v>
      </c>
      <c r="Q174" s="227">
        <f>ROUND(I174*H174,2)</f>
        <v>0</v>
      </c>
      <c r="R174" s="227">
        <f>ROUND(J174*H174,2)</f>
        <v>0</v>
      </c>
      <c r="S174" s="88"/>
      <c r="T174" s="228">
        <f>S174*H174</f>
        <v>0</v>
      </c>
      <c r="U174" s="228">
        <v>0</v>
      </c>
      <c r="V174" s="228">
        <f>U174*H174</f>
        <v>0</v>
      </c>
      <c r="W174" s="228">
        <v>0</v>
      </c>
      <c r="X174" s="229">
        <f>W174*H174</f>
        <v>0</v>
      </c>
      <c r="Y174" s="35"/>
      <c r="Z174" s="35"/>
      <c r="AA174" s="35"/>
      <c r="AB174" s="35"/>
      <c r="AC174" s="35"/>
      <c r="AD174" s="35"/>
      <c r="AE174" s="35"/>
      <c r="AR174" s="230" t="s">
        <v>154</v>
      </c>
      <c r="AT174" s="230" t="s">
        <v>139</v>
      </c>
      <c r="AU174" s="230" t="s">
        <v>88</v>
      </c>
      <c r="AY174" s="14" t="s">
        <v>135</v>
      </c>
      <c r="BE174" s="231">
        <f>IF(O174="základní",K174,0)</f>
        <v>0</v>
      </c>
      <c r="BF174" s="231">
        <f>IF(O174="snížená",K174,0)</f>
        <v>0</v>
      </c>
      <c r="BG174" s="231">
        <f>IF(O174="zákl. přenesená",K174,0)</f>
        <v>0</v>
      </c>
      <c r="BH174" s="231">
        <f>IF(O174="sníž. přenesená",K174,0)</f>
        <v>0</v>
      </c>
      <c r="BI174" s="231">
        <f>IF(O174="nulová",K174,0)</f>
        <v>0</v>
      </c>
      <c r="BJ174" s="14" t="s">
        <v>88</v>
      </c>
      <c r="BK174" s="231">
        <f>ROUND(P174*H174,2)</f>
        <v>0</v>
      </c>
      <c r="BL174" s="14" t="s">
        <v>154</v>
      </c>
      <c r="BM174" s="230" t="s">
        <v>963</v>
      </c>
    </row>
    <row r="175" spans="1:65" s="2" customFormat="1" ht="24.15" customHeight="1">
      <c r="A175" s="35"/>
      <c r="B175" s="36"/>
      <c r="C175" s="237" t="s">
        <v>651</v>
      </c>
      <c r="D175" s="237" t="s">
        <v>150</v>
      </c>
      <c r="E175" s="238" t="s">
        <v>337</v>
      </c>
      <c r="F175" s="239" t="s">
        <v>338</v>
      </c>
      <c r="G175" s="240" t="s">
        <v>153</v>
      </c>
      <c r="H175" s="241">
        <v>2</v>
      </c>
      <c r="I175" s="242"/>
      <c r="J175" s="243"/>
      <c r="K175" s="244">
        <f>ROUND(P175*H175,2)</f>
        <v>0</v>
      </c>
      <c r="L175" s="239" t="s">
        <v>143</v>
      </c>
      <c r="M175" s="245"/>
      <c r="N175" s="246" t="s">
        <v>1</v>
      </c>
      <c r="O175" s="226" t="s">
        <v>43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88"/>
      <c r="T175" s="228">
        <f>S175*H175</f>
        <v>0</v>
      </c>
      <c r="U175" s="228">
        <v>0</v>
      </c>
      <c r="V175" s="228">
        <f>U175*H175</f>
        <v>0</v>
      </c>
      <c r="W175" s="228">
        <v>0</v>
      </c>
      <c r="X175" s="229">
        <f>W175*H175</f>
        <v>0</v>
      </c>
      <c r="Y175" s="35"/>
      <c r="Z175" s="35"/>
      <c r="AA175" s="35"/>
      <c r="AB175" s="35"/>
      <c r="AC175" s="35"/>
      <c r="AD175" s="35"/>
      <c r="AE175" s="35"/>
      <c r="AR175" s="230" t="s">
        <v>154</v>
      </c>
      <c r="AT175" s="230" t="s">
        <v>150</v>
      </c>
      <c r="AU175" s="230" t="s">
        <v>88</v>
      </c>
      <c r="AY175" s="14" t="s">
        <v>135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4" t="s">
        <v>88</v>
      </c>
      <c r="BK175" s="231">
        <f>ROUND(P175*H175,2)</f>
        <v>0</v>
      </c>
      <c r="BL175" s="14" t="s">
        <v>154</v>
      </c>
      <c r="BM175" s="230" t="s">
        <v>964</v>
      </c>
    </row>
    <row r="176" spans="1:47" s="2" customFormat="1" ht="12">
      <c r="A176" s="35"/>
      <c r="B176" s="36"/>
      <c r="C176" s="37"/>
      <c r="D176" s="232" t="s">
        <v>146</v>
      </c>
      <c r="E176" s="37"/>
      <c r="F176" s="233" t="s">
        <v>338</v>
      </c>
      <c r="G176" s="37"/>
      <c r="H176" s="37"/>
      <c r="I176" s="234"/>
      <c r="J176" s="234"/>
      <c r="K176" s="37"/>
      <c r="L176" s="37"/>
      <c r="M176" s="41"/>
      <c r="N176" s="235"/>
      <c r="O176" s="236"/>
      <c r="P176" s="88"/>
      <c r="Q176" s="88"/>
      <c r="R176" s="88"/>
      <c r="S176" s="88"/>
      <c r="T176" s="88"/>
      <c r="U176" s="88"/>
      <c r="V176" s="88"/>
      <c r="W176" s="88"/>
      <c r="X176" s="89"/>
      <c r="Y176" s="35"/>
      <c r="Z176" s="35"/>
      <c r="AA176" s="35"/>
      <c r="AB176" s="35"/>
      <c r="AC176" s="35"/>
      <c r="AD176" s="35"/>
      <c r="AE176" s="35"/>
      <c r="AT176" s="14" t="s">
        <v>146</v>
      </c>
      <c r="AU176" s="14" t="s">
        <v>88</v>
      </c>
    </row>
    <row r="177" spans="1:65" s="2" customFormat="1" ht="24.15" customHeight="1">
      <c r="A177" s="35"/>
      <c r="B177" s="36"/>
      <c r="C177" s="218" t="s">
        <v>348</v>
      </c>
      <c r="D177" s="218" t="s">
        <v>139</v>
      </c>
      <c r="E177" s="219" t="s">
        <v>965</v>
      </c>
      <c r="F177" s="220" t="s">
        <v>966</v>
      </c>
      <c r="G177" s="221" t="s">
        <v>153</v>
      </c>
      <c r="H177" s="222">
        <v>2</v>
      </c>
      <c r="I177" s="223"/>
      <c r="J177" s="223"/>
      <c r="K177" s="224">
        <f>ROUND(P177*H177,2)</f>
        <v>0</v>
      </c>
      <c r="L177" s="220" t="s">
        <v>143</v>
      </c>
      <c r="M177" s="41"/>
      <c r="N177" s="225" t="s">
        <v>1</v>
      </c>
      <c r="O177" s="226" t="s">
        <v>43</v>
      </c>
      <c r="P177" s="227">
        <f>I177+J177</f>
        <v>0</v>
      </c>
      <c r="Q177" s="227">
        <f>ROUND(I177*H177,2)</f>
        <v>0</v>
      </c>
      <c r="R177" s="227">
        <f>ROUND(J177*H177,2)</f>
        <v>0</v>
      </c>
      <c r="S177" s="88"/>
      <c r="T177" s="228">
        <f>S177*H177</f>
        <v>0</v>
      </c>
      <c r="U177" s="228">
        <v>0</v>
      </c>
      <c r="V177" s="228">
        <f>U177*H177</f>
        <v>0</v>
      </c>
      <c r="W177" s="228">
        <v>0</v>
      </c>
      <c r="X177" s="229">
        <f>W177*H177</f>
        <v>0</v>
      </c>
      <c r="Y177" s="35"/>
      <c r="Z177" s="35"/>
      <c r="AA177" s="35"/>
      <c r="AB177" s="35"/>
      <c r="AC177" s="35"/>
      <c r="AD177" s="35"/>
      <c r="AE177" s="35"/>
      <c r="AR177" s="230" t="s">
        <v>154</v>
      </c>
      <c r="AT177" s="230" t="s">
        <v>139</v>
      </c>
      <c r="AU177" s="230" t="s">
        <v>88</v>
      </c>
      <c r="AY177" s="14" t="s">
        <v>135</v>
      </c>
      <c r="BE177" s="231">
        <f>IF(O177="základní",K177,0)</f>
        <v>0</v>
      </c>
      <c r="BF177" s="231">
        <f>IF(O177="snížená",K177,0)</f>
        <v>0</v>
      </c>
      <c r="BG177" s="231">
        <f>IF(O177="zákl. přenesená",K177,0)</f>
        <v>0</v>
      </c>
      <c r="BH177" s="231">
        <f>IF(O177="sníž. přenesená",K177,0)</f>
        <v>0</v>
      </c>
      <c r="BI177" s="231">
        <f>IF(O177="nulová",K177,0)</f>
        <v>0</v>
      </c>
      <c r="BJ177" s="14" t="s">
        <v>88</v>
      </c>
      <c r="BK177" s="231">
        <f>ROUND(P177*H177,2)</f>
        <v>0</v>
      </c>
      <c r="BL177" s="14" t="s">
        <v>154</v>
      </c>
      <c r="BM177" s="230" t="s">
        <v>967</v>
      </c>
    </row>
    <row r="178" spans="1:65" s="2" customFormat="1" ht="24.15" customHeight="1">
      <c r="A178" s="35"/>
      <c r="B178" s="36"/>
      <c r="C178" s="237" t="s">
        <v>352</v>
      </c>
      <c r="D178" s="237" t="s">
        <v>150</v>
      </c>
      <c r="E178" s="238" t="s">
        <v>968</v>
      </c>
      <c r="F178" s="239" t="s">
        <v>969</v>
      </c>
      <c r="G178" s="240" t="s">
        <v>153</v>
      </c>
      <c r="H178" s="241">
        <v>2</v>
      </c>
      <c r="I178" s="242"/>
      <c r="J178" s="243"/>
      <c r="K178" s="244">
        <f>ROUND(P178*H178,2)</f>
        <v>0</v>
      </c>
      <c r="L178" s="239" t="s">
        <v>143</v>
      </c>
      <c r="M178" s="245"/>
      <c r="N178" s="246" t="s">
        <v>1</v>
      </c>
      <c r="O178" s="226" t="s">
        <v>43</v>
      </c>
      <c r="P178" s="227">
        <f>I178+J178</f>
        <v>0</v>
      </c>
      <c r="Q178" s="227">
        <f>ROUND(I178*H178,2)</f>
        <v>0</v>
      </c>
      <c r="R178" s="227">
        <f>ROUND(J178*H178,2)</f>
        <v>0</v>
      </c>
      <c r="S178" s="88"/>
      <c r="T178" s="228">
        <f>S178*H178</f>
        <v>0</v>
      </c>
      <c r="U178" s="228">
        <v>0</v>
      </c>
      <c r="V178" s="228">
        <f>U178*H178</f>
        <v>0</v>
      </c>
      <c r="W178" s="228">
        <v>0</v>
      </c>
      <c r="X178" s="229">
        <f>W178*H178</f>
        <v>0</v>
      </c>
      <c r="Y178" s="35"/>
      <c r="Z178" s="35"/>
      <c r="AA178" s="35"/>
      <c r="AB178" s="35"/>
      <c r="AC178" s="35"/>
      <c r="AD178" s="35"/>
      <c r="AE178" s="35"/>
      <c r="AR178" s="230" t="s">
        <v>154</v>
      </c>
      <c r="AT178" s="230" t="s">
        <v>150</v>
      </c>
      <c r="AU178" s="230" t="s">
        <v>88</v>
      </c>
      <c r="AY178" s="14" t="s">
        <v>135</v>
      </c>
      <c r="BE178" s="231">
        <f>IF(O178="základní",K178,0)</f>
        <v>0</v>
      </c>
      <c r="BF178" s="231">
        <f>IF(O178="snížená",K178,0)</f>
        <v>0</v>
      </c>
      <c r="BG178" s="231">
        <f>IF(O178="zákl. přenesená",K178,0)</f>
        <v>0</v>
      </c>
      <c r="BH178" s="231">
        <f>IF(O178="sníž. přenesená",K178,0)</f>
        <v>0</v>
      </c>
      <c r="BI178" s="231">
        <f>IF(O178="nulová",K178,0)</f>
        <v>0</v>
      </c>
      <c r="BJ178" s="14" t="s">
        <v>88</v>
      </c>
      <c r="BK178" s="231">
        <f>ROUND(P178*H178,2)</f>
        <v>0</v>
      </c>
      <c r="BL178" s="14" t="s">
        <v>154</v>
      </c>
      <c r="BM178" s="230" t="s">
        <v>970</v>
      </c>
    </row>
    <row r="179" spans="1:47" s="2" customFormat="1" ht="12">
      <c r="A179" s="35"/>
      <c r="B179" s="36"/>
      <c r="C179" s="37"/>
      <c r="D179" s="232" t="s">
        <v>146</v>
      </c>
      <c r="E179" s="37"/>
      <c r="F179" s="233" t="s">
        <v>969</v>
      </c>
      <c r="G179" s="37"/>
      <c r="H179" s="37"/>
      <c r="I179" s="234"/>
      <c r="J179" s="234"/>
      <c r="K179" s="37"/>
      <c r="L179" s="37"/>
      <c r="M179" s="41"/>
      <c r="N179" s="235"/>
      <c r="O179" s="236"/>
      <c r="P179" s="88"/>
      <c r="Q179" s="88"/>
      <c r="R179" s="88"/>
      <c r="S179" s="88"/>
      <c r="T179" s="88"/>
      <c r="U179" s="88"/>
      <c r="V179" s="88"/>
      <c r="W179" s="88"/>
      <c r="X179" s="89"/>
      <c r="Y179" s="35"/>
      <c r="Z179" s="35"/>
      <c r="AA179" s="35"/>
      <c r="AB179" s="35"/>
      <c r="AC179" s="35"/>
      <c r="AD179" s="35"/>
      <c r="AE179" s="35"/>
      <c r="AT179" s="14" t="s">
        <v>146</v>
      </c>
      <c r="AU179" s="14" t="s">
        <v>88</v>
      </c>
    </row>
    <row r="180" spans="1:65" s="2" customFormat="1" ht="24.15" customHeight="1">
      <c r="A180" s="35"/>
      <c r="B180" s="36"/>
      <c r="C180" s="218" t="s">
        <v>332</v>
      </c>
      <c r="D180" s="218" t="s">
        <v>139</v>
      </c>
      <c r="E180" s="219" t="s">
        <v>971</v>
      </c>
      <c r="F180" s="220" t="s">
        <v>972</v>
      </c>
      <c r="G180" s="221" t="s">
        <v>153</v>
      </c>
      <c r="H180" s="222">
        <v>2</v>
      </c>
      <c r="I180" s="223"/>
      <c r="J180" s="223"/>
      <c r="K180" s="224">
        <f>ROUND(P180*H180,2)</f>
        <v>0</v>
      </c>
      <c r="L180" s="220" t="s">
        <v>143</v>
      </c>
      <c r="M180" s="41"/>
      <c r="N180" s="225" t="s">
        <v>1</v>
      </c>
      <c r="O180" s="226" t="s">
        <v>43</v>
      </c>
      <c r="P180" s="227">
        <f>I180+J180</f>
        <v>0</v>
      </c>
      <c r="Q180" s="227">
        <f>ROUND(I180*H180,2)</f>
        <v>0</v>
      </c>
      <c r="R180" s="227">
        <f>ROUND(J180*H180,2)</f>
        <v>0</v>
      </c>
      <c r="S180" s="88"/>
      <c r="T180" s="228">
        <f>S180*H180</f>
        <v>0</v>
      </c>
      <c r="U180" s="228">
        <v>0</v>
      </c>
      <c r="V180" s="228">
        <f>U180*H180</f>
        <v>0</v>
      </c>
      <c r="W180" s="228">
        <v>0</v>
      </c>
      <c r="X180" s="229">
        <f>W180*H180</f>
        <v>0</v>
      </c>
      <c r="Y180" s="35"/>
      <c r="Z180" s="35"/>
      <c r="AA180" s="35"/>
      <c r="AB180" s="35"/>
      <c r="AC180" s="35"/>
      <c r="AD180" s="35"/>
      <c r="AE180" s="35"/>
      <c r="AR180" s="230" t="s">
        <v>154</v>
      </c>
      <c r="AT180" s="230" t="s">
        <v>139</v>
      </c>
      <c r="AU180" s="230" t="s">
        <v>88</v>
      </c>
      <c r="AY180" s="14" t="s">
        <v>135</v>
      </c>
      <c r="BE180" s="231">
        <f>IF(O180="základní",K180,0)</f>
        <v>0</v>
      </c>
      <c r="BF180" s="231">
        <f>IF(O180="snížená",K180,0)</f>
        <v>0</v>
      </c>
      <c r="BG180" s="231">
        <f>IF(O180="zákl. přenesená",K180,0)</f>
        <v>0</v>
      </c>
      <c r="BH180" s="231">
        <f>IF(O180="sníž. přenesená",K180,0)</f>
        <v>0</v>
      </c>
      <c r="BI180" s="231">
        <f>IF(O180="nulová",K180,0)</f>
        <v>0</v>
      </c>
      <c r="BJ180" s="14" t="s">
        <v>88</v>
      </c>
      <c r="BK180" s="231">
        <f>ROUND(P180*H180,2)</f>
        <v>0</v>
      </c>
      <c r="BL180" s="14" t="s">
        <v>154</v>
      </c>
      <c r="BM180" s="230" t="s">
        <v>973</v>
      </c>
    </row>
    <row r="181" spans="1:65" s="2" customFormat="1" ht="24.15" customHeight="1">
      <c r="A181" s="35"/>
      <c r="B181" s="36"/>
      <c r="C181" s="237" t="s">
        <v>336</v>
      </c>
      <c r="D181" s="237" t="s">
        <v>150</v>
      </c>
      <c r="E181" s="238" t="s">
        <v>974</v>
      </c>
      <c r="F181" s="239" t="s">
        <v>975</v>
      </c>
      <c r="G181" s="240" t="s">
        <v>153</v>
      </c>
      <c r="H181" s="241">
        <v>2</v>
      </c>
      <c r="I181" s="242"/>
      <c r="J181" s="243"/>
      <c r="K181" s="244">
        <f>ROUND(P181*H181,2)</f>
        <v>0</v>
      </c>
      <c r="L181" s="239" t="s">
        <v>143</v>
      </c>
      <c r="M181" s="245"/>
      <c r="N181" s="246" t="s">
        <v>1</v>
      </c>
      <c r="O181" s="226" t="s">
        <v>43</v>
      </c>
      <c r="P181" s="227">
        <f>I181+J181</f>
        <v>0</v>
      </c>
      <c r="Q181" s="227">
        <f>ROUND(I181*H181,2)</f>
        <v>0</v>
      </c>
      <c r="R181" s="227">
        <f>ROUND(J181*H181,2)</f>
        <v>0</v>
      </c>
      <c r="S181" s="88"/>
      <c r="T181" s="228">
        <f>S181*H181</f>
        <v>0</v>
      </c>
      <c r="U181" s="228">
        <v>0</v>
      </c>
      <c r="V181" s="228">
        <f>U181*H181</f>
        <v>0</v>
      </c>
      <c r="W181" s="228">
        <v>0</v>
      </c>
      <c r="X181" s="229">
        <f>W181*H181</f>
        <v>0</v>
      </c>
      <c r="Y181" s="35"/>
      <c r="Z181" s="35"/>
      <c r="AA181" s="35"/>
      <c r="AB181" s="35"/>
      <c r="AC181" s="35"/>
      <c r="AD181" s="35"/>
      <c r="AE181" s="35"/>
      <c r="AR181" s="230" t="s">
        <v>154</v>
      </c>
      <c r="AT181" s="230" t="s">
        <v>150</v>
      </c>
      <c r="AU181" s="230" t="s">
        <v>88</v>
      </c>
      <c r="AY181" s="14" t="s">
        <v>135</v>
      </c>
      <c r="BE181" s="231">
        <f>IF(O181="základní",K181,0)</f>
        <v>0</v>
      </c>
      <c r="BF181" s="231">
        <f>IF(O181="snížená",K181,0)</f>
        <v>0</v>
      </c>
      <c r="BG181" s="231">
        <f>IF(O181="zákl. přenesená",K181,0)</f>
        <v>0</v>
      </c>
      <c r="BH181" s="231">
        <f>IF(O181="sníž. přenesená",K181,0)</f>
        <v>0</v>
      </c>
      <c r="BI181" s="231">
        <f>IF(O181="nulová",K181,0)</f>
        <v>0</v>
      </c>
      <c r="BJ181" s="14" t="s">
        <v>88</v>
      </c>
      <c r="BK181" s="231">
        <f>ROUND(P181*H181,2)</f>
        <v>0</v>
      </c>
      <c r="BL181" s="14" t="s">
        <v>154</v>
      </c>
      <c r="BM181" s="230" t="s">
        <v>976</v>
      </c>
    </row>
    <row r="182" spans="1:47" s="2" customFormat="1" ht="12">
      <c r="A182" s="35"/>
      <c r="B182" s="36"/>
      <c r="C182" s="37"/>
      <c r="D182" s="232" t="s">
        <v>146</v>
      </c>
      <c r="E182" s="37"/>
      <c r="F182" s="233" t="s">
        <v>975</v>
      </c>
      <c r="G182" s="37"/>
      <c r="H182" s="37"/>
      <c r="I182" s="234"/>
      <c r="J182" s="234"/>
      <c r="K182" s="37"/>
      <c r="L182" s="37"/>
      <c r="M182" s="41"/>
      <c r="N182" s="235"/>
      <c r="O182" s="236"/>
      <c r="P182" s="88"/>
      <c r="Q182" s="88"/>
      <c r="R182" s="88"/>
      <c r="S182" s="88"/>
      <c r="T182" s="88"/>
      <c r="U182" s="88"/>
      <c r="V182" s="88"/>
      <c r="W182" s="88"/>
      <c r="X182" s="89"/>
      <c r="Y182" s="35"/>
      <c r="Z182" s="35"/>
      <c r="AA182" s="35"/>
      <c r="AB182" s="35"/>
      <c r="AC182" s="35"/>
      <c r="AD182" s="35"/>
      <c r="AE182" s="35"/>
      <c r="AT182" s="14" t="s">
        <v>146</v>
      </c>
      <c r="AU182" s="14" t="s">
        <v>88</v>
      </c>
    </row>
    <row r="183" spans="1:65" s="2" customFormat="1" ht="24.15" customHeight="1">
      <c r="A183" s="35"/>
      <c r="B183" s="36"/>
      <c r="C183" s="218" t="s">
        <v>360</v>
      </c>
      <c r="D183" s="218" t="s">
        <v>139</v>
      </c>
      <c r="E183" s="219" t="s">
        <v>977</v>
      </c>
      <c r="F183" s="220" t="s">
        <v>978</v>
      </c>
      <c r="G183" s="221" t="s">
        <v>153</v>
      </c>
      <c r="H183" s="222">
        <v>4</v>
      </c>
      <c r="I183" s="223"/>
      <c r="J183" s="223"/>
      <c r="K183" s="224">
        <f>ROUND(P183*H183,2)</f>
        <v>0</v>
      </c>
      <c r="L183" s="220" t="s">
        <v>143</v>
      </c>
      <c r="M183" s="41"/>
      <c r="N183" s="225" t="s">
        <v>1</v>
      </c>
      <c r="O183" s="226" t="s">
        <v>43</v>
      </c>
      <c r="P183" s="227">
        <f>I183+J183</f>
        <v>0</v>
      </c>
      <c r="Q183" s="227">
        <f>ROUND(I183*H183,2)</f>
        <v>0</v>
      </c>
      <c r="R183" s="227">
        <f>ROUND(J183*H183,2)</f>
        <v>0</v>
      </c>
      <c r="S183" s="88"/>
      <c r="T183" s="228">
        <f>S183*H183</f>
        <v>0</v>
      </c>
      <c r="U183" s="228">
        <v>0</v>
      </c>
      <c r="V183" s="228">
        <f>U183*H183</f>
        <v>0</v>
      </c>
      <c r="W183" s="228">
        <v>0</v>
      </c>
      <c r="X183" s="229">
        <f>W183*H183</f>
        <v>0</v>
      </c>
      <c r="Y183" s="35"/>
      <c r="Z183" s="35"/>
      <c r="AA183" s="35"/>
      <c r="AB183" s="35"/>
      <c r="AC183" s="35"/>
      <c r="AD183" s="35"/>
      <c r="AE183" s="35"/>
      <c r="AR183" s="230" t="s">
        <v>154</v>
      </c>
      <c r="AT183" s="230" t="s">
        <v>139</v>
      </c>
      <c r="AU183" s="230" t="s">
        <v>88</v>
      </c>
      <c r="AY183" s="14" t="s">
        <v>135</v>
      </c>
      <c r="BE183" s="231">
        <f>IF(O183="základní",K183,0)</f>
        <v>0</v>
      </c>
      <c r="BF183" s="231">
        <f>IF(O183="snížená",K183,0)</f>
        <v>0</v>
      </c>
      <c r="BG183" s="231">
        <f>IF(O183="zákl. přenesená",K183,0)</f>
        <v>0</v>
      </c>
      <c r="BH183" s="231">
        <f>IF(O183="sníž. přenesená",K183,0)</f>
        <v>0</v>
      </c>
      <c r="BI183" s="231">
        <f>IF(O183="nulová",K183,0)</f>
        <v>0</v>
      </c>
      <c r="BJ183" s="14" t="s">
        <v>88</v>
      </c>
      <c r="BK183" s="231">
        <f>ROUND(P183*H183,2)</f>
        <v>0</v>
      </c>
      <c r="BL183" s="14" t="s">
        <v>154</v>
      </c>
      <c r="BM183" s="230" t="s">
        <v>979</v>
      </c>
    </row>
    <row r="184" spans="1:65" s="2" customFormat="1" ht="24.15" customHeight="1">
      <c r="A184" s="35"/>
      <c r="B184" s="36"/>
      <c r="C184" s="237" t="s">
        <v>660</v>
      </c>
      <c r="D184" s="237" t="s">
        <v>150</v>
      </c>
      <c r="E184" s="238" t="s">
        <v>980</v>
      </c>
      <c r="F184" s="239" t="s">
        <v>981</v>
      </c>
      <c r="G184" s="240" t="s">
        <v>153</v>
      </c>
      <c r="H184" s="241">
        <v>4</v>
      </c>
      <c r="I184" s="242"/>
      <c r="J184" s="243"/>
      <c r="K184" s="244">
        <f>ROUND(P184*H184,2)</f>
        <v>0</v>
      </c>
      <c r="L184" s="239" t="s">
        <v>143</v>
      </c>
      <c r="M184" s="245"/>
      <c r="N184" s="246" t="s">
        <v>1</v>
      </c>
      <c r="O184" s="226" t="s">
        <v>43</v>
      </c>
      <c r="P184" s="227">
        <f>I184+J184</f>
        <v>0</v>
      </c>
      <c r="Q184" s="227">
        <f>ROUND(I184*H184,2)</f>
        <v>0</v>
      </c>
      <c r="R184" s="227">
        <f>ROUND(J184*H184,2)</f>
        <v>0</v>
      </c>
      <c r="S184" s="88"/>
      <c r="T184" s="228">
        <f>S184*H184</f>
        <v>0</v>
      </c>
      <c r="U184" s="228">
        <v>0</v>
      </c>
      <c r="V184" s="228">
        <f>U184*H184</f>
        <v>0</v>
      </c>
      <c r="W184" s="228">
        <v>0</v>
      </c>
      <c r="X184" s="229">
        <f>W184*H184</f>
        <v>0</v>
      </c>
      <c r="Y184" s="35"/>
      <c r="Z184" s="35"/>
      <c r="AA184" s="35"/>
      <c r="AB184" s="35"/>
      <c r="AC184" s="35"/>
      <c r="AD184" s="35"/>
      <c r="AE184" s="35"/>
      <c r="AR184" s="230" t="s">
        <v>154</v>
      </c>
      <c r="AT184" s="230" t="s">
        <v>150</v>
      </c>
      <c r="AU184" s="230" t="s">
        <v>88</v>
      </c>
      <c r="AY184" s="14" t="s">
        <v>135</v>
      </c>
      <c r="BE184" s="231">
        <f>IF(O184="základní",K184,0)</f>
        <v>0</v>
      </c>
      <c r="BF184" s="231">
        <f>IF(O184="snížená",K184,0)</f>
        <v>0</v>
      </c>
      <c r="BG184" s="231">
        <f>IF(O184="zákl. přenesená",K184,0)</f>
        <v>0</v>
      </c>
      <c r="BH184" s="231">
        <f>IF(O184="sníž. přenesená",K184,0)</f>
        <v>0</v>
      </c>
      <c r="BI184" s="231">
        <f>IF(O184="nulová",K184,0)</f>
        <v>0</v>
      </c>
      <c r="BJ184" s="14" t="s">
        <v>88</v>
      </c>
      <c r="BK184" s="231">
        <f>ROUND(P184*H184,2)</f>
        <v>0</v>
      </c>
      <c r="BL184" s="14" t="s">
        <v>154</v>
      </c>
      <c r="BM184" s="230" t="s">
        <v>982</v>
      </c>
    </row>
    <row r="185" spans="1:47" s="2" customFormat="1" ht="12">
      <c r="A185" s="35"/>
      <c r="B185" s="36"/>
      <c r="C185" s="37"/>
      <c r="D185" s="232" t="s">
        <v>146</v>
      </c>
      <c r="E185" s="37"/>
      <c r="F185" s="233" t="s">
        <v>981</v>
      </c>
      <c r="G185" s="37"/>
      <c r="H185" s="37"/>
      <c r="I185" s="234"/>
      <c r="J185" s="234"/>
      <c r="K185" s="37"/>
      <c r="L185" s="37"/>
      <c r="M185" s="41"/>
      <c r="N185" s="235"/>
      <c r="O185" s="236"/>
      <c r="P185" s="88"/>
      <c r="Q185" s="88"/>
      <c r="R185" s="88"/>
      <c r="S185" s="88"/>
      <c r="T185" s="88"/>
      <c r="U185" s="88"/>
      <c r="V185" s="88"/>
      <c r="W185" s="88"/>
      <c r="X185" s="89"/>
      <c r="Y185" s="35"/>
      <c r="Z185" s="35"/>
      <c r="AA185" s="35"/>
      <c r="AB185" s="35"/>
      <c r="AC185" s="35"/>
      <c r="AD185" s="35"/>
      <c r="AE185" s="35"/>
      <c r="AT185" s="14" t="s">
        <v>146</v>
      </c>
      <c r="AU185" s="14" t="s">
        <v>88</v>
      </c>
    </row>
    <row r="186" spans="1:65" s="2" customFormat="1" ht="24.15" customHeight="1">
      <c r="A186" s="35"/>
      <c r="B186" s="36"/>
      <c r="C186" s="218" t="s">
        <v>364</v>
      </c>
      <c r="D186" s="218" t="s">
        <v>139</v>
      </c>
      <c r="E186" s="219" t="s">
        <v>349</v>
      </c>
      <c r="F186" s="220" t="s">
        <v>350</v>
      </c>
      <c r="G186" s="221" t="s">
        <v>153</v>
      </c>
      <c r="H186" s="222">
        <v>2</v>
      </c>
      <c r="I186" s="223"/>
      <c r="J186" s="223"/>
      <c r="K186" s="224">
        <f>ROUND(P186*H186,2)</f>
        <v>0</v>
      </c>
      <c r="L186" s="220" t="s">
        <v>143</v>
      </c>
      <c r="M186" s="41"/>
      <c r="N186" s="225" t="s">
        <v>1</v>
      </c>
      <c r="O186" s="226" t="s">
        <v>43</v>
      </c>
      <c r="P186" s="227">
        <f>I186+J186</f>
        <v>0</v>
      </c>
      <c r="Q186" s="227">
        <f>ROUND(I186*H186,2)</f>
        <v>0</v>
      </c>
      <c r="R186" s="227">
        <f>ROUND(J186*H186,2)</f>
        <v>0</v>
      </c>
      <c r="S186" s="88"/>
      <c r="T186" s="228">
        <f>S186*H186</f>
        <v>0</v>
      </c>
      <c r="U186" s="228">
        <v>0</v>
      </c>
      <c r="V186" s="228">
        <f>U186*H186</f>
        <v>0</v>
      </c>
      <c r="W186" s="228">
        <v>0</v>
      </c>
      <c r="X186" s="229">
        <f>W186*H186</f>
        <v>0</v>
      </c>
      <c r="Y186" s="35"/>
      <c r="Z186" s="35"/>
      <c r="AA186" s="35"/>
      <c r="AB186" s="35"/>
      <c r="AC186" s="35"/>
      <c r="AD186" s="35"/>
      <c r="AE186" s="35"/>
      <c r="AR186" s="230" t="s">
        <v>154</v>
      </c>
      <c r="AT186" s="230" t="s">
        <v>139</v>
      </c>
      <c r="AU186" s="230" t="s">
        <v>88</v>
      </c>
      <c r="AY186" s="14" t="s">
        <v>135</v>
      </c>
      <c r="BE186" s="231">
        <f>IF(O186="základní",K186,0)</f>
        <v>0</v>
      </c>
      <c r="BF186" s="231">
        <f>IF(O186="snížená",K186,0)</f>
        <v>0</v>
      </c>
      <c r="BG186" s="231">
        <f>IF(O186="zákl. přenesená",K186,0)</f>
        <v>0</v>
      </c>
      <c r="BH186" s="231">
        <f>IF(O186="sníž. přenesená",K186,0)</f>
        <v>0</v>
      </c>
      <c r="BI186" s="231">
        <f>IF(O186="nulová",K186,0)</f>
        <v>0</v>
      </c>
      <c r="BJ186" s="14" t="s">
        <v>88</v>
      </c>
      <c r="BK186" s="231">
        <f>ROUND(P186*H186,2)</f>
        <v>0</v>
      </c>
      <c r="BL186" s="14" t="s">
        <v>154</v>
      </c>
      <c r="BM186" s="230" t="s">
        <v>983</v>
      </c>
    </row>
    <row r="187" spans="1:65" s="2" customFormat="1" ht="24.15" customHeight="1">
      <c r="A187" s="35"/>
      <c r="B187" s="36"/>
      <c r="C187" s="237" t="s">
        <v>667</v>
      </c>
      <c r="D187" s="237" t="s">
        <v>150</v>
      </c>
      <c r="E187" s="238" t="s">
        <v>345</v>
      </c>
      <c r="F187" s="239" t="s">
        <v>346</v>
      </c>
      <c r="G187" s="240" t="s">
        <v>153</v>
      </c>
      <c r="H187" s="241">
        <v>2</v>
      </c>
      <c r="I187" s="242"/>
      <c r="J187" s="243"/>
      <c r="K187" s="244">
        <f>ROUND(P187*H187,2)</f>
        <v>0</v>
      </c>
      <c r="L187" s="239" t="s">
        <v>143</v>
      </c>
      <c r="M187" s="245"/>
      <c r="N187" s="246" t="s">
        <v>1</v>
      </c>
      <c r="O187" s="226" t="s">
        <v>43</v>
      </c>
      <c r="P187" s="227">
        <f>I187+J187</f>
        <v>0</v>
      </c>
      <c r="Q187" s="227">
        <f>ROUND(I187*H187,2)</f>
        <v>0</v>
      </c>
      <c r="R187" s="227">
        <f>ROUND(J187*H187,2)</f>
        <v>0</v>
      </c>
      <c r="S187" s="88"/>
      <c r="T187" s="228">
        <f>S187*H187</f>
        <v>0</v>
      </c>
      <c r="U187" s="228">
        <v>0</v>
      </c>
      <c r="V187" s="228">
        <f>U187*H187</f>
        <v>0</v>
      </c>
      <c r="W187" s="228">
        <v>0</v>
      </c>
      <c r="X187" s="229">
        <f>W187*H187</f>
        <v>0</v>
      </c>
      <c r="Y187" s="35"/>
      <c r="Z187" s="35"/>
      <c r="AA187" s="35"/>
      <c r="AB187" s="35"/>
      <c r="AC187" s="35"/>
      <c r="AD187" s="35"/>
      <c r="AE187" s="35"/>
      <c r="AR187" s="230" t="s">
        <v>154</v>
      </c>
      <c r="AT187" s="230" t="s">
        <v>150</v>
      </c>
      <c r="AU187" s="230" t="s">
        <v>88</v>
      </c>
      <c r="AY187" s="14" t="s">
        <v>135</v>
      </c>
      <c r="BE187" s="231">
        <f>IF(O187="základní",K187,0)</f>
        <v>0</v>
      </c>
      <c r="BF187" s="231">
        <f>IF(O187="snížená",K187,0)</f>
        <v>0</v>
      </c>
      <c r="BG187" s="231">
        <f>IF(O187="zákl. přenesená",K187,0)</f>
        <v>0</v>
      </c>
      <c r="BH187" s="231">
        <f>IF(O187="sníž. přenesená",K187,0)</f>
        <v>0</v>
      </c>
      <c r="BI187" s="231">
        <f>IF(O187="nulová",K187,0)</f>
        <v>0</v>
      </c>
      <c r="BJ187" s="14" t="s">
        <v>88</v>
      </c>
      <c r="BK187" s="231">
        <f>ROUND(P187*H187,2)</f>
        <v>0</v>
      </c>
      <c r="BL187" s="14" t="s">
        <v>154</v>
      </c>
      <c r="BM187" s="230" t="s">
        <v>984</v>
      </c>
    </row>
    <row r="188" spans="1:47" s="2" customFormat="1" ht="12">
      <c r="A188" s="35"/>
      <c r="B188" s="36"/>
      <c r="C188" s="37"/>
      <c r="D188" s="232" t="s">
        <v>146</v>
      </c>
      <c r="E188" s="37"/>
      <c r="F188" s="233" t="s">
        <v>346</v>
      </c>
      <c r="G188" s="37"/>
      <c r="H188" s="37"/>
      <c r="I188" s="234"/>
      <c r="J188" s="234"/>
      <c r="K188" s="37"/>
      <c r="L188" s="37"/>
      <c r="M188" s="41"/>
      <c r="N188" s="235"/>
      <c r="O188" s="236"/>
      <c r="P188" s="88"/>
      <c r="Q188" s="88"/>
      <c r="R188" s="88"/>
      <c r="S188" s="88"/>
      <c r="T188" s="88"/>
      <c r="U188" s="88"/>
      <c r="V188" s="88"/>
      <c r="W188" s="88"/>
      <c r="X188" s="89"/>
      <c r="Y188" s="35"/>
      <c r="Z188" s="35"/>
      <c r="AA188" s="35"/>
      <c r="AB188" s="35"/>
      <c r="AC188" s="35"/>
      <c r="AD188" s="35"/>
      <c r="AE188" s="35"/>
      <c r="AT188" s="14" t="s">
        <v>146</v>
      </c>
      <c r="AU188" s="14" t="s">
        <v>88</v>
      </c>
    </row>
    <row r="189" spans="1:65" s="2" customFormat="1" ht="12">
      <c r="A189" s="35"/>
      <c r="B189" s="36"/>
      <c r="C189" s="218" t="s">
        <v>368</v>
      </c>
      <c r="D189" s="218" t="s">
        <v>139</v>
      </c>
      <c r="E189" s="219" t="s">
        <v>985</v>
      </c>
      <c r="F189" s="220" t="s">
        <v>986</v>
      </c>
      <c r="G189" s="221" t="s">
        <v>196</v>
      </c>
      <c r="H189" s="222">
        <v>120</v>
      </c>
      <c r="I189" s="223"/>
      <c r="J189" s="223"/>
      <c r="K189" s="224">
        <f>ROUND(P189*H189,2)</f>
        <v>0</v>
      </c>
      <c r="L189" s="220" t="s">
        <v>143</v>
      </c>
      <c r="M189" s="41"/>
      <c r="N189" s="225" t="s">
        <v>1</v>
      </c>
      <c r="O189" s="226" t="s">
        <v>43</v>
      </c>
      <c r="P189" s="227">
        <f>I189+J189</f>
        <v>0</v>
      </c>
      <c r="Q189" s="227">
        <f>ROUND(I189*H189,2)</f>
        <v>0</v>
      </c>
      <c r="R189" s="227">
        <f>ROUND(J189*H189,2)</f>
        <v>0</v>
      </c>
      <c r="S189" s="88"/>
      <c r="T189" s="228">
        <f>S189*H189</f>
        <v>0</v>
      </c>
      <c r="U189" s="228">
        <v>0</v>
      </c>
      <c r="V189" s="228">
        <f>U189*H189</f>
        <v>0</v>
      </c>
      <c r="W189" s="228">
        <v>0</v>
      </c>
      <c r="X189" s="229">
        <f>W189*H189</f>
        <v>0</v>
      </c>
      <c r="Y189" s="35"/>
      <c r="Z189" s="35"/>
      <c r="AA189" s="35"/>
      <c r="AB189" s="35"/>
      <c r="AC189" s="35"/>
      <c r="AD189" s="35"/>
      <c r="AE189" s="35"/>
      <c r="AR189" s="230" t="s">
        <v>154</v>
      </c>
      <c r="AT189" s="230" t="s">
        <v>139</v>
      </c>
      <c r="AU189" s="230" t="s">
        <v>88</v>
      </c>
      <c r="AY189" s="14" t="s">
        <v>135</v>
      </c>
      <c r="BE189" s="231">
        <f>IF(O189="základní",K189,0)</f>
        <v>0</v>
      </c>
      <c r="BF189" s="231">
        <f>IF(O189="snížená",K189,0)</f>
        <v>0</v>
      </c>
      <c r="BG189" s="231">
        <f>IF(O189="zákl. přenesená",K189,0)</f>
        <v>0</v>
      </c>
      <c r="BH189" s="231">
        <f>IF(O189="sníž. přenesená",K189,0)</f>
        <v>0</v>
      </c>
      <c r="BI189" s="231">
        <f>IF(O189="nulová",K189,0)</f>
        <v>0</v>
      </c>
      <c r="BJ189" s="14" t="s">
        <v>88</v>
      </c>
      <c r="BK189" s="231">
        <f>ROUND(P189*H189,2)</f>
        <v>0</v>
      </c>
      <c r="BL189" s="14" t="s">
        <v>154</v>
      </c>
      <c r="BM189" s="230" t="s">
        <v>987</v>
      </c>
    </row>
    <row r="190" spans="1:65" s="2" customFormat="1" ht="24.15" customHeight="1">
      <c r="A190" s="35"/>
      <c r="B190" s="36"/>
      <c r="C190" s="237" t="s">
        <v>674</v>
      </c>
      <c r="D190" s="237" t="s">
        <v>150</v>
      </c>
      <c r="E190" s="238" t="s">
        <v>988</v>
      </c>
      <c r="F190" s="239" t="s">
        <v>989</v>
      </c>
      <c r="G190" s="240" t="s">
        <v>196</v>
      </c>
      <c r="H190" s="241">
        <v>120</v>
      </c>
      <c r="I190" s="242"/>
      <c r="J190" s="243"/>
      <c r="K190" s="244">
        <f>ROUND(P190*H190,2)</f>
        <v>0</v>
      </c>
      <c r="L190" s="239" t="s">
        <v>143</v>
      </c>
      <c r="M190" s="245"/>
      <c r="N190" s="246" t="s">
        <v>1</v>
      </c>
      <c r="O190" s="226" t="s">
        <v>43</v>
      </c>
      <c r="P190" s="227">
        <f>I190+J190</f>
        <v>0</v>
      </c>
      <c r="Q190" s="227">
        <f>ROUND(I190*H190,2)</f>
        <v>0</v>
      </c>
      <c r="R190" s="227">
        <f>ROUND(J190*H190,2)</f>
        <v>0</v>
      </c>
      <c r="S190" s="88"/>
      <c r="T190" s="228">
        <f>S190*H190</f>
        <v>0</v>
      </c>
      <c r="U190" s="228">
        <v>0</v>
      </c>
      <c r="V190" s="228">
        <f>U190*H190</f>
        <v>0</v>
      </c>
      <c r="W190" s="228">
        <v>0</v>
      </c>
      <c r="X190" s="229">
        <f>W190*H190</f>
        <v>0</v>
      </c>
      <c r="Y190" s="35"/>
      <c r="Z190" s="35"/>
      <c r="AA190" s="35"/>
      <c r="AB190" s="35"/>
      <c r="AC190" s="35"/>
      <c r="AD190" s="35"/>
      <c r="AE190" s="35"/>
      <c r="AR190" s="230" t="s">
        <v>154</v>
      </c>
      <c r="AT190" s="230" t="s">
        <v>150</v>
      </c>
      <c r="AU190" s="230" t="s">
        <v>88</v>
      </c>
      <c r="AY190" s="14" t="s">
        <v>135</v>
      </c>
      <c r="BE190" s="231">
        <f>IF(O190="základní",K190,0)</f>
        <v>0</v>
      </c>
      <c r="BF190" s="231">
        <f>IF(O190="snížená",K190,0)</f>
        <v>0</v>
      </c>
      <c r="BG190" s="231">
        <f>IF(O190="zákl. přenesená",K190,0)</f>
        <v>0</v>
      </c>
      <c r="BH190" s="231">
        <f>IF(O190="sníž. přenesená",K190,0)</f>
        <v>0</v>
      </c>
      <c r="BI190" s="231">
        <f>IF(O190="nulová",K190,0)</f>
        <v>0</v>
      </c>
      <c r="BJ190" s="14" t="s">
        <v>88</v>
      </c>
      <c r="BK190" s="231">
        <f>ROUND(P190*H190,2)</f>
        <v>0</v>
      </c>
      <c r="BL190" s="14" t="s">
        <v>154</v>
      </c>
      <c r="BM190" s="230" t="s">
        <v>990</v>
      </c>
    </row>
    <row r="191" spans="1:47" s="2" customFormat="1" ht="12">
      <c r="A191" s="35"/>
      <c r="B191" s="36"/>
      <c r="C191" s="37"/>
      <c r="D191" s="232" t="s">
        <v>146</v>
      </c>
      <c r="E191" s="37"/>
      <c r="F191" s="233" t="s">
        <v>989</v>
      </c>
      <c r="G191" s="37"/>
      <c r="H191" s="37"/>
      <c r="I191" s="234"/>
      <c r="J191" s="234"/>
      <c r="K191" s="37"/>
      <c r="L191" s="37"/>
      <c r="M191" s="41"/>
      <c r="N191" s="235"/>
      <c r="O191" s="236"/>
      <c r="P191" s="88"/>
      <c r="Q191" s="88"/>
      <c r="R191" s="88"/>
      <c r="S191" s="88"/>
      <c r="T191" s="88"/>
      <c r="U191" s="88"/>
      <c r="V191" s="88"/>
      <c r="W191" s="88"/>
      <c r="X191" s="89"/>
      <c r="Y191" s="35"/>
      <c r="Z191" s="35"/>
      <c r="AA191" s="35"/>
      <c r="AB191" s="35"/>
      <c r="AC191" s="35"/>
      <c r="AD191" s="35"/>
      <c r="AE191" s="35"/>
      <c r="AT191" s="14" t="s">
        <v>146</v>
      </c>
      <c r="AU191" s="14" t="s">
        <v>88</v>
      </c>
    </row>
    <row r="192" spans="1:65" s="2" customFormat="1" ht="24.15" customHeight="1">
      <c r="A192" s="35"/>
      <c r="B192" s="36"/>
      <c r="C192" s="218" t="s">
        <v>372</v>
      </c>
      <c r="D192" s="218" t="s">
        <v>139</v>
      </c>
      <c r="E192" s="219" t="s">
        <v>357</v>
      </c>
      <c r="F192" s="220" t="s">
        <v>358</v>
      </c>
      <c r="G192" s="221" t="s">
        <v>153</v>
      </c>
      <c r="H192" s="222">
        <v>4</v>
      </c>
      <c r="I192" s="223"/>
      <c r="J192" s="223"/>
      <c r="K192" s="224">
        <f>ROUND(P192*H192,2)</f>
        <v>0</v>
      </c>
      <c r="L192" s="220" t="s">
        <v>143</v>
      </c>
      <c r="M192" s="41"/>
      <c r="N192" s="225" t="s">
        <v>1</v>
      </c>
      <c r="O192" s="226" t="s">
        <v>43</v>
      </c>
      <c r="P192" s="227">
        <f>I192+J192</f>
        <v>0</v>
      </c>
      <c r="Q192" s="227">
        <f>ROUND(I192*H192,2)</f>
        <v>0</v>
      </c>
      <c r="R192" s="227">
        <f>ROUND(J192*H192,2)</f>
        <v>0</v>
      </c>
      <c r="S192" s="88"/>
      <c r="T192" s="228">
        <f>S192*H192</f>
        <v>0</v>
      </c>
      <c r="U192" s="228">
        <v>0</v>
      </c>
      <c r="V192" s="228">
        <f>U192*H192</f>
        <v>0</v>
      </c>
      <c r="W192" s="228">
        <v>0</v>
      </c>
      <c r="X192" s="229">
        <f>W192*H192</f>
        <v>0</v>
      </c>
      <c r="Y192" s="35"/>
      <c r="Z192" s="35"/>
      <c r="AA192" s="35"/>
      <c r="AB192" s="35"/>
      <c r="AC192" s="35"/>
      <c r="AD192" s="35"/>
      <c r="AE192" s="35"/>
      <c r="AR192" s="230" t="s">
        <v>154</v>
      </c>
      <c r="AT192" s="230" t="s">
        <v>139</v>
      </c>
      <c r="AU192" s="230" t="s">
        <v>88</v>
      </c>
      <c r="AY192" s="14" t="s">
        <v>135</v>
      </c>
      <c r="BE192" s="231">
        <f>IF(O192="základní",K192,0)</f>
        <v>0</v>
      </c>
      <c r="BF192" s="231">
        <f>IF(O192="snížená",K192,0)</f>
        <v>0</v>
      </c>
      <c r="BG192" s="231">
        <f>IF(O192="zákl. přenesená",K192,0)</f>
        <v>0</v>
      </c>
      <c r="BH192" s="231">
        <f>IF(O192="sníž. přenesená",K192,0)</f>
        <v>0</v>
      </c>
      <c r="BI192" s="231">
        <f>IF(O192="nulová",K192,0)</f>
        <v>0</v>
      </c>
      <c r="BJ192" s="14" t="s">
        <v>88</v>
      </c>
      <c r="BK192" s="231">
        <f>ROUND(P192*H192,2)</f>
        <v>0</v>
      </c>
      <c r="BL192" s="14" t="s">
        <v>154</v>
      </c>
      <c r="BM192" s="230" t="s">
        <v>991</v>
      </c>
    </row>
    <row r="193" spans="1:65" s="2" customFormat="1" ht="24.15" customHeight="1">
      <c r="A193" s="35"/>
      <c r="B193" s="36"/>
      <c r="C193" s="237" t="s">
        <v>681</v>
      </c>
      <c r="D193" s="237" t="s">
        <v>150</v>
      </c>
      <c r="E193" s="238" t="s">
        <v>353</v>
      </c>
      <c r="F193" s="239" t="s">
        <v>354</v>
      </c>
      <c r="G193" s="240" t="s">
        <v>153</v>
      </c>
      <c r="H193" s="241">
        <v>4</v>
      </c>
      <c r="I193" s="242"/>
      <c r="J193" s="243"/>
      <c r="K193" s="244">
        <f>ROUND(P193*H193,2)</f>
        <v>0</v>
      </c>
      <c r="L193" s="239" t="s">
        <v>143</v>
      </c>
      <c r="M193" s="245"/>
      <c r="N193" s="246" t="s">
        <v>1</v>
      </c>
      <c r="O193" s="226" t="s">
        <v>43</v>
      </c>
      <c r="P193" s="227">
        <f>I193+J193</f>
        <v>0</v>
      </c>
      <c r="Q193" s="227">
        <f>ROUND(I193*H193,2)</f>
        <v>0</v>
      </c>
      <c r="R193" s="227">
        <f>ROUND(J193*H193,2)</f>
        <v>0</v>
      </c>
      <c r="S193" s="88"/>
      <c r="T193" s="228">
        <f>S193*H193</f>
        <v>0</v>
      </c>
      <c r="U193" s="228">
        <v>0</v>
      </c>
      <c r="V193" s="228">
        <f>U193*H193</f>
        <v>0</v>
      </c>
      <c r="W193" s="228">
        <v>0</v>
      </c>
      <c r="X193" s="229">
        <f>W193*H193</f>
        <v>0</v>
      </c>
      <c r="Y193" s="35"/>
      <c r="Z193" s="35"/>
      <c r="AA193" s="35"/>
      <c r="AB193" s="35"/>
      <c r="AC193" s="35"/>
      <c r="AD193" s="35"/>
      <c r="AE193" s="35"/>
      <c r="AR193" s="230" t="s">
        <v>154</v>
      </c>
      <c r="AT193" s="230" t="s">
        <v>150</v>
      </c>
      <c r="AU193" s="230" t="s">
        <v>88</v>
      </c>
      <c r="AY193" s="14" t="s">
        <v>135</v>
      </c>
      <c r="BE193" s="231">
        <f>IF(O193="základní",K193,0)</f>
        <v>0</v>
      </c>
      <c r="BF193" s="231">
        <f>IF(O193="snížená",K193,0)</f>
        <v>0</v>
      </c>
      <c r="BG193" s="231">
        <f>IF(O193="zákl. přenesená",K193,0)</f>
        <v>0</v>
      </c>
      <c r="BH193" s="231">
        <f>IF(O193="sníž. přenesená",K193,0)</f>
        <v>0</v>
      </c>
      <c r="BI193" s="231">
        <f>IF(O193="nulová",K193,0)</f>
        <v>0</v>
      </c>
      <c r="BJ193" s="14" t="s">
        <v>88</v>
      </c>
      <c r="BK193" s="231">
        <f>ROUND(P193*H193,2)</f>
        <v>0</v>
      </c>
      <c r="BL193" s="14" t="s">
        <v>154</v>
      </c>
      <c r="BM193" s="230" t="s">
        <v>992</v>
      </c>
    </row>
    <row r="194" spans="1:47" s="2" customFormat="1" ht="12">
      <c r="A194" s="35"/>
      <c r="B194" s="36"/>
      <c r="C194" s="37"/>
      <c r="D194" s="232" t="s">
        <v>146</v>
      </c>
      <c r="E194" s="37"/>
      <c r="F194" s="233" t="s">
        <v>354</v>
      </c>
      <c r="G194" s="37"/>
      <c r="H194" s="37"/>
      <c r="I194" s="234"/>
      <c r="J194" s="234"/>
      <c r="K194" s="37"/>
      <c r="L194" s="37"/>
      <c r="M194" s="41"/>
      <c r="N194" s="235"/>
      <c r="O194" s="236"/>
      <c r="P194" s="88"/>
      <c r="Q194" s="88"/>
      <c r="R194" s="88"/>
      <c r="S194" s="88"/>
      <c r="T194" s="88"/>
      <c r="U194" s="88"/>
      <c r="V194" s="88"/>
      <c r="W194" s="88"/>
      <c r="X194" s="89"/>
      <c r="Y194" s="35"/>
      <c r="Z194" s="35"/>
      <c r="AA194" s="35"/>
      <c r="AB194" s="35"/>
      <c r="AC194" s="35"/>
      <c r="AD194" s="35"/>
      <c r="AE194" s="35"/>
      <c r="AT194" s="14" t="s">
        <v>146</v>
      </c>
      <c r="AU194" s="14" t="s">
        <v>88</v>
      </c>
    </row>
    <row r="195" spans="1:65" s="2" customFormat="1" ht="24.15" customHeight="1">
      <c r="A195" s="35"/>
      <c r="B195" s="36"/>
      <c r="C195" s="218" t="s">
        <v>376</v>
      </c>
      <c r="D195" s="218" t="s">
        <v>139</v>
      </c>
      <c r="E195" s="219" t="s">
        <v>803</v>
      </c>
      <c r="F195" s="220" t="s">
        <v>804</v>
      </c>
      <c r="G195" s="221" t="s">
        <v>153</v>
      </c>
      <c r="H195" s="222">
        <v>1</v>
      </c>
      <c r="I195" s="223"/>
      <c r="J195" s="223"/>
      <c r="K195" s="224">
        <f>ROUND(P195*H195,2)</f>
        <v>0</v>
      </c>
      <c r="L195" s="220" t="s">
        <v>143</v>
      </c>
      <c r="M195" s="41"/>
      <c r="N195" s="225" t="s">
        <v>1</v>
      </c>
      <c r="O195" s="226" t="s">
        <v>43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88"/>
      <c r="T195" s="228">
        <f>S195*H195</f>
        <v>0</v>
      </c>
      <c r="U195" s="228">
        <v>0</v>
      </c>
      <c r="V195" s="228">
        <f>U195*H195</f>
        <v>0</v>
      </c>
      <c r="W195" s="228">
        <v>0</v>
      </c>
      <c r="X195" s="229">
        <f>W195*H195</f>
        <v>0</v>
      </c>
      <c r="Y195" s="35"/>
      <c r="Z195" s="35"/>
      <c r="AA195" s="35"/>
      <c r="AB195" s="35"/>
      <c r="AC195" s="35"/>
      <c r="AD195" s="35"/>
      <c r="AE195" s="35"/>
      <c r="AR195" s="230" t="s">
        <v>154</v>
      </c>
      <c r="AT195" s="230" t="s">
        <v>139</v>
      </c>
      <c r="AU195" s="230" t="s">
        <v>88</v>
      </c>
      <c r="AY195" s="14" t="s">
        <v>135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4" t="s">
        <v>88</v>
      </c>
      <c r="BK195" s="231">
        <f>ROUND(P195*H195,2)</f>
        <v>0</v>
      </c>
      <c r="BL195" s="14" t="s">
        <v>154</v>
      </c>
      <c r="BM195" s="230" t="s">
        <v>993</v>
      </c>
    </row>
    <row r="196" spans="1:65" s="2" customFormat="1" ht="24.15" customHeight="1">
      <c r="A196" s="35"/>
      <c r="B196" s="36"/>
      <c r="C196" s="237" t="s">
        <v>688</v>
      </c>
      <c r="D196" s="237" t="s">
        <v>150</v>
      </c>
      <c r="E196" s="238" t="s">
        <v>807</v>
      </c>
      <c r="F196" s="239" t="s">
        <v>994</v>
      </c>
      <c r="G196" s="240" t="s">
        <v>153</v>
      </c>
      <c r="H196" s="241">
        <v>1</v>
      </c>
      <c r="I196" s="242"/>
      <c r="J196" s="243"/>
      <c r="K196" s="244">
        <f>ROUND(P196*H196,2)</f>
        <v>0</v>
      </c>
      <c r="L196" s="239" t="s">
        <v>143</v>
      </c>
      <c r="M196" s="245"/>
      <c r="N196" s="246" t="s">
        <v>1</v>
      </c>
      <c r="O196" s="226" t="s">
        <v>43</v>
      </c>
      <c r="P196" s="227">
        <f>I196+J196</f>
        <v>0</v>
      </c>
      <c r="Q196" s="227">
        <f>ROUND(I196*H196,2)</f>
        <v>0</v>
      </c>
      <c r="R196" s="227">
        <f>ROUND(J196*H196,2)</f>
        <v>0</v>
      </c>
      <c r="S196" s="88"/>
      <c r="T196" s="228">
        <f>S196*H196</f>
        <v>0</v>
      </c>
      <c r="U196" s="228">
        <v>0</v>
      </c>
      <c r="V196" s="228">
        <f>U196*H196</f>
        <v>0</v>
      </c>
      <c r="W196" s="228">
        <v>0</v>
      </c>
      <c r="X196" s="229">
        <f>W196*H196</f>
        <v>0</v>
      </c>
      <c r="Y196" s="35"/>
      <c r="Z196" s="35"/>
      <c r="AA196" s="35"/>
      <c r="AB196" s="35"/>
      <c r="AC196" s="35"/>
      <c r="AD196" s="35"/>
      <c r="AE196" s="35"/>
      <c r="AR196" s="230" t="s">
        <v>154</v>
      </c>
      <c r="AT196" s="230" t="s">
        <v>150</v>
      </c>
      <c r="AU196" s="230" t="s">
        <v>88</v>
      </c>
      <c r="AY196" s="14" t="s">
        <v>135</v>
      </c>
      <c r="BE196" s="231">
        <f>IF(O196="základní",K196,0)</f>
        <v>0</v>
      </c>
      <c r="BF196" s="231">
        <f>IF(O196="snížená",K196,0)</f>
        <v>0</v>
      </c>
      <c r="BG196" s="231">
        <f>IF(O196="zákl. přenesená",K196,0)</f>
        <v>0</v>
      </c>
      <c r="BH196" s="231">
        <f>IF(O196="sníž. přenesená",K196,0)</f>
        <v>0</v>
      </c>
      <c r="BI196" s="231">
        <f>IF(O196="nulová",K196,0)</f>
        <v>0</v>
      </c>
      <c r="BJ196" s="14" t="s">
        <v>88</v>
      </c>
      <c r="BK196" s="231">
        <f>ROUND(P196*H196,2)</f>
        <v>0</v>
      </c>
      <c r="BL196" s="14" t="s">
        <v>154</v>
      </c>
      <c r="BM196" s="230" t="s">
        <v>995</v>
      </c>
    </row>
    <row r="197" spans="1:47" s="2" customFormat="1" ht="12">
      <c r="A197" s="35"/>
      <c r="B197" s="36"/>
      <c r="C197" s="37"/>
      <c r="D197" s="232" t="s">
        <v>146</v>
      </c>
      <c r="E197" s="37"/>
      <c r="F197" s="233" t="s">
        <v>994</v>
      </c>
      <c r="G197" s="37"/>
      <c r="H197" s="37"/>
      <c r="I197" s="234"/>
      <c r="J197" s="234"/>
      <c r="K197" s="37"/>
      <c r="L197" s="37"/>
      <c r="M197" s="41"/>
      <c r="N197" s="235"/>
      <c r="O197" s="236"/>
      <c r="P197" s="88"/>
      <c r="Q197" s="88"/>
      <c r="R197" s="88"/>
      <c r="S197" s="88"/>
      <c r="T197" s="88"/>
      <c r="U197" s="88"/>
      <c r="V197" s="88"/>
      <c r="W197" s="88"/>
      <c r="X197" s="89"/>
      <c r="Y197" s="35"/>
      <c r="Z197" s="35"/>
      <c r="AA197" s="35"/>
      <c r="AB197" s="35"/>
      <c r="AC197" s="35"/>
      <c r="AD197" s="35"/>
      <c r="AE197" s="35"/>
      <c r="AT197" s="14" t="s">
        <v>146</v>
      </c>
      <c r="AU197" s="14" t="s">
        <v>88</v>
      </c>
    </row>
    <row r="198" spans="1:65" s="2" customFormat="1" ht="24.15" customHeight="1">
      <c r="A198" s="35"/>
      <c r="B198" s="36"/>
      <c r="C198" s="218" t="s">
        <v>380</v>
      </c>
      <c r="D198" s="218" t="s">
        <v>139</v>
      </c>
      <c r="E198" s="219" t="s">
        <v>811</v>
      </c>
      <c r="F198" s="220" t="s">
        <v>812</v>
      </c>
      <c r="G198" s="221" t="s">
        <v>153</v>
      </c>
      <c r="H198" s="222">
        <v>2</v>
      </c>
      <c r="I198" s="223"/>
      <c r="J198" s="223"/>
      <c r="K198" s="224">
        <f>ROUND(P198*H198,2)</f>
        <v>0</v>
      </c>
      <c r="L198" s="220" t="s">
        <v>143</v>
      </c>
      <c r="M198" s="41"/>
      <c r="N198" s="225" t="s">
        <v>1</v>
      </c>
      <c r="O198" s="226" t="s">
        <v>43</v>
      </c>
      <c r="P198" s="227">
        <f>I198+J198</f>
        <v>0</v>
      </c>
      <c r="Q198" s="227">
        <f>ROUND(I198*H198,2)</f>
        <v>0</v>
      </c>
      <c r="R198" s="227">
        <f>ROUND(J198*H198,2)</f>
        <v>0</v>
      </c>
      <c r="S198" s="88"/>
      <c r="T198" s="228">
        <f>S198*H198</f>
        <v>0</v>
      </c>
      <c r="U198" s="228">
        <v>0</v>
      </c>
      <c r="V198" s="228">
        <f>U198*H198</f>
        <v>0</v>
      </c>
      <c r="W198" s="228">
        <v>0</v>
      </c>
      <c r="X198" s="229">
        <f>W198*H198</f>
        <v>0</v>
      </c>
      <c r="Y198" s="35"/>
      <c r="Z198" s="35"/>
      <c r="AA198" s="35"/>
      <c r="AB198" s="35"/>
      <c r="AC198" s="35"/>
      <c r="AD198" s="35"/>
      <c r="AE198" s="35"/>
      <c r="AR198" s="230" t="s">
        <v>154</v>
      </c>
      <c r="AT198" s="230" t="s">
        <v>139</v>
      </c>
      <c r="AU198" s="230" t="s">
        <v>88</v>
      </c>
      <c r="AY198" s="14" t="s">
        <v>135</v>
      </c>
      <c r="BE198" s="231">
        <f>IF(O198="základní",K198,0)</f>
        <v>0</v>
      </c>
      <c r="BF198" s="231">
        <f>IF(O198="snížená",K198,0)</f>
        <v>0</v>
      </c>
      <c r="BG198" s="231">
        <f>IF(O198="zákl. přenesená",K198,0)</f>
        <v>0</v>
      </c>
      <c r="BH198" s="231">
        <f>IF(O198="sníž. přenesená",K198,0)</f>
        <v>0</v>
      </c>
      <c r="BI198" s="231">
        <f>IF(O198="nulová",K198,0)</f>
        <v>0</v>
      </c>
      <c r="BJ198" s="14" t="s">
        <v>88</v>
      </c>
      <c r="BK198" s="231">
        <f>ROUND(P198*H198,2)</f>
        <v>0</v>
      </c>
      <c r="BL198" s="14" t="s">
        <v>154</v>
      </c>
      <c r="BM198" s="230" t="s">
        <v>996</v>
      </c>
    </row>
    <row r="199" spans="1:65" s="2" customFormat="1" ht="24.15" customHeight="1">
      <c r="A199" s="35"/>
      <c r="B199" s="36"/>
      <c r="C199" s="237" t="s">
        <v>273</v>
      </c>
      <c r="D199" s="237" t="s">
        <v>150</v>
      </c>
      <c r="E199" s="238" t="s">
        <v>815</v>
      </c>
      <c r="F199" s="239" t="s">
        <v>997</v>
      </c>
      <c r="G199" s="240" t="s">
        <v>153</v>
      </c>
      <c r="H199" s="241">
        <v>2</v>
      </c>
      <c r="I199" s="242"/>
      <c r="J199" s="243"/>
      <c r="K199" s="244">
        <f>ROUND(P199*H199,2)</f>
        <v>0</v>
      </c>
      <c r="L199" s="239" t="s">
        <v>143</v>
      </c>
      <c r="M199" s="245"/>
      <c r="N199" s="246" t="s">
        <v>1</v>
      </c>
      <c r="O199" s="226" t="s">
        <v>43</v>
      </c>
      <c r="P199" s="227">
        <f>I199+J199</f>
        <v>0</v>
      </c>
      <c r="Q199" s="227">
        <f>ROUND(I199*H199,2)</f>
        <v>0</v>
      </c>
      <c r="R199" s="227">
        <f>ROUND(J199*H199,2)</f>
        <v>0</v>
      </c>
      <c r="S199" s="88"/>
      <c r="T199" s="228">
        <f>S199*H199</f>
        <v>0</v>
      </c>
      <c r="U199" s="228">
        <v>0</v>
      </c>
      <c r="V199" s="228">
        <f>U199*H199</f>
        <v>0</v>
      </c>
      <c r="W199" s="228">
        <v>0</v>
      </c>
      <c r="X199" s="229">
        <f>W199*H199</f>
        <v>0</v>
      </c>
      <c r="Y199" s="35"/>
      <c r="Z199" s="35"/>
      <c r="AA199" s="35"/>
      <c r="AB199" s="35"/>
      <c r="AC199" s="35"/>
      <c r="AD199" s="35"/>
      <c r="AE199" s="35"/>
      <c r="AR199" s="230" t="s">
        <v>154</v>
      </c>
      <c r="AT199" s="230" t="s">
        <v>150</v>
      </c>
      <c r="AU199" s="230" t="s">
        <v>88</v>
      </c>
      <c r="AY199" s="14" t="s">
        <v>135</v>
      </c>
      <c r="BE199" s="231">
        <f>IF(O199="základní",K199,0)</f>
        <v>0</v>
      </c>
      <c r="BF199" s="231">
        <f>IF(O199="snížená",K199,0)</f>
        <v>0</v>
      </c>
      <c r="BG199" s="231">
        <f>IF(O199="zákl. přenesená",K199,0)</f>
        <v>0</v>
      </c>
      <c r="BH199" s="231">
        <f>IF(O199="sníž. přenesená",K199,0)</f>
        <v>0</v>
      </c>
      <c r="BI199" s="231">
        <f>IF(O199="nulová",K199,0)</f>
        <v>0</v>
      </c>
      <c r="BJ199" s="14" t="s">
        <v>88</v>
      </c>
      <c r="BK199" s="231">
        <f>ROUND(P199*H199,2)</f>
        <v>0</v>
      </c>
      <c r="BL199" s="14" t="s">
        <v>154</v>
      </c>
      <c r="BM199" s="230" t="s">
        <v>998</v>
      </c>
    </row>
    <row r="200" spans="1:47" s="2" customFormat="1" ht="12">
      <c r="A200" s="35"/>
      <c r="B200" s="36"/>
      <c r="C200" s="37"/>
      <c r="D200" s="232" t="s">
        <v>146</v>
      </c>
      <c r="E200" s="37"/>
      <c r="F200" s="233" t="s">
        <v>997</v>
      </c>
      <c r="G200" s="37"/>
      <c r="H200" s="37"/>
      <c r="I200" s="234"/>
      <c r="J200" s="234"/>
      <c r="K200" s="37"/>
      <c r="L200" s="37"/>
      <c r="M200" s="41"/>
      <c r="N200" s="235"/>
      <c r="O200" s="236"/>
      <c r="P200" s="88"/>
      <c r="Q200" s="88"/>
      <c r="R200" s="88"/>
      <c r="S200" s="88"/>
      <c r="T200" s="88"/>
      <c r="U200" s="88"/>
      <c r="V200" s="88"/>
      <c r="W200" s="88"/>
      <c r="X200" s="89"/>
      <c r="Y200" s="35"/>
      <c r="Z200" s="35"/>
      <c r="AA200" s="35"/>
      <c r="AB200" s="35"/>
      <c r="AC200" s="35"/>
      <c r="AD200" s="35"/>
      <c r="AE200" s="35"/>
      <c r="AT200" s="14" t="s">
        <v>146</v>
      </c>
      <c r="AU200" s="14" t="s">
        <v>88</v>
      </c>
    </row>
    <row r="201" spans="1:65" s="2" customFormat="1" ht="12">
      <c r="A201" s="35"/>
      <c r="B201" s="36"/>
      <c r="C201" s="218" t="s">
        <v>277</v>
      </c>
      <c r="D201" s="218" t="s">
        <v>139</v>
      </c>
      <c r="E201" s="219" t="s">
        <v>365</v>
      </c>
      <c r="F201" s="220" t="s">
        <v>366</v>
      </c>
      <c r="G201" s="221" t="s">
        <v>153</v>
      </c>
      <c r="H201" s="222">
        <v>2</v>
      </c>
      <c r="I201" s="223"/>
      <c r="J201" s="223"/>
      <c r="K201" s="224">
        <f>ROUND(P201*H201,2)</f>
        <v>0</v>
      </c>
      <c r="L201" s="220" t="s">
        <v>143</v>
      </c>
      <c r="M201" s="41"/>
      <c r="N201" s="225" t="s">
        <v>1</v>
      </c>
      <c r="O201" s="226" t="s">
        <v>43</v>
      </c>
      <c r="P201" s="227">
        <f>I201+J201</f>
        <v>0</v>
      </c>
      <c r="Q201" s="227">
        <f>ROUND(I201*H201,2)</f>
        <v>0</v>
      </c>
      <c r="R201" s="227">
        <f>ROUND(J201*H201,2)</f>
        <v>0</v>
      </c>
      <c r="S201" s="88"/>
      <c r="T201" s="228">
        <f>S201*H201</f>
        <v>0</v>
      </c>
      <c r="U201" s="228">
        <v>0</v>
      </c>
      <c r="V201" s="228">
        <f>U201*H201</f>
        <v>0</v>
      </c>
      <c r="W201" s="228">
        <v>0</v>
      </c>
      <c r="X201" s="229">
        <f>W201*H201</f>
        <v>0</v>
      </c>
      <c r="Y201" s="35"/>
      <c r="Z201" s="35"/>
      <c r="AA201" s="35"/>
      <c r="AB201" s="35"/>
      <c r="AC201" s="35"/>
      <c r="AD201" s="35"/>
      <c r="AE201" s="35"/>
      <c r="AR201" s="230" t="s">
        <v>154</v>
      </c>
      <c r="AT201" s="230" t="s">
        <v>139</v>
      </c>
      <c r="AU201" s="230" t="s">
        <v>88</v>
      </c>
      <c r="AY201" s="14" t="s">
        <v>135</v>
      </c>
      <c r="BE201" s="231">
        <f>IF(O201="základní",K201,0)</f>
        <v>0</v>
      </c>
      <c r="BF201" s="231">
        <f>IF(O201="snížená",K201,0)</f>
        <v>0</v>
      </c>
      <c r="BG201" s="231">
        <f>IF(O201="zákl. přenesená",K201,0)</f>
        <v>0</v>
      </c>
      <c r="BH201" s="231">
        <f>IF(O201="sníž. přenesená",K201,0)</f>
        <v>0</v>
      </c>
      <c r="BI201" s="231">
        <f>IF(O201="nulová",K201,0)</f>
        <v>0</v>
      </c>
      <c r="BJ201" s="14" t="s">
        <v>88</v>
      </c>
      <c r="BK201" s="231">
        <f>ROUND(P201*H201,2)</f>
        <v>0</v>
      </c>
      <c r="BL201" s="14" t="s">
        <v>154</v>
      </c>
      <c r="BM201" s="230" t="s">
        <v>999</v>
      </c>
    </row>
    <row r="202" spans="1:65" s="2" customFormat="1" ht="12">
      <c r="A202" s="35"/>
      <c r="B202" s="36"/>
      <c r="C202" s="218" t="s">
        <v>288</v>
      </c>
      <c r="D202" s="218" t="s">
        <v>139</v>
      </c>
      <c r="E202" s="219" t="s">
        <v>369</v>
      </c>
      <c r="F202" s="220" t="s">
        <v>370</v>
      </c>
      <c r="G202" s="221" t="s">
        <v>153</v>
      </c>
      <c r="H202" s="222">
        <v>2</v>
      </c>
      <c r="I202" s="223"/>
      <c r="J202" s="223"/>
      <c r="K202" s="224">
        <f>ROUND(P202*H202,2)</f>
        <v>0</v>
      </c>
      <c r="L202" s="220" t="s">
        <v>143</v>
      </c>
      <c r="M202" s="41"/>
      <c r="N202" s="225" t="s">
        <v>1</v>
      </c>
      <c r="O202" s="226" t="s">
        <v>43</v>
      </c>
      <c r="P202" s="227">
        <f>I202+J202</f>
        <v>0</v>
      </c>
      <c r="Q202" s="227">
        <f>ROUND(I202*H202,2)</f>
        <v>0</v>
      </c>
      <c r="R202" s="227">
        <f>ROUND(J202*H202,2)</f>
        <v>0</v>
      </c>
      <c r="S202" s="88"/>
      <c r="T202" s="228">
        <f>S202*H202</f>
        <v>0</v>
      </c>
      <c r="U202" s="228">
        <v>0</v>
      </c>
      <c r="V202" s="228">
        <f>U202*H202</f>
        <v>0</v>
      </c>
      <c r="W202" s="228">
        <v>0</v>
      </c>
      <c r="X202" s="229">
        <f>W202*H202</f>
        <v>0</v>
      </c>
      <c r="Y202" s="35"/>
      <c r="Z202" s="35"/>
      <c r="AA202" s="35"/>
      <c r="AB202" s="35"/>
      <c r="AC202" s="35"/>
      <c r="AD202" s="35"/>
      <c r="AE202" s="35"/>
      <c r="AR202" s="230" t="s">
        <v>154</v>
      </c>
      <c r="AT202" s="230" t="s">
        <v>139</v>
      </c>
      <c r="AU202" s="230" t="s">
        <v>88</v>
      </c>
      <c r="AY202" s="14" t="s">
        <v>135</v>
      </c>
      <c r="BE202" s="231">
        <f>IF(O202="základní",K202,0)</f>
        <v>0</v>
      </c>
      <c r="BF202" s="231">
        <f>IF(O202="snížená",K202,0)</f>
        <v>0</v>
      </c>
      <c r="BG202" s="231">
        <f>IF(O202="zákl. přenesená",K202,0)</f>
        <v>0</v>
      </c>
      <c r="BH202" s="231">
        <f>IF(O202="sníž. přenesená",K202,0)</f>
        <v>0</v>
      </c>
      <c r="BI202" s="231">
        <f>IF(O202="nulová",K202,0)</f>
        <v>0</v>
      </c>
      <c r="BJ202" s="14" t="s">
        <v>88</v>
      </c>
      <c r="BK202" s="231">
        <f>ROUND(P202*H202,2)</f>
        <v>0</v>
      </c>
      <c r="BL202" s="14" t="s">
        <v>154</v>
      </c>
      <c r="BM202" s="230" t="s">
        <v>1000</v>
      </c>
    </row>
    <row r="203" spans="1:65" s="2" customFormat="1" ht="24.15" customHeight="1">
      <c r="A203" s="35"/>
      <c r="B203" s="36"/>
      <c r="C203" s="218" t="s">
        <v>710</v>
      </c>
      <c r="D203" s="218" t="s">
        <v>139</v>
      </c>
      <c r="E203" s="219" t="s">
        <v>373</v>
      </c>
      <c r="F203" s="220" t="s">
        <v>374</v>
      </c>
      <c r="G203" s="221" t="s">
        <v>153</v>
      </c>
      <c r="H203" s="222">
        <v>2</v>
      </c>
      <c r="I203" s="223"/>
      <c r="J203" s="223"/>
      <c r="K203" s="224">
        <f>ROUND(P203*H203,2)</f>
        <v>0</v>
      </c>
      <c r="L203" s="220" t="s">
        <v>143</v>
      </c>
      <c r="M203" s="41"/>
      <c r="N203" s="225" t="s">
        <v>1</v>
      </c>
      <c r="O203" s="226" t="s">
        <v>43</v>
      </c>
      <c r="P203" s="227">
        <f>I203+J203</f>
        <v>0</v>
      </c>
      <c r="Q203" s="227">
        <f>ROUND(I203*H203,2)</f>
        <v>0</v>
      </c>
      <c r="R203" s="227">
        <f>ROUND(J203*H203,2)</f>
        <v>0</v>
      </c>
      <c r="S203" s="88"/>
      <c r="T203" s="228">
        <f>S203*H203</f>
        <v>0</v>
      </c>
      <c r="U203" s="228">
        <v>0</v>
      </c>
      <c r="V203" s="228">
        <f>U203*H203</f>
        <v>0</v>
      </c>
      <c r="W203" s="228">
        <v>0</v>
      </c>
      <c r="X203" s="229">
        <f>W203*H203</f>
        <v>0</v>
      </c>
      <c r="Y203" s="35"/>
      <c r="Z203" s="35"/>
      <c r="AA203" s="35"/>
      <c r="AB203" s="35"/>
      <c r="AC203" s="35"/>
      <c r="AD203" s="35"/>
      <c r="AE203" s="35"/>
      <c r="AR203" s="230" t="s">
        <v>154</v>
      </c>
      <c r="AT203" s="230" t="s">
        <v>139</v>
      </c>
      <c r="AU203" s="230" t="s">
        <v>88</v>
      </c>
      <c r="AY203" s="14" t="s">
        <v>135</v>
      </c>
      <c r="BE203" s="231">
        <f>IF(O203="základní",K203,0)</f>
        <v>0</v>
      </c>
      <c r="BF203" s="231">
        <f>IF(O203="snížená",K203,0)</f>
        <v>0</v>
      </c>
      <c r="BG203" s="231">
        <f>IF(O203="zákl. přenesená",K203,0)</f>
        <v>0</v>
      </c>
      <c r="BH203" s="231">
        <f>IF(O203="sníž. přenesená",K203,0)</f>
        <v>0</v>
      </c>
      <c r="BI203" s="231">
        <f>IF(O203="nulová",K203,0)</f>
        <v>0</v>
      </c>
      <c r="BJ203" s="14" t="s">
        <v>88</v>
      </c>
      <c r="BK203" s="231">
        <f>ROUND(P203*H203,2)</f>
        <v>0</v>
      </c>
      <c r="BL203" s="14" t="s">
        <v>154</v>
      </c>
      <c r="BM203" s="230" t="s">
        <v>1001</v>
      </c>
    </row>
    <row r="204" spans="1:65" s="2" customFormat="1" ht="12">
      <c r="A204" s="35"/>
      <c r="B204" s="36"/>
      <c r="C204" s="218" t="s">
        <v>454</v>
      </c>
      <c r="D204" s="218" t="s">
        <v>139</v>
      </c>
      <c r="E204" s="219" t="s">
        <v>377</v>
      </c>
      <c r="F204" s="220" t="s">
        <v>378</v>
      </c>
      <c r="G204" s="221" t="s">
        <v>153</v>
      </c>
      <c r="H204" s="222">
        <v>2</v>
      </c>
      <c r="I204" s="223"/>
      <c r="J204" s="223"/>
      <c r="K204" s="224">
        <f>ROUND(P204*H204,2)</f>
        <v>0</v>
      </c>
      <c r="L204" s="220" t="s">
        <v>143</v>
      </c>
      <c r="M204" s="41"/>
      <c r="N204" s="225" t="s">
        <v>1</v>
      </c>
      <c r="O204" s="226" t="s">
        <v>43</v>
      </c>
      <c r="P204" s="227">
        <f>I204+J204</f>
        <v>0</v>
      </c>
      <c r="Q204" s="227">
        <f>ROUND(I204*H204,2)</f>
        <v>0</v>
      </c>
      <c r="R204" s="227">
        <f>ROUND(J204*H204,2)</f>
        <v>0</v>
      </c>
      <c r="S204" s="88"/>
      <c r="T204" s="228">
        <f>S204*H204</f>
        <v>0</v>
      </c>
      <c r="U204" s="228">
        <v>0</v>
      </c>
      <c r="V204" s="228">
        <f>U204*H204</f>
        <v>0</v>
      </c>
      <c r="W204" s="228">
        <v>0</v>
      </c>
      <c r="X204" s="229">
        <f>W204*H204</f>
        <v>0</v>
      </c>
      <c r="Y204" s="35"/>
      <c r="Z204" s="35"/>
      <c r="AA204" s="35"/>
      <c r="AB204" s="35"/>
      <c r="AC204" s="35"/>
      <c r="AD204" s="35"/>
      <c r="AE204" s="35"/>
      <c r="AR204" s="230" t="s">
        <v>154</v>
      </c>
      <c r="AT204" s="230" t="s">
        <v>139</v>
      </c>
      <c r="AU204" s="230" t="s">
        <v>88</v>
      </c>
      <c r="AY204" s="14" t="s">
        <v>135</v>
      </c>
      <c r="BE204" s="231">
        <f>IF(O204="základní",K204,0)</f>
        <v>0</v>
      </c>
      <c r="BF204" s="231">
        <f>IF(O204="snížená",K204,0)</f>
        <v>0</v>
      </c>
      <c r="BG204" s="231">
        <f>IF(O204="zákl. přenesená",K204,0)</f>
        <v>0</v>
      </c>
      <c r="BH204" s="231">
        <f>IF(O204="sníž. přenesená",K204,0)</f>
        <v>0</v>
      </c>
      <c r="BI204" s="231">
        <f>IF(O204="nulová",K204,0)</f>
        <v>0</v>
      </c>
      <c r="BJ204" s="14" t="s">
        <v>88</v>
      </c>
      <c r="BK204" s="231">
        <f>ROUND(P204*H204,2)</f>
        <v>0</v>
      </c>
      <c r="BL204" s="14" t="s">
        <v>154</v>
      </c>
      <c r="BM204" s="230" t="s">
        <v>1002</v>
      </c>
    </row>
    <row r="205" spans="1:65" s="2" customFormat="1" ht="12">
      <c r="A205" s="35"/>
      <c r="B205" s="36"/>
      <c r="C205" s="218" t="s">
        <v>462</v>
      </c>
      <c r="D205" s="218" t="s">
        <v>139</v>
      </c>
      <c r="E205" s="219" t="s">
        <v>829</v>
      </c>
      <c r="F205" s="220" t="s">
        <v>830</v>
      </c>
      <c r="G205" s="221" t="s">
        <v>153</v>
      </c>
      <c r="H205" s="222">
        <v>4</v>
      </c>
      <c r="I205" s="223"/>
      <c r="J205" s="223"/>
      <c r="K205" s="224">
        <f>ROUND(P205*H205,2)</f>
        <v>0</v>
      </c>
      <c r="L205" s="220" t="s">
        <v>143</v>
      </c>
      <c r="M205" s="41"/>
      <c r="N205" s="225" t="s">
        <v>1</v>
      </c>
      <c r="O205" s="226" t="s">
        <v>43</v>
      </c>
      <c r="P205" s="227">
        <f>I205+J205</f>
        <v>0</v>
      </c>
      <c r="Q205" s="227">
        <f>ROUND(I205*H205,2)</f>
        <v>0</v>
      </c>
      <c r="R205" s="227">
        <f>ROUND(J205*H205,2)</f>
        <v>0</v>
      </c>
      <c r="S205" s="88"/>
      <c r="T205" s="228">
        <f>S205*H205</f>
        <v>0</v>
      </c>
      <c r="U205" s="228">
        <v>0</v>
      </c>
      <c r="V205" s="228">
        <f>U205*H205</f>
        <v>0</v>
      </c>
      <c r="W205" s="228">
        <v>0</v>
      </c>
      <c r="X205" s="229">
        <f>W205*H205</f>
        <v>0</v>
      </c>
      <c r="Y205" s="35"/>
      <c r="Z205" s="35"/>
      <c r="AA205" s="35"/>
      <c r="AB205" s="35"/>
      <c r="AC205" s="35"/>
      <c r="AD205" s="35"/>
      <c r="AE205" s="35"/>
      <c r="AR205" s="230" t="s">
        <v>154</v>
      </c>
      <c r="AT205" s="230" t="s">
        <v>139</v>
      </c>
      <c r="AU205" s="230" t="s">
        <v>88</v>
      </c>
      <c r="AY205" s="14" t="s">
        <v>135</v>
      </c>
      <c r="BE205" s="231">
        <f>IF(O205="základní",K205,0)</f>
        <v>0</v>
      </c>
      <c r="BF205" s="231">
        <f>IF(O205="snížená",K205,0)</f>
        <v>0</v>
      </c>
      <c r="BG205" s="231">
        <f>IF(O205="zákl. přenesená",K205,0)</f>
        <v>0</v>
      </c>
      <c r="BH205" s="231">
        <f>IF(O205="sníž. přenesená",K205,0)</f>
        <v>0</v>
      </c>
      <c r="BI205" s="231">
        <f>IF(O205="nulová",K205,0)</f>
        <v>0</v>
      </c>
      <c r="BJ205" s="14" t="s">
        <v>88</v>
      </c>
      <c r="BK205" s="231">
        <f>ROUND(P205*H205,2)</f>
        <v>0</v>
      </c>
      <c r="BL205" s="14" t="s">
        <v>154</v>
      </c>
      <c r="BM205" s="230" t="s">
        <v>1003</v>
      </c>
    </row>
    <row r="206" spans="1:65" s="2" customFormat="1" ht="24.15" customHeight="1">
      <c r="A206" s="35"/>
      <c r="B206" s="36"/>
      <c r="C206" s="218" t="s">
        <v>466</v>
      </c>
      <c r="D206" s="218" t="s">
        <v>139</v>
      </c>
      <c r="E206" s="219" t="s">
        <v>1004</v>
      </c>
      <c r="F206" s="220" t="s">
        <v>1005</v>
      </c>
      <c r="G206" s="221" t="s">
        <v>153</v>
      </c>
      <c r="H206" s="222">
        <v>3.5</v>
      </c>
      <c r="I206" s="223"/>
      <c r="J206" s="223"/>
      <c r="K206" s="224">
        <f>ROUND(P206*H206,2)</f>
        <v>0</v>
      </c>
      <c r="L206" s="220" t="s">
        <v>143</v>
      </c>
      <c r="M206" s="41"/>
      <c r="N206" s="225" t="s">
        <v>1</v>
      </c>
      <c r="O206" s="226" t="s">
        <v>43</v>
      </c>
      <c r="P206" s="227">
        <f>I206+J206</f>
        <v>0</v>
      </c>
      <c r="Q206" s="227">
        <f>ROUND(I206*H206,2)</f>
        <v>0</v>
      </c>
      <c r="R206" s="227">
        <f>ROUND(J206*H206,2)</f>
        <v>0</v>
      </c>
      <c r="S206" s="88"/>
      <c r="T206" s="228">
        <f>S206*H206</f>
        <v>0</v>
      </c>
      <c r="U206" s="228">
        <v>0</v>
      </c>
      <c r="V206" s="228">
        <f>U206*H206</f>
        <v>0</v>
      </c>
      <c r="W206" s="228">
        <v>0</v>
      </c>
      <c r="X206" s="229">
        <f>W206*H206</f>
        <v>0</v>
      </c>
      <c r="Y206" s="35"/>
      <c r="Z206" s="35"/>
      <c r="AA206" s="35"/>
      <c r="AB206" s="35"/>
      <c r="AC206" s="35"/>
      <c r="AD206" s="35"/>
      <c r="AE206" s="35"/>
      <c r="AR206" s="230" t="s">
        <v>154</v>
      </c>
      <c r="AT206" s="230" t="s">
        <v>139</v>
      </c>
      <c r="AU206" s="230" t="s">
        <v>88</v>
      </c>
      <c r="AY206" s="14" t="s">
        <v>135</v>
      </c>
      <c r="BE206" s="231">
        <f>IF(O206="základní",K206,0)</f>
        <v>0</v>
      </c>
      <c r="BF206" s="231">
        <f>IF(O206="snížená",K206,0)</f>
        <v>0</v>
      </c>
      <c r="BG206" s="231">
        <f>IF(O206="zákl. přenesená",K206,0)</f>
        <v>0</v>
      </c>
      <c r="BH206" s="231">
        <f>IF(O206="sníž. přenesená",K206,0)</f>
        <v>0</v>
      </c>
      <c r="BI206" s="231">
        <f>IF(O206="nulová",K206,0)</f>
        <v>0</v>
      </c>
      <c r="BJ206" s="14" t="s">
        <v>88</v>
      </c>
      <c r="BK206" s="231">
        <f>ROUND(P206*H206,2)</f>
        <v>0</v>
      </c>
      <c r="BL206" s="14" t="s">
        <v>154</v>
      </c>
      <c r="BM206" s="230" t="s">
        <v>1006</v>
      </c>
    </row>
    <row r="207" spans="1:65" s="2" customFormat="1" ht="24.15" customHeight="1">
      <c r="A207" s="35"/>
      <c r="B207" s="36"/>
      <c r="C207" s="218" t="s">
        <v>475</v>
      </c>
      <c r="D207" s="218" t="s">
        <v>139</v>
      </c>
      <c r="E207" s="219" t="s">
        <v>381</v>
      </c>
      <c r="F207" s="220" t="s">
        <v>382</v>
      </c>
      <c r="G207" s="221" t="s">
        <v>153</v>
      </c>
      <c r="H207" s="222">
        <v>3.5</v>
      </c>
      <c r="I207" s="223"/>
      <c r="J207" s="223"/>
      <c r="K207" s="224">
        <f>ROUND(P207*H207,2)</f>
        <v>0</v>
      </c>
      <c r="L207" s="220" t="s">
        <v>143</v>
      </c>
      <c r="M207" s="41"/>
      <c r="N207" s="225" t="s">
        <v>1</v>
      </c>
      <c r="O207" s="226" t="s">
        <v>43</v>
      </c>
      <c r="P207" s="227">
        <f>I207+J207</f>
        <v>0</v>
      </c>
      <c r="Q207" s="227">
        <f>ROUND(I207*H207,2)</f>
        <v>0</v>
      </c>
      <c r="R207" s="227">
        <f>ROUND(J207*H207,2)</f>
        <v>0</v>
      </c>
      <c r="S207" s="88"/>
      <c r="T207" s="228">
        <f>S207*H207</f>
        <v>0</v>
      </c>
      <c r="U207" s="228">
        <v>0</v>
      </c>
      <c r="V207" s="228">
        <f>U207*H207</f>
        <v>0</v>
      </c>
      <c r="W207" s="228">
        <v>0</v>
      </c>
      <c r="X207" s="229">
        <f>W207*H207</f>
        <v>0</v>
      </c>
      <c r="Y207" s="35"/>
      <c r="Z207" s="35"/>
      <c r="AA207" s="35"/>
      <c r="AB207" s="35"/>
      <c r="AC207" s="35"/>
      <c r="AD207" s="35"/>
      <c r="AE207" s="35"/>
      <c r="AR207" s="230" t="s">
        <v>154</v>
      </c>
      <c r="AT207" s="230" t="s">
        <v>139</v>
      </c>
      <c r="AU207" s="230" t="s">
        <v>88</v>
      </c>
      <c r="AY207" s="14" t="s">
        <v>135</v>
      </c>
      <c r="BE207" s="231">
        <f>IF(O207="základní",K207,0)</f>
        <v>0</v>
      </c>
      <c r="BF207" s="231">
        <f>IF(O207="snížená",K207,0)</f>
        <v>0</v>
      </c>
      <c r="BG207" s="231">
        <f>IF(O207="zákl. přenesená",K207,0)</f>
        <v>0</v>
      </c>
      <c r="BH207" s="231">
        <f>IF(O207="sníž. přenesená",K207,0)</f>
        <v>0</v>
      </c>
      <c r="BI207" s="231">
        <f>IF(O207="nulová",K207,0)</f>
        <v>0</v>
      </c>
      <c r="BJ207" s="14" t="s">
        <v>88</v>
      </c>
      <c r="BK207" s="231">
        <f>ROUND(P207*H207,2)</f>
        <v>0</v>
      </c>
      <c r="BL207" s="14" t="s">
        <v>154</v>
      </c>
      <c r="BM207" s="230" t="s">
        <v>1007</v>
      </c>
    </row>
    <row r="208" spans="1:65" s="2" customFormat="1" ht="12">
      <c r="A208" s="35"/>
      <c r="B208" s="36"/>
      <c r="C208" s="218" t="s">
        <v>390</v>
      </c>
      <c r="D208" s="218" t="s">
        <v>139</v>
      </c>
      <c r="E208" s="219" t="s">
        <v>391</v>
      </c>
      <c r="F208" s="220" t="s">
        <v>392</v>
      </c>
      <c r="G208" s="221" t="s">
        <v>153</v>
      </c>
      <c r="H208" s="222">
        <v>84</v>
      </c>
      <c r="I208" s="223"/>
      <c r="J208" s="223"/>
      <c r="K208" s="224">
        <f>ROUND(P208*H208,2)</f>
        <v>0</v>
      </c>
      <c r="L208" s="220" t="s">
        <v>143</v>
      </c>
      <c r="M208" s="41"/>
      <c r="N208" s="225" t="s">
        <v>1</v>
      </c>
      <c r="O208" s="226" t="s">
        <v>43</v>
      </c>
      <c r="P208" s="227">
        <f>I208+J208</f>
        <v>0</v>
      </c>
      <c r="Q208" s="227">
        <f>ROUND(I208*H208,2)</f>
        <v>0</v>
      </c>
      <c r="R208" s="227">
        <f>ROUND(J208*H208,2)</f>
        <v>0</v>
      </c>
      <c r="S208" s="88"/>
      <c r="T208" s="228">
        <f>S208*H208</f>
        <v>0</v>
      </c>
      <c r="U208" s="228">
        <v>0</v>
      </c>
      <c r="V208" s="228">
        <f>U208*H208</f>
        <v>0</v>
      </c>
      <c r="W208" s="228">
        <v>0</v>
      </c>
      <c r="X208" s="229">
        <f>W208*H208</f>
        <v>0</v>
      </c>
      <c r="Y208" s="35"/>
      <c r="Z208" s="35"/>
      <c r="AA208" s="35"/>
      <c r="AB208" s="35"/>
      <c r="AC208" s="35"/>
      <c r="AD208" s="35"/>
      <c r="AE208" s="35"/>
      <c r="AR208" s="230" t="s">
        <v>154</v>
      </c>
      <c r="AT208" s="230" t="s">
        <v>139</v>
      </c>
      <c r="AU208" s="230" t="s">
        <v>88</v>
      </c>
      <c r="AY208" s="14" t="s">
        <v>135</v>
      </c>
      <c r="BE208" s="231">
        <f>IF(O208="základní",K208,0)</f>
        <v>0</v>
      </c>
      <c r="BF208" s="231">
        <f>IF(O208="snížená",K208,0)</f>
        <v>0</v>
      </c>
      <c r="BG208" s="231">
        <f>IF(O208="zákl. přenesená",K208,0)</f>
        <v>0</v>
      </c>
      <c r="BH208" s="231">
        <f>IF(O208="sníž. přenesená",K208,0)</f>
        <v>0</v>
      </c>
      <c r="BI208" s="231">
        <f>IF(O208="nulová",K208,0)</f>
        <v>0</v>
      </c>
      <c r="BJ208" s="14" t="s">
        <v>88</v>
      </c>
      <c r="BK208" s="231">
        <f>ROUND(P208*H208,2)</f>
        <v>0</v>
      </c>
      <c r="BL208" s="14" t="s">
        <v>154</v>
      </c>
      <c r="BM208" s="230" t="s">
        <v>1008</v>
      </c>
    </row>
    <row r="209" spans="1:65" s="2" customFormat="1" ht="24.15" customHeight="1">
      <c r="A209" s="35"/>
      <c r="B209" s="36"/>
      <c r="C209" s="218" t="s">
        <v>395</v>
      </c>
      <c r="D209" s="218" t="s">
        <v>139</v>
      </c>
      <c r="E209" s="219" t="s">
        <v>401</v>
      </c>
      <c r="F209" s="220" t="s">
        <v>402</v>
      </c>
      <c r="G209" s="221" t="s">
        <v>153</v>
      </c>
      <c r="H209" s="222">
        <v>5</v>
      </c>
      <c r="I209" s="223"/>
      <c r="J209" s="223"/>
      <c r="K209" s="224">
        <f>ROUND(P209*H209,2)</f>
        <v>0</v>
      </c>
      <c r="L209" s="220" t="s">
        <v>143</v>
      </c>
      <c r="M209" s="41"/>
      <c r="N209" s="225" t="s">
        <v>1</v>
      </c>
      <c r="O209" s="226" t="s">
        <v>43</v>
      </c>
      <c r="P209" s="227">
        <f>I209+J209</f>
        <v>0</v>
      </c>
      <c r="Q209" s="227">
        <f>ROUND(I209*H209,2)</f>
        <v>0</v>
      </c>
      <c r="R209" s="227">
        <f>ROUND(J209*H209,2)</f>
        <v>0</v>
      </c>
      <c r="S209" s="88"/>
      <c r="T209" s="228">
        <f>S209*H209</f>
        <v>0</v>
      </c>
      <c r="U209" s="228">
        <v>0</v>
      </c>
      <c r="V209" s="228">
        <f>U209*H209</f>
        <v>0</v>
      </c>
      <c r="W209" s="228">
        <v>0</v>
      </c>
      <c r="X209" s="229">
        <f>W209*H209</f>
        <v>0</v>
      </c>
      <c r="Y209" s="35"/>
      <c r="Z209" s="35"/>
      <c r="AA209" s="35"/>
      <c r="AB209" s="35"/>
      <c r="AC209" s="35"/>
      <c r="AD209" s="35"/>
      <c r="AE209" s="35"/>
      <c r="AR209" s="230" t="s">
        <v>154</v>
      </c>
      <c r="AT209" s="230" t="s">
        <v>139</v>
      </c>
      <c r="AU209" s="230" t="s">
        <v>88</v>
      </c>
      <c r="AY209" s="14" t="s">
        <v>135</v>
      </c>
      <c r="BE209" s="231">
        <f>IF(O209="základní",K209,0)</f>
        <v>0</v>
      </c>
      <c r="BF209" s="231">
        <f>IF(O209="snížená",K209,0)</f>
        <v>0</v>
      </c>
      <c r="BG209" s="231">
        <f>IF(O209="zákl. přenesená",K209,0)</f>
        <v>0</v>
      </c>
      <c r="BH209" s="231">
        <f>IF(O209="sníž. přenesená",K209,0)</f>
        <v>0</v>
      </c>
      <c r="BI209" s="231">
        <f>IF(O209="nulová",K209,0)</f>
        <v>0</v>
      </c>
      <c r="BJ209" s="14" t="s">
        <v>88</v>
      </c>
      <c r="BK209" s="231">
        <f>ROUND(P209*H209,2)</f>
        <v>0</v>
      </c>
      <c r="BL209" s="14" t="s">
        <v>154</v>
      </c>
      <c r="BM209" s="230" t="s">
        <v>1009</v>
      </c>
    </row>
    <row r="210" spans="1:65" s="2" customFormat="1" ht="37.8" customHeight="1">
      <c r="A210" s="35"/>
      <c r="B210" s="36"/>
      <c r="C210" s="218" t="s">
        <v>400</v>
      </c>
      <c r="D210" s="218" t="s">
        <v>139</v>
      </c>
      <c r="E210" s="219" t="s">
        <v>411</v>
      </c>
      <c r="F210" s="220" t="s">
        <v>412</v>
      </c>
      <c r="G210" s="221" t="s">
        <v>153</v>
      </c>
      <c r="H210" s="222">
        <v>2</v>
      </c>
      <c r="I210" s="223"/>
      <c r="J210" s="223"/>
      <c r="K210" s="224">
        <f>ROUND(P210*H210,2)</f>
        <v>0</v>
      </c>
      <c r="L210" s="220" t="s">
        <v>143</v>
      </c>
      <c r="M210" s="41"/>
      <c r="N210" s="225" t="s">
        <v>1</v>
      </c>
      <c r="O210" s="226" t="s">
        <v>43</v>
      </c>
      <c r="P210" s="227">
        <f>I210+J210</f>
        <v>0</v>
      </c>
      <c r="Q210" s="227">
        <f>ROUND(I210*H210,2)</f>
        <v>0</v>
      </c>
      <c r="R210" s="227">
        <f>ROUND(J210*H210,2)</f>
        <v>0</v>
      </c>
      <c r="S210" s="88"/>
      <c r="T210" s="228">
        <f>S210*H210</f>
        <v>0</v>
      </c>
      <c r="U210" s="228">
        <v>0</v>
      </c>
      <c r="V210" s="228">
        <f>U210*H210</f>
        <v>0</v>
      </c>
      <c r="W210" s="228">
        <v>0</v>
      </c>
      <c r="X210" s="229">
        <f>W210*H210</f>
        <v>0</v>
      </c>
      <c r="Y210" s="35"/>
      <c r="Z210" s="35"/>
      <c r="AA210" s="35"/>
      <c r="AB210" s="35"/>
      <c r="AC210" s="35"/>
      <c r="AD210" s="35"/>
      <c r="AE210" s="35"/>
      <c r="AR210" s="230" t="s">
        <v>154</v>
      </c>
      <c r="AT210" s="230" t="s">
        <v>139</v>
      </c>
      <c r="AU210" s="230" t="s">
        <v>88</v>
      </c>
      <c r="AY210" s="14" t="s">
        <v>135</v>
      </c>
      <c r="BE210" s="231">
        <f>IF(O210="základní",K210,0)</f>
        <v>0</v>
      </c>
      <c r="BF210" s="231">
        <f>IF(O210="snížená",K210,0)</f>
        <v>0</v>
      </c>
      <c r="BG210" s="231">
        <f>IF(O210="zákl. přenesená",K210,0)</f>
        <v>0</v>
      </c>
      <c r="BH210" s="231">
        <f>IF(O210="sníž. přenesená",K210,0)</f>
        <v>0</v>
      </c>
      <c r="BI210" s="231">
        <f>IF(O210="nulová",K210,0)</f>
        <v>0</v>
      </c>
      <c r="BJ210" s="14" t="s">
        <v>88</v>
      </c>
      <c r="BK210" s="231">
        <f>ROUND(P210*H210,2)</f>
        <v>0</v>
      </c>
      <c r="BL210" s="14" t="s">
        <v>154</v>
      </c>
      <c r="BM210" s="230" t="s">
        <v>1010</v>
      </c>
    </row>
    <row r="211" spans="1:65" s="2" customFormat="1" ht="24.15" customHeight="1">
      <c r="A211" s="35"/>
      <c r="B211" s="36"/>
      <c r="C211" s="218" t="s">
        <v>405</v>
      </c>
      <c r="D211" s="218" t="s">
        <v>139</v>
      </c>
      <c r="E211" s="219" t="s">
        <v>1011</v>
      </c>
      <c r="F211" s="220" t="s">
        <v>1012</v>
      </c>
      <c r="G211" s="221" t="s">
        <v>196</v>
      </c>
      <c r="H211" s="222">
        <v>6</v>
      </c>
      <c r="I211" s="223"/>
      <c r="J211" s="223"/>
      <c r="K211" s="224">
        <f>ROUND(P211*H211,2)</f>
        <v>0</v>
      </c>
      <c r="L211" s="220" t="s">
        <v>143</v>
      </c>
      <c r="M211" s="41"/>
      <c r="N211" s="225" t="s">
        <v>1</v>
      </c>
      <c r="O211" s="226" t="s">
        <v>43</v>
      </c>
      <c r="P211" s="227">
        <f>I211+J211</f>
        <v>0</v>
      </c>
      <c r="Q211" s="227">
        <f>ROUND(I211*H211,2)</f>
        <v>0</v>
      </c>
      <c r="R211" s="227">
        <f>ROUND(J211*H211,2)</f>
        <v>0</v>
      </c>
      <c r="S211" s="88"/>
      <c r="T211" s="228">
        <f>S211*H211</f>
        <v>0</v>
      </c>
      <c r="U211" s="228">
        <v>0</v>
      </c>
      <c r="V211" s="228">
        <f>U211*H211</f>
        <v>0</v>
      </c>
      <c r="W211" s="228">
        <v>0</v>
      </c>
      <c r="X211" s="229">
        <f>W211*H211</f>
        <v>0</v>
      </c>
      <c r="Y211" s="35"/>
      <c r="Z211" s="35"/>
      <c r="AA211" s="35"/>
      <c r="AB211" s="35"/>
      <c r="AC211" s="35"/>
      <c r="AD211" s="35"/>
      <c r="AE211" s="35"/>
      <c r="AR211" s="230" t="s">
        <v>154</v>
      </c>
      <c r="AT211" s="230" t="s">
        <v>139</v>
      </c>
      <c r="AU211" s="230" t="s">
        <v>88</v>
      </c>
      <c r="AY211" s="14" t="s">
        <v>135</v>
      </c>
      <c r="BE211" s="231">
        <f>IF(O211="základní",K211,0)</f>
        <v>0</v>
      </c>
      <c r="BF211" s="231">
        <f>IF(O211="snížená",K211,0)</f>
        <v>0</v>
      </c>
      <c r="BG211" s="231">
        <f>IF(O211="zákl. přenesená",K211,0)</f>
        <v>0</v>
      </c>
      <c r="BH211" s="231">
        <f>IF(O211="sníž. přenesená",K211,0)</f>
        <v>0</v>
      </c>
      <c r="BI211" s="231">
        <f>IF(O211="nulová",K211,0)</f>
        <v>0</v>
      </c>
      <c r="BJ211" s="14" t="s">
        <v>88</v>
      </c>
      <c r="BK211" s="231">
        <f>ROUND(P211*H211,2)</f>
        <v>0</v>
      </c>
      <c r="BL211" s="14" t="s">
        <v>154</v>
      </c>
      <c r="BM211" s="230" t="s">
        <v>1013</v>
      </c>
    </row>
    <row r="212" spans="1:65" s="2" customFormat="1" ht="33" customHeight="1">
      <c r="A212" s="35"/>
      <c r="B212" s="36"/>
      <c r="C212" s="218" t="s">
        <v>410</v>
      </c>
      <c r="D212" s="218" t="s">
        <v>139</v>
      </c>
      <c r="E212" s="219" t="s">
        <v>416</v>
      </c>
      <c r="F212" s="220" t="s">
        <v>417</v>
      </c>
      <c r="G212" s="221" t="s">
        <v>153</v>
      </c>
      <c r="H212" s="222">
        <v>2</v>
      </c>
      <c r="I212" s="223"/>
      <c r="J212" s="223"/>
      <c r="K212" s="224">
        <f>ROUND(P212*H212,2)</f>
        <v>0</v>
      </c>
      <c r="L212" s="220" t="s">
        <v>143</v>
      </c>
      <c r="M212" s="41"/>
      <c r="N212" s="225" t="s">
        <v>1</v>
      </c>
      <c r="O212" s="226" t="s">
        <v>43</v>
      </c>
      <c r="P212" s="227">
        <f>I212+J212</f>
        <v>0</v>
      </c>
      <c r="Q212" s="227">
        <f>ROUND(I212*H212,2)</f>
        <v>0</v>
      </c>
      <c r="R212" s="227">
        <f>ROUND(J212*H212,2)</f>
        <v>0</v>
      </c>
      <c r="S212" s="88"/>
      <c r="T212" s="228">
        <f>S212*H212</f>
        <v>0</v>
      </c>
      <c r="U212" s="228">
        <v>0</v>
      </c>
      <c r="V212" s="228">
        <f>U212*H212</f>
        <v>0</v>
      </c>
      <c r="W212" s="228">
        <v>0</v>
      </c>
      <c r="X212" s="229">
        <f>W212*H212</f>
        <v>0</v>
      </c>
      <c r="Y212" s="35"/>
      <c r="Z212" s="35"/>
      <c r="AA212" s="35"/>
      <c r="AB212" s="35"/>
      <c r="AC212" s="35"/>
      <c r="AD212" s="35"/>
      <c r="AE212" s="35"/>
      <c r="AR212" s="230" t="s">
        <v>154</v>
      </c>
      <c r="AT212" s="230" t="s">
        <v>139</v>
      </c>
      <c r="AU212" s="230" t="s">
        <v>88</v>
      </c>
      <c r="AY212" s="14" t="s">
        <v>135</v>
      </c>
      <c r="BE212" s="231">
        <f>IF(O212="základní",K212,0)</f>
        <v>0</v>
      </c>
      <c r="BF212" s="231">
        <f>IF(O212="snížená",K212,0)</f>
        <v>0</v>
      </c>
      <c r="BG212" s="231">
        <f>IF(O212="zákl. přenesená",K212,0)</f>
        <v>0</v>
      </c>
      <c r="BH212" s="231">
        <f>IF(O212="sníž. přenesená",K212,0)</f>
        <v>0</v>
      </c>
      <c r="BI212" s="231">
        <f>IF(O212="nulová",K212,0)</f>
        <v>0</v>
      </c>
      <c r="BJ212" s="14" t="s">
        <v>88</v>
      </c>
      <c r="BK212" s="231">
        <f>ROUND(P212*H212,2)</f>
        <v>0</v>
      </c>
      <c r="BL212" s="14" t="s">
        <v>154</v>
      </c>
      <c r="BM212" s="230" t="s">
        <v>1014</v>
      </c>
    </row>
    <row r="213" spans="1:65" s="2" customFormat="1" ht="24.15" customHeight="1">
      <c r="A213" s="35"/>
      <c r="B213" s="36"/>
      <c r="C213" s="218" t="s">
        <v>415</v>
      </c>
      <c r="D213" s="218" t="s">
        <v>139</v>
      </c>
      <c r="E213" s="219" t="s">
        <v>421</v>
      </c>
      <c r="F213" s="220" t="s">
        <v>422</v>
      </c>
      <c r="G213" s="221" t="s">
        <v>153</v>
      </c>
      <c r="H213" s="222">
        <v>4</v>
      </c>
      <c r="I213" s="223"/>
      <c r="J213" s="223"/>
      <c r="K213" s="224">
        <f>ROUND(P213*H213,2)</f>
        <v>0</v>
      </c>
      <c r="L213" s="220" t="s">
        <v>143</v>
      </c>
      <c r="M213" s="41"/>
      <c r="N213" s="225" t="s">
        <v>1</v>
      </c>
      <c r="O213" s="226" t="s">
        <v>43</v>
      </c>
      <c r="P213" s="227">
        <f>I213+J213</f>
        <v>0</v>
      </c>
      <c r="Q213" s="227">
        <f>ROUND(I213*H213,2)</f>
        <v>0</v>
      </c>
      <c r="R213" s="227">
        <f>ROUND(J213*H213,2)</f>
        <v>0</v>
      </c>
      <c r="S213" s="88"/>
      <c r="T213" s="228">
        <f>S213*H213</f>
        <v>0</v>
      </c>
      <c r="U213" s="228">
        <v>0</v>
      </c>
      <c r="V213" s="228">
        <f>U213*H213</f>
        <v>0</v>
      </c>
      <c r="W213" s="228">
        <v>0</v>
      </c>
      <c r="X213" s="229">
        <f>W213*H213</f>
        <v>0</v>
      </c>
      <c r="Y213" s="35"/>
      <c r="Z213" s="35"/>
      <c r="AA213" s="35"/>
      <c r="AB213" s="35"/>
      <c r="AC213" s="35"/>
      <c r="AD213" s="35"/>
      <c r="AE213" s="35"/>
      <c r="AR213" s="230" t="s">
        <v>154</v>
      </c>
      <c r="AT213" s="230" t="s">
        <v>139</v>
      </c>
      <c r="AU213" s="230" t="s">
        <v>88</v>
      </c>
      <c r="AY213" s="14" t="s">
        <v>135</v>
      </c>
      <c r="BE213" s="231">
        <f>IF(O213="základní",K213,0)</f>
        <v>0</v>
      </c>
      <c r="BF213" s="231">
        <f>IF(O213="snížená",K213,0)</f>
        <v>0</v>
      </c>
      <c r="BG213" s="231">
        <f>IF(O213="zákl. přenesená",K213,0)</f>
        <v>0</v>
      </c>
      <c r="BH213" s="231">
        <f>IF(O213="sníž. přenesená",K213,0)</f>
        <v>0</v>
      </c>
      <c r="BI213" s="231">
        <f>IF(O213="nulová",K213,0)</f>
        <v>0</v>
      </c>
      <c r="BJ213" s="14" t="s">
        <v>88</v>
      </c>
      <c r="BK213" s="231">
        <f>ROUND(P213*H213,2)</f>
        <v>0</v>
      </c>
      <c r="BL213" s="14" t="s">
        <v>154</v>
      </c>
      <c r="BM213" s="230" t="s">
        <v>1015</v>
      </c>
    </row>
    <row r="214" spans="1:65" s="2" customFormat="1" ht="12">
      <c r="A214" s="35"/>
      <c r="B214" s="36"/>
      <c r="C214" s="218" t="s">
        <v>420</v>
      </c>
      <c r="D214" s="218" t="s">
        <v>139</v>
      </c>
      <c r="E214" s="219" t="s">
        <v>426</v>
      </c>
      <c r="F214" s="220" t="s">
        <v>427</v>
      </c>
      <c r="G214" s="221" t="s">
        <v>153</v>
      </c>
      <c r="H214" s="222">
        <v>4</v>
      </c>
      <c r="I214" s="223"/>
      <c r="J214" s="223"/>
      <c r="K214" s="224">
        <f>ROUND(P214*H214,2)</f>
        <v>0</v>
      </c>
      <c r="L214" s="220" t="s">
        <v>143</v>
      </c>
      <c r="M214" s="41"/>
      <c r="N214" s="225" t="s">
        <v>1</v>
      </c>
      <c r="O214" s="226" t="s">
        <v>43</v>
      </c>
      <c r="P214" s="227">
        <f>I214+J214</f>
        <v>0</v>
      </c>
      <c r="Q214" s="227">
        <f>ROUND(I214*H214,2)</f>
        <v>0</v>
      </c>
      <c r="R214" s="227">
        <f>ROUND(J214*H214,2)</f>
        <v>0</v>
      </c>
      <c r="S214" s="88"/>
      <c r="T214" s="228">
        <f>S214*H214</f>
        <v>0</v>
      </c>
      <c r="U214" s="228">
        <v>0</v>
      </c>
      <c r="V214" s="228">
        <f>U214*H214</f>
        <v>0</v>
      </c>
      <c r="W214" s="228">
        <v>0</v>
      </c>
      <c r="X214" s="229">
        <f>W214*H214</f>
        <v>0</v>
      </c>
      <c r="Y214" s="35"/>
      <c r="Z214" s="35"/>
      <c r="AA214" s="35"/>
      <c r="AB214" s="35"/>
      <c r="AC214" s="35"/>
      <c r="AD214" s="35"/>
      <c r="AE214" s="35"/>
      <c r="AR214" s="230" t="s">
        <v>154</v>
      </c>
      <c r="AT214" s="230" t="s">
        <v>139</v>
      </c>
      <c r="AU214" s="230" t="s">
        <v>88</v>
      </c>
      <c r="AY214" s="14" t="s">
        <v>135</v>
      </c>
      <c r="BE214" s="231">
        <f>IF(O214="základní",K214,0)</f>
        <v>0</v>
      </c>
      <c r="BF214" s="231">
        <f>IF(O214="snížená",K214,0)</f>
        <v>0</v>
      </c>
      <c r="BG214" s="231">
        <f>IF(O214="zákl. přenesená",K214,0)</f>
        <v>0</v>
      </c>
      <c r="BH214" s="231">
        <f>IF(O214="sníž. přenesená",K214,0)</f>
        <v>0</v>
      </c>
      <c r="BI214" s="231">
        <f>IF(O214="nulová",K214,0)</f>
        <v>0</v>
      </c>
      <c r="BJ214" s="14" t="s">
        <v>88</v>
      </c>
      <c r="BK214" s="231">
        <f>ROUND(P214*H214,2)</f>
        <v>0</v>
      </c>
      <c r="BL214" s="14" t="s">
        <v>154</v>
      </c>
      <c r="BM214" s="230" t="s">
        <v>1016</v>
      </c>
    </row>
    <row r="215" spans="1:65" s="2" customFormat="1" ht="24.15" customHeight="1">
      <c r="A215" s="35"/>
      <c r="B215" s="36"/>
      <c r="C215" s="218" t="s">
        <v>425</v>
      </c>
      <c r="D215" s="218" t="s">
        <v>139</v>
      </c>
      <c r="E215" s="219" t="s">
        <v>431</v>
      </c>
      <c r="F215" s="220" t="s">
        <v>432</v>
      </c>
      <c r="G215" s="221" t="s">
        <v>153</v>
      </c>
      <c r="H215" s="222">
        <v>2</v>
      </c>
      <c r="I215" s="223"/>
      <c r="J215" s="223"/>
      <c r="K215" s="224">
        <f>ROUND(P215*H215,2)</f>
        <v>0</v>
      </c>
      <c r="L215" s="220" t="s">
        <v>143</v>
      </c>
      <c r="M215" s="41"/>
      <c r="N215" s="225" t="s">
        <v>1</v>
      </c>
      <c r="O215" s="226" t="s">
        <v>43</v>
      </c>
      <c r="P215" s="227">
        <f>I215+J215</f>
        <v>0</v>
      </c>
      <c r="Q215" s="227">
        <f>ROUND(I215*H215,2)</f>
        <v>0</v>
      </c>
      <c r="R215" s="227">
        <f>ROUND(J215*H215,2)</f>
        <v>0</v>
      </c>
      <c r="S215" s="88"/>
      <c r="T215" s="228">
        <f>S215*H215</f>
        <v>0</v>
      </c>
      <c r="U215" s="228">
        <v>0</v>
      </c>
      <c r="V215" s="228">
        <f>U215*H215</f>
        <v>0</v>
      </c>
      <c r="W215" s="228">
        <v>0</v>
      </c>
      <c r="X215" s="229">
        <f>W215*H215</f>
        <v>0</v>
      </c>
      <c r="Y215" s="35"/>
      <c r="Z215" s="35"/>
      <c r="AA215" s="35"/>
      <c r="AB215" s="35"/>
      <c r="AC215" s="35"/>
      <c r="AD215" s="35"/>
      <c r="AE215" s="35"/>
      <c r="AR215" s="230" t="s">
        <v>154</v>
      </c>
      <c r="AT215" s="230" t="s">
        <v>139</v>
      </c>
      <c r="AU215" s="230" t="s">
        <v>88</v>
      </c>
      <c r="AY215" s="14" t="s">
        <v>135</v>
      </c>
      <c r="BE215" s="231">
        <f>IF(O215="základní",K215,0)</f>
        <v>0</v>
      </c>
      <c r="BF215" s="231">
        <f>IF(O215="snížená",K215,0)</f>
        <v>0</v>
      </c>
      <c r="BG215" s="231">
        <f>IF(O215="zákl. přenesená",K215,0)</f>
        <v>0</v>
      </c>
      <c r="BH215" s="231">
        <f>IF(O215="sníž. přenesená",K215,0)</f>
        <v>0</v>
      </c>
      <c r="BI215" s="231">
        <f>IF(O215="nulová",K215,0)</f>
        <v>0</v>
      </c>
      <c r="BJ215" s="14" t="s">
        <v>88</v>
      </c>
      <c r="BK215" s="231">
        <f>ROUND(P215*H215,2)</f>
        <v>0</v>
      </c>
      <c r="BL215" s="14" t="s">
        <v>154</v>
      </c>
      <c r="BM215" s="230" t="s">
        <v>1017</v>
      </c>
    </row>
    <row r="216" spans="1:65" s="2" customFormat="1" ht="24.15" customHeight="1">
      <c r="A216" s="35"/>
      <c r="B216" s="36"/>
      <c r="C216" s="218" t="s">
        <v>430</v>
      </c>
      <c r="D216" s="218" t="s">
        <v>139</v>
      </c>
      <c r="E216" s="219" t="s">
        <v>436</v>
      </c>
      <c r="F216" s="220" t="s">
        <v>437</v>
      </c>
      <c r="G216" s="221" t="s">
        <v>153</v>
      </c>
      <c r="H216" s="222">
        <v>2</v>
      </c>
      <c r="I216" s="223"/>
      <c r="J216" s="223"/>
      <c r="K216" s="224">
        <f>ROUND(P216*H216,2)</f>
        <v>0</v>
      </c>
      <c r="L216" s="220" t="s">
        <v>143</v>
      </c>
      <c r="M216" s="41"/>
      <c r="N216" s="225" t="s">
        <v>1</v>
      </c>
      <c r="O216" s="226" t="s">
        <v>43</v>
      </c>
      <c r="P216" s="227">
        <f>I216+J216</f>
        <v>0</v>
      </c>
      <c r="Q216" s="227">
        <f>ROUND(I216*H216,2)</f>
        <v>0</v>
      </c>
      <c r="R216" s="227">
        <f>ROUND(J216*H216,2)</f>
        <v>0</v>
      </c>
      <c r="S216" s="88"/>
      <c r="T216" s="228">
        <f>S216*H216</f>
        <v>0</v>
      </c>
      <c r="U216" s="228">
        <v>0</v>
      </c>
      <c r="V216" s="228">
        <f>U216*H216</f>
        <v>0</v>
      </c>
      <c r="W216" s="228">
        <v>0</v>
      </c>
      <c r="X216" s="229">
        <f>W216*H216</f>
        <v>0</v>
      </c>
      <c r="Y216" s="35"/>
      <c r="Z216" s="35"/>
      <c r="AA216" s="35"/>
      <c r="AB216" s="35"/>
      <c r="AC216" s="35"/>
      <c r="AD216" s="35"/>
      <c r="AE216" s="35"/>
      <c r="AR216" s="230" t="s">
        <v>154</v>
      </c>
      <c r="AT216" s="230" t="s">
        <v>139</v>
      </c>
      <c r="AU216" s="230" t="s">
        <v>88</v>
      </c>
      <c r="AY216" s="14" t="s">
        <v>135</v>
      </c>
      <c r="BE216" s="231">
        <f>IF(O216="základní",K216,0)</f>
        <v>0</v>
      </c>
      <c r="BF216" s="231">
        <f>IF(O216="snížená",K216,0)</f>
        <v>0</v>
      </c>
      <c r="BG216" s="231">
        <f>IF(O216="zákl. přenesená",K216,0)</f>
        <v>0</v>
      </c>
      <c r="BH216" s="231">
        <f>IF(O216="sníž. přenesená",K216,0)</f>
        <v>0</v>
      </c>
      <c r="BI216" s="231">
        <f>IF(O216="nulová",K216,0)</f>
        <v>0</v>
      </c>
      <c r="BJ216" s="14" t="s">
        <v>88</v>
      </c>
      <c r="BK216" s="231">
        <f>ROUND(P216*H216,2)</f>
        <v>0</v>
      </c>
      <c r="BL216" s="14" t="s">
        <v>154</v>
      </c>
      <c r="BM216" s="230" t="s">
        <v>1018</v>
      </c>
    </row>
    <row r="217" spans="1:65" s="2" customFormat="1" ht="24.15" customHeight="1">
      <c r="A217" s="35"/>
      <c r="B217" s="36"/>
      <c r="C217" s="218" t="s">
        <v>435</v>
      </c>
      <c r="D217" s="218" t="s">
        <v>139</v>
      </c>
      <c r="E217" s="219" t="s">
        <v>441</v>
      </c>
      <c r="F217" s="220" t="s">
        <v>442</v>
      </c>
      <c r="G217" s="221" t="s">
        <v>153</v>
      </c>
      <c r="H217" s="222">
        <v>2</v>
      </c>
      <c r="I217" s="223"/>
      <c r="J217" s="223"/>
      <c r="K217" s="224">
        <f>ROUND(P217*H217,2)</f>
        <v>0</v>
      </c>
      <c r="L217" s="220" t="s">
        <v>143</v>
      </c>
      <c r="M217" s="41"/>
      <c r="N217" s="225" t="s">
        <v>1</v>
      </c>
      <c r="O217" s="226" t="s">
        <v>43</v>
      </c>
      <c r="P217" s="227">
        <f>I217+J217</f>
        <v>0</v>
      </c>
      <c r="Q217" s="227">
        <f>ROUND(I217*H217,2)</f>
        <v>0</v>
      </c>
      <c r="R217" s="227">
        <f>ROUND(J217*H217,2)</f>
        <v>0</v>
      </c>
      <c r="S217" s="88"/>
      <c r="T217" s="228">
        <f>S217*H217</f>
        <v>0</v>
      </c>
      <c r="U217" s="228">
        <v>0</v>
      </c>
      <c r="V217" s="228">
        <f>U217*H217</f>
        <v>0</v>
      </c>
      <c r="W217" s="228">
        <v>0</v>
      </c>
      <c r="X217" s="229">
        <f>W217*H217</f>
        <v>0</v>
      </c>
      <c r="Y217" s="35"/>
      <c r="Z217" s="35"/>
      <c r="AA217" s="35"/>
      <c r="AB217" s="35"/>
      <c r="AC217" s="35"/>
      <c r="AD217" s="35"/>
      <c r="AE217" s="35"/>
      <c r="AR217" s="230" t="s">
        <v>154</v>
      </c>
      <c r="AT217" s="230" t="s">
        <v>139</v>
      </c>
      <c r="AU217" s="230" t="s">
        <v>88</v>
      </c>
      <c r="AY217" s="14" t="s">
        <v>135</v>
      </c>
      <c r="BE217" s="231">
        <f>IF(O217="základní",K217,0)</f>
        <v>0</v>
      </c>
      <c r="BF217" s="231">
        <f>IF(O217="snížená",K217,0)</f>
        <v>0</v>
      </c>
      <c r="BG217" s="231">
        <f>IF(O217="zákl. přenesená",K217,0)</f>
        <v>0</v>
      </c>
      <c r="BH217" s="231">
        <f>IF(O217="sníž. přenesená",K217,0)</f>
        <v>0</v>
      </c>
      <c r="BI217" s="231">
        <f>IF(O217="nulová",K217,0)</f>
        <v>0</v>
      </c>
      <c r="BJ217" s="14" t="s">
        <v>88</v>
      </c>
      <c r="BK217" s="231">
        <f>ROUND(P217*H217,2)</f>
        <v>0</v>
      </c>
      <c r="BL217" s="14" t="s">
        <v>154</v>
      </c>
      <c r="BM217" s="230" t="s">
        <v>1019</v>
      </c>
    </row>
    <row r="218" spans="1:65" s="2" customFormat="1" ht="24.15" customHeight="1">
      <c r="A218" s="35"/>
      <c r="B218" s="36"/>
      <c r="C218" s="218" t="s">
        <v>494</v>
      </c>
      <c r="D218" s="218" t="s">
        <v>139</v>
      </c>
      <c r="E218" s="219" t="s">
        <v>455</v>
      </c>
      <c r="F218" s="220" t="s">
        <v>456</v>
      </c>
      <c r="G218" s="221" t="s">
        <v>153</v>
      </c>
      <c r="H218" s="222">
        <v>2</v>
      </c>
      <c r="I218" s="223"/>
      <c r="J218" s="223"/>
      <c r="K218" s="224">
        <f>ROUND(P218*H218,2)</f>
        <v>0</v>
      </c>
      <c r="L218" s="220" t="s">
        <v>143</v>
      </c>
      <c r="M218" s="41"/>
      <c r="N218" s="225" t="s">
        <v>1</v>
      </c>
      <c r="O218" s="226" t="s">
        <v>43</v>
      </c>
      <c r="P218" s="227">
        <f>I218+J218</f>
        <v>0</v>
      </c>
      <c r="Q218" s="227">
        <f>ROUND(I218*H218,2)</f>
        <v>0</v>
      </c>
      <c r="R218" s="227">
        <f>ROUND(J218*H218,2)</f>
        <v>0</v>
      </c>
      <c r="S218" s="88"/>
      <c r="T218" s="228">
        <f>S218*H218</f>
        <v>0</v>
      </c>
      <c r="U218" s="228">
        <v>0</v>
      </c>
      <c r="V218" s="228">
        <f>U218*H218</f>
        <v>0</v>
      </c>
      <c r="W218" s="228">
        <v>0</v>
      </c>
      <c r="X218" s="229">
        <f>W218*H218</f>
        <v>0</v>
      </c>
      <c r="Y218" s="35"/>
      <c r="Z218" s="35"/>
      <c r="AA218" s="35"/>
      <c r="AB218" s="35"/>
      <c r="AC218" s="35"/>
      <c r="AD218" s="35"/>
      <c r="AE218" s="35"/>
      <c r="AR218" s="230" t="s">
        <v>154</v>
      </c>
      <c r="AT218" s="230" t="s">
        <v>139</v>
      </c>
      <c r="AU218" s="230" t="s">
        <v>88</v>
      </c>
      <c r="AY218" s="14" t="s">
        <v>135</v>
      </c>
      <c r="BE218" s="231">
        <f>IF(O218="základní",K218,0)</f>
        <v>0</v>
      </c>
      <c r="BF218" s="231">
        <f>IF(O218="snížená",K218,0)</f>
        <v>0</v>
      </c>
      <c r="BG218" s="231">
        <f>IF(O218="zákl. přenesená",K218,0)</f>
        <v>0</v>
      </c>
      <c r="BH218" s="231">
        <f>IF(O218="sníž. přenesená",K218,0)</f>
        <v>0</v>
      </c>
      <c r="BI218" s="231">
        <f>IF(O218="nulová",K218,0)</f>
        <v>0</v>
      </c>
      <c r="BJ218" s="14" t="s">
        <v>88</v>
      </c>
      <c r="BK218" s="231">
        <f>ROUND(P218*H218,2)</f>
        <v>0</v>
      </c>
      <c r="BL218" s="14" t="s">
        <v>154</v>
      </c>
      <c r="BM218" s="230" t="s">
        <v>1020</v>
      </c>
    </row>
    <row r="219" spans="1:65" s="2" customFormat="1" ht="24.15" customHeight="1">
      <c r="A219" s="35"/>
      <c r="B219" s="36"/>
      <c r="C219" s="237" t="s">
        <v>516</v>
      </c>
      <c r="D219" s="237" t="s">
        <v>150</v>
      </c>
      <c r="E219" s="238" t="s">
        <v>459</v>
      </c>
      <c r="F219" s="239" t="s">
        <v>1021</v>
      </c>
      <c r="G219" s="240" t="s">
        <v>196</v>
      </c>
      <c r="H219" s="241">
        <v>10</v>
      </c>
      <c r="I219" s="242"/>
      <c r="J219" s="243"/>
      <c r="K219" s="244">
        <f>ROUND(P219*H219,2)</f>
        <v>0</v>
      </c>
      <c r="L219" s="239" t="s">
        <v>143</v>
      </c>
      <c r="M219" s="245"/>
      <c r="N219" s="246" t="s">
        <v>1</v>
      </c>
      <c r="O219" s="226" t="s">
        <v>43</v>
      </c>
      <c r="P219" s="227">
        <f>I219+J219</f>
        <v>0</v>
      </c>
      <c r="Q219" s="227">
        <f>ROUND(I219*H219,2)</f>
        <v>0</v>
      </c>
      <c r="R219" s="227">
        <f>ROUND(J219*H219,2)</f>
        <v>0</v>
      </c>
      <c r="S219" s="88"/>
      <c r="T219" s="228">
        <f>S219*H219</f>
        <v>0</v>
      </c>
      <c r="U219" s="228">
        <v>0</v>
      </c>
      <c r="V219" s="228">
        <f>U219*H219</f>
        <v>0</v>
      </c>
      <c r="W219" s="228">
        <v>0</v>
      </c>
      <c r="X219" s="229">
        <f>W219*H219</f>
        <v>0</v>
      </c>
      <c r="Y219" s="35"/>
      <c r="Z219" s="35"/>
      <c r="AA219" s="35"/>
      <c r="AB219" s="35"/>
      <c r="AC219" s="35"/>
      <c r="AD219" s="35"/>
      <c r="AE219" s="35"/>
      <c r="AR219" s="230" t="s">
        <v>154</v>
      </c>
      <c r="AT219" s="230" t="s">
        <v>150</v>
      </c>
      <c r="AU219" s="230" t="s">
        <v>88</v>
      </c>
      <c r="AY219" s="14" t="s">
        <v>135</v>
      </c>
      <c r="BE219" s="231">
        <f>IF(O219="základní",K219,0)</f>
        <v>0</v>
      </c>
      <c r="BF219" s="231">
        <f>IF(O219="snížená",K219,0)</f>
        <v>0</v>
      </c>
      <c r="BG219" s="231">
        <f>IF(O219="zákl. přenesená",K219,0)</f>
        <v>0</v>
      </c>
      <c r="BH219" s="231">
        <f>IF(O219="sníž. přenesená",K219,0)</f>
        <v>0</v>
      </c>
      <c r="BI219" s="231">
        <f>IF(O219="nulová",K219,0)</f>
        <v>0</v>
      </c>
      <c r="BJ219" s="14" t="s">
        <v>88</v>
      </c>
      <c r="BK219" s="231">
        <f>ROUND(P219*H219,2)</f>
        <v>0</v>
      </c>
      <c r="BL219" s="14" t="s">
        <v>154</v>
      </c>
      <c r="BM219" s="230" t="s">
        <v>1022</v>
      </c>
    </row>
    <row r="220" spans="1:47" s="2" customFormat="1" ht="12">
      <c r="A220" s="35"/>
      <c r="B220" s="36"/>
      <c r="C220" s="37"/>
      <c r="D220" s="232" t="s">
        <v>146</v>
      </c>
      <c r="E220" s="37"/>
      <c r="F220" s="233" t="s">
        <v>1021</v>
      </c>
      <c r="G220" s="37"/>
      <c r="H220" s="37"/>
      <c r="I220" s="234"/>
      <c r="J220" s="234"/>
      <c r="K220" s="37"/>
      <c r="L220" s="37"/>
      <c r="M220" s="41"/>
      <c r="N220" s="235"/>
      <c r="O220" s="236"/>
      <c r="P220" s="88"/>
      <c r="Q220" s="88"/>
      <c r="R220" s="88"/>
      <c r="S220" s="88"/>
      <c r="T220" s="88"/>
      <c r="U220" s="88"/>
      <c r="V220" s="88"/>
      <c r="W220" s="88"/>
      <c r="X220" s="89"/>
      <c r="Y220" s="35"/>
      <c r="Z220" s="35"/>
      <c r="AA220" s="35"/>
      <c r="AB220" s="35"/>
      <c r="AC220" s="35"/>
      <c r="AD220" s="35"/>
      <c r="AE220" s="35"/>
      <c r="AT220" s="14" t="s">
        <v>146</v>
      </c>
      <c r="AU220" s="14" t="s">
        <v>88</v>
      </c>
    </row>
    <row r="221" spans="1:65" s="2" customFormat="1" ht="24.15" customHeight="1">
      <c r="A221" s="35"/>
      <c r="B221" s="36"/>
      <c r="C221" s="237" t="s">
        <v>521</v>
      </c>
      <c r="D221" s="237" t="s">
        <v>150</v>
      </c>
      <c r="E221" s="238" t="s">
        <v>463</v>
      </c>
      <c r="F221" s="239" t="s">
        <v>1023</v>
      </c>
      <c r="G221" s="240" t="s">
        <v>196</v>
      </c>
      <c r="H221" s="241">
        <v>10</v>
      </c>
      <c r="I221" s="242"/>
      <c r="J221" s="243"/>
      <c r="K221" s="244">
        <f>ROUND(P221*H221,2)</f>
        <v>0</v>
      </c>
      <c r="L221" s="239" t="s">
        <v>143</v>
      </c>
      <c r="M221" s="245"/>
      <c r="N221" s="246" t="s">
        <v>1</v>
      </c>
      <c r="O221" s="226" t="s">
        <v>43</v>
      </c>
      <c r="P221" s="227">
        <f>I221+J221</f>
        <v>0</v>
      </c>
      <c r="Q221" s="227">
        <f>ROUND(I221*H221,2)</f>
        <v>0</v>
      </c>
      <c r="R221" s="227">
        <f>ROUND(J221*H221,2)</f>
        <v>0</v>
      </c>
      <c r="S221" s="88"/>
      <c r="T221" s="228">
        <f>S221*H221</f>
        <v>0</v>
      </c>
      <c r="U221" s="228">
        <v>0</v>
      </c>
      <c r="V221" s="228">
        <f>U221*H221</f>
        <v>0</v>
      </c>
      <c r="W221" s="228">
        <v>0</v>
      </c>
      <c r="X221" s="229">
        <f>W221*H221</f>
        <v>0</v>
      </c>
      <c r="Y221" s="35"/>
      <c r="Z221" s="35"/>
      <c r="AA221" s="35"/>
      <c r="AB221" s="35"/>
      <c r="AC221" s="35"/>
      <c r="AD221" s="35"/>
      <c r="AE221" s="35"/>
      <c r="AR221" s="230" t="s">
        <v>154</v>
      </c>
      <c r="AT221" s="230" t="s">
        <v>150</v>
      </c>
      <c r="AU221" s="230" t="s">
        <v>88</v>
      </c>
      <c r="AY221" s="14" t="s">
        <v>135</v>
      </c>
      <c r="BE221" s="231">
        <f>IF(O221="základní",K221,0)</f>
        <v>0</v>
      </c>
      <c r="BF221" s="231">
        <f>IF(O221="snížená",K221,0)</f>
        <v>0</v>
      </c>
      <c r="BG221" s="231">
        <f>IF(O221="zákl. přenesená",K221,0)</f>
        <v>0</v>
      </c>
      <c r="BH221" s="231">
        <f>IF(O221="sníž. přenesená",K221,0)</f>
        <v>0</v>
      </c>
      <c r="BI221" s="231">
        <f>IF(O221="nulová",K221,0)</f>
        <v>0</v>
      </c>
      <c r="BJ221" s="14" t="s">
        <v>88</v>
      </c>
      <c r="BK221" s="231">
        <f>ROUND(P221*H221,2)</f>
        <v>0</v>
      </c>
      <c r="BL221" s="14" t="s">
        <v>154</v>
      </c>
      <c r="BM221" s="230" t="s">
        <v>1024</v>
      </c>
    </row>
    <row r="222" spans="1:47" s="2" customFormat="1" ht="12">
      <c r="A222" s="35"/>
      <c r="B222" s="36"/>
      <c r="C222" s="37"/>
      <c r="D222" s="232" t="s">
        <v>146</v>
      </c>
      <c r="E222" s="37"/>
      <c r="F222" s="233" t="s">
        <v>1023</v>
      </c>
      <c r="G222" s="37"/>
      <c r="H222" s="37"/>
      <c r="I222" s="234"/>
      <c r="J222" s="234"/>
      <c r="K222" s="37"/>
      <c r="L222" s="37"/>
      <c r="M222" s="41"/>
      <c r="N222" s="235"/>
      <c r="O222" s="236"/>
      <c r="P222" s="88"/>
      <c r="Q222" s="88"/>
      <c r="R222" s="88"/>
      <c r="S222" s="88"/>
      <c r="T222" s="88"/>
      <c r="U222" s="88"/>
      <c r="V222" s="88"/>
      <c r="W222" s="88"/>
      <c r="X222" s="89"/>
      <c r="Y222" s="35"/>
      <c r="Z222" s="35"/>
      <c r="AA222" s="35"/>
      <c r="AB222" s="35"/>
      <c r="AC222" s="35"/>
      <c r="AD222" s="35"/>
      <c r="AE222" s="35"/>
      <c r="AT222" s="14" t="s">
        <v>146</v>
      </c>
      <c r="AU222" s="14" t="s">
        <v>88</v>
      </c>
    </row>
    <row r="223" spans="1:65" s="2" customFormat="1" ht="24.15" customHeight="1">
      <c r="A223" s="35"/>
      <c r="B223" s="36"/>
      <c r="C223" s="237" t="s">
        <v>508</v>
      </c>
      <c r="D223" s="237" t="s">
        <v>150</v>
      </c>
      <c r="E223" s="238" t="s">
        <v>482</v>
      </c>
      <c r="F223" s="239" t="s">
        <v>483</v>
      </c>
      <c r="G223" s="240" t="s">
        <v>153</v>
      </c>
      <c r="H223" s="241">
        <v>2</v>
      </c>
      <c r="I223" s="242"/>
      <c r="J223" s="243"/>
      <c r="K223" s="244">
        <f>ROUND(P223*H223,2)</f>
        <v>0</v>
      </c>
      <c r="L223" s="239" t="s">
        <v>143</v>
      </c>
      <c r="M223" s="245"/>
      <c r="N223" s="246" t="s">
        <v>1</v>
      </c>
      <c r="O223" s="226" t="s">
        <v>43</v>
      </c>
      <c r="P223" s="227">
        <f>I223+J223</f>
        <v>0</v>
      </c>
      <c r="Q223" s="227">
        <f>ROUND(I223*H223,2)</f>
        <v>0</v>
      </c>
      <c r="R223" s="227">
        <f>ROUND(J223*H223,2)</f>
        <v>0</v>
      </c>
      <c r="S223" s="88"/>
      <c r="T223" s="228">
        <f>S223*H223</f>
        <v>0</v>
      </c>
      <c r="U223" s="228">
        <v>0</v>
      </c>
      <c r="V223" s="228">
        <f>U223*H223</f>
        <v>0</v>
      </c>
      <c r="W223" s="228">
        <v>0</v>
      </c>
      <c r="X223" s="229">
        <f>W223*H223</f>
        <v>0</v>
      </c>
      <c r="Y223" s="35"/>
      <c r="Z223" s="35"/>
      <c r="AA223" s="35"/>
      <c r="AB223" s="35"/>
      <c r="AC223" s="35"/>
      <c r="AD223" s="35"/>
      <c r="AE223" s="35"/>
      <c r="AR223" s="230" t="s">
        <v>154</v>
      </c>
      <c r="AT223" s="230" t="s">
        <v>150</v>
      </c>
      <c r="AU223" s="230" t="s">
        <v>88</v>
      </c>
      <c r="AY223" s="14" t="s">
        <v>135</v>
      </c>
      <c r="BE223" s="231">
        <f>IF(O223="základní",K223,0)</f>
        <v>0</v>
      </c>
      <c r="BF223" s="231">
        <f>IF(O223="snížená",K223,0)</f>
        <v>0</v>
      </c>
      <c r="BG223" s="231">
        <f>IF(O223="zákl. přenesená",K223,0)</f>
        <v>0</v>
      </c>
      <c r="BH223" s="231">
        <f>IF(O223="sníž. přenesená",K223,0)</f>
        <v>0</v>
      </c>
      <c r="BI223" s="231">
        <f>IF(O223="nulová",K223,0)</f>
        <v>0</v>
      </c>
      <c r="BJ223" s="14" t="s">
        <v>88</v>
      </c>
      <c r="BK223" s="231">
        <f>ROUND(P223*H223,2)</f>
        <v>0</v>
      </c>
      <c r="BL223" s="14" t="s">
        <v>154</v>
      </c>
      <c r="BM223" s="230" t="s">
        <v>1025</v>
      </c>
    </row>
    <row r="224" spans="1:47" s="2" customFormat="1" ht="12">
      <c r="A224" s="35"/>
      <c r="B224" s="36"/>
      <c r="C224" s="37"/>
      <c r="D224" s="232" t="s">
        <v>146</v>
      </c>
      <c r="E224" s="37"/>
      <c r="F224" s="233" t="s">
        <v>483</v>
      </c>
      <c r="G224" s="37"/>
      <c r="H224" s="37"/>
      <c r="I224" s="234"/>
      <c r="J224" s="234"/>
      <c r="K224" s="37"/>
      <c r="L224" s="37"/>
      <c r="M224" s="41"/>
      <c r="N224" s="235"/>
      <c r="O224" s="236"/>
      <c r="P224" s="88"/>
      <c r="Q224" s="88"/>
      <c r="R224" s="88"/>
      <c r="S224" s="88"/>
      <c r="T224" s="88"/>
      <c r="U224" s="88"/>
      <c r="V224" s="88"/>
      <c r="W224" s="88"/>
      <c r="X224" s="89"/>
      <c r="Y224" s="35"/>
      <c r="Z224" s="35"/>
      <c r="AA224" s="35"/>
      <c r="AB224" s="35"/>
      <c r="AC224" s="35"/>
      <c r="AD224" s="35"/>
      <c r="AE224" s="35"/>
      <c r="AT224" s="14" t="s">
        <v>146</v>
      </c>
      <c r="AU224" s="14" t="s">
        <v>88</v>
      </c>
    </row>
    <row r="225" spans="1:65" s="2" customFormat="1" ht="24.15" customHeight="1">
      <c r="A225" s="35"/>
      <c r="B225" s="36"/>
      <c r="C225" s="218" t="s">
        <v>198</v>
      </c>
      <c r="D225" s="218" t="s">
        <v>139</v>
      </c>
      <c r="E225" s="219" t="s">
        <v>476</v>
      </c>
      <c r="F225" s="220" t="s">
        <v>477</v>
      </c>
      <c r="G225" s="221" t="s">
        <v>478</v>
      </c>
      <c r="H225" s="222">
        <v>96</v>
      </c>
      <c r="I225" s="223"/>
      <c r="J225" s="223"/>
      <c r="K225" s="224">
        <f>ROUND(P225*H225,2)</f>
        <v>0</v>
      </c>
      <c r="L225" s="220" t="s">
        <v>143</v>
      </c>
      <c r="M225" s="41"/>
      <c r="N225" s="225" t="s">
        <v>1</v>
      </c>
      <c r="O225" s="226" t="s">
        <v>43</v>
      </c>
      <c r="P225" s="227">
        <f>I225+J225</f>
        <v>0</v>
      </c>
      <c r="Q225" s="227">
        <f>ROUND(I225*H225,2)</f>
        <v>0</v>
      </c>
      <c r="R225" s="227">
        <f>ROUND(J225*H225,2)</f>
        <v>0</v>
      </c>
      <c r="S225" s="88"/>
      <c r="T225" s="228">
        <f>S225*H225</f>
        <v>0</v>
      </c>
      <c r="U225" s="228">
        <v>0</v>
      </c>
      <c r="V225" s="228">
        <f>U225*H225</f>
        <v>0</v>
      </c>
      <c r="W225" s="228">
        <v>0</v>
      </c>
      <c r="X225" s="229">
        <f>W225*H225</f>
        <v>0</v>
      </c>
      <c r="Y225" s="35"/>
      <c r="Z225" s="35"/>
      <c r="AA225" s="35"/>
      <c r="AB225" s="35"/>
      <c r="AC225" s="35"/>
      <c r="AD225" s="35"/>
      <c r="AE225" s="35"/>
      <c r="AR225" s="230" t="s">
        <v>154</v>
      </c>
      <c r="AT225" s="230" t="s">
        <v>139</v>
      </c>
      <c r="AU225" s="230" t="s">
        <v>88</v>
      </c>
      <c r="AY225" s="14" t="s">
        <v>135</v>
      </c>
      <c r="BE225" s="231">
        <f>IF(O225="základní",K225,0)</f>
        <v>0</v>
      </c>
      <c r="BF225" s="231">
        <f>IF(O225="snížená",K225,0)</f>
        <v>0</v>
      </c>
      <c r="BG225" s="231">
        <f>IF(O225="zákl. přenesená",K225,0)</f>
        <v>0</v>
      </c>
      <c r="BH225" s="231">
        <f>IF(O225="sníž. přenesená",K225,0)</f>
        <v>0</v>
      </c>
      <c r="BI225" s="231">
        <f>IF(O225="nulová",K225,0)</f>
        <v>0</v>
      </c>
      <c r="BJ225" s="14" t="s">
        <v>88</v>
      </c>
      <c r="BK225" s="231">
        <f>ROUND(P225*H225,2)</f>
        <v>0</v>
      </c>
      <c r="BL225" s="14" t="s">
        <v>154</v>
      </c>
      <c r="BM225" s="230" t="s">
        <v>1026</v>
      </c>
    </row>
    <row r="226" spans="1:65" s="2" customFormat="1" ht="24.15" customHeight="1">
      <c r="A226" s="35"/>
      <c r="B226" s="36"/>
      <c r="C226" s="218" t="s">
        <v>526</v>
      </c>
      <c r="D226" s="218" t="s">
        <v>139</v>
      </c>
      <c r="E226" s="219" t="s">
        <v>486</v>
      </c>
      <c r="F226" s="220" t="s">
        <v>487</v>
      </c>
      <c r="G226" s="221" t="s">
        <v>153</v>
      </c>
      <c r="H226" s="222">
        <v>2</v>
      </c>
      <c r="I226" s="223"/>
      <c r="J226" s="223"/>
      <c r="K226" s="224">
        <f>ROUND(P226*H226,2)</f>
        <v>0</v>
      </c>
      <c r="L226" s="220" t="s">
        <v>143</v>
      </c>
      <c r="M226" s="41"/>
      <c r="N226" s="225" t="s">
        <v>1</v>
      </c>
      <c r="O226" s="226" t="s">
        <v>43</v>
      </c>
      <c r="P226" s="227">
        <f>I226+J226</f>
        <v>0</v>
      </c>
      <c r="Q226" s="227">
        <f>ROUND(I226*H226,2)</f>
        <v>0</v>
      </c>
      <c r="R226" s="227">
        <f>ROUND(J226*H226,2)</f>
        <v>0</v>
      </c>
      <c r="S226" s="88"/>
      <c r="T226" s="228">
        <f>S226*H226</f>
        <v>0</v>
      </c>
      <c r="U226" s="228">
        <v>0</v>
      </c>
      <c r="V226" s="228">
        <f>U226*H226</f>
        <v>0</v>
      </c>
      <c r="W226" s="228">
        <v>0</v>
      </c>
      <c r="X226" s="229">
        <f>W226*H226</f>
        <v>0</v>
      </c>
      <c r="Y226" s="35"/>
      <c r="Z226" s="35"/>
      <c r="AA226" s="35"/>
      <c r="AB226" s="35"/>
      <c r="AC226" s="35"/>
      <c r="AD226" s="35"/>
      <c r="AE226" s="35"/>
      <c r="AR226" s="230" t="s">
        <v>154</v>
      </c>
      <c r="AT226" s="230" t="s">
        <v>139</v>
      </c>
      <c r="AU226" s="230" t="s">
        <v>88</v>
      </c>
      <c r="AY226" s="14" t="s">
        <v>135</v>
      </c>
      <c r="BE226" s="231">
        <f>IF(O226="základní",K226,0)</f>
        <v>0</v>
      </c>
      <c r="BF226" s="231">
        <f>IF(O226="snížená",K226,0)</f>
        <v>0</v>
      </c>
      <c r="BG226" s="231">
        <f>IF(O226="zákl. přenesená",K226,0)</f>
        <v>0</v>
      </c>
      <c r="BH226" s="231">
        <f>IF(O226="sníž. přenesená",K226,0)</f>
        <v>0</v>
      </c>
      <c r="BI226" s="231">
        <f>IF(O226="nulová",K226,0)</f>
        <v>0</v>
      </c>
      <c r="BJ226" s="14" t="s">
        <v>88</v>
      </c>
      <c r="BK226" s="231">
        <f>ROUND(P226*H226,2)</f>
        <v>0</v>
      </c>
      <c r="BL226" s="14" t="s">
        <v>154</v>
      </c>
      <c r="BM226" s="230" t="s">
        <v>1027</v>
      </c>
    </row>
    <row r="227" spans="1:65" s="2" customFormat="1" ht="37.8" customHeight="1">
      <c r="A227" s="35"/>
      <c r="B227" s="36"/>
      <c r="C227" s="218" t="s">
        <v>440</v>
      </c>
      <c r="D227" s="218" t="s">
        <v>139</v>
      </c>
      <c r="E227" s="219" t="s">
        <v>1028</v>
      </c>
      <c r="F227" s="220" t="s">
        <v>1029</v>
      </c>
      <c r="G227" s="221" t="s">
        <v>153</v>
      </c>
      <c r="H227" s="222">
        <v>1</v>
      </c>
      <c r="I227" s="223"/>
      <c r="J227" s="223"/>
      <c r="K227" s="224">
        <f>ROUND(P227*H227,2)</f>
        <v>0</v>
      </c>
      <c r="L227" s="220" t="s">
        <v>143</v>
      </c>
      <c r="M227" s="41"/>
      <c r="N227" s="225" t="s">
        <v>1</v>
      </c>
      <c r="O227" s="226" t="s">
        <v>43</v>
      </c>
      <c r="P227" s="227">
        <f>I227+J227</f>
        <v>0</v>
      </c>
      <c r="Q227" s="227">
        <f>ROUND(I227*H227,2)</f>
        <v>0</v>
      </c>
      <c r="R227" s="227">
        <f>ROUND(J227*H227,2)</f>
        <v>0</v>
      </c>
      <c r="S227" s="88"/>
      <c r="T227" s="228">
        <f>S227*H227</f>
        <v>0</v>
      </c>
      <c r="U227" s="228">
        <v>0</v>
      </c>
      <c r="V227" s="228">
        <f>U227*H227</f>
        <v>0</v>
      </c>
      <c r="W227" s="228">
        <v>0</v>
      </c>
      <c r="X227" s="229">
        <f>W227*H227</f>
        <v>0</v>
      </c>
      <c r="Y227" s="35"/>
      <c r="Z227" s="35"/>
      <c r="AA227" s="35"/>
      <c r="AB227" s="35"/>
      <c r="AC227" s="35"/>
      <c r="AD227" s="35"/>
      <c r="AE227" s="35"/>
      <c r="AR227" s="230" t="s">
        <v>154</v>
      </c>
      <c r="AT227" s="230" t="s">
        <v>139</v>
      </c>
      <c r="AU227" s="230" t="s">
        <v>88</v>
      </c>
      <c r="AY227" s="14" t="s">
        <v>135</v>
      </c>
      <c r="BE227" s="231">
        <f>IF(O227="základní",K227,0)</f>
        <v>0</v>
      </c>
      <c r="BF227" s="231">
        <f>IF(O227="snížená",K227,0)</f>
        <v>0</v>
      </c>
      <c r="BG227" s="231">
        <f>IF(O227="zákl. přenesená",K227,0)</f>
        <v>0</v>
      </c>
      <c r="BH227" s="231">
        <f>IF(O227="sníž. přenesená",K227,0)</f>
        <v>0</v>
      </c>
      <c r="BI227" s="231">
        <f>IF(O227="nulová",K227,0)</f>
        <v>0</v>
      </c>
      <c r="BJ227" s="14" t="s">
        <v>88</v>
      </c>
      <c r="BK227" s="231">
        <f>ROUND(P227*H227,2)</f>
        <v>0</v>
      </c>
      <c r="BL227" s="14" t="s">
        <v>154</v>
      </c>
      <c r="BM227" s="230" t="s">
        <v>1030</v>
      </c>
    </row>
    <row r="228" spans="1:65" s="2" customFormat="1" ht="33" customHeight="1">
      <c r="A228" s="35"/>
      <c r="B228" s="36"/>
      <c r="C228" s="218" t="s">
        <v>445</v>
      </c>
      <c r="D228" s="218" t="s">
        <v>139</v>
      </c>
      <c r="E228" s="219" t="s">
        <v>1031</v>
      </c>
      <c r="F228" s="220" t="s">
        <v>1032</v>
      </c>
      <c r="G228" s="221" t="s">
        <v>153</v>
      </c>
      <c r="H228" s="222">
        <v>3</v>
      </c>
      <c r="I228" s="223"/>
      <c r="J228" s="223"/>
      <c r="K228" s="224">
        <f>ROUND(P228*H228,2)</f>
        <v>0</v>
      </c>
      <c r="L228" s="220" t="s">
        <v>143</v>
      </c>
      <c r="M228" s="41"/>
      <c r="N228" s="225" t="s">
        <v>1</v>
      </c>
      <c r="O228" s="226" t="s">
        <v>43</v>
      </c>
      <c r="P228" s="227">
        <f>I228+J228</f>
        <v>0</v>
      </c>
      <c r="Q228" s="227">
        <f>ROUND(I228*H228,2)</f>
        <v>0</v>
      </c>
      <c r="R228" s="227">
        <f>ROUND(J228*H228,2)</f>
        <v>0</v>
      </c>
      <c r="S228" s="88"/>
      <c r="T228" s="228">
        <f>S228*H228</f>
        <v>0</v>
      </c>
      <c r="U228" s="228">
        <v>0</v>
      </c>
      <c r="V228" s="228">
        <f>U228*H228</f>
        <v>0</v>
      </c>
      <c r="W228" s="228">
        <v>0</v>
      </c>
      <c r="X228" s="229">
        <f>W228*H228</f>
        <v>0</v>
      </c>
      <c r="Y228" s="35"/>
      <c r="Z228" s="35"/>
      <c r="AA228" s="35"/>
      <c r="AB228" s="35"/>
      <c r="AC228" s="35"/>
      <c r="AD228" s="35"/>
      <c r="AE228" s="35"/>
      <c r="AR228" s="230" t="s">
        <v>154</v>
      </c>
      <c r="AT228" s="230" t="s">
        <v>139</v>
      </c>
      <c r="AU228" s="230" t="s">
        <v>88</v>
      </c>
      <c r="AY228" s="14" t="s">
        <v>135</v>
      </c>
      <c r="BE228" s="231">
        <f>IF(O228="základní",K228,0)</f>
        <v>0</v>
      </c>
      <c r="BF228" s="231">
        <f>IF(O228="snížená",K228,0)</f>
        <v>0</v>
      </c>
      <c r="BG228" s="231">
        <f>IF(O228="zákl. přenesená",K228,0)</f>
        <v>0</v>
      </c>
      <c r="BH228" s="231">
        <f>IF(O228="sníž. přenesená",K228,0)</f>
        <v>0</v>
      </c>
      <c r="BI228" s="231">
        <f>IF(O228="nulová",K228,0)</f>
        <v>0</v>
      </c>
      <c r="BJ228" s="14" t="s">
        <v>88</v>
      </c>
      <c r="BK228" s="231">
        <f>ROUND(P228*H228,2)</f>
        <v>0</v>
      </c>
      <c r="BL228" s="14" t="s">
        <v>154</v>
      </c>
      <c r="BM228" s="230" t="s">
        <v>1033</v>
      </c>
    </row>
    <row r="229" spans="1:65" s="2" customFormat="1" ht="55.5" customHeight="1">
      <c r="A229" s="35"/>
      <c r="B229" s="36"/>
      <c r="C229" s="218" t="s">
        <v>470</v>
      </c>
      <c r="D229" s="218" t="s">
        <v>139</v>
      </c>
      <c r="E229" s="219" t="s">
        <v>490</v>
      </c>
      <c r="F229" s="220" t="s">
        <v>491</v>
      </c>
      <c r="G229" s="221" t="s">
        <v>153</v>
      </c>
      <c r="H229" s="222">
        <v>1</v>
      </c>
      <c r="I229" s="223"/>
      <c r="J229" s="223"/>
      <c r="K229" s="224">
        <f>ROUND(P229*H229,2)</f>
        <v>0</v>
      </c>
      <c r="L229" s="220" t="s">
        <v>143</v>
      </c>
      <c r="M229" s="41"/>
      <c r="N229" s="225" t="s">
        <v>1</v>
      </c>
      <c r="O229" s="226" t="s">
        <v>43</v>
      </c>
      <c r="P229" s="227">
        <f>I229+J229</f>
        <v>0</v>
      </c>
      <c r="Q229" s="227">
        <f>ROUND(I229*H229,2)</f>
        <v>0</v>
      </c>
      <c r="R229" s="227">
        <f>ROUND(J229*H229,2)</f>
        <v>0</v>
      </c>
      <c r="S229" s="88"/>
      <c r="T229" s="228">
        <f>S229*H229</f>
        <v>0</v>
      </c>
      <c r="U229" s="228">
        <v>0</v>
      </c>
      <c r="V229" s="228">
        <f>U229*H229</f>
        <v>0</v>
      </c>
      <c r="W229" s="228">
        <v>0</v>
      </c>
      <c r="X229" s="229">
        <f>W229*H229</f>
        <v>0</v>
      </c>
      <c r="Y229" s="35"/>
      <c r="Z229" s="35"/>
      <c r="AA229" s="35"/>
      <c r="AB229" s="35"/>
      <c r="AC229" s="35"/>
      <c r="AD229" s="35"/>
      <c r="AE229" s="35"/>
      <c r="AR229" s="230" t="s">
        <v>154</v>
      </c>
      <c r="AT229" s="230" t="s">
        <v>139</v>
      </c>
      <c r="AU229" s="230" t="s">
        <v>88</v>
      </c>
      <c r="AY229" s="14" t="s">
        <v>135</v>
      </c>
      <c r="BE229" s="231">
        <f>IF(O229="základní",K229,0)</f>
        <v>0</v>
      </c>
      <c r="BF229" s="231">
        <f>IF(O229="snížená",K229,0)</f>
        <v>0</v>
      </c>
      <c r="BG229" s="231">
        <f>IF(O229="zákl. přenesená",K229,0)</f>
        <v>0</v>
      </c>
      <c r="BH229" s="231">
        <f>IF(O229="sníž. přenesená",K229,0)</f>
        <v>0</v>
      </c>
      <c r="BI229" s="231">
        <f>IF(O229="nulová",K229,0)</f>
        <v>0</v>
      </c>
      <c r="BJ229" s="14" t="s">
        <v>88</v>
      </c>
      <c r="BK229" s="231">
        <f>ROUND(P229*H229,2)</f>
        <v>0</v>
      </c>
      <c r="BL229" s="14" t="s">
        <v>154</v>
      </c>
      <c r="BM229" s="230" t="s">
        <v>1034</v>
      </c>
    </row>
    <row r="230" spans="1:65" s="2" customFormat="1" ht="49.05" customHeight="1">
      <c r="A230" s="35"/>
      <c r="B230" s="36"/>
      <c r="C230" s="218" t="s">
        <v>489</v>
      </c>
      <c r="D230" s="218" t="s">
        <v>139</v>
      </c>
      <c r="E230" s="219" t="s">
        <v>495</v>
      </c>
      <c r="F230" s="220" t="s">
        <v>496</v>
      </c>
      <c r="G230" s="221" t="s">
        <v>153</v>
      </c>
      <c r="H230" s="222">
        <v>3</v>
      </c>
      <c r="I230" s="223"/>
      <c r="J230" s="223"/>
      <c r="K230" s="224">
        <f>ROUND(P230*H230,2)</f>
        <v>0</v>
      </c>
      <c r="L230" s="220" t="s">
        <v>143</v>
      </c>
      <c r="M230" s="41"/>
      <c r="N230" s="225" t="s">
        <v>1</v>
      </c>
      <c r="O230" s="226" t="s">
        <v>43</v>
      </c>
      <c r="P230" s="227">
        <f>I230+J230</f>
        <v>0</v>
      </c>
      <c r="Q230" s="227">
        <f>ROUND(I230*H230,2)</f>
        <v>0</v>
      </c>
      <c r="R230" s="227">
        <f>ROUND(J230*H230,2)</f>
        <v>0</v>
      </c>
      <c r="S230" s="88"/>
      <c r="T230" s="228">
        <f>S230*H230</f>
        <v>0</v>
      </c>
      <c r="U230" s="228">
        <v>0</v>
      </c>
      <c r="V230" s="228">
        <f>U230*H230</f>
        <v>0</v>
      </c>
      <c r="W230" s="228">
        <v>0</v>
      </c>
      <c r="X230" s="229">
        <f>W230*H230</f>
        <v>0</v>
      </c>
      <c r="Y230" s="35"/>
      <c r="Z230" s="35"/>
      <c r="AA230" s="35"/>
      <c r="AB230" s="35"/>
      <c r="AC230" s="35"/>
      <c r="AD230" s="35"/>
      <c r="AE230" s="35"/>
      <c r="AR230" s="230" t="s">
        <v>154</v>
      </c>
      <c r="AT230" s="230" t="s">
        <v>139</v>
      </c>
      <c r="AU230" s="230" t="s">
        <v>88</v>
      </c>
      <c r="AY230" s="14" t="s">
        <v>135</v>
      </c>
      <c r="BE230" s="231">
        <f>IF(O230="základní",K230,0)</f>
        <v>0</v>
      </c>
      <c r="BF230" s="231">
        <f>IF(O230="snížená",K230,0)</f>
        <v>0</v>
      </c>
      <c r="BG230" s="231">
        <f>IF(O230="zákl. přenesená",K230,0)</f>
        <v>0</v>
      </c>
      <c r="BH230" s="231">
        <f>IF(O230="sníž. přenesená",K230,0)</f>
        <v>0</v>
      </c>
      <c r="BI230" s="231">
        <f>IF(O230="nulová",K230,0)</f>
        <v>0</v>
      </c>
      <c r="BJ230" s="14" t="s">
        <v>88</v>
      </c>
      <c r="BK230" s="231">
        <f>ROUND(P230*H230,2)</f>
        <v>0</v>
      </c>
      <c r="BL230" s="14" t="s">
        <v>154</v>
      </c>
      <c r="BM230" s="230" t="s">
        <v>1035</v>
      </c>
    </row>
    <row r="231" spans="1:65" s="2" customFormat="1" ht="62.7" customHeight="1">
      <c r="A231" s="35"/>
      <c r="B231" s="36"/>
      <c r="C231" s="218" t="s">
        <v>239</v>
      </c>
      <c r="D231" s="218" t="s">
        <v>139</v>
      </c>
      <c r="E231" s="219" t="s">
        <v>911</v>
      </c>
      <c r="F231" s="220" t="s">
        <v>912</v>
      </c>
      <c r="G231" s="221" t="s">
        <v>511</v>
      </c>
      <c r="H231" s="222">
        <v>56</v>
      </c>
      <c r="I231" s="223"/>
      <c r="J231" s="223"/>
      <c r="K231" s="224">
        <f>ROUND(P231*H231,2)</f>
        <v>0</v>
      </c>
      <c r="L231" s="220" t="s">
        <v>143</v>
      </c>
      <c r="M231" s="41"/>
      <c r="N231" s="225" t="s">
        <v>1</v>
      </c>
      <c r="O231" s="226" t="s">
        <v>43</v>
      </c>
      <c r="P231" s="227">
        <f>I231+J231</f>
        <v>0</v>
      </c>
      <c r="Q231" s="227">
        <f>ROUND(I231*H231,2)</f>
        <v>0</v>
      </c>
      <c r="R231" s="227">
        <f>ROUND(J231*H231,2)</f>
        <v>0</v>
      </c>
      <c r="S231" s="88"/>
      <c r="T231" s="228">
        <f>S231*H231</f>
        <v>0</v>
      </c>
      <c r="U231" s="228">
        <v>0</v>
      </c>
      <c r="V231" s="228">
        <f>U231*H231</f>
        <v>0</v>
      </c>
      <c r="W231" s="228">
        <v>0</v>
      </c>
      <c r="X231" s="229">
        <f>W231*H231</f>
        <v>0</v>
      </c>
      <c r="Y231" s="35"/>
      <c r="Z231" s="35"/>
      <c r="AA231" s="35"/>
      <c r="AB231" s="35"/>
      <c r="AC231" s="35"/>
      <c r="AD231" s="35"/>
      <c r="AE231" s="35"/>
      <c r="AR231" s="230" t="s">
        <v>154</v>
      </c>
      <c r="AT231" s="230" t="s">
        <v>139</v>
      </c>
      <c r="AU231" s="230" t="s">
        <v>88</v>
      </c>
      <c r="AY231" s="14" t="s">
        <v>135</v>
      </c>
      <c r="BE231" s="231">
        <f>IF(O231="základní",K231,0)</f>
        <v>0</v>
      </c>
      <c r="BF231" s="231">
        <f>IF(O231="snížená",K231,0)</f>
        <v>0</v>
      </c>
      <c r="BG231" s="231">
        <f>IF(O231="zákl. přenesená",K231,0)</f>
        <v>0</v>
      </c>
      <c r="BH231" s="231">
        <f>IF(O231="sníž. přenesená",K231,0)</f>
        <v>0</v>
      </c>
      <c r="BI231" s="231">
        <f>IF(O231="nulová",K231,0)</f>
        <v>0</v>
      </c>
      <c r="BJ231" s="14" t="s">
        <v>88</v>
      </c>
      <c r="BK231" s="231">
        <f>ROUND(P231*H231,2)</f>
        <v>0</v>
      </c>
      <c r="BL231" s="14" t="s">
        <v>154</v>
      </c>
      <c r="BM231" s="230" t="s">
        <v>1036</v>
      </c>
    </row>
    <row r="232" spans="1:65" s="2" customFormat="1" ht="12">
      <c r="A232" s="35"/>
      <c r="B232" s="36"/>
      <c r="C232" s="218" t="s">
        <v>481</v>
      </c>
      <c r="D232" s="218" t="s">
        <v>139</v>
      </c>
      <c r="E232" s="219" t="s">
        <v>517</v>
      </c>
      <c r="F232" s="220" t="s">
        <v>518</v>
      </c>
      <c r="G232" s="221" t="s">
        <v>511</v>
      </c>
      <c r="H232" s="222">
        <v>56</v>
      </c>
      <c r="I232" s="223"/>
      <c r="J232" s="223"/>
      <c r="K232" s="224">
        <f>ROUND(P232*H232,2)</f>
        <v>0</v>
      </c>
      <c r="L232" s="220" t="s">
        <v>143</v>
      </c>
      <c r="M232" s="41"/>
      <c r="N232" s="225" t="s">
        <v>1</v>
      </c>
      <c r="O232" s="226" t="s">
        <v>43</v>
      </c>
      <c r="P232" s="227">
        <f>I232+J232</f>
        <v>0</v>
      </c>
      <c r="Q232" s="227">
        <f>ROUND(I232*H232,2)</f>
        <v>0</v>
      </c>
      <c r="R232" s="227">
        <f>ROUND(J232*H232,2)</f>
        <v>0</v>
      </c>
      <c r="S232" s="88"/>
      <c r="T232" s="228">
        <f>S232*H232</f>
        <v>0</v>
      </c>
      <c r="U232" s="228">
        <v>0</v>
      </c>
      <c r="V232" s="228">
        <f>U232*H232</f>
        <v>0</v>
      </c>
      <c r="W232" s="228">
        <v>0</v>
      </c>
      <c r="X232" s="229">
        <f>W232*H232</f>
        <v>0</v>
      </c>
      <c r="Y232" s="35"/>
      <c r="Z232" s="35"/>
      <c r="AA232" s="35"/>
      <c r="AB232" s="35"/>
      <c r="AC232" s="35"/>
      <c r="AD232" s="35"/>
      <c r="AE232" s="35"/>
      <c r="AR232" s="230" t="s">
        <v>154</v>
      </c>
      <c r="AT232" s="230" t="s">
        <v>139</v>
      </c>
      <c r="AU232" s="230" t="s">
        <v>88</v>
      </c>
      <c r="AY232" s="14" t="s">
        <v>135</v>
      </c>
      <c r="BE232" s="231">
        <f>IF(O232="základní",K232,0)</f>
        <v>0</v>
      </c>
      <c r="BF232" s="231">
        <f>IF(O232="snížená",K232,0)</f>
        <v>0</v>
      </c>
      <c r="BG232" s="231">
        <f>IF(O232="zákl. přenesená",K232,0)</f>
        <v>0</v>
      </c>
      <c r="BH232" s="231">
        <f>IF(O232="sníž. přenesená",K232,0)</f>
        <v>0</v>
      </c>
      <c r="BI232" s="231">
        <f>IF(O232="nulová",K232,0)</f>
        <v>0</v>
      </c>
      <c r="BJ232" s="14" t="s">
        <v>88</v>
      </c>
      <c r="BK232" s="231">
        <f>ROUND(P232*H232,2)</f>
        <v>0</v>
      </c>
      <c r="BL232" s="14" t="s">
        <v>154</v>
      </c>
      <c r="BM232" s="230" t="s">
        <v>1037</v>
      </c>
    </row>
    <row r="233" spans="1:65" s="2" customFormat="1" ht="12">
      <c r="A233" s="35"/>
      <c r="B233" s="36"/>
      <c r="C233" s="218" t="s">
        <v>485</v>
      </c>
      <c r="D233" s="218" t="s">
        <v>139</v>
      </c>
      <c r="E233" s="219" t="s">
        <v>522</v>
      </c>
      <c r="F233" s="220" t="s">
        <v>523</v>
      </c>
      <c r="G233" s="221" t="s">
        <v>511</v>
      </c>
      <c r="H233" s="222">
        <v>56</v>
      </c>
      <c r="I233" s="223"/>
      <c r="J233" s="223"/>
      <c r="K233" s="224">
        <f>ROUND(P233*H233,2)</f>
        <v>0</v>
      </c>
      <c r="L233" s="220" t="s">
        <v>143</v>
      </c>
      <c r="M233" s="41"/>
      <c r="N233" s="225" t="s">
        <v>1</v>
      </c>
      <c r="O233" s="226" t="s">
        <v>43</v>
      </c>
      <c r="P233" s="227">
        <f>I233+J233</f>
        <v>0</v>
      </c>
      <c r="Q233" s="227">
        <f>ROUND(I233*H233,2)</f>
        <v>0</v>
      </c>
      <c r="R233" s="227">
        <f>ROUND(J233*H233,2)</f>
        <v>0</v>
      </c>
      <c r="S233" s="88"/>
      <c r="T233" s="228">
        <f>S233*H233</f>
        <v>0</v>
      </c>
      <c r="U233" s="228">
        <v>0</v>
      </c>
      <c r="V233" s="228">
        <f>U233*H233</f>
        <v>0</v>
      </c>
      <c r="W233" s="228">
        <v>0</v>
      </c>
      <c r="X233" s="229">
        <f>W233*H233</f>
        <v>0</v>
      </c>
      <c r="Y233" s="35"/>
      <c r="Z233" s="35"/>
      <c r="AA233" s="35"/>
      <c r="AB233" s="35"/>
      <c r="AC233" s="35"/>
      <c r="AD233" s="35"/>
      <c r="AE233" s="35"/>
      <c r="AR233" s="230" t="s">
        <v>154</v>
      </c>
      <c r="AT233" s="230" t="s">
        <v>139</v>
      </c>
      <c r="AU233" s="230" t="s">
        <v>88</v>
      </c>
      <c r="AY233" s="14" t="s">
        <v>135</v>
      </c>
      <c r="BE233" s="231">
        <f>IF(O233="základní",K233,0)</f>
        <v>0</v>
      </c>
      <c r="BF233" s="231">
        <f>IF(O233="snížená",K233,0)</f>
        <v>0</v>
      </c>
      <c r="BG233" s="231">
        <f>IF(O233="zákl. přenesená",K233,0)</f>
        <v>0</v>
      </c>
      <c r="BH233" s="231">
        <f>IF(O233="sníž. přenesená",K233,0)</f>
        <v>0</v>
      </c>
      <c r="BI233" s="231">
        <f>IF(O233="nulová",K233,0)</f>
        <v>0</v>
      </c>
      <c r="BJ233" s="14" t="s">
        <v>88</v>
      </c>
      <c r="BK233" s="231">
        <f>ROUND(P233*H233,2)</f>
        <v>0</v>
      </c>
      <c r="BL233" s="14" t="s">
        <v>154</v>
      </c>
      <c r="BM233" s="230" t="s">
        <v>1038</v>
      </c>
    </row>
    <row r="234" spans="1:65" s="2" customFormat="1" ht="12">
      <c r="A234" s="35"/>
      <c r="B234" s="36"/>
      <c r="C234" s="218" t="s">
        <v>138</v>
      </c>
      <c r="D234" s="218" t="s">
        <v>139</v>
      </c>
      <c r="E234" s="219" t="s">
        <v>527</v>
      </c>
      <c r="F234" s="220" t="s">
        <v>528</v>
      </c>
      <c r="G234" s="221" t="s">
        <v>511</v>
      </c>
      <c r="H234" s="222">
        <v>56</v>
      </c>
      <c r="I234" s="223"/>
      <c r="J234" s="223"/>
      <c r="K234" s="224">
        <f>ROUND(P234*H234,2)</f>
        <v>0</v>
      </c>
      <c r="L234" s="220" t="s">
        <v>143</v>
      </c>
      <c r="M234" s="41"/>
      <c r="N234" s="252" t="s">
        <v>1</v>
      </c>
      <c r="O234" s="253" t="s">
        <v>43</v>
      </c>
      <c r="P234" s="254">
        <f>I234+J234</f>
        <v>0</v>
      </c>
      <c r="Q234" s="254">
        <f>ROUND(I234*H234,2)</f>
        <v>0</v>
      </c>
      <c r="R234" s="254">
        <f>ROUND(J234*H234,2)</f>
        <v>0</v>
      </c>
      <c r="S234" s="250"/>
      <c r="T234" s="255">
        <f>S234*H234</f>
        <v>0</v>
      </c>
      <c r="U234" s="255">
        <v>0</v>
      </c>
      <c r="V234" s="255">
        <f>U234*H234</f>
        <v>0</v>
      </c>
      <c r="W234" s="255">
        <v>0</v>
      </c>
      <c r="X234" s="256">
        <f>W234*H234</f>
        <v>0</v>
      </c>
      <c r="Y234" s="35"/>
      <c r="Z234" s="35"/>
      <c r="AA234" s="35"/>
      <c r="AB234" s="35"/>
      <c r="AC234" s="35"/>
      <c r="AD234" s="35"/>
      <c r="AE234" s="35"/>
      <c r="AR234" s="230" t="s">
        <v>154</v>
      </c>
      <c r="AT234" s="230" t="s">
        <v>139</v>
      </c>
      <c r="AU234" s="230" t="s">
        <v>88</v>
      </c>
      <c r="AY234" s="14" t="s">
        <v>135</v>
      </c>
      <c r="BE234" s="231">
        <f>IF(O234="základní",K234,0)</f>
        <v>0</v>
      </c>
      <c r="BF234" s="231">
        <f>IF(O234="snížená",K234,0)</f>
        <v>0</v>
      </c>
      <c r="BG234" s="231">
        <f>IF(O234="zákl. přenesená",K234,0)</f>
        <v>0</v>
      </c>
      <c r="BH234" s="231">
        <f>IF(O234="sníž. přenesená",K234,0)</f>
        <v>0</v>
      </c>
      <c r="BI234" s="231">
        <f>IF(O234="nulová",K234,0)</f>
        <v>0</v>
      </c>
      <c r="BJ234" s="14" t="s">
        <v>88</v>
      </c>
      <c r="BK234" s="231">
        <f>ROUND(P234*H234,2)</f>
        <v>0</v>
      </c>
      <c r="BL234" s="14" t="s">
        <v>154</v>
      </c>
      <c r="BM234" s="230" t="s">
        <v>1039</v>
      </c>
    </row>
    <row r="235" spans="1:31" s="2" customFormat="1" ht="6.95" customHeight="1">
      <c r="A235" s="35"/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41"/>
      <c r="N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password="CC35" sheet="1" objects="1" scenarios="1" formatColumns="0" formatRows="0" autoFilter="0"/>
  <autoFilter ref="C118:L2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90</v>
      </c>
    </row>
    <row r="4" spans="2:46" s="1" customFormat="1" ht="24.95" customHeight="1">
      <c r="B4" s="17"/>
      <c r="D4" s="136" t="s">
        <v>100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>Oprava TV v žst. Zábřeh, Moravičany, Drahotuše, Lipník, Hranice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101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1040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21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22</v>
      </c>
      <c r="E12" s="35"/>
      <c r="F12" s="141" t="s">
        <v>103</v>
      </c>
      <c r="G12" s="35"/>
      <c r="H12" s="35"/>
      <c r="I12" s="138" t="s">
        <v>24</v>
      </c>
      <c r="J12" s="142" t="str">
        <f>'Rekapitulace stavby'!AN8</f>
        <v>26. 4. 2023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26</v>
      </c>
      <c r="E14" s="35"/>
      <c r="F14" s="35"/>
      <c r="G14" s="35"/>
      <c r="H14" s="35"/>
      <c r="I14" s="138" t="s">
        <v>27</v>
      </c>
      <c r="J14" s="141" t="str">
        <f>IF('Rekapitulace stavby'!AN10="","",'Rekapitulace stavby'!AN10)</f>
        <v/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tr">
        <f>IF('Rekapitulace stavby'!E11="","",'Rekapitulace stavby'!E11)</f>
        <v>SŽ, s.o. - OŘ Ostrava SEE Olomouc</v>
      </c>
      <c r="F15" s="35"/>
      <c r="G15" s="35"/>
      <c r="H15" s="35"/>
      <c r="I15" s="138" t="s">
        <v>29</v>
      </c>
      <c r="J15" s="141" t="str">
        <f>IF('Rekapitulace stavby'!AN11="","",'Rekapitulace stavby'!AN11)</f>
        <v/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27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27</v>
      </c>
      <c r="J20" s="141" t="str">
        <f>IF('Rekapitulace stavby'!AN16="","",'Rekapitulace stavby'!AN16)</f>
        <v/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tr">
        <f>IF('Rekapitulace stavby'!E17="","",'Rekapitulace stavby'!E17)</f>
        <v>Martin Konečný</v>
      </c>
      <c r="F21" s="35"/>
      <c r="G21" s="35"/>
      <c r="H21" s="35"/>
      <c r="I21" s="138" t="s">
        <v>29</v>
      </c>
      <c r="J21" s="141" t="str">
        <f>IF('Rekapitulace stavby'!AN17="","",'Rekapitulace stavby'!AN17)</f>
        <v/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34</v>
      </c>
      <c r="E23" s="35"/>
      <c r="F23" s="35"/>
      <c r="G23" s="35"/>
      <c r="H23" s="35"/>
      <c r="I23" s="138" t="s">
        <v>27</v>
      </c>
      <c r="J23" s="141" t="str">
        <f>IF('Rekapitulace stavby'!AN19="","",'Rekapitulace stavby'!AN19)</f>
        <v/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tr">
        <f>IF('Rekapitulace stavby'!E20="","",'Rekapitulace stavby'!E20)</f>
        <v>Bc. Kotrle Pavel</v>
      </c>
      <c r="F24" s="35"/>
      <c r="G24" s="35"/>
      <c r="H24" s="35"/>
      <c r="I24" s="138" t="s">
        <v>29</v>
      </c>
      <c r="J24" s="141" t="str">
        <f>IF('Rekapitulace stavby'!AN20="","",'Rekapitulace stavby'!AN20)</f>
        <v/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36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104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105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38</v>
      </c>
      <c r="E32" s="35"/>
      <c r="F32" s="35"/>
      <c r="G32" s="35"/>
      <c r="H32" s="35"/>
      <c r="I32" s="35"/>
      <c r="J32" s="35"/>
      <c r="K32" s="150">
        <f>ROUND(K117,2)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40</v>
      </c>
      <c r="G34" s="35"/>
      <c r="H34" s="35"/>
      <c r="I34" s="151" t="s">
        <v>39</v>
      </c>
      <c r="J34" s="35"/>
      <c r="K34" s="151" t="s">
        <v>41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42</v>
      </c>
      <c r="E35" s="138" t="s">
        <v>43</v>
      </c>
      <c r="F35" s="148">
        <f>ROUND((SUM(BE117:BE165)),2)</f>
        <v>0</v>
      </c>
      <c r="G35" s="35"/>
      <c r="H35" s="35"/>
      <c r="I35" s="153">
        <v>0.21</v>
      </c>
      <c r="J35" s="35"/>
      <c r="K35" s="148">
        <f>ROUND(((SUM(BE117:BE165))*I35),2)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44</v>
      </c>
      <c r="F36" s="148">
        <f>ROUND((SUM(BF117:BF165)),2)</f>
        <v>0</v>
      </c>
      <c r="G36" s="35"/>
      <c r="H36" s="35"/>
      <c r="I36" s="153">
        <v>0.15</v>
      </c>
      <c r="J36" s="35"/>
      <c r="K36" s="148">
        <f>ROUND(((SUM(BF117:BF165))*I36),2)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45</v>
      </c>
      <c r="F37" s="148">
        <f>ROUND((SUM(BG117:BG165)),2)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46</v>
      </c>
      <c r="F38" s="148">
        <f>ROUND((SUM(BH117:BH165)),2)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47</v>
      </c>
      <c r="F39" s="148">
        <f>ROUND((SUM(BI117:BI165)),2)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>Oprava TV v žst. Zábřeh, Moravičany, Drahotuše, Lipník, Hranice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 xml:space="preserve">SO 04 -  žst.Olomouc přednádraží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4" t="str">
        <f>F12</f>
        <v xml:space="preserve"> </v>
      </c>
      <c r="G89" s="37"/>
      <c r="H89" s="37"/>
      <c r="I89" s="29" t="s">
        <v>24</v>
      </c>
      <c r="J89" s="76" t="str">
        <f>IF(J12="","",J12)</f>
        <v>26. 4. 2023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26</v>
      </c>
      <c r="D91" s="37"/>
      <c r="E91" s="37"/>
      <c r="F91" s="24" t="str">
        <f>E15</f>
        <v>SŽ, s.o. - OŘ Ostrava SEE Olomouc</v>
      </c>
      <c r="G91" s="37"/>
      <c r="H91" s="37"/>
      <c r="I91" s="29" t="s">
        <v>32</v>
      </c>
      <c r="J91" s="33" t="str">
        <f>E21</f>
        <v>Martin Konečný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>Bc. Kotrle Pavel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107</v>
      </c>
      <c r="D94" s="174"/>
      <c r="E94" s="174"/>
      <c r="F94" s="174"/>
      <c r="G94" s="174"/>
      <c r="H94" s="174"/>
      <c r="I94" s="175" t="s">
        <v>108</v>
      </c>
      <c r="J94" s="175" t="s">
        <v>109</v>
      </c>
      <c r="K94" s="175" t="s">
        <v>110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111</v>
      </c>
      <c r="D96" s="37"/>
      <c r="E96" s="37"/>
      <c r="F96" s="37"/>
      <c r="G96" s="37"/>
      <c r="H96" s="37"/>
      <c r="I96" s="107">
        <f>Q117</f>
        <v>0</v>
      </c>
      <c r="J96" s="107">
        <f>R117</f>
        <v>0</v>
      </c>
      <c r="K96" s="107">
        <f>K117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pans="1:31" s="9" customFormat="1" ht="24.95" customHeight="1">
      <c r="A97" s="9"/>
      <c r="B97" s="177"/>
      <c r="C97" s="178"/>
      <c r="D97" s="179" t="s">
        <v>115</v>
      </c>
      <c r="E97" s="180"/>
      <c r="F97" s="180"/>
      <c r="G97" s="180"/>
      <c r="H97" s="180"/>
      <c r="I97" s="181">
        <f>Q118</f>
        <v>0</v>
      </c>
      <c r="J97" s="181">
        <f>R118</f>
        <v>0</v>
      </c>
      <c r="K97" s="181">
        <f>K118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116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17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2" t="str">
        <f>E7</f>
        <v>Oprava TV v žst. Zábřeh, Moravičany, Drahotuše, Lipník, Hranice</v>
      </c>
      <c r="F107" s="29"/>
      <c r="G107" s="29"/>
      <c r="H107" s="29"/>
      <c r="I107" s="37"/>
      <c r="J107" s="37"/>
      <c r="K107" s="37"/>
      <c r="L107" s="37"/>
      <c r="M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101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 xml:space="preserve">SO 04 -  žst.Olomouc přednádraží</v>
      </c>
      <c r="F109" s="37"/>
      <c r="G109" s="37"/>
      <c r="H109" s="37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22</v>
      </c>
      <c r="D111" s="37"/>
      <c r="E111" s="37"/>
      <c r="F111" s="24" t="str">
        <f>F12</f>
        <v xml:space="preserve"> </v>
      </c>
      <c r="G111" s="37"/>
      <c r="H111" s="37"/>
      <c r="I111" s="29" t="s">
        <v>24</v>
      </c>
      <c r="J111" s="76" t="str">
        <f>IF(J12="","",J12)</f>
        <v>26. 4. 2023</v>
      </c>
      <c r="K111" s="37"/>
      <c r="L111" s="37"/>
      <c r="M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26</v>
      </c>
      <c r="D113" s="37"/>
      <c r="E113" s="37"/>
      <c r="F113" s="24" t="str">
        <f>E15</f>
        <v>SŽ, s.o. - OŘ Ostrava SEE Olomouc</v>
      </c>
      <c r="G113" s="37"/>
      <c r="H113" s="37"/>
      <c r="I113" s="29" t="s">
        <v>32</v>
      </c>
      <c r="J113" s="33" t="str">
        <f>E21</f>
        <v>Martin Konečný</v>
      </c>
      <c r="K113" s="37"/>
      <c r="L113" s="37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30</v>
      </c>
      <c r="D114" s="37"/>
      <c r="E114" s="37"/>
      <c r="F114" s="24" t="str">
        <f>IF(E18="","",E18)</f>
        <v>Vyplň údaj</v>
      </c>
      <c r="G114" s="37"/>
      <c r="H114" s="37"/>
      <c r="I114" s="29" t="s">
        <v>34</v>
      </c>
      <c r="J114" s="33" t="str">
        <f>E24</f>
        <v>Bc. Kotrle Pavel</v>
      </c>
      <c r="K114" s="37"/>
      <c r="L114" s="37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89"/>
      <c r="B116" s="190"/>
      <c r="C116" s="191" t="s">
        <v>117</v>
      </c>
      <c r="D116" s="192" t="s">
        <v>63</v>
      </c>
      <c r="E116" s="192" t="s">
        <v>59</v>
      </c>
      <c r="F116" s="192" t="s">
        <v>60</v>
      </c>
      <c r="G116" s="192" t="s">
        <v>118</v>
      </c>
      <c r="H116" s="192" t="s">
        <v>119</v>
      </c>
      <c r="I116" s="192" t="s">
        <v>120</v>
      </c>
      <c r="J116" s="192" t="s">
        <v>121</v>
      </c>
      <c r="K116" s="192" t="s">
        <v>110</v>
      </c>
      <c r="L116" s="193" t="s">
        <v>122</v>
      </c>
      <c r="M116" s="194"/>
      <c r="N116" s="97" t="s">
        <v>1</v>
      </c>
      <c r="O116" s="98" t="s">
        <v>42</v>
      </c>
      <c r="P116" s="98" t="s">
        <v>123</v>
      </c>
      <c r="Q116" s="98" t="s">
        <v>124</v>
      </c>
      <c r="R116" s="98" t="s">
        <v>125</v>
      </c>
      <c r="S116" s="98" t="s">
        <v>126</v>
      </c>
      <c r="T116" s="98" t="s">
        <v>127</v>
      </c>
      <c r="U116" s="98" t="s">
        <v>128</v>
      </c>
      <c r="V116" s="98" t="s">
        <v>129</v>
      </c>
      <c r="W116" s="98" t="s">
        <v>130</v>
      </c>
      <c r="X116" s="99" t="s">
        <v>131</v>
      </c>
      <c r="Y116" s="189"/>
      <c r="Z116" s="189"/>
      <c r="AA116" s="189"/>
      <c r="AB116" s="189"/>
      <c r="AC116" s="189"/>
      <c r="AD116" s="189"/>
      <c r="AE116" s="189"/>
    </row>
    <row r="117" spans="1:63" s="2" customFormat="1" ht="22.8" customHeight="1">
      <c r="A117" s="35"/>
      <c r="B117" s="36"/>
      <c r="C117" s="104" t="s">
        <v>132</v>
      </c>
      <c r="D117" s="37"/>
      <c r="E117" s="37"/>
      <c r="F117" s="37"/>
      <c r="G117" s="37"/>
      <c r="H117" s="37"/>
      <c r="I117" s="37"/>
      <c r="J117" s="37"/>
      <c r="K117" s="195">
        <f>BK117</f>
        <v>0</v>
      </c>
      <c r="L117" s="37"/>
      <c r="M117" s="41"/>
      <c r="N117" s="100"/>
      <c r="O117" s="196"/>
      <c r="P117" s="101"/>
      <c r="Q117" s="197">
        <f>Q118</f>
        <v>0</v>
      </c>
      <c r="R117" s="197">
        <f>R118</f>
        <v>0</v>
      </c>
      <c r="S117" s="101"/>
      <c r="T117" s="198">
        <f>T118</f>
        <v>0</v>
      </c>
      <c r="U117" s="101"/>
      <c r="V117" s="198">
        <f>V118</f>
        <v>0</v>
      </c>
      <c r="W117" s="101"/>
      <c r="X117" s="199">
        <f>X118</f>
        <v>0</v>
      </c>
      <c r="Y117" s="35"/>
      <c r="Z117" s="35"/>
      <c r="AA117" s="35"/>
      <c r="AB117" s="35"/>
      <c r="AC117" s="35"/>
      <c r="AD117" s="35"/>
      <c r="AE117" s="35"/>
      <c r="AT117" s="14" t="s">
        <v>79</v>
      </c>
      <c r="AU117" s="14" t="s">
        <v>112</v>
      </c>
      <c r="BK117" s="200">
        <f>BK118</f>
        <v>0</v>
      </c>
    </row>
    <row r="118" spans="1:63" s="12" customFormat="1" ht="25.9" customHeight="1">
      <c r="A118" s="12"/>
      <c r="B118" s="201"/>
      <c r="C118" s="202"/>
      <c r="D118" s="203" t="s">
        <v>79</v>
      </c>
      <c r="E118" s="204" t="s">
        <v>148</v>
      </c>
      <c r="F118" s="204" t="s">
        <v>149</v>
      </c>
      <c r="G118" s="202"/>
      <c r="H118" s="202"/>
      <c r="I118" s="205"/>
      <c r="J118" s="205"/>
      <c r="K118" s="206">
        <f>BK118</f>
        <v>0</v>
      </c>
      <c r="L118" s="202"/>
      <c r="M118" s="207"/>
      <c r="N118" s="208"/>
      <c r="O118" s="209"/>
      <c r="P118" s="209"/>
      <c r="Q118" s="210">
        <f>SUM(Q119:Q165)</f>
        <v>0</v>
      </c>
      <c r="R118" s="210">
        <f>SUM(R119:R165)</f>
        <v>0</v>
      </c>
      <c r="S118" s="209"/>
      <c r="T118" s="211">
        <f>SUM(T119:T165)</f>
        <v>0</v>
      </c>
      <c r="U118" s="209"/>
      <c r="V118" s="211">
        <f>SUM(V119:V165)</f>
        <v>0</v>
      </c>
      <c r="W118" s="209"/>
      <c r="X118" s="212">
        <f>SUM(X119:X165)</f>
        <v>0</v>
      </c>
      <c r="Y118" s="12"/>
      <c r="Z118" s="12"/>
      <c r="AA118" s="12"/>
      <c r="AB118" s="12"/>
      <c r="AC118" s="12"/>
      <c r="AD118" s="12"/>
      <c r="AE118" s="12"/>
      <c r="AR118" s="213" t="s">
        <v>144</v>
      </c>
      <c r="AT118" s="214" t="s">
        <v>79</v>
      </c>
      <c r="AU118" s="214" t="s">
        <v>80</v>
      </c>
      <c r="AY118" s="213" t="s">
        <v>135</v>
      </c>
      <c r="BK118" s="215">
        <f>SUM(BK119:BK165)</f>
        <v>0</v>
      </c>
    </row>
    <row r="119" spans="1:65" s="2" customFormat="1" ht="24.15" customHeight="1">
      <c r="A119" s="35"/>
      <c r="B119" s="36"/>
      <c r="C119" s="218" t="s">
        <v>88</v>
      </c>
      <c r="D119" s="218" t="s">
        <v>139</v>
      </c>
      <c r="E119" s="219" t="s">
        <v>156</v>
      </c>
      <c r="F119" s="220" t="s">
        <v>157</v>
      </c>
      <c r="G119" s="221" t="s">
        <v>153</v>
      </c>
      <c r="H119" s="222">
        <v>2</v>
      </c>
      <c r="I119" s="223"/>
      <c r="J119" s="223"/>
      <c r="K119" s="224">
        <f>ROUND(P119*H119,2)</f>
        <v>0</v>
      </c>
      <c r="L119" s="220" t="s">
        <v>143</v>
      </c>
      <c r="M119" s="41"/>
      <c r="N119" s="225" t="s">
        <v>1</v>
      </c>
      <c r="O119" s="226" t="s">
        <v>43</v>
      </c>
      <c r="P119" s="227">
        <f>I119+J119</f>
        <v>0</v>
      </c>
      <c r="Q119" s="227">
        <f>ROUND(I119*H119,2)</f>
        <v>0</v>
      </c>
      <c r="R119" s="227">
        <f>ROUND(J119*H119,2)</f>
        <v>0</v>
      </c>
      <c r="S119" s="88"/>
      <c r="T119" s="228">
        <f>S119*H119</f>
        <v>0</v>
      </c>
      <c r="U119" s="228">
        <v>0</v>
      </c>
      <c r="V119" s="228">
        <f>U119*H119</f>
        <v>0</v>
      </c>
      <c r="W119" s="228">
        <v>0</v>
      </c>
      <c r="X119" s="229">
        <f>W119*H119</f>
        <v>0</v>
      </c>
      <c r="Y119" s="35"/>
      <c r="Z119" s="35"/>
      <c r="AA119" s="35"/>
      <c r="AB119" s="35"/>
      <c r="AC119" s="35"/>
      <c r="AD119" s="35"/>
      <c r="AE119" s="35"/>
      <c r="AR119" s="230" t="s">
        <v>154</v>
      </c>
      <c r="AT119" s="230" t="s">
        <v>139</v>
      </c>
      <c r="AU119" s="230" t="s">
        <v>88</v>
      </c>
      <c r="AY119" s="14" t="s">
        <v>135</v>
      </c>
      <c r="BE119" s="231">
        <f>IF(O119="základní",K119,0)</f>
        <v>0</v>
      </c>
      <c r="BF119" s="231">
        <f>IF(O119="snížená",K119,0)</f>
        <v>0</v>
      </c>
      <c r="BG119" s="231">
        <f>IF(O119="zákl. přenesená",K119,0)</f>
        <v>0</v>
      </c>
      <c r="BH119" s="231">
        <f>IF(O119="sníž. přenesená",K119,0)</f>
        <v>0</v>
      </c>
      <c r="BI119" s="231">
        <f>IF(O119="nulová",K119,0)</f>
        <v>0</v>
      </c>
      <c r="BJ119" s="14" t="s">
        <v>88</v>
      </c>
      <c r="BK119" s="231">
        <f>ROUND(P119*H119,2)</f>
        <v>0</v>
      </c>
      <c r="BL119" s="14" t="s">
        <v>154</v>
      </c>
      <c r="BM119" s="230" t="s">
        <v>1041</v>
      </c>
    </row>
    <row r="120" spans="1:65" s="2" customFormat="1" ht="24.15" customHeight="1">
      <c r="A120" s="35"/>
      <c r="B120" s="36"/>
      <c r="C120" s="237" t="s">
        <v>90</v>
      </c>
      <c r="D120" s="237" t="s">
        <v>150</v>
      </c>
      <c r="E120" s="238" t="s">
        <v>151</v>
      </c>
      <c r="F120" s="239" t="s">
        <v>152</v>
      </c>
      <c r="G120" s="240" t="s">
        <v>153</v>
      </c>
      <c r="H120" s="241">
        <v>2</v>
      </c>
      <c r="I120" s="242"/>
      <c r="J120" s="243"/>
      <c r="K120" s="244">
        <f>ROUND(P120*H120,2)</f>
        <v>0</v>
      </c>
      <c r="L120" s="239" t="s">
        <v>143</v>
      </c>
      <c r="M120" s="245"/>
      <c r="N120" s="246" t="s">
        <v>1</v>
      </c>
      <c r="O120" s="226" t="s">
        <v>43</v>
      </c>
      <c r="P120" s="227">
        <f>I120+J120</f>
        <v>0</v>
      </c>
      <c r="Q120" s="227">
        <f>ROUND(I120*H120,2)</f>
        <v>0</v>
      </c>
      <c r="R120" s="227">
        <f>ROUND(J120*H120,2)</f>
        <v>0</v>
      </c>
      <c r="S120" s="88"/>
      <c r="T120" s="228">
        <f>S120*H120</f>
        <v>0</v>
      </c>
      <c r="U120" s="228">
        <v>0</v>
      </c>
      <c r="V120" s="228">
        <f>U120*H120</f>
        <v>0</v>
      </c>
      <c r="W120" s="228">
        <v>0</v>
      </c>
      <c r="X120" s="229">
        <f>W120*H120</f>
        <v>0</v>
      </c>
      <c r="Y120" s="35"/>
      <c r="Z120" s="35"/>
      <c r="AA120" s="35"/>
      <c r="AB120" s="35"/>
      <c r="AC120" s="35"/>
      <c r="AD120" s="35"/>
      <c r="AE120" s="35"/>
      <c r="AR120" s="230" t="s">
        <v>154</v>
      </c>
      <c r="AT120" s="230" t="s">
        <v>150</v>
      </c>
      <c r="AU120" s="230" t="s">
        <v>88</v>
      </c>
      <c r="AY120" s="14" t="s">
        <v>135</v>
      </c>
      <c r="BE120" s="231">
        <f>IF(O120="základní",K120,0)</f>
        <v>0</v>
      </c>
      <c r="BF120" s="231">
        <f>IF(O120="snížená",K120,0)</f>
        <v>0</v>
      </c>
      <c r="BG120" s="231">
        <f>IF(O120="zákl. přenesená",K120,0)</f>
        <v>0</v>
      </c>
      <c r="BH120" s="231">
        <f>IF(O120="sníž. přenesená",K120,0)</f>
        <v>0</v>
      </c>
      <c r="BI120" s="231">
        <f>IF(O120="nulová",K120,0)</f>
        <v>0</v>
      </c>
      <c r="BJ120" s="14" t="s">
        <v>88</v>
      </c>
      <c r="BK120" s="231">
        <f>ROUND(P120*H120,2)</f>
        <v>0</v>
      </c>
      <c r="BL120" s="14" t="s">
        <v>154</v>
      </c>
      <c r="BM120" s="230" t="s">
        <v>1042</v>
      </c>
    </row>
    <row r="121" spans="1:65" s="2" customFormat="1" ht="37.8" customHeight="1">
      <c r="A121" s="35"/>
      <c r="B121" s="36"/>
      <c r="C121" s="218" t="s">
        <v>160</v>
      </c>
      <c r="D121" s="218" t="s">
        <v>139</v>
      </c>
      <c r="E121" s="219" t="s">
        <v>164</v>
      </c>
      <c r="F121" s="220" t="s">
        <v>165</v>
      </c>
      <c r="G121" s="221" t="s">
        <v>142</v>
      </c>
      <c r="H121" s="222">
        <v>32.34</v>
      </c>
      <c r="I121" s="223"/>
      <c r="J121" s="223"/>
      <c r="K121" s="224">
        <f>ROUND(P121*H121,2)</f>
        <v>0</v>
      </c>
      <c r="L121" s="220" t="s">
        <v>143</v>
      </c>
      <c r="M121" s="41"/>
      <c r="N121" s="225" t="s">
        <v>1</v>
      </c>
      <c r="O121" s="226" t="s">
        <v>43</v>
      </c>
      <c r="P121" s="227">
        <f>I121+J121</f>
        <v>0</v>
      </c>
      <c r="Q121" s="227">
        <f>ROUND(I121*H121,2)</f>
        <v>0</v>
      </c>
      <c r="R121" s="227">
        <f>ROUND(J121*H121,2)</f>
        <v>0</v>
      </c>
      <c r="S121" s="88"/>
      <c r="T121" s="228">
        <f>S121*H121</f>
        <v>0</v>
      </c>
      <c r="U121" s="228">
        <v>0</v>
      </c>
      <c r="V121" s="228">
        <f>U121*H121</f>
        <v>0</v>
      </c>
      <c r="W121" s="228">
        <v>0</v>
      </c>
      <c r="X121" s="229">
        <f>W121*H121</f>
        <v>0</v>
      </c>
      <c r="Y121" s="35"/>
      <c r="Z121" s="35"/>
      <c r="AA121" s="35"/>
      <c r="AB121" s="35"/>
      <c r="AC121" s="35"/>
      <c r="AD121" s="35"/>
      <c r="AE121" s="35"/>
      <c r="AR121" s="230" t="s">
        <v>154</v>
      </c>
      <c r="AT121" s="230" t="s">
        <v>139</v>
      </c>
      <c r="AU121" s="230" t="s">
        <v>88</v>
      </c>
      <c r="AY121" s="14" t="s">
        <v>135</v>
      </c>
      <c r="BE121" s="231">
        <f>IF(O121="základní",K121,0)</f>
        <v>0</v>
      </c>
      <c r="BF121" s="231">
        <f>IF(O121="snížená",K121,0)</f>
        <v>0</v>
      </c>
      <c r="BG121" s="231">
        <f>IF(O121="zákl. přenesená",K121,0)</f>
        <v>0</v>
      </c>
      <c r="BH121" s="231">
        <f>IF(O121="sníž. přenesená",K121,0)</f>
        <v>0</v>
      </c>
      <c r="BI121" s="231">
        <f>IF(O121="nulová",K121,0)</f>
        <v>0</v>
      </c>
      <c r="BJ121" s="14" t="s">
        <v>88</v>
      </c>
      <c r="BK121" s="231">
        <f>ROUND(P121*H121,2)</f>
        <v>0</v>
      </c>
      <c r="BL121" s="14" t="s">
        <v>154</v>
      </c>
      <c r="BM121" s="230" t="s">
        <v>1043</v>
      </c>
    </row>
    <row r="122" spans="1:65" s="2" customFormat="1" ht="24.15" customHeight="1">
      <c r="A122" s="35"/>
      <c r="B122" s="36"/>
      <c r="C122" s="237" t="s">
        <v>144</v>
      </c>
      <c r="D122" s="237" t="s">
        <v>150</v>
      </c>
      <c r="E122" s="238" t="s">
        <v>161</v>
      </c>
      <c r="F122" s="239" t="s">
        <v>162</v>
      </c>
      <c r="G122" s="240" t="s">
        <v>142</v>
      </c>
      <c r="H122" s="241">
        <v>32.34</v>
      </c>
      <c r="I122" s="242"/>
      <c r="J122" s="243"/>
      <c r="K122" s="244">
        <f>ROUND(P122*H122,2)</f>
        <v>0</v>
      </c>
      <c r="L122" s="239" t="s">
        <v>143</v>
      </c>
      <c r="M122" s="245"/>
      <c r="N122" s="246" t="s">
        <v>1</v>
      </c>
      <c r="O122" s="226" t="s">
        <v>43</v>
      </c>
      <c r="P122" s="227">
        <f>I122+J122</f>
        <v>0</v>
      </c>
      <c r="Q122" s="227">
        <f>ROUND(I122*H122,2)</f>
        <v>0</v>
      </c>
      <c r="R122" s="227">
        <f>ROUND(J122*H122,2)</f>
        <v>0</v>
      </c>
      <c r="S122" s="88"/>
      <c r="T122" s="228">
        <f>S122*H122</f>
        <v>0</v>
      </c>
      <c r="U122" s="228">
        <v>0</v>
      </c>
      <c r="V122" s="228">
        <f>U122*H122</f>
        <v>0</v>
      </c>
      <c r="W122" s="228">
        <v>0</v>
      </c>
      <c r="X122" s="229">
        <f>W122*H122</f>
        <v>0</v>
      </c>
      <c r="Y122" s="35"/>
      <c r="Z122" s="35"/>
      <c r="AA122" s="35"/>
      <c r="AB122" s="35"/>
      <c r="AC122" s="35"/>
      <c r="AD122" s="35"/>
      <c r="AE122" s="35"/>
      <c r="AR122" s="230" t="s">
        <v>154</v>
      </c>
      <c r="AT122" s="230" t="s">
        <v>150</v>
      </c>
      <c r="AU122" s="230" t="s">
        <v>88</v>
      </c>
      <c r="AY122" s="14" t="s">
        <v>135</v>
      </c>
      <c r="BE122" s="231">
        <f>IF(O122="základní",K122,0)</f>
        <v>0</v>
      </c>
      <c r="BF122" s="231">
        <f>IF(O122="snížená",K122,0)</f>
        <v>0</v>
      </c>
      <c r="BG122" s="231">
        <f>IF(O122="zákl. přenesená",K122,0)</f>
        <v>0</v>
      </c>
      <c r="BH122" s="231">
        <f>IF(O122="sníž. přenesená",K122,0)</f>
        <v>0</v>
      </c>
      <c r="BI122" s="231">
        <f>IF(O122="nulová",K122,0)</f>
        <v>0</v>
      </c>
      <c r="BJ122" s="14" t="s">
        <v>88</v>
      </c>
      <c r="BK122" s="231">
        <f>ROUND(P122*H122,2)</f>
        <v>0</v>
      </c>
      <c r="BL122" s="14" t="s">
        <v>154</v>
      </c>
      <c r="BM122" s="230" t="s">
        <v>1044</v>
      </c>
    </row>
    <row r="123" spans="1:65" s="2" customFormat="1" ht="24.15" customHeight="1">
      <c r="A123" s="35"/>
      <c r="B123" s="36"/>
      <c r="C123" s="237" t="s">
        <v>136</v>
      </c>
      <c r="D123" s="237" t="s">
        <v>150</v>
      </c>
      <c r="E123" s="238" t="s">
        <v>168</v>
      </c>
      <c r="F123" s="239" t="s">
        <v>169</v>
      </c>
      <c r="G123" s="240" t="s">
        <v>153</v>
      </c>
      <c r="H123" s="241">
        <v>66</v>
      </c>
      <c r="I123" s="242"/>
      <c r="J123" s="243"/>
      <c r="K123" s="244">
        <f>ROUND(P123*H123,2)</f>
        <v>0</v>
      </c>
      <c r="L123" s="239" t="s">
        <v>143</v>
      </c>
      <c r="M123" s="245"/>
      <c r="N123" s="246" t="s">
        <v>1</v>
      </c>
      <c r="O123" s="226" t="s">
        <v>43</v>
      </c>
      <c r="P123" s="227">
        <f>I123+J123</f>
        <v>0</v>
      </c>
      <c r="Q123" s="227">
        <f>ROUND(I123*H123,2)</f>
        <v>0</v>
      </c>
      <c r="R123" s="227">
        <f>ROUND(J123*H123,2)</f>
        <v>0</v>
      </c>
      <c r="S123" s="88"/>
      <c r="T123" s="228">
        <f>S123*H123</f>
        <v>0</v>
      </c>
      <c r="U123" s="228">
        <v>0</v>
      </c>
      <c r="V123" s="228">
        <f>U123*H123</f>
        <v>0</v>
      </c>
      <c r="W123" s="228">
        <v>0</v>
      </c>
      <c r="X123" s="229">
        <f>W123*H123</f>
        <v>0</v>
      </c>
      <c r="Y123" s="35"/>
      <c r="Z123" s="35"/>
      <c r="AA123" s="35"/>
      <c r="AB123" s="35"/>
      <c r="AC123" s="35"/>
      <c r="AD123" s="35"/>
      <c r="AE123" s="35"/>
      <c r="AR123" s="230" t="s">
        <v>154</v>
      </c>
      <c r="AT123" s="230" t="s">
        <v>150</v>
      </c>
      <c r="AU123" s="230" t="s">
        <v>88</v>
      </c>
      <c r="AY123" s="14" t="s">
        <v>135</v>
      </c>
      <c r="BE123" s="231">
        <f>IF(O123="základní",K123,0)</f>
        <v>0</v>
      </c>
      <c r="BF123" s="231">
        <f>IF(O123="snížená",K123,0)</f>
        <v>0</v>
      </c>
      <c r="BG123" s="231">
        <f>IF(O123="zákl. přenesená",K123,0)</f>
        <v>0</v>
      </c>
      <c r="BH123" s="231">
        <f>IF(O123="sníž. přenesená",K123,0)</f>
        <v>0</v>
      </c>
      <c r="BI123" s="231">
        <f>IF(O123="nulová",K123,0)</f>
        <v>0</v>
      </c>
      <c r="BJ123" s="14" t="s">
        <v>88</v>
      </c>
      <c r="BK123" s="231">
        <f>ROUND(P123*H123,2)</f>
        <v>0</v>
      </c>
      <c r="BL123" s="14" t="s">
        <v>154</v>
      </c>
      <c r="BM123" s="230" t="s">
        <v>1045</v>
      </c>
    </row>
    <row r="124" spans="1:65" s="2" customFormat="1" ht="24.15" customHeight="1">
      <c r="A124" s="35"/>
      <c r="B124" s="36"/>
      <c r="C124" s="237" t="s">
        <v>171</v>
      </c>
      <c r="D124" s="237" t="s">
        <v>150</v>
      </c>
      <c r="E124" s="238" t="s">
        <v>172</v>
      </c>
      <c r="F124" s="239" t="s">
        <v>173</v>
      </c>
      <c r="G124" s="240" t="s">
        <v>153</v>
      </c>
      <c r="H124" s="241">
        <v>20</v>
      </c>
      <c r="I124" s="242"/>
      <c r="J124" s="243"/>
      <c r="K124" s="244">
        <f>ROUND(P124*H124,2)</f>
        <v>0</v>
      </c>
      <c r="L124" s="239" t="s">
        <v>143</v>
      </c>
      <c r="M124" s="245"/>
      <c r="N124" s="246" t="s">
        <v>1</v>
      </c>
      <c r="O124" s="226" t="s">
        <v>43</v>
      </c>
      <c r="P124" s="227">
        <f>I124+J124</f>
        <v>0</v>
      </c>
      <c r="Q124" s="227">
        <f>ROUND(I124*H124,2)</f>
        <v>0</v>
      </c>
      <c r="R124" s="227">
        <f>ROUND(J124*H124,2)</f>
        <v>0</v>
      </c>
      <c r="S124" s="88"/>
      <c r="T124" s="228">
        <f>S124*H124</f>
        <v>0</v>
      </c>
      <c r="U124" s="228">
        <v>0</v>
      </c>
      <c r="V124" s="228">
        <f>U124*H124</f>
        <v>0</v>
      </c>
      <c r="W124" s="228">
        <v>0</v>
      </c>
      <c r="X124" s="229">
        <f>W124*H124</f>
        <v>0</v>
      </c>
      <c r="Y124" s="35"/>
      <c r="Z124" s="35"/>
      <c r="AA124" s="35"/>
      <c r="AB124" s="35"/>
      <c r="AC124" s="35"/>
      <c r="AD124" s="35"/>
      <c r="AE124" s="35"/>
      <c r="AR124" s="230" t="s">
        <v>154</v>
      </c>
      <c r="AT124" s="230" t="s">
        <v>150</v>
      </c>
      <c r="AU124" s="230" t="s">
        <v>88</v>
      </c>
      <c r="AY124" s="14" t="s">
        <v>135</v>
      </c>
      <c r="BE124" s="231">
        <f>IF(O124="základní",K124,0)</f>
        <v>0</v>
      </c>
      <c r="BF124" s="231">
        <f>IF(O124="snížená",K124,0)</f>
        <v>0</v>
      </c>
      <c r="BG124" s="231">
        <f>IF(O124="zákl. přenesená",K124,0)</f>
        <v>0</v>
      </c>
      <c r="BH124" s="231">
        <f>IF(O124="sníž. přenesená",K124,0)</f>
        <v>0</v>
      </c>
      <c r="BI124" s="231">
        <f>IF(O124="nulová",K124,0)</f>
        <v>0</v>
      </c>
      <c r="BJ124" s="14" t="s">
        <v>88</v>
      </c>
      <c r="BK124" s="231">
        <f>ROUND(P124*H124,2)</f>
        <v>0</v>
      </c>
      <c r="BL124" s="14" t="s">
        <v>154</v>
      </c>
      <c r="BM124" s="230" t="s">
        <v>1046</v>
      </c>
    </row>
    <row r="125" spans="1:65" s="2" customFormat="1" ht="24.15" customHeight="1">
      <c r="A125" s="35"/>
      <c r="B125" s="36"/>
      <c r="C125" s="218" t="s">
        <v>180</v>
      </c>
      <c r="D125" s="218" t="s">
        <v>139</v>
      </c>
      <c r="E125" s="219" t="s">
        <v>176</v>
      </c>
      <c r="F125" s="220" t="s">
        <v>177</v>
      </c>
      <c r="G125" s="221" t="s">
        <v>142</v>
      </c>
      <c r="H125" s="222">
        <v>2.5</v>
      </c>
      <c r="I125" s="223"/>
      <c r="J125" s="223"/>
      <c r="K125" s="224">
        <f>ROUND(P125*H125,2)</f>
        <v>0</v>
      </c>
      <c r="L125" s="220" t="s">
        <v>143</v>
      </c>
      <c r="M125" s="41"/>
      <c r="N125" s="225" t="s">
        <v>1</v>
      </c>
      <c r="O125" s="226" t="s">
        <v>43</v>
      </c>
      <c r="P125" s="227">
        <f>I125+J125</f>
        <v>0</v>
      </c>
      <c r="Q125" s="227">
        <f>ROUND(I125*H125,2)</f>
        <v>0</v>
      </c>
      <c r="R125" s="227">
        <f>ROUND(J125*H125,2)</f>
        <v>0</v>
      </c>
      <c r="S125" s="88"/>
      <c r="T125" s="228">
        <f>S125*H125</f>
        <v>0</v>
      </c>
      <c r="U125" s="228">
        <v>0</v>
      </c>
      <c r="V125" s="228">
        <f>U125*H125</f>
        <v>0</v>
      </c>
      <c r="W125" s="228">
        <v>0</v>
      </c>
      <c r="X125" s="229">
        <f>W125*H125</f>
        <v>0</v>
      </c>
      <c r="Y125" s="35"/>
      <c r="Z125" s="35"/>
      <c r="AA125" s="35"/>
      <c r="AB125" s="35"/>
      <c r="AC125" s="35"/>
      <c r="AD125" s="35"/>
      <c r="AE125" s="35"/>
      <c r="AR125" s="230" t="s">
        <v>154</v>
      </c>
      <c r="AT125" s="230" t="s">
        <v>139</v>
      </c>
      <c r="AU125" s="230" t="s">
        <v>88</v>
      </c>
      <c r="AY125" s="14" t="s">
        <v>135</v>
      </c>
      <c r="BE125" s="231">
        <f>IF(O125="základní",K125,0)</f>
        <v>0</v>
      </c>
      <c r="BF125" s="231">
        <f>IF(O125="snížená",K125,0)</f>
        <v>0</v>
      </c>
      <c r="BG125" s="231">
        <f>IF(O125="zákl. přenesená",K125,0)</f>
        <v>0</v>
      </c>
      <c r="BH125" s="231">
        <f>IF(O125="sníž. přenesená",K125,0)</f>
        <v>0</v>
      </c>
      <c r="BI125" s="231">
        <f>IF(O125="nulová",K125,0)</f>
        <v>0</v>
      </c>
      <c r="BJ125" s="14" t="s">
        <v>88</v>
      </c>
      <c r="BK125" s="231">
        <f>ROUND(P125*H125,2)</f>
        <v>0</v>
      </c>
      <c r="BL125" s="14" t="s">
        <v>154</v>
      </c>
      <c r="BM125" s="230" t="s">
        <v>1047</v>
      </c>
    </row>
    <row r="126" spans="1:65" s="2" customFormat="1" ht="33" customHeight="1">
      <c r="A126" s="35"/>
      <c r="B126" s="36"/>
      <c r="C126" s="237" t="s">
        <v>175</v>
      </c>
      <c r="D126" s="237" t="s">
        <v>150</v>
      </c>
      <c r="E126" s="238" t="s">
        <v>181</v>
      </c>
      <c r="F126" s="239" t="s">
        <v>182</v>
      </c>
      <c r="G126" s="240" t="s">
        <v>142</v>
      </c>
      <c r="H126" s="241">
        <v>2.5</v>
      </c>
      <c r="I126" s="242"/>
      <c r="J126" s="243"/>
      <c r="K126" s="244">
        <f>ROUND(P126*H126,2)</f>
        <v>0</v>
      </c>
      <c r="L126" s="239" t="s">
        <v>143</v>
      </c>
      <c r="M126" s="245"/>
      <c r="N126" s="246" t="s">
        <v>1</v>
      </c>
      <c r="O126" s="226" t="s">
        <v>43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88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5"/>
      <c r="Z126" s="35"/>
      <c r="AA126" s="35"/>
      <c r="AB126" s="35"/>
      <c r="AC126" s="35"/>
      <c r="AD126" s="35"/>
      <c r="AE126" s="35"/>
      <c r="AR126" s="230" t="s">
        <v>154</v>
      </c>
      <c r="AT126" s="230" t="s">
        <v>150</v>
      </c>
      <c r="AU126" s="230" t="s">
        <v>88</v>
      </c>
      <c r="AY126" s="14" t="s">
        <v>135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4" t="s">
        <v>88</v>
      </c>
      <c r="BK126" s="231">
        <f>ROUND(P126*H126,2)</f>
        <v>0</v>
      </c>
      <c r="BL126" s="14" t="s">
        <v>154</v>
      </c>
      <c r="BM126" s="230" t="s">
        <v>1048</v>
      </c>
    </row>
    <row r="127" spans="1:65" s="2" customFormat="1" ht="24.15" customHeight="1">
      <c r="A127" s="35"/>
      <c r="B127" s="36"/>
      <c r="C127" s="218" t="s">
        <v>555</v>
      </c>
      <c r="D127" s="218" t="s">
        <v>139</v>
      </c>
      <c r="E127" s="219" t="s">
        <v>185</v>
      </c>
      <c r="F127" s="220" t="s">
        <v>186</v>
      </c>
      <c r="G127" s="221" t="s">
        <v>153</v>
      </c>
      <c r="H127" s="222">
        <v>2</v>
      </c>
      <c r="I127" s="223"/>
      <c r="J127" s="223"/>
      <c r="K127" s="224">
        <f>ROUND(P127*H127,2)</f>
        <v>0</v>
      </c>
      <c r="L127" s="220" t="s">
        <v>143</v>
      </c>
      <c r="M127" s="41"/>
      <c r="N127" s="225" t="s">
        <v>1</v>
      </c>
      <c r="O127" s="226" t="s">
        <v>43</v>
      </c>
      <c r="P127" s="227">
        <f>I127+J127</f>
        <v>0</v>
      </c>
      <c r="Q127" s="227">
        <f>ROUND(I127*H127,2)</f>
        <v>0</v>
      </c>
      <c r="R127" s="227">
        <f>ROUND(J127*H127,2)</f>
        <v>0</v>
      </c>
      <c r="S127" s="88"/>
      <c r="T127" s="228">
        <f>S127*H127</f>
        <v>0</v>
      </c>
      <c r="U127" s="228">
        <v>0</v>
      </c>
      <c r="V127" s="228">
        <f>U127*H127</f>
        <v>0</v>
      </c>
      <c r="W127" s="228">
        <v>0</v>
      </c>
      <c r="X127" s="229">
        <f>W127*H127</f>
        <v>0</v>
      </c>
      <c r="Y127" s="35"/>
      <c r="Z127" s="35"/>
      <c r="AA127" s="35"/>
      <c r="AB127" s="35"/>
      <c r="AC127" s="35"/>
      <c r="AD127" s="35"/>
      <c r="AE127" s="35"/>
      <c r="AR127" s="230" t="s">
        <v>154</v>
      </c>
      <c r="AT127" s="230" t="s">
        <v>139</v>
      </c>
      <c r="AU127" s="230" t="s">
        <v>88</v>
      </c>
      <c r="AY127" s="14" t="s">
        <v>135</v>
      </c>
      <c r="BE127" s="231">
        <f>IF(O127="základní",K127,0)</f>
        <v>0</v>
      </c>
      <c r="BF127" s="231">
        <f>IF(O127="snížená",K127,0)</f>
        <v>0</v>
      </c>
      <c r="BG127" s="231">
        <f>IF(O127="zákl. přenesená",K127,0)</f>
        <v>0</v>
      </c>
      <c r="BH127" s="231">
        <f>IF(O127="sníž. přenesená",K127,0)</f>
        <v>0</v>
      </c>
      <c r="BI127" s="231">
        <f>IF(O127="nulová",K127,0)</f>
        <v>0</v>
      </c>
      <c r="BJ127" s="14" t="s">
        <v>88</v>
      </c>
      <c r="BK127" s="231">
        <f>ROUND(P127*H127,2)</f>
        <v>0</v>
      </c>
      <c r="BL127" s="14" t="s">
        <v>154</v>
      </c>
      <c r="BM127" s="230" t="s">
        <v>1049</v>
      </c>
    </row>
    <row r="128" spans="1:65" s="2" customFormat="1" ht="24.15" customHeight="1">
      <c r="A128" s="35"/>
      <c r="B128" s="36"/>
      <c r="C128" s="237" t="s">
        <v>184</v>
      </c>
      <c r="D128" s="237" t="s">
        <v>150</v>
      </c>
      <c r="E128" s="238" t="s">
        <v>1050</v>
      </c>
      <c r="F128" s="239" t="s">
        <v>1051</v>
      </c>
      <c r="G128" s="240" t="s">
        <v>153</v>
      </c>
      <c r="H128" s="241">
        <v>2</v>
      </c>
      <c r="I128" s="242"/>
      <c r="J128" s="243"/>
      <c r="K128" s="244">
        <f>ROUND(P128*H128,2)</f>
        <v>0</v>
      </c>
      <c r="L128" s="239" t="s">
        <v>143</v>
      </c>
      <c r="M128" s="245"/>
      <c r="N128" s="246" t="s">
        <v>1</v>
      </c>
      <c r="O128" s="226" t="s">
        <v>43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88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5"/>
      <c r="Z128" s="35"/>
      <c r="AA128" s="35"/>
      <c r="AB128" s="35"/>
      <c r="AC128" s="35"/>
      <c r="AD128" s="35"/>
      <c r="AE128" s="35"/>
      <c r="AR128" s="230" t="s">
        <v>154</v>
      </c>
      <c r="AT128" s="230" t="s">
        <v>150</v>
      </c>
      <c r="AU128" s="230" t="s">
        <v>88</v>
      </c>
      <c r="AY128" s="14" t="s">
        <v>135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4" t="s">
        <v>88</v>
      </c>
      <c r="BK128" s="231">
        <f>ROUND(P128*H128,2)</f>
        <v>0</v>
      </c>
      <c r="BL128" s="14" t="s">
        <v>154</v>
      </c>
      <c r="BM128" s="230" t="s">
        <v>1052</v>
      </c>
    </row>
    <row r="129" spans="1:65" s="2" customFormat="1" ht="12">
      <c r="A129" s="35"/>
      <c r="B129" s="36"/>
      <c r="C129" s="218" t="s">
        <v>189</v>
      </c>
      <c r="D129" s="218" t="s">
        <v>139</v>
      </c>
      <c r="E129" s="219" t="s">
        <v>254</v>
      </c>
      <c r="F129" s="220" t="s">
        <v>255</v>
      </c>
      <c r="G129" s="221" t="s">
        <v>153</v>
      </c>
      <c r="H129" s="222">
        <v>2</v>
      </c>
      <c r="I129" s="223"/>
      <c r="J129" s="223"/>
      <c r="K129" s="224">
        <f>ROUND(P129*H129,2)</f>
        <v>0</v>
      </c>
      <c r="L129" s="220" t="s">
        <v>143</v>
      </c>
      <c r="M129" s="41"/>
      <c r="N129" s="225" t="s">
        <v>1</v>
      </c>
      <c r="O129" s="226" t="s">
        <v>43</v>
      </c>
      <c r="P129" s="227">
        <f>I129+J129</f>
        <v>0</v>
      </c>
      <c r="Q129" s="227">
        <f>ROUND(I129*H129,2)</f>
        <v>0</v>
      </c>
      <c r="R129" s="227">
        <f>ROUND(J129*H129,2)</f>
        <v>0</v>
      </c>
      <c r="S129" s="88"/>
      <c r="T129" s="228">
        <f>S129*H129</f>
        <v>0</v>
      </c>
      <c r="U129" s="228">
        <v>0</v>
      </c>
      <c r="V129" s="228">
        <f>U129*H129</f>
        <v>0</v>
      </c>
      <c r="W129" s="228">
        <v>0</v>
      </c>
      <c r="X129" s="229">
        <f>W129*H129</f>
        <v>0</v>
      </c>
      <c r="Y129" s="35"/>
      <c r="Z129" s="35"/>
      <c r="AA129" s="35"/>
      <c r="AB129" s="35"/>
      <c r="AC129" s="35"/>
      <c r="AD129" s="35"/>
      <c r="AE129" s="35"/>
      <c r="AR129" s="230" t="s">
        <v>154</v>
      </c>
      <c r="AT129" s="230" t="s">
        <v>139</v>
      </c>
      <c r="AU129" s="230" t="s">
        <v>88</v>
      </c>
      <c r="AY129" s="14" t="s">
        <v>135</v>
      </c>
      <c r="BE129" s="231">
        <f>IF(O129="základní",K129,0)</f>
        <v>0</v>
      </c>
      <c r="BF129" s="231">
        <f>IF(O129="snížená",K129,0)</f>
        <v>0</v>
      </c>
      <c r="BG129" s="231">
        <f>IF(O129="zákl. přenesená",K129,0)</f>
        <v>0</v>
      </c>
      <c r="BH129" s="231">
        <f>IF(O129="sníž. přenesená",K129,0)</f>
        <v>0</v>
      </c>
      <c r="BI129" s="231">
        <f>IF(O129="nulová",K129,0)</f>
        <v>0</v>
      </c>
      <c r="BJ129" s="14" t="s">
        <v>88</v>
      </c>
      <c r="BK129" s="231">
        <f>ROUND(P129*H129,2)</f>
        <v>0</v>
      </c>
      <c r="BL129" s="14" t="s">
        <v>154</v>
      </c>
      <c r="BM129" s="230" t="s">
        <v>1053</v>
      </c>
    </row>
    <row r="130" spans="1:65" s="2" customFormat="1" ht="24.15" customHeight="1">
      <c r="A130" s="35"/>
      <c r="B130" s="36"/>
      <c r="C130" s="237" t="s">
        <v>208</v>
      </c>
      <c r="D130" s="237" t="s">
        <v>150</v>
      </c>
      <c r="E130" s="238" t="s">
        <v>250</v>
      </c>
      <c r="F130" s="239" t="s">
        <v>251</v>
      </c>
      <c r="G130" s="240" t="s">
        <v>153</v>
      </c>
      <c r="H130" s="241">
        <v>2</v>
      </c>
      <c r="I130" s="242"/>
      <c r="J130" s="243"/>
      <c r="K130" s="244">
        <f>ROUND(P130*H130,2)</f>
        <v>0</v>
      </c>
      <c r="L130" s="239" t="s">
        <v>143</v>
      </c>
      <c r="M130" s="245"/>
      <c r="N130" s="246" t="s">
        <v>1</v>
      </c>
      <c r="O130" s="226" t="s">
        <v>43</v>
      </c>
      <c r="P130" s="227">
        <f>I130+J130</f>
        <v>0</v>
      </c>
      <c r="Q130" s="227">
        <f>ROUND(I130*H130,2)</f>
        <v>0</v>
      </c>
      <c r="R130" s="227">
        <f>ROUND(J130*H130,2)</f>
        <v>0</v>
      </c>
      <c r="S130" s="88"/>
      <c r="T130" s="228">
        <f>S130*H130</f>
        <v>0</v>
      </c>
      <c r="U130" s="228">
        <v>0</v>
      </c>
      <c r="V130" s="228">
        <f>U130*H130</f>
        <v>0</v>
      </c>
      <c r="W130" s="228">
        <v>0</v>
      </c>
      <c r="X130" s="229">
        <f>W130*H130</f>
        <v>0</v>
      </c>
      <c r="Y130" s="35"/>
      <c r="Z130" s="35"/>
      <c r="AA130" s="35"/>
      <c r="AB130" s="35"/>
      <c r="AC130" s="35"/>
      <c r="AD130" s="35"/>
      <c r="AE130" s="35"/>
      <c r="AR130" s="230" t="s">
        <v>154</v>
      </c>
      <c r="AT130" s="230" t="s">
        <v>150</v>
      </c>
      <c r="AU130" s="230" t="s">
        <v>88</v>
      </c>
      <c r="AY130" s="14" t="s">
        <v>135</v>
      </c>
      <c r="BE130" s="231">
        <f>IF(O130="základní",K130,0)</f>
        <v>0</v>
      </c>
      <c r="BF130" s="231">
        <f>IF(O130="snížená",K130,0)</f>
        <v>0</v>
      </c>
      <c r="BG130" s="231">
        <f>IF(O130="zákl. přenesená",K130,0)</f>
        <v>0</v>
      </c>
      <c r="BH130" s="231">
        <f>IF(O130="sníž. přenesená",K130,0)</f>
        <v>0</v>
      </c>
      <c r="BI130" s="231">
        <f>IF(O130="nulová",K130,0)</f>
        <v>0</v>
      </c>
      <c r="BJ130" s="14" t="s">
        <v>88</v>
      </c>
      <c r="BK130" s="231">
        <f>ROUND(P130*H130,2)</f>
        <v>0</v>
      </c>
      <c r="BL130" s="14" t="s">
        <v>154</v>
      </c>
      <c r="BM130" s="230" t="s">
        <v>1054</v>
      </c>
    </row>
    <row r="131" spans="1:65" s="2" customFormat="1" ht="33" customHeight="1">
      <c r="A131" s="35"/>
      <c r="B131" s="36"/>
      <c r="C131" s="218" t="s">
        <v>212</v>
      </c>
      <c r="D131" s="218" t="s">
        <v>139</v>
      </c>
      <c r="E131" s="219" t="s">
        <v>1055</v>
      </c>
      <c r="F131" s="220" t="s">
        <v>1056</v>
      </c>
      <c r="G131" s="221" t="s">
        <v>153</v>
      </c>
      <c r="H131" s="222">
        <v>1</v>
      </c>
      <c r="I131" s="223"/>
      <c r="J131" s="223"/>
      <c r="K131" s="224">
        <f>ROUND(P131*H131,2)</f>
        <v>0</v>
      </c>
      <c r="L131" s="220" t="s">
        <v>143</v>
      </c>
      <c r="M131" s="41"/>
      <c r="N131" s="225" t="s">
        <v>1</v>
      </c>
      <c r="O131" s="226" t="s">
        <v>43</v>
      </c>
      <c r="P131" s="227">
        <f>I131+J131</f>
        <v>0</v>
      </c>
      <c r="Q131" s="227">
        <f>ROUND(I131*H131,2)</f>
        <v>0</v>
      </c>
      <c r="R131" s="227">
        <f>ROUND(J131*H131,2)</f>
        <v>0</v>
      </c>
      <c r="S131" s="88"/>
      <c r="T131" s="228">
        <f>S131*H131</f>
        <v>0</v>
      </c>
      <c r="U131" s="228">
        <v>0</v>
      </c>
      <c r="V131" s="228">
        <f>U131*H131</f>
        <v>0</v>
      </c>
      <c r="W131" s="228">
        <v>0</v>
      </c>
      <c r="X131" s="229">
        <f>W131*H131</f>
        <v>0</v>
      </c>
      <c r="Y131" s="35"/>
      <c r="Z131" s="35"/>
      <c r="AA131" s="35"/>
      <c r="AB131" s="35"/>
      <c r="AC131" s="35"/>
      <c r="AD131" s="35"/>
      <c r="AE131" s="35"/>
      <c r="AR131" s="230" t="s">
        <v>154</v>
      </c>
      <c r="AT131" s="230" t="s">
        <v>139</v>
      </c>
      <c r="AU131" s="230" t="s">
        <v>88</v>
      </c>
      <c r="AY131" s="14" t="s">
        <v>135</v>
      </c>
      <c r="BE131" s="231">
        <f>IF(O131="základní",K131,0)</f>
        <v>0</v>
      </c>
      <c r="BF131" s="231">
        <f>IF(O131="snížená",K131,0)</f>
        <v>0</v>
      </c>
      <c r="BG131" s="231">
        <f>IF(O131="zákl. přenesená",K131,0)</f>
        <v>0</v>
      </c>
      <c r="BH131" s="231">
        <f>IF(O131="sníž. přenesená",K131,0)</f>
        <v>0</v>
      </c>
      <c r="BI131" s="231">
        <f>IF(O131="nulová",K131,0)</f>
        <v>0</v>
      </c>
      <c r="BJ131" s="14" t="s">
        <v>88</v>
      </c>
      <c r="BK131" s="231">
        <f>ROUND(P131*H131,2)</f>
        <v>0</v>
      </c>
      <c r="BL131" s="14" t="s">
        <v>154</v>
      </c>
      <c r="BM131" s="230" t="s">
        <v>1057</v>
      </c>
    </row>
    <row r="132" spans="1:65" s="2" customFormat="1" ht="24.15" customHeight="1">
      <c r="A132" s="35"/>
      <c r="B132" s="36"/>
      <c r="C132" s="237" t="s">
        <v>216</v>
      </c>
      <c r="D132" s="237" t="s">
        <v>150</v>
      </c>
      <c r="E132" s="238" t="s">
        <v>1058</v>
      </c>
      <c r="F132" s="239" t="s">
        <v>1059</v>
      </c>
      <c r="G132" s="240" t="s">
        <v>153</v>
      </c>
      <c r="H132" s="241">
        <v>1</v>
      </c>
      <c r="I132" s="242"/>
      <c r="J132" s="243"/>
      <c r="K132" s="244">
        <f>ROUND(P132*H132,2)</f>
        <v>0</v>
      </c>
      <c r="L132" s="239" t="s">
        <v>143</v>
      </c>
      <c r="M132" s="245"/>
      <c r="N132" s="246" t="s">
        <v>1</v>
      </c>
      <c r="O132" s="226" t="s">
        <v>43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88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5"/>
      <c r="Z132" s="35"/>
      <c r="AA132" s="35"/>
      <c r="AB132" s="35"/>
      <c r="AC132" s="35"/>
      <c r="AD132" s="35"/>
      <c r="AE132" s="35"/>
      <c r="AR132" s="230" t="s">
        <v>154</v>
      </c>
      <c r="AT132" s="230" t="s">
        <v>150</v>
      </c>
      <c r="AU132" s="230" t="s">
        <v>88</v>
      </c>
      <c r="AY132" s="14" t="s">
        <v>135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4" t="s">
        <v>88</v>
      </c>
      <c r="BK132" s="231">
        <f>ROUND(P132*H132,2)</f>
        <v>0</v>
      </c>
      <c r="BL132" s="14" t="s">
        <v>154</v>
      </c>
      <c r="BM132" s="230" t="s">
        <v>1060</v>
      </c>
    </row>
    <row r="133" spans="1:65" s="2" customFormat="1" ht="24.15" customHeight="1">
      <c r="A133" s="35"/>
      <c r="B133" s="36"/>
      <c r="C133" s="218" t="s">
        <v>336</v>
      </c>
      <c r="D133" s="218" t="s">
        <v>139</v>
      </c>
      <c r="E133" s="219" t="s">
        <v>1061</v>
      </c>
      <c r="F133" s="220" t="s">
        <v>1062</v>
      </c>
      <c r="G133" s="221" t="s">
        <v>153</v>
      </c>
      <c r="H133" s="222">
        <v>12</v>
      </c>
      <c r="I133" s="223"/>
      <c r="J133" s="223"/>
      <c r="K133" s="224">
        <f>ROUND(P133*H133,2)</f>
        <v>0</v>
      </c>
      <c r="L133" s="220" t="s">
        <v>143</v>
      </c>
      <c r="M133" s="41"/>
      <c r="N133" s="225" t="s">
        <v>1</v>
      </c>
      <c r="O133" s="226" t="s">
        <v>43</v>
      </c>
      <c r="P133" s="227">
        <f>I133+J133</f>
        <v>0</v>
      </c>
      <c r="Q133" s="227">
        <f>ROUND(I133*H133,2)</f>
        <v>0</v>
      </c>
      <c r="R133" s="227">
        <f>ROUND(J133*H133,2)</f>
        <v>0</v>
      </c>
      <c r="S133" s="88"/>
      <c r="T133" s="228">
        <f>S133*H133</f>
        <v>0</v>
      </c>
      <c r="U133" s="228">
        <v>0</v>
      </c>
      <c r="V133" s="228">
        <f>U133*H133</f>
        <v>0</v>
      </c>
      <c r="W133" s="228">
        <v>0</v>
      </c>
      <c r="X133" s="229">
        <f>W133*H133</f>
        <v>0</v>
      </c>
      <c r="Y133" s="35"/>
      <c r="Z133" s="35"/>
      <c r="AA133" s="35"/>
      <c r="AB133" s="35"/>
      <c r="AC133" s="35"/>
      <c r="AD133" s="35"/>
      <c r="AE133" s="35"/>
      <c r="AR133" s="230" t="s">
        <v>154</v>
      </c>
      <c r="AT133" s="230" t="s">
        <v>139</v>
      </c>
      <c r="AU133" s="230" t="s">
        <v>88</v>
      </c>
      <c r="AY133" s="14" t="s">
        <v>135</v>
      </c>
      <c r="BE133" s="231">
        <f>IF(O133="základní",K133,0)</f>
        <v>0</v>
      </c>
      <c r="BF133" s="231">
        <f>IF(O133="snížená",K133,0)</f>
        <v>0</v>
      </c>
      <c r="BG133" s="231">
        <f>IF(O133="zákl. přenesená",K133,0)</f>
        <v>0</v>
      </c>
      <c r="BH133" s="231">
        <f>IF(O133="sníž. přenesená",K133,0)</f>
        <v>0</v>
      </c>
      <c r="BI133" s="231">
        <f>IF(O133="nulová",K133,0)</f>
        <v>0</v>
      </c>
      <c r="BJ133" s="14" t="s">
        <v>88</v>
      </c>
      <c r="BK133" s="231">
        <f>ROUND(P133*H133,2)</f>
        <v>0</v>
      </c>
      <c r="BL133" s="14" t="s">
        <v>154</v>
      </c>
      <c r="BM133" s="230" t="s">
        <v>1063</v>
      </c>
    </row>
    <row r="134" spans="1:65" s="2" customFormat="1" ht="24.15" customHeight="1">
      <c r="A134" s="35"/>
      <c r="B134" s="36"/>
      <c r="C134" s="218" t="s">
        <v>9</v>
      </c>
      <c r="D134" s="218" t="s">
        <v>139</v>
      </c>
      <c r="E134" s="219" t="s">
        <v>270</v>
      </c>
      <c r="F134" s="220" t="s">
        <v>271</v>
      </c>
      <c r="G134" s="221" t="s">
        <v>196</v>
      </c>
      <c r="H134" s="222">
        <v>20</v>
      </c>
      <c r="I134" s="223"/>
      <c r="J134" s="223"/>
      <c r="K134" s="224">
        <f>ROUND(P134*H134,2)</f>
        <v>0</v>
      </c>
      <c r="L134" s="220" t="s">
        <v>143</v>
      </c>
      <c r="M134" s="41"/>
      <c r="N134" s="225" t="s">
        <v>1</v>
      </c>
      <c r="O134" s="226" t="s">
        <v>43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88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5"/>
      <c r="Z134" s="35"/>
      <c r="AA134" s="35"/>
      <c r="AB134" s="35"/>
      <c r="AC134" s="35"/>
      <c r="AD134" s="35"/>
      <c r="AE134" s="35"/>
      <c r="AR134" s="230" t="s">
        <v>154</v>
      </c>
      <c r="AT134" s="230" t="s">
        <v>139</v>
      </c>
      <c r="AU134" s="230" t="s">
        <v>88</v>
      </c>
      <c r="AY134" s="14" t="s">
        <v>135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4" t="s">
        <v>88</v>
      </c>
      <c r="BK134" s="231">
        <f>ROUND(P134*H134,2)</f>
        <v>0</v>
      </c>
      <c r="BL134" s="14" t="s">
        <v>154</v>
      </c>
      <c r="BM134" s="230" t="s">
        <v>1064</v>
      </c>
    </row>
    <row r="135" spans="1:65" s="2" customFormat="1" ht="24.15" customHeight="1">
      <c r="A135" s="35"/>
      <c r="B135" s="36"/>
      <c r="C135" s="237" t="s">
        <v>223</v>
      </c>
      <c r="D135" s="237" t="s">
        <v>150</v>
      </c>
      <c r="E135" s="238" t="s">
        <v>671</v>
      </c>
      <c r="F135" s="239" t="s">
        <v>672</v>
      </c>
      <c r="G135" s="240" t="s">
        <v>196</v>
      </c>
      <c r="H135" s="241">
        <v>10</v>
      </c>
      <c r="I135" s="242"/>
      <c r="J135" s="243"/>
      <c r="K135" s="244">
        <f>ROUND(P135*H135,2)</f>
        <v>0</v>
      </c>
      <c r="L135" s="239" t="s">
        <v>143</v>
      </c>
      <c r="M135" s="245"/>
      <c r="N135" s="246" t="s">
        <v>1</v>
      </c>
      <c r="O135" s="226" t="s">
        <v>43</v>
      </c>
      <c r="P135" s="227">
        <f>I135+J135</f>
        <v>0</v>
      </c>
      <c r="Q135" s="227">
        <f>ROUND(I135*H135,2)</f>
        <v>0</v>
      </c>
      <c r="R135" s="227">
        <f>ROUND(J135*H135,2)</f>
        <v>0</v>
      </c>
      <c r="S135" s="88"/>
      <c r="T135" s="228">
        <f>S135*H135</f>
        <v>0</v>
      </c>
      <c r="U135" s="228">
        <v>0</v>
      </c>
      <c r="V135" s="228">
        <f>U135*H135</f>
        <v>0</v>
      </c>
      <c r="W135" s="228">
        <v>0</v>
      </c>
      <c r="X135" s="229">
        <f>W135*H135</f>
        <v>0</v>
      </c>
      <c r="Y135" s="35"/>
      <c r="Z135" s="35"/>
      <c r="AA135" s="35"/>
      <c r="AB135" s="35"/>
      <c r="AC135" s="35"/>
      <c r="AD135" s="35"/>
      <c r="AE135" s="35"/>
      <c r="AR135" s="230" t="s">
        <v>154</v>
      </c>
      <c r="AT135" s="230" t="s">
        <v>150</v>
      </c>
      <c r="AU135" s="230" t="s">
        <v>88</v>
      </c>
      <c r="AY135" s="14" t="s">
        <v>135</v>
      </c>
      <c r="BE135" s="231">
        <f>IF(O135="základní",K135,0)</f>
        <v>0</v>
      </c>
      <c r="BF135" s="231">
        <f>IF(O135="snížená",K135,0)</f>
        <v>0</v>
      </c>
      <c r="BG135" s="231">
        <f>IF(O135="zákl. přenesená",K135,0)</f>
        <v>0</v>
      </c>
      <c r="BH135" s="231">
        <f>IF(O135="sníž. přenesená",K135,0)</f>
        <v>0</v>
      </c>
      <c r="BI135" s="231">
        <f>IF(O135="nulová",K135,0)</f>
        <v>0</v>
      </c>
      <c r="BJ135" s="14" t="s">
        <v>88</v>
      </c>
      <c r="BK135" s="231">
        <f>ROUND(P135*H135,2)</f>
        <v>0</v>
      </c>
      <c r="BL135" s="14" t="s">
        <v>154</v>
      </c>
      <c r="BM135" s="230" t="s">
        <v>1065</v>
      </c>
    </row>
    <row r="136" spans="1:65" s="2" customFormat="1" ht="33" customHeight="1">
      <c r="A136" s="35"/>
      <c r="B136" s="36"/>
      <c r="C136" s="237" t="s">
        <v>231</v>
      </c>
      <c r="D136" s="237" t="s">
        <v>150</v>
      </c>
      <c r="E136" s="238" t="s">
        <v>716</v>
      </c>
      <c r="F136" s="239" t="s">
        <v>717</v>
      </c>
      <c r="G136" s="240" t="s">
        <v>196</v>
      </c>
      <c r="H136" s="241">
        <v>10</v>
      </c>
      <c r="I136" s="242"/>
      <c r="J136" s="243"/>
      <c r="K136" s="244">
        <f>ROUND(P136*H136,2)</f>
        <v>0</v>
      </c>
      <c r="L136" s="239" t="s">
        <v>143</v>
      </c>
      <c r="M136" s="245"/>
      <c r="N136" s="246" t="s">
        <v>1</v>
      </c>
      <c r="O136" s="226" t="s">
        <v>43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88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5"/>
      <c r="Z136" s="35"/>
      <c r="AA136" s="35"/>
      <c r="AB136" s="35"/>
      <c r="AC136" s="35"/>
      <c r="AD136" s="35"/>
      <c r="AE136" s="35"/>
      <c r="AR136" s="230" t="s">
        <v>154</v>
      </c>
      <c r="AT136" s="230" t="s">
        <v>150</v>
      </c>
      <c r="AU136" s="230" t="s">
        <v>88</v>
      </c>
      <c r="AY136" s="14" t="s">
        <v>135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4" t="s">
        <v>88</v>
      </c>
      <c r="BK136" s="231">
        <f>ROUND(P136*H136,2)</f>
        <v>0</v>
      </c>
      <c r="BL136" s="14" t="s">
        <v>154</v>
      </c>
      <c r="BM136" s="230" t="s">
        <v>1066</v>
      </c>
    </row>
    <row r="137" spans="1:65" s="2" customFormat="1" ht="24.15" customHeight="1">
      <c r="A137" s="35"/>
      <c r="B137" s="36"/>
      <c r="C137" s="218" t="s">
        <v>235</v>
      </c>
      <c r="D137" s="218" t="s">
        <v>139</v>
      </c>
      <c r="E137" s="219" t="s">
        <v>1067</v>
      </c>
      <c r="F137" s="220" t="s">
        <v>1068</v>
      </c>
      <c r="G137" s="221" t="s">
        <v>153</v>
      </c>
      <c r="H137" s="222">
        <v>1</v>
      </c>
      <c r="I137" s="223"/>
      <c r="J137" s="223"/>
      <c r="K137" s="224">
        <f>ROUND(P137*H137,2)</f>
        <v>0</v>
      </c>
      <c r="L137" s="220" t="s">
        <v>143</v>
      </c>
      <c r="M137" s="41"/>
      <c r="N137" s="225" t="s">
        <v>1</v>
      </c>
      <c r="O137" s="226" t="s">
        <v>43</v>
      </c>
      <c r="P137" s="227">
        <f>I137+J137</f>
        <v>0</v>
      </c>
      <c r="Q137" s="227">
        <f>ROUND(I137*H137,2)</f>
        <v>0</v>
      </c>
      <c r="R137" s="227">
        <f>ROUND(J137*H137,2)</f>
        <v>0</v>
      </c>
      <c r="S137" s="88"/>
      <c r="T137" s="228">
        <f>S137*H137</f>
        <v>0</v>
      </c>
      <c r="U137" s="228">
        <v>0</v>
      </c>
      <c r="V137" s="228">
        <f>U137*H137</f>
        <v>0</v>
      </c>
      <c r="W137" s="228">
        <v>0</v>
      </c>
      <c r="X137" s="229">
        <f>W137*H137</f>
        <v>0</v>
      </c>
      <c r="Y137" s="35"/>
      <c r="Z137" s="35"/>
      <c r="AA137" s="35"/>
      <c r="AB137" s="35"/>
      <c r="AC137" s="35"/>
      <c r="AD137" s="35"/>
      <c r="AE137" s="35"/>
      <c r="AR137" s="230" t="s">
        <v>154</v>
      </c>
      <c r="AT137" s="230" t="s">
        <v>139</v>
      </c>
      <c r="AU137" s="230" t="s">
        <v>88</v>
      </c>
      <c r="AY137" s="14" t="s">
        <v>135</v>
      </c>
      <c r="BE137" s="231">
        <f>IF(O137="základní",K137,0)</f>
        <v>0</v>
      </c>
      <c r="BF137" s="231">
        <f>IF(O137="snížená",K137,0)</f>
        <v>0</v>
      </c>
      <c r="BG137" s="231">
        <f>IF(O137="zákl. přenesená",K137,0)</f>
        <v>0</v>
      </c>
      <c r="BH137" s="231">
        <f>IF(O137="sníž. přenesená",K137,0)</f>
        <v>0</v>
      </c>
      <c r="BI137" s="231">
        <f>IF(O137="nulová",K137,0)</f>
        <v>0</v>
      </c>
      <c r="BJ137" s="14" t="s">
        <v>88</v>
      </c>
      <c r="BK137" s="231">
        <f>ROUND(P137*H137,2)</f>
        <v>0</v>
      </c>
      <c r="BL137" s="14" t="s">
        <v>154</v>
      </c>
      <c r="BM137" s="230" t="s">
        <v>1069</v>
      </c>
    </row>
    <row r="138" spans="1:65" s="2" customFormat="1" ht="24.15" customHeight="1">
      <c r="A138" s="35"/>
      <c r="B138" s="36"/>
      <c r="C138" s="218" t="s">
        <v>227</v>
      </c>
      <c r="D138" s="218" t="s">
        <v>139</v>
      </c>
      <c r="E138" s="219" t="s">
        <v>1070</v>
      </c>
      <c r="F138" s="220" t="s">
        <v>1071</v>
      </c>
      <c r="G138" s="221" t="s">
        <v>153</v>
      </c>
      <c r="H138" s="222">
        <v>1</v>
      </c>
      <c r="I138" s="223"/>
      <c r="J138" s="223"/>
      <c r="K138" s="224">
        <f>ROUND(P138*H138,2)</f>
        <v>0</v>
      </c>
      <c r="L138" s="220" t="s">
        <v>143</v>
      </c>
      <c r="M138" s="41"/>
      <c r="N138" s="225" t="s">
        <v>1</v>
      </c>
      <c r="O138" s="226" t="s">
        <v>43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88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5"/>
      <c r="Z138" s="35"/>
      <c r="AA138" s="35"/>
      <c r="AB138" s="35"/>
      <c r="AC138" s="35"/>
      <c r="AD138" s="35"/>
      <c r="AE138" s="35"/>
      <c r="AR138" s="230" t="s">
        <v>154</v>
      </c>
      <c r="AT138" s="230" t="s">
        <v>139</v>
      </c>
      <c r="AU138" s="230" t="s">
        <v>88</v>
      </c>
      <c r="AY138" s="14" t="s">
        <v>135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4" t="s">
        <v>88</v>
      </c>
      <c r="BK138" s="231">
        <f>ROUND(P138*H138,2)</f>
        <v>0</v>
      </c>
      <c r="BL138" s="14" t="s">
        <v>154</v>
      </c>
      <c r="BM138" s="230" t="s">
        <v>1072</v>
      </c>
    </row>
    <row r="139" spans="1:65" s="2" customFormat="1" ht="24.15" customHeight="1">
      <c r="A139" s="35"/>
      <c r="B139" s="36"/>
      <c r="C139" s="218" t="s">
        <v>246</v>
      </c>
      <c r="D139" s="218" t="s">
        <v>139</v>
      </c>
      <c r="E139" s="219" t="s">
        <v>278</v>
      </c>
      <c r="F139" s="220" t="s">
        <v>279</v>
      </c>
      <c r="G139" s="221" t="s">
        <v>280</v>
      </c>
      <c r="H139" s="222">
        <v>0.1</v>
      </c>
      <c r="I139" s="223"/>
      <c r="J139" s="223"/>
      <c r="K139" s="224">
        <f>ROUND(P139*H139,2)</f>
        <v>0</v>
      </c>
      <c r="L139" s="220" t="s">
        <v>143</v>
      </c>
      <c r="M139" s="41"/>
      <c r="N139" s="225" t="s">
        <v>1</v>
      </c>
      <c r="O139" s="226" t="s">
        <v>43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88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5"/>
      <c r="Z139" s="35"/>
      <c r="AA139" s="35"/>
      <c r="AB139" s="35"/>
      <c r="AC139" s="35"/>
      <c r="AD139" s="35"/>
      <c r="AE139" s="35"/>
      <c r="AR139" s="230" t="s">
        <v>154</v>
      </c>
      <c r="AT139" s="230" t="s">
        <v>139</v>
      </c>
      <c r="AU139" s="230" t="s">
        <v>88</v>
      </c>
      <c r="AY139" s="14" t="s">
        <v>135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4" t="s">
        <v>88</v>
      </c>
      <c r="BK139" s="231">
        <f>ROUND(P139*H139,2)</f>
        <v>0</v>
      </c>
      <c r="BL139" s="14" t="s">
        <v>154</v>
      </c>
      <c r="BM139" s="230" t="s">
        <v>1073</v>
      </c>
    </row>
    <row r="140" spans="1:65" s="2" customFormat="1" ht="24.15" customHeight="1">
      <c r="A140" s="35"/>
      <c r="B140" s="36"/>
      <c r="C140" s="218" t="s">
        <v>8</v>
      </c>
      <c r="D140" s="218" t="s">
        <v>139</v>
      </c>
      <c r="E140" s="219" t="s">
        <v>284</v>
      </c>
      <c r="F140" s="220" t="s">
        <v>285</v>
      </c>
      <c r="G140" s="221" t="s">
        <v>280</v>
      </c>
      <c r="H140" s="222">
        <v>0.1</v>
      </c>
      <c r="I140" s="223"/>
      <c r="J140" s="223"/>
      <c r="K140" s="224">
        <f>ROUND(P140*H140,2)</f>
        <v>0</v>
      </c>
      <c r="L140" s="220" t="s">
        <v>143</v>
      </c>
      <c r="M140" s="41"/>
      <c r="N140" s="225" t="s">
        <v>1</v>
      </c>
      <c r="O140" s="226" t="s">
        <v>43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88"/>
      <c r="T140" s="228">
        <f>S140*H140</f>
        <v>0</v>
      </c>
      <c r="U140" s="228">
        <v>0</v>
      </c>
      <c r="V140" s="228">
        <f>U140*H140</f>
        <v>0</v>
      </c>
      <c r="W140" s="228">
        <v>0</v>
      </c>
      <c r="X140" s="229">
        <f>W140*H140</f>
        <v>0</v>
      </c>
      <c r="Y140" s="35"/>
      <c r="Z140" s="35"/>
      <c r="AA140" s="35"/>
      <c r="AB140" s="35"/>
      <c r="AC140" s="35"/>
      <c r="AD140" s="35"/>
      <c r="AE140" s="35"/>
      <c r="AR140" s="230" t="s">
        <v>154</v>
      </c>
      <c r="AT140" s="230" t="s">
        <v>139</v>
      </c>
      <c r="AU140" s="230" t="s">
        <v>88</v>
      </c>
      <c r="AY140" s="14" t="s">
        <v>135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4" t="s">
        <v>88</v>
      </c>
      <c r="BK140" s="231">
        <f>ROUND(P140*H140,2)</f>
        <v>0</v>
      </c>
      <c r="BL140" s="14" t="s">
        <v>154</v>
      </c>
      <c r="BM140" s="230" t="s">
        <v>1074</v>
      </c>
    </row>
    <row r="141" spans="1:65" s="2" customFormat="1" ht="33" customHeight="1">
      <c r="A141" s="35"/>
      <c r="B141" s="36"/>
      <c r="C141" s="218" t="s">
        <v>253</v>
      </c>
      <c r="D141" s="218" t="s">
        <v>139</v>
      </c>
      <c r="E141" s="219" t="s">
        <v>733</v>
      </c>
      <c r="F141" s="220" t="s">
        <v>734</v>
      </c>
      <c r="G141" s="221" t="s">
        <v>153</v>
      </c>
      <c r="H141" s="222">
        <v>4</v>
      </c>
      <c r="I141" s="223"/>
      <c r="J141" s="223"/>
      <c r="K141" s="224">
        <f>ROUND(P141*H141,2)</f>
        <v>0</v>
      </c>
      <c r="L141" s="220" t="s">
        <v>143</v>
      </c>
      <c r="M141" s="41"/>
      <c r="N141" s="225" t="s">
        <v>1</v>
      </c>
      <c r="O141" s="226" t="s">
        <v>43</v>
      </c>
      <c r="P141" s="227">
        <f>I141+J141</f>
        <v>0</v>
      </c>
      <c r="Q141" s="227">
        <f>ROUND(I141*H141,2)</f>
        <v>0</v>
      </c>
      <c r="R141" s="227">
        <f>ROUND(J141*H141,2)</f>
        <v>0</v>
      </c>
      <c r="S141" s="88"/>
      <c r="T141" s="228">
        <f>S141*H141</f>
        <v>0</v>
      </c>
      <c r="U141" s="228">
        <v>0</v>
      </c>
      <c r="V141" s="228">
        <f>U141*H141</f>
        <v>0</v>
      </c>
      <c r="W141" s="228">
        <v>0</v>
      </c>
      <c r="X141" s="229">
        <f>W141*H141</f>
        <v>0</v>
      </c>
      <c r="Y141" s="35"/>
      <c r="Z141" s="35"/>
      <c r="AA141" s="35"/>
      <c r="AB141" s="35"/>
      <c r="AC141" s="35"/>
      <c r="AD141" s="35"/>
      <c r="AE141" s="35"/>
      <c r="AR141" s="230" t="s">
        <v>154</v>
      </c>
      <c r="AT141" s="230" t="s">
        <v>139</v>
      </c>
      <c r="AU141" s="230" t="s">
        <v>88</v>
      </c>
      <c r="AY141" s="14" t="s">
        <v>135</v>
      </c>
      <c r="BE141" s="231">
        <f>IF(O141="základní",K141,0)</f>
        <v>0</v>
      </c>
      <c r="BF141" s="231">
        <f>IF(O141="snížená",K141,0)</f>
        <v>0</v>
      </c>
      <c r="BG141" s="231">
        <f>IF(O141="zákl. přenesená",K141,0)</f>
        <v>0</v>
      </c>
      <c r="BH141" s="231">
        <f>IF(O141="sníž. přenesená",K141,0)</f>
        <v>0</v>
      </c>
      <c r="BI141" s="231">
        <f>IF(O141="nulová",K141,0)</f>
        <v>0</v>
      </c>
      <c r="BJ141" s="14" t="s">
        <v>88</v>
      </c>
      <c r="BK141" s="231">
        <f>ROUND(P141*H141,2)</f>
        <v>0</v>
      </c>
      <c r="BL141" s="14" t="s">
        <v>154</v>
      </c>
      <c r="BM141" s="230" t="s">
        <v>1075</v>
      </c>
    </row>
    <row r="142" spans="1:65" s="2" customFormat="1" ht="24.15" customHeight="1">
      <c r="A142" s="35"/>
      <c r="B142" s="36"/>
      <c r="C142" s="237" t="s">
        <v>257</v>
      </c>
      <c r="D142" s="237" t="s">
        <v>150</v>
      </c>
      <c r="E142" s="238" t="s">
        <v>736</v>
      </c>
      <c r="F142" s="239" t="s">
        <v>737</v>
      </c>
      <c r="G142" s="240" t="s">
        <v>153</v>
      </c>
      <c r="H142" s="241">
        <v>4</v>
      </c>
      <c r="I142" s="242"/>
      <c r="J142" s="243"/>
      <c r="K142" s="244">
        <f>ROUND(P142*H142,2)</f>
        <v>0</v>
      </c>
      <c r="L142" s="239" t="s">
        <v>143</v>
      </c>
      <c r="M142" s="245"/>
      <c r="N142" s="246" t="s">
        <v>1</v>
      </c>
      <c r="O142" s="226" t="s">
        <v>43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88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5"/>
      <c r="Z142" s="35"/>
      <c r="AA142" s="35"/>
      <c r="AB142" s="35"/>
      <c r="AC142" s="35"/>
      <c r="AD142" s="35"/>
      <c r="AE142" s="35"/>
      <c r="AR142" s="230" t="s">
        <v>154</v>
      </c>
      <c r="AT142" s="230" t="s">
        <v>150</v>
      </c>
      <c r="AU142" s="230" t="s">
        <v>88</v>
      </c>
      <c r="AY142" s="14" t="s">
        <v>135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4" t="s">
        <v>88</v>
      </c>
      <c r="BK142" s="231">
        <f>ROUND(P142*H142,2)</f>
        <v>0</v>
      </c>
      <c r="BL142" s="14" t="s">
        <v>154</v>
      </c>
      <c r="BM142" s="230" t="s">
        <v>1076</v>
      </c>
    </row>
    <row r="143" spans="1:65" s="2" customFormat="1" ht="33" customHeight="1">
      <c r="A143" s="35"/>
      <c r="B143" s="36"/>
      <c r="C143" s="218" t="s">
        <v>261</v>
      </c>
      <c r="D143" s="218" t="s">
        <v>139</v>
      </c>
      <c r="E143" s="219" t="s">
        <v>1077</v>
      </c>
      <c r="F143" s="220" t="s">
        <v>1078</v>
      </c>
      <c r="G143" s="221" t="s">
        <v>153</v>
      </c>
      <c r="H143" s="222">
        <v>4</v>
      </c>
      <c r="I143" s="223"/>
      <c r="J143" s="223"/>
      <c r="K143" s="224">
        <f>ROUND(P143*H143,2)</f>
        <v>0</v>
      </c>
      <c r="L143" s="220" t="s">
        <v>143</v>
      </c>
      <c r="M143" s="41"/>
      <c r="N143" s="225" t="s">
        <v>1</v>
      </c>
      <c r="O143" s="226" t="s">
        <v>43</v>
      </c>
      <c r="P143" s="227">
        <f>I143+J143</f>
        <v>0</v>
      </c>
      <c r="Q143" s="227">
        <f>ROUND(I143*H143,2)</f>
        <v>0</v>
      </c>
      <c r="R143" s="227">
        <f>ROUND(J143*H143,2)</f>
        <v>0</v>
      </c>
      <c r="S143" s="88"/>
      <c r="T143" s="228">
        <f>S143*H143</f>
        <v>0</v>
      </c>
      <c r="U143" s="228">
        <v>0</v>
      </c>
      <c r="V143" s="228">
        <f>U143*H143</f>
        <v>0</v>
      </c>
      <c r="W143" s="228">
        <v>0</v>
      </c>
      <c r="X143" s="229">
        <f>W143*H143</f>
        <v>0</v>
      </c>
      <c r="Y143" s="35"/>
      <c r="Z143" s="35"/>
      <c r="AA143" s="35"/>
      <c r="AB143" s="35"/>
      <c r="AC143" s="35"/>
      <c r="AD143" s="35"/>
      <c r="AE143" s="35"/>
      <c r="AR143" s="230" t="s">
        <v>154</v>
      </c>
      <c r="AT143" s="230" t="s">
        <v>139</v>
      </c>
      <c r="AU143" s="230" t="s">
        <v>88</v>
      </c>
      <c r="AY143" s="14" t="s">
        <v>135</v>
      </c>
      <c r="BE143" s="231">
        <f>IF(O143="základní",K143,0)</f>
        <v>0</v>
      </c>
      <c r="BF143" s="231">
        <f>IF(O143="snížená",K143,0)</f>
        <v>0</v>
      </c>
      <c r="BG143" s="231">
        <f>IF(O143="zákl. přenesená",K143,0)</f>
        <v>0</v>
      </c>
      <c r="BH143" s="231">
        <f>IF(O143="sníž. přenesená",K143,0)</f>
        <v>0</v>
      </c>
      <c r="BI143" s="231">
        <f>IF(O143="nulová",K143,0)</f>
        <v>0</v>
      </c>
      <c r="BJ143" s="14" t="s">
        <v>88</v>
      </c>
      <c r="BK143" s="231">
        <f>ROUND(P143*H143,2)</f>
        <v>0</v>
      </c>
      <c r="BL143" s="14" t="s">
        <v>154</v>
      </c>
      <c r="BM143" s="230" t="s">
        <v>1079</v>
      </c>
    </row>
    <row r="144" spans="1:65" s="2" customFormat="1" ht="24.15" customHeight="1">
      <c r="A144" s="35"/>
      <c r="B144" s="36"/>
      <c r="C144" s="237" t="s">
        <v>265</v>
      </c>
      <c r="D144" s="237" t="s">
        <v>150</v>
      </c>
      <c r="E144" s="238" t="s">
        <v>742</v>
      </c>
      <c r="F144" s="239" t="s">
        <v>743</v>
      </c>
      <c r="G144" s="240" t="s">
        <v>153</v>
      </c>
      <c r="H144" s="241">
        <v>4</v>
      </c>
      <c r="I144" s="242"/>
      <c r="J144" s="243"/>
      <c r="K144" s="244">
        <f>ROUND(P144*H144,2)</f>
        <v>0</v>
      </c>
      <c r="L144" s="239" t="s">
        <v>143</v>
      </c>
      <c r="M144" s="245"/>
      <c r="N144" s="246" t="s">
        <v>1</v>
      </c>
      <c r="O144" s="226" t="s">
        <v>43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88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5"/>
      <c r="Z144" s="35"/>
      <c r="AA144" s="35"/>
      <c r="AB144" s="35"/>
      <c r="AC144" s="35"/>
      <c r="AD144" s="35"/>
      <c r="AE144" s="35"/>
      <c r="AR144" s="230" t="s">
        <v>154</v>
      </c>
      <c r="AT144" s="230" t="s">
        <v>150</v>
      </c>
      <c r="AU144" s="230" t="s">
        <v>88</v>
      </c>
      <c r="AY144" s="14" t="s">
        <v>135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4" t="s">
        <v>88</v>
      </c>
      <c r="BK144" s="231">
        <f>ROUND(P144*H144,2)</f>
        <v>0</v>
      </c>
      <c r="BL144" s="14" t="s">
        <v>154</v>
      </c>
      <c r="BM144" s="230" t="s">
        <v>1080</v>
      </c>
    </row>
    <row r="145" spans="1:65" s="2" customFormat="1" ht="33" customHeight="1">
      <c r="A145" s="35"/>
      <c r="B145" s="36"/>
      <c r="C145" s="218" t="s">
        <v>292</v>
      </c>
      <c r="D145" s="218" t="s">
        <v>139</v>
      </c>
      <c r="E145" s="219" t="s">
        <v>1081</v>
      </c>
      <c r="F145" s="220" t="s">
        <v>1082</v>
      </c>
      <c r="G145" s="221" t="s">
        <v>153</v>
      </c>
      <c r="H145" s="222">
        <v>2</v>
      </c>
      <c r="I145" s="223"/>
      <c r="J145" s="223"/>
      <c r="K145" s="224">
        <f>ROUND(P145*H145,2)</f>
        <v>0</v>
      </c>
      <c r="L145" s="220" t="s">
        <v>143</v>
      </c>
      <c r="M145" s="41"/>
      <c r="N145" s="225" t="s">
        <v>1</v>
      </c>
      <c r="O145" s="226" t="s">
        <v>43</v>
      </c>
      <c r="P145" s="227">
        <f>I145+J145</f>
        <v>0</v>
      </c>
      <c r="Q145" s="227">
        <f>ROUND(I145*H145,2)</f>
        <v>0</v>
      </c>
      <c r="R145" s="227">
        <f>ROUND(J145*H145,2)</f>
        <v>0</v>
      </c>
      <c r="S145" s="88"/>
      <c r="T145" s="228">
        <f>S145*H145</f>
        <v>0</v>
      </c>
      <c r="U145" s="228">
        <v>0</v>
      </c>
      <c r="V145" s="228">
        <f>U145*H145</f>
        <v>0</v>
      </c>
      <c r="W145" s="228">
        <v>0</v>
      </c>
      <c r="X145" s="229">
        <f>W145*H145</f>
        <v>0</v>
      </c>
      <c r="Y145" s="35"/>
      <c r="Z145" s="35"/>
      <c r="AA145" s="35"/>
      <c r="AB145" s="35"/>
      <c r="AC145" s="35"/>
      <c r="AD145" s="35"/>
      <c r="AE145" s="35"/>
      <c r="AR145" s="230" t="s">
        <v>154</v>
      </c>
      <c r="AT145" s="230" t="s">
        <v>139</v>
      </c>
      <c r="AU145" s="230" t="s">
        <v>88</v>
      </c>
      <c r="AY145" s="14" t="s">
        <v>135</v>
      </c>
      <c r="BE145" s="231">
        <f>IF(O145="základní",K145,0)</f>
        <v>0</v>
      </c>
      <c r="BF145" s="231">
        <f>IF(O145="snížená",K145,0)</f>
        <v>0</v>
      </c>
      <c r="BG145" s="231">
        <f>IF(O145="zákl. přenesená",K145,0)</f>
        <v>0</v>
      </c>
      <c r="BH145" s="231">
        <f>IF(O145="sníž. přenesená",K145,0)</f>
        <v>0</v>
      </c>
      <c r="BI145" s="231">
        <f>IF(O145="nulová",K145,0)</f>
        <v>0</v>
      </c>
      <c r="BJ145" s="14" t="s">
        <v>88</v>
      </c>
      <c r="BK145" s="231">
        <f>ROUND(P145*H145,2)</f>
        <v>0</v>
      </c>
      <c r="BL145" s="14" t="s">
        <v>154</v>
      </c>
      <c r="BM145" s="230" t="s">
        <v>1083</v>
      </c>
    </row>
    <row r="146" spans="1:65" s="2" customFormat="1" ht="12">
      <c r="A146" s="35"/>
      <c r="B146" s="36"/>
      <c r="C146" s="237" t="s">
        <v>296</v>
      </c>
      <c r="D146" s="237" t="s">
        <v>150</v>
      </c>
      <c r="E146" s="238" t="s">
        <v>1084</v>
      </c>
      <c r="F146" s="239" t="s">
        <v>1085</v>
      </c>
      <c r="G146" s="240" t="s">
        <v>153</v>
      </c>
      <c r="H146" s="241">
        <v>2</v>
      </c>
      <c r="I146" s="242"/>
      <c r="J146" s="243"/>
      <c r="K146" s="244">
        <f>ROUND(P146*H146,2)</f>
        <v>0</v>
      </c>
      <c r="L146" s="239" t="s">
        <v>143</v>
      </c>
      <c r="M146" s="245"/>
      <c r="N146" s="246" t="s">
        <v>1</v>
      </c>
      <c r="O146" s="226" t="s">
        <v>43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88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5"/>
      <c r="Z146" s="35"/>
      <c r="AA146" s="35"/>
      <c r="AB146" s="35"/>
      <c r="AC146" s="35"/>
      <c r="AD146" s="35"/>
      <c r="AE146" s="35"/>
      <c r="AR146" s="230" t="s">
        <v>154</v>
      </c>
      <c r="AT146" s="230" t="s">
        <v>150</v>
      </c>
      <c r="AU146" s="230" t="s">
        <v>88</v>
      </c>
      <c r="AY146" s="14" t="s">
        <v>135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4" t="s">
        <v>88</v>
      </c>
      <c r="BK146" s="231">
        <f>ROUND(P146*H146,2)</f>
        <v>0</v>
      </c>
      <c r="BL146" s="14" t="s">
        <v>154</v>
      </c>
      <c r="BM146" s="230" t="s">
        <v>1086</v>
      </c>
    </row>
    <row r="147" spans="1:65" s="2" customFormat="1" ht="24.15" customHeight="1">
      <c r="A147" s="35"/>
      <c r="B147" s="36"/>
      <c r="C147" s="218" t="s">
        <v>300</v>
      </c>
      <c r="D147" s="218" t="s">
        <v>139</v>
      </c>
      <c r="E147" s="219" t="s">
        <v>811</v>
      </c>
      <c r="F147" s="220" t="s">
        <v>812</v>
      </c>
      <c r="G147" s="221" t="s">
        <v>153</v>
      </c>
      <c r="H147" s="222">
        <v>3</v>
      </c>
      <c r="I147" s="223"/>
      <c r="J147" s="223"/>
      <c r="K147" s="224">
        <f>ROUND(P147*H147,2)</f>
        <v>0</v>
      </c>
      <c r="L147" s="220" t="s">
        <v>143</v>
      </c>
      <c r="M147" s="41"/>
      <c r="N147" s="225" t="s">
        <v>1</v>
      </c>
      <c r="O147" s="226" t="s">
        <v>43</v>
      </c>
      <c r="P147" s="227">
        <f>I147+J147</f>
        <v>0</v>
      </c>
      <c r="Q147" s="227">
        <f>ROUND(I147*H147,2)</f>
        <v>0</v>
      </c>
      <c r="R147" s="227">
        <f>ROUND(J147*H147,2)</f>
        <v>0</v>
      </c>
      <c r="S147" s="88"/>
      <c r="T147" s="228">
        <f>S147*H147</f>
        <v>0</v>
      </c>
      <c r="U147" s="228">
        <v>0</v>
      </c>
      <c r="V147" s="228">
        <f>U147*H147</f>
        <v>0</v>
      </c>
      <c r="W147" s="228">
        <v>0</v>
      </c>
      <c r="X147" s="229">
        <f>W147*H147</f>
        <v>0</v>
      </c>
      <c r="Y147" s="35"/>
      <c r="Z147" s="35"/>
      <c r="AA147" s="35"/>
      <c r="AB147" s="35"/>
      <c r="AC147" s="35"/>
      <c r="AD147" s="35"/>
      <c r="AE147" s="35"/>
      <c r="AR147" s="230" t="s">
        <v>154</v>
      </c>
      <c r="AT147" s="230" t="s">
        <v>139</v>
      </c>
      <c r="AU147" s="230" t="s">
        <v>88</v>
      </c>
      <c r="AY147" s="14" t="s">
        <v>135</v>
      </c>
      <c r="BE147" s="231">
        <f>IF(O147="základní",K147,0)</f>
        <v>0</v>
      </c>
      <c r="BF147" s="231">
        <f>IF(O147="snížená",K147,0)</f>
        <v>0</v>
      </c>
      <c r="BG147" s="231">
        <f>IF(O147="zákl. přenesená",K147,0)</f>
        <v>0</v>
      </c>
      <c r="BH147" s="231">
        <f>IF(O147="sníž. přenesená",K147,0)</f>
        <v>0</v>
      </c>
      <c r="BI147" s="231">
        <f>IF(O147="nulová",K147,0)</f>
        <v>0</v>
      </c>
      <c r="BJ147" s="14" t="s">
        <v>88</v>
      </c>
      <c r="BK147" s="231">
        <f>ROUND(P147*H147,2)</f>
        <v>0</v>
      </c>
      <c r="BL147" s="14" t="s">
        <v>154</v>
      </c>
      <c r="BM147" s="230" t="s">
        <v>1087</v>
      </c>
    </row>
    <row r="148" spans="1:65" s="2" customFormat="1" ht="24.15" customHeight="1">
      <c r="A148" s="35"/>
      <c r="B148" s="36"/>
      <c r="C148" s="237" t="s">
        <v>304</v>
      </c>
      <c r="D148" s="237" t="s">
        <v>150</v>
      </c>
      <c r="E148" s="238" t="s">
        <v>815</v>
      </c>
      <c r="F148" s="239" t="s">
        <v>816</v>
      </c>
      <c r="G148" s="240" t="s">
        <v>153</v>
      </c>
      <c r="H148" s="241">
        <v>3</v>
      </c>
      <c r="I148" s="242"/>
      <c r="J148" s="243"/>
      <c r="K148" s="244">
        <f>ROUND(P148*H148,2)</f>
        <v>0</v>
      </c>
      <c r="L148" s="239" t="s">
        <v>143</v>
      </c>
      <c r="M148" s="245"/>
      <c r="N148" s="246" t="s">
        <v>1</v>
      </c>
      <c r="O148" s="226" t="s">
        <v>43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88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5"/>
      <c r="Z148" s="35"/>
      <c r="AA148" s="35"/>
      <c r="AB148" s="35"/>
      <c r="AC148" s="35"/>
      <c r="AD148" s="35"/>
      <c r="AE148" s="35"/>
      <c r="AR148" s="230" t="s">
        <v>154</v>
      </c>
      <c r="AT148" s="230" t="s">
        <v>150</v>
      </c>
      <c r="AU148" s="230" t="s">
        <v>88</v>
      </c>
      <c r="AY148" s="14" t="s">
        <v>135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4" t="s">
        <v>88</v>
      </c>
      <c r="BK148" s="231">
        <f>ROUND(P148*H148,2)</f>
        <v>0</v>
      </c>
      <c r="BL148" s="14" t="s">
        <v>154</v>
      </c>
      <c r="BM148" s="230" t="s">
        <v>1088</v>
      </c>
    </row>
    <row r="149" spans="1:65" s="2" customFormat="1" ht="12">
      <c r="A149" s="35"/>
      <c r="B149" s="36"/>
      <c r="C149" s="218" t="s">
        <v>324</v>
      </c>
      <c r="D149" s="218" t="s">
        <v>139</v>
      </c>
      <c r="E149" s="219" t="s">
        <v>829</v>
      </c>
      <c r="F149" s="220" t="s">
        <v>830</v>
      </c>
      <c r="G149" s="221" t="s">
        <v>153</v>
      </c>
      <c r="H149" s="222">
        <v>4</v>
      </c>
      <c r="I149" s="223"/>
      <c r="J149" s="223"/>
      <c r="K149" s="224">
        <f>ROUND(P149*H149,2)</f>
        <v>0</v>
      </c>
      <c r="L149" s="220" t="s">
        <v>143</v>
      </c>
      <c r="M149" s="41"/>
      <c r="N149" s="225" t="s">
        <v>1</v>
      </c>
      <c r="O149" s="226" t="s">
        <v>43</v>
      </c>
      <c r="P149" s="227">
        <f>I149+J149</f>
        <v>0</v>
      </c>
      <c r="Q149" s="227">
        <f>ROUND(I149*H149,2)</f>
        <v>0</v>
      </c>
      <c r="R149" s="227">
        <f>ROUND(J149*H149,2)</f>
        <v>0</v>
      </c>
      <c r="S149" s="88"/>
      <c r="T149" s="228">
        <f>S149*H149</f>
        <v>0</v>
      </c>
      <c r="U149" s="228">
        <v>0</v>
      </c>
      <c r="V149" s="228">
        <f>U149*H149</f>
        <v>0</v>
      </c>
      <c r="W149" s="228">
        <v>0</v>
      </c>
      <c r="X149" s="229">
        <f>W149*H149</f>
        <v>0</v>
      </c>
      <c r="Y149" s="35"/>
      <c r="Z149" s="35"/>
      <c r="AA149" s="35"/>
      <c r="AB149" s="35"/>
      <c r="AC149" s="35"/>
      <c r="AD149" s="35"/>
      <c r="AE149" s="35"/>
      <c r="AR149" s="230" t="s">
        <v>154</v>
      </c>
      <c r="AT149" s="230" t="s">
        <v>139</v>
      </c>
      <c r="AU149" s="230" t="s">
        <v>88</v>
      </c>
      <c r="AY149" s="14" t="s">
        <v>135</v>
      </c>
      <c r="BE149" s="231">
        <f>IF(O149="základní",K149,0)</f>
        <v>0</v>
      </c>
      <c r="BF149" s="231">
        <f>IF(O149="snížená",K149,0)</f>
        <v>0</v>
      </c>
      <c r="BG149" s="231">
        <f>IF(O149="zákl. přenesená",K149,0)</f>
        <v>0</v>
      </c>
      <c r="BH149" s="231">
        <f>IF(O149="sníž. přenesená",K149,0)</f>
        <v>0</v>
      </c>
      <c r="BI149" s="231">
        <f>IF(O149="nulová",K149,0)</f>
        <v>0</v>
      </c>
      <c r="BJ149" s="14" t="s">
        <v>88</v>
      </c>
      <c r="BK149" s="231">
        <f>ROUND(P149*H149,2)</f>
        <v>0</v>
      </c>
      <c r="BL149" s="14" t="s">
        <v>154</v>
      </c>
      <c r="BM149" s="230" t="s">
        <v>1089</v>
      </c>
    </row>
    <row r="150" spans="1:65" s="2" customFormat="1" ht="24.15" customHeight="1">
      <c r="A150" s="35"/>
      <c r="B150" s="36"/>
      <c r="C150" s="237" t="s">
        <v>328</v>
      </c>
      <c r="D150" s="237" t="s">
        <v>150</v>
      </c>
      <c r="E150" s="238" t="s">
        <v>1090</v>
      </c>
      <c r="F150" s="239" t="s">
        <v>1091</v>
      </c>
      <c r="G150" s="240" t="s">
        <v>153</v>
      </c>
      <c r="H150" s="241">
        <v>4</v>
      </c>
      <c r="I150" s="242"/>
      <c r="J150" s="243"/>
      <c r="K150" s="244">
        <f>ROUND(P150*H150,2)</f>
        <v>0</v>
      </c>
      <c r="L150" s="239" t="s">
        <v>143</v>
      </c>
      <c r="M150" s="245"/>
      <c r="N150" s="246" t="s">
        <v>1</v>
      </c>
      <c r="O150" s="226" t="s">
        <v>43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88"/>
      <c r="T150" s="228">
        <f>S150*H150</f>
        <v>0</v>
      </c>
      <c r="U150" s="228">
        <v>0</v>
      </c>
      <c r="V150" s="228">
        <f>U150*H150</f>
        <v>0</v>
      </c>
      <c r="W150" s="228">
        <v>0</v>
      </c>
      <c r="X150" s="229">
        <f>W150*H150</f>
        <v>0</v>
      </c>
      <c r="Y150" s="35"/>
      <c r="Z150" s="35"/>
      <c r="AA150" s="35"/>
      <c r="AB150" s="35"/>
      <c r="AC150" s="35"/>
      <c r="AD150" s="35"/>
      <c r="AE150" s="35"/>
      <c r="AR150" s="230" t="s">
        <v>154</v>
      </c>
      <c r="AT150" s="230" t="s">
        <v>150</v>
      </c>
      <c r="AU150" s="230" t="s">
        <v>88</v>
      </c>
      <c r="AY150" s="14" t="s">
        <v>135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4" t="s">
        <v>88</v>
      </c>
      <c r="BK150" s="231">
        <f>ROUND(P150*H150,2)</f>
        <v>0</v>
      </c>
      <c r="BL150" s="14" t="s">
        <v>154</v>
      </c>
      <c r="BM150" s="230" t="s">
        <v>1092</v>
      </c>
    </row>
    <row r="151" spans="1:65" s="2" customFormat="1" ht="24.15" customHeight="1">
      <c r="A151" s="35"/>
      <c r="B151" s="36"/>
      <c r="C151" s="218" t="s">
        <v>308</v>
      </c>
      <c r="D151" s="218" t="s">
        <v>139</v>
      </c>
      <c r="E151" s="219" t="s">
        <v>1004</v>
      </c>
      <c r="F151" s="220" t="s">
        <v>1005</v>
      </c>
      <c r="G151" s="221" t="s">
        <v>153</v>
      </c>
      <c r="H151" s="222">
        <v>1</v>
      </c>
      <c r="I151" s="223"/>
      <c r="J151" s="223"/>
      <c r="K151" s="224">
        <f>ROUND(P151*H151,2)</f>
        <v>0</v>
      </c>
      <c r="L151" s="220" t="s">
        <v>143</v>
      </c>
      <c r="M151" s="41"/>
      <c r="N151" s="225" t="s">
        <v>1</v>
      </c>
      <c r="O151" s="226" t="s">
        <v>43</v>
      </c>
      <c r="P151" s="227">
        <f>I151+J151</f>
        <v>0</v>
      </c>
      <c r="Q151" s="227">
        <f>ROUND(I151*H151,2)</f>
        <v>0</v>
      </c>
      <c r="R151" s="227">
        <f>ROUND(J151*H151,2)</f>
        <v>0</v>
      </c>
      <c r="S151" s="88"/>
      <c r="T151" s="228">
        <f>S151*H151</f>
        <v>0</v>
      </c>
      <c r="U151" s="228">
        <v>0</v>
      </c>
      <c r="V151" s="228">
        <f>U151*H151</f>
        <v>0</v>
      </c>
      <c r="W151" s="228">
        <v>0</v>
      </c>
      <c r="X151" s="229">
        <f>W151*H151</f>
        <v>0</v>
      </c>
      <c r="Y151" s="35"/>
      <c r="Z151" s="35"/>
      <c r="AA151" s="35"/>
      <c r="AB151" s="35"/>
      <c r="AC151" s="35"/>
      <c r="AD151" s="35"/>
      <c r="AE151" s="35"/>
      <c r="AR151" s="230" t="s">
        <v>154</v>
      </c>
      <c r="AT151" s="230" t="s">
        <v>139</v>
      </c>
      <c r="AU151" s="230" t="s">
        <v>88</v>
      </c>
      <c r="AY151" s="14" t="s">
        <v>135</v>
      </c>
      <c r="BE151" s="231">
        <f>IF(O151="základní",K151,0)</f>
        <v>0</v>
      </c>
      <c r="BF151" s="231">
        <f>IF(O151="snížená",K151,0)</f>
        <v>0</v>
      </c>
      <c r="BG151" s="231">
        <f>IF(O151="zákl. přenesená",K151,0)</f>
        <v>0</v>
      </c>
      <c r="BH151" s="231">
        <f>IF(O151="sníž. přenesená",K151,0)</f>
        <v>0</v>
      </c>
      <c r="BI151" s="231">
        <f>IF(O151="nulová",K151,0)</f>
        <v>0</v>
      </c>
      <c r="BJ151" s="14" t="s">
        <v>88</v>
      </c>
      <c r="BK151" s="231">
        <f>ROUND(P151*H151,2)</f>
        <v>0</v>
      </c>
      <c r="BL151" s="14" t="s">
        <v>154</v>
      </c>
      <c r="BM151" s="230" t="s">
        <v>1093</v>
      </c>
    </row>
    <row r="152" spans="1:65" s="2" customFormat="1" ht="24.15" customHeight="1">
      <c r="A152" s="35"/>
      <c r="B152" s="36"/>
      <c r="C152" s="218" t="s">
        <v>312</v>
      </c>
      <c r="D152" s="218" t="s">
        <v>139</v>
      </c>
      <c r="E152" s="219" t="s">
        <v>381</v>
      </c>
      <c r="F152" s="220" t="s">
        <v>382</v>
      </c>
      <c r="G152" s="221" t="s">
        <v>153</v>
      </c>
      <c r="H152" s="222">
        <v>1</v>
      </c>
      <c r="I152" s="223"/>
      <c r="J152" s="223"/>
      <c r="K152" s="224">
        <f>ROUND(P152*H152,2)</f>
        <v>0</v>
      </c>
      <c r="L152" s="220" t="s">
        <v>143</v>
      </c>
      <c r="M152" s="41"/>
      <c r="N152" s="225" t="s">
        <v>1</v>
      </c>
      <c r="O152" s="226" t="s">
        <v>43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88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5"/>
      <c r="Z152" s="35"/>
      <c r="AA152" s="35"/>
      <c r="AB152" s="35"/>
      <c r="AC152" s="35"/>
      <c r="AD152" s="35"/>
      <c r="AE152" s="35"/>
      <c r="AR152" s="230" t="s">
        <v>154</v>
      </c>
      <c r="AT152" s="230" t="s">
        <v>139</v>
      </c>
      <c r="AU152" s="230" t="s">
        <v>88</v>
      </c>
      <c r="AY152" s="14" t="s">
        <v>135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4" t="s">
        <v>88</v>
      </c>
      <c r="BK152" s="231">
        <f>ROUND(P152*H152,2)</f>
        <v>0</v>
      </c>
      <c r="BL152" s="14" t="s">
        <v>154</v>
      </c>
      <c r="BM152" s="230" t="s">
        <v>1094</v>
      </c>
    </row>
    <row r="153" spans="1:65" s="2" customFormat="1" ht="24.15" customHeight="1">
      <c r="A153" s="35"/>
      <c r="B153" s="36"/>
      <c r="C153" s="218" t="s">
        <v>640</v>
      </c>
      <c r="D153" s="218" t="s">
        <v>139</v>
      </c>
      <c r="E153" s="219" t="s">
        <v>431</v>
      </c>
      <c r="F153" s="220" t="s">
        <v>432</v>
      </c>
      <c r="G153" s="221" t="s">
        <v>153</v>
      </c>
      <c r="H153" s="222">
        <v>2</v>
      </c>
      <c r="I153" s="223"/>
      <c r="J153" s="223"/>
      <c r="K153" s="224">
        <f>ROUND(P153*H153,2)</f>
        <v>0</v>
      </c>
      <c r="L153" s="220" t="s">
        <v>143</v>
      </c>
      <c r="M153" s="41"/>
      <c r="N153" s="225" t="s">
        <v>1</v>
      </c>
      <c r="O153" s="226" t="s">
        <v>43</v>
      </c>
      <c r="P153" s="227">
        <f>I153+J153</f>
        <v>0</v>
      </c>
      <c r="Q153" s="227">
        <f>ROUND(I153*H153,2)</f>
        <v>0</v>
      </c>
      <c r="R153" s="227">
        <f>ROUND(J153*H153,2)</f>
        <v>0</v>
      </c>
      <c r="S153" s="88"/>
      <c r="T153" s="228">
        <f>S153*H153</f>
        <v>0</v>
      </c>
      <c r="U153" s="228">
        <v>0</v>
      </c>
      <c r="V153" s="228">
        <f>U153*H153</f>
        <v>0</v>
      </c>
      <c r="W153" s="228">
        <v>0</v>
      </c>
      <c r="X153" s="229">
        <f>W153*H153</f>
        <v>0</v>
      </c>
      <c r="Y153" s="35"/>
      <c r="Z153" s="35"/>
      <c r="AA153" s="35"/>
      <c r="AB153" s="35"/>
      <c r="AC153" s="35"/>
      <c r="AD153" s="35"/>
      <c r="AE153" s="35"/>
      <c r="AR153" s="230" t="s">
        <v>154</v>
      </c>
      <c r="AT153" s="230" t="s">
        <v>139</v>
      </c>
      <c r="AU153" s="230" t="s">
        <v>88</v>
      </c>
      <c r="AY153" s="14" t="s">
        <v>135</v>
      </c>
      <c r="BE153" s="231">
        <f>IF(O153="základní",K153,0)</f>
        <v>0</v>
      </c>
      <c r="BF153" s="231">
        <f>IF(O153="snížená",K153,0)</f>
        <v>0</v>
      </c>
      <c r="BG153" s="231">
        <f>IF(O153="zákl. přenesená",K153,0)</f>
        <v>0</v>
      </c>
      <c r="BH153" s="231">
        <f>IF(O153="sníž. přenesená",K153,0)</f>
        <v>0</v>
      </c>
      <c r="BI153" s="231">
        <f>IF(O153="nulová",K153,0)</f>
        <v>0</v>
      </c>
      <c r="BJ153" s="14" t="s">
        <v>88</v>
      </c>
      <c r="BK153" s="231">
        <f>ROUND(P153*H153,2)</f>
        <v>0</v>
      </c>
      <c r="BL153" s="14" t="s">
        <v>154</v>
      </c>
      <c r="BM153" s="230" t="s">
        <v>1095</v>
      </c>
    </row>
    <row r="154" spans="1:65" s="2" customFormat="1" ht="24.15" customHeight="1">
      <c r="A154" s="35"/>
      <c r="B154" s="36"/>
      <c r="C154" s="218" t="s">
        <v>316</v>
      </c>
      <c r="D154" s="218" t="s">
        <v>139</v>
      </c>
      <c r="E154" s="219" t="s">
        <v>476</v>
      </c>
      <c r="F154" s="220" t="s">
        <v>477</v>
      </c>
      <c r="G154" s="221" t="s">
        <v>478</v>
      </c>
      <c r="H154" s="222">
        <v>93</v>
      </c>
      <c r="I154" s="223"/>
      <c r="J154" s="223"/>
      <c r="K154" s="224">
        <f>ROUND(P154*H154,2)</f>
        <v>0</v>
      </c>
      <c r="L154" s="220" t="s">
        <v>143</v>
      </c>
      <c r="M154" s="41"/>
      <c r="N154" s="225" t="s">
        <v>1</v>
      </c>
      <c r="O154" s="226" t="s">
        <v>43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88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5"/>
      <c r="Z154" s="35"/>
      <c r="AA154" s="35"/>
      <c r="AB154" s="35"/>
      <c r="AC154" s="35"/>
      <c r="AD154" s="35"/>
      <c r="AE154" s="35"/>
      <c r="AR154" s="230" t="s">
        <v>154</v>
      </c>
      <c r="AT154" s="230" t="s">
        <v>139</v>
      </c>
      <c r="AU154" s="230" t="s">
        <v>88</v>
      </c>
      <c r="AY154" s="14" t="s">
        <v>135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4" t="s">
        <v>88</v>
      </c>
      <c r="BK154" s="231">
        <f>ROUND(P154*H154,2)</f>
        <v>0</v>
      </c>
      <c r="BL154" s="14" t="s">
        <v>154</v>
      </c>
      <c r="BM154" s="230" t="s">
        <v>1096</v>
      </c>
    </row>
    <row r="155" spans="1:65" s="2" customFormat="1" ht="24.15" customHeight="1">
      <c r="A155" s="35"/>
      <c r="B155" s="36"/>
      <c r="C155" s="218" t="s">
        <v>320</v>
      </c>
      <c r="D155" s="218" t="s">
        <v>139</v>
      </c>
      <c r="E155" s="219" t="s">
        <v>486</v>
      </c>
      <c r="F155" s="220" t="s">
        <v>487</v>
      </c>
      <c r="G155" s="221" t="s">
        <v>153</v>
      </c>
      <c r="H155" s="222">
        <v>4</v>
      </c>
      <c r="I155" s="223"/>
      <c r="J155" s="223"/>
      <c r="K155" s="224">
        <f>ROUND(P155*H155,2)</f>
        <v>0</v>
      </c>
      <c r="L155" s="220" t="s">
        <v>143</v>
      </c>
      <c r="M155" s="41"/>
      <c r="N155" s="225" t="s">
        <v>1</v>
      </c>
      <c r="O155" s="226" t="s">
        <v>43</v>
      </c>
      <c r="P155" s="227">
        <f>I155+J155</f>
        <v>0</v>
      </c>
      <c r="Q155" s="227">
        <f>ROUND(I155*H155,2)</f>
        <v>0</v>
      </c>
      <c r="R155" s="227">
        <f>ROUND(J155*H155,2)</f>
        <v>0</v>
      </c>
      <c r="S155" s="88"/>
      <c r="T155" s="228">
        <f>S155*H155</f>
        <v>0</v>
      </c>
      <c r="U155" s="228">
        <v>0</v>
      </c>
      <c r="V155" s="228">
        <f>U155*H155</f>
        <v>0</v>
      </c>
      <c r="W155" s="228">
        <v>0</v>
      </c>
      <c r="X155" s="229">
        <f>W155*H155</f>
        <v>0</v>
      </c>
      <c r="Y155" s="35"/>
      <c r="Z155" s="35"/>
      <c r="AA155" s="35"/>
      <c r="AB155" s="35"/>
      <c r="AC155" s="35"/>
      <c r="AD155" s="35"/>
      <c r="AE155" s="35"/>
      <c r="AR155" s="230" t="s">
        <v>154</v>
      </c>
      <c r="AT155" s="230" t="s">
        <v>139</v>
      </c>
      <c r="AU155" s="230" t="s">
        <v>88</v>
      </c>
      <c r="AY155" s="14" t="s">
        <v>135</v>
      </c>
      <c r="BE155" s="231">
        <f>IF(O155="základní",K155,0)</f>
        <v>0</v>
      </c>
      <c r="BF155" s="231">
        <f>IF(O155="snížená",K155,0)</f>
        <v>0</v>
      </c>
      <c r="BG155" s="231">
        <f>IF(O155="zákl. přenesená",K155,0)</f>
        <v>0</v>
      </c>
      <c r="BH155" s="231">
        <f>IF(O155="sníž. přenesená",K155,0)</f>
        <v>0</v>
      </c>
      <c r="BI155" s="231">
        <f>IF(O155="nulová",K155,0)</f>
        <v>0</v>
      </c>
      <c r="BJ155" s="14" t="s">
        <v>88</v>
      </c>
      <c r="BK155" s="231">
        <f>ROUND(P155*H155,2)</f>
        <v>0</v>
      </c>
      <c r="BL155" s="14" t="s">
        <v>154</v>
      </c>
      <c r="BM155" s="230" t="s">
        <v>1097</v>
      </c>
    </row>
    <row r="156" spans="1:65" s="2" customFormat="1" ht="24.15" customHeight="1">
      <c r="A156" s="35"/>
      <c r="B156" s="36"/>
      <c r="C156" s="237" t="s">
        <v>633</v>
      </c>
      <c r="D156" s="237" t="s">
        <v>150</v>
      </c>
      <c r="E156" s="238" t="s">
        <v>883</v>
      </c>
      <c r="F156" s="239" t="s">
        <v>884</v>
      </c>
      <c r="G156" s="240" t="s">
        <v>153</v>
      </c>
      <c r="H156" s="241">
        <v>2</v>
      </c>
      <c r="I156" s="242"/>
      <c r="J156" s="243"/>
      <c r="K156" s="244">
        <f>ROUND(P156*H156,2)</f>
        <v>0</v>
      </c>
      <c r="L156" s="239" t="s">
        <v>143</v>
      </c>
      <c r="M156" s="245"/>
      <c r="N156" s="246" t="s">
        <v>1</v>
      </c>
      <c r="O156" s="226" t="s">
        <v>43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88"/>
      <c r="T156" s="228">
        <f>S156*H156</f>
        <v>0</v>
      </c>
      <c r="U156" s="228">
        <v>0</v>
      </c>
      <c r="V156" s="228">
        <f>U156*H156</f>
        <v>0</v>
      </c>
      <c r="W156" s="228">
        <v>0</v>
      </c>
      <c r="X156" s="229">
        <f>W156*H156</f>
        <v>0</v>
      </c>
      <c r="Y156" s="35"/>
      <c r="Z156" s="35"/>
      <c r="AA156" s="35"/>
      <c r="AB156" s="35"/>
      <c r="AC156" s="35"/>
      <c r="AD156" s="35"/>
      <c r="AE156" s="35"/>
      <c r="AR156" s="230" t="s">
        <v>154</v>
      </c>
      <c r="AT156" s="230" t="s">
        <v>150</v>
      </c>
      <c r="AU156" s="230" t="s">
        <v>88</v>
      </c>
      <c r="AY156" s="14" t="s">
        <v>135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4" t="s">
        <v>88</v>
      </c>
      <c r="BK156" s="231">
        <f>ROUND(P156*H156,2)</f>
        <v>0</v>
      </c>
      <c r="BL156" s="14" t="s">
        <v>154</v>
      </c>
      <c r="BM156" s="230" t="s">
        <v>1098</v>
      </c>
    </row>
    <row r="157" spans="1:65" s="2" customFormat="1" ht="24.15" customHeight="1">
      <c r="A157" s="35"/>
      <c r="B157" s="36"/>
      <c r="C157" s="237" t="s">
        <v>332</v>
      </c>
      <c r="D157" s="237" t="s">
        <v>150</v>
      </c>
      <c r="E157" s="238" t="s">
        <v>482</v>
      </c>
      <c r="F157" s="239" t="s">
        <v>483</v>
      </c>
      <c r="G157" s="240" t="s">
        <v>153</v>
      </c>
      <c r="H157" s="241">
        <v>2</v>
      </c>
      <c r="I157" s="242"/>
      <c r="J157" s="243"/>
      <c r="K157" s="244">
        <f>ROUND(P157*H157,2)</f>
        <v>0</v>
      </c>
      <c r="L157" s="239" t="s">
        <v>143</v>
      </c>
      <c r="M157" s="245"/>
      <c r="N157" s="246" t="s">
        <v>1</v>
      </c>
      <c r="O157" s="226" t="s">
        <v>43</v>
      </c>
      <c r="P157" s="227">
        <f>I157+J157</f>
        <v>0</v>
      </c>
      <c r="Q157" s="227">
        <f>ROUND(I157*H157,2)</f>
        <v>0</v>
      </c>
      <c r="R157" s="227">
        <f>ROUND(J157*H157,2)</f>
        <v>0</v>
      </c>
      <c r="S157" s="88"/>
      <c r="T157" s="228">
        <f>S157*H157</f>
        <v>0</v>
      </c>
      <c r="U157" s="228">
        <v>0</v>
      </c>
      <c r="V157" s="228">
        <f>U157*H157</f>
        <v>0</v>
      </c>
      <c r="W157" s="228">
        <v>0</v>
      </c>
      <c r="X157" s="229">
        <f>W157*H157</f>
        <v>0</v>
      </c>
      <c r="Y157" s="35"/>
      <c r="Z157" s="35"/>
      <c r="AA157" s="35"/>
      <c r="AB157" s="35"/>
      <c r="AC157" s="35"/>
      <c r="AD157" s="35"/>
      <c r="AE157" s="35"/>
      <c r="AR157" s="230" t="s">
        <v>154</v>
      </c>
      <c r="AT157" s="230" t="s">
        <v>150</v>
      </c>
      <c r="AU157" s="230" t="s">
        <v>88</v>
      </c>
      <c r="AY157" s="14" t="s">
        <v>135</v>
      </c>
      <c r="BE157" s="231">
        <f>IF(O157="základní",K157,0)</f>
        <v>0</v>
      </c>
      <c r="BF157" s="231">
        <f>IF(O157="snížená",K157,0)</f>
        <v>0</v>
      </c>
      <c r="BG157" s="231">
        <f>IF(O157="zákl. přenesená",K157,0)</f>
        <v>0</v>
      </c>
      <c r="BH157" s="231">
        <f>IF(O157="sníž. přenesená",K157,0)</f>
        <v>0</v>
      </c>
      <c r="BI157" s="231">
        <f>IF(O157="nulová",K157,0)</f>
        <v>0</v>
      </c>
      <c r="BJ157" s="14" t="s">
        <v>88</v>
      </c>
      <c r="BK157" s="231">
        <f>ROUND(P157*H157,2)</f>
        <v>0</v>
      </c>
      <c r="BL157" s="14" t="s">
        <v>154</v>
      </c>
      <c r="BM157" s="230" t="s">
        <v>1099</v>
      </c>
    </row>
    <row r="158" spans="1:65" s="2" customFormat="1" ht="55.5" customHeight="1">
      <c r="A158" s="35"/>
      <c r="B158" s="36"/>
      <c r="C158" s="218" t="s">
        <v>348</v>
      </c>
      <c r="D158" s="218" t="s">
        <v>139</v>
      </c>
      <c r="E158" s="219" t="s">
        <v>490</v>
      </c>
      <c r="F158" s="220" t="s">
        <v>491</v>
      </c>
      <c r="G158" s="221" t="s">
        <v>153</v>
      </c>
      <c r="H158" s="222">
        <v>1</v>
      </c>
      <c r="I158" s="223"/>
      <c r="J158" s="223"/>
      <c r="K158" s="224">
        <f>ROUND(P158*H158,2)</f>
        <v>0</v>
      </c>
      <c r="L158" s="220" t="s">
        <v>143</v>
      </c>
      <c r="M158" s="41"/>
      <c r="N158" s="225" t="s">
        <v>1</v>
      </c>
      <c r="O158" s="226" t="s">
        <v>43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88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5"/>
      <c r="Z158" s="35"/>
      <c r="AA158" s="35"/>
      <c r="AB158" s="35"/>
      <c r="AC158" s="35"/>
      <c r="AD158" s="35"/>
      <c r="AE158" s="35"/>
      <c r="AR158" s="230" t="s">
        <v>154</v>
      </c>
      <c r="AT158" s="230" t="s">
        <v>139</v>
      </c>
      <c r="AU158" s="230" t="s">
        <v>88</v>
      </c>
      <c r="AY158" s="14" t="s">
        <v>135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4" t="s">
        <v>88</v>
      </c>
      <c r="BK158" s="231">
        <f>ROUND(P158*H158,2)</f>
        <v>0</v>
      </c>
      <c r="BL158" s="14" t="s">
        <v>154</v>
      </c>
      <c r="BM158" s="230" t="s">
        <v>1100</v>
      </c>
    </row>
    <row r="159" spans="1:65" s="2" customFormat="1" ht="49.05" customHeight="1">
      <c r="A159" s="35"/>
      <c r="B159" s="36"/>
      <c r="C159" s="218" t="s">
        <v>352</v>
      </c>
      <c r="D159" s="218" t="s">
        <v>139</v>
      </c>
      <c r="E159" s="219" t="s">
        <v>495</v>
      </c>
      <c r="F159" s="220" t="s">
        <v>496</v>
      </c>
      <c r="G159" s="221" t="s">
        <v>153</v>
      </c>
      <c r="H159" s="222">
        <v>2</v>
      </c>
      <c r="I159" s="223"/>
      <c r="J159" s="223"/>
      <c r="K159" s="224">
        <f>ROUND(P159*H159,2)</f>
        <v>0</v>
      </c>
      <c r="L159" s="220" t="s">
        <v>143</v>
      </c>
      <c r="M159" s="41"/>
      <c r="N159" s="225" t="s">
        <v>1</v>
      </c>
      <c r="O159" s="226" t="s">
        <v>43</v>
      </c>
      <c r="P159" s="227">
        <f>I159+J159</f>
        <v>0</v>
      </c>
      <c r="Q159" s="227">
        <f>ROUND(I159*H159,2)</f>
        <v>0</v>
      </c>
      <c r="R159" s="227">
        <f>ROUND(J159*H159,2)</f>
        <v>0</v>
      </c>
      <c r="S159" s="88"/>
      <c r="T159" s="228">
        <f>S159*H159</f>
        <v>0</v>
      </c>
      <c r="U159" s="228">
        <v>0</v>
      </c>
      <c r="V159" s="228">
        <f>U159*H159</f>
        <v>0</v>
      </c>
      <c r="W159" s="228">
        <v>0</v>
      </c>
      <c r="X159" s="229">
        <f>W159*H159</f>
        <v>0</v>
      </c>
      <c r="Y159" s="35"/>
      <c r="Z159" s="35"/>
      <c r="AA159" s="35"/>
      <c r="AB159" s="35"/>
      <c r="AC159" s="35"/>
      <c r="AD159" s="35"/>
      <c r="AE159" s="35"/>
      <c r="AR159" s="230" t="s">
        <v>154</v>
      </c>
      <c r="AT159" s="230" t="s">
        <v>139</v>
      </c>
      <c r="AU159" s="230" t="s">
        <v>88</v>
      </c>
      <c r="AY159" s="14" t="s">
        <v>135</v>
      </c>
      <c r="BE159" s="231">
        <f>IF(O159="základní",K159,0)</f>
        <v>0</v>
      </c>
      <c r="BF159" s="231">
        <f>IF(O159="snížená",K159,0)</f>
        <v>0</v>
      </c>
      <c r="BG159" s="231">
        <f>IF(O159="zákl. přenesená",K159,0)</f>
        <v>0</v>
      </c>
      <c r="BH159" s="231">
        <f>IF(O159="sníž. přenesená",K159,0)</f>
        <v>0</v>
      </c>
      <c r="BI159" s="231">
        <f>IF(O159="nulová",K159,0)</f>
        <v>0</v>
      </c>
      <c r="BJ159" s="14" t="s">
        <v>88</v>
      </c>
      <c r="BK159" s="231">
        <f>ROUND(P159*H159,2)</f>
        <v>0</v>
      </c>
      <c r="BL159" s="14" t="s">
        <v>154</v>
      </c>
      <c r="BM159" s="230" t="s">
        <v>1101</v>
      </c>
    </row>
    <row r="160" spans="1:65" s="2" customFormat="1" ht="37.8" customHeight="1">
      <c r="A160" s="35"/>
      <c r="B160" s="36"/>
      <c r="C160" s="218" t="s">
        <v>340</v>
      </c>
      <c r="D160" s="218" t="s">
        <v>139</v>
      </c>
      <c r="E160" s="219" t="s">
        <v>499</v>
      </c>
      <c r="F160" s="220" t="s">
        <v>500</v>
      </c>
      <c r="G160" s="221" t="s">
        <v>153</v>
      </c>
      <c r="H160" s="222">
        <v>1</v>
      </c>
      <c r="I160" s="223"/>
      <c r="J160" s="223"/>
      <c r="K160" s="224">
        <f>ROUND(P160*H160,2)</f>
        <v>0</v>
      </c>
      <c r="L160" s="220" t="s">
        <v>143</v>
      </c>
      <c r="M160" s="41"/>
      <c r="N160" s="225" t="s">
        <v>1</v>
      </c>
      <c r="O160" s="226" t="s">
        <v>43</v>
      </c>
      <c r="P160" s="227">
        <f>I160+J160</f>
        <v>0</v>
      </c>
      <c r="Q160" s="227">
        <f>ROUND(I160*H160,2)</f>
        <v>0</v>
      </c>
      <c r="R160" s="227">
        <f>ROUND(J160*H160,2)</f>
        <v>0</v>
      </c>
      <c r="S160" s="88"/>
      <c r="T160" s="228">
        <f>S160*H160</f>
        <v>0</v>
      </c>
      <c r="U160" s="228">
        <v>0</v>
      </c>
      <c r="V160" s="228">
        <f>U160*H160</f>
        <v>0</v>
      </c>
      <c r="W160" s="228">
        <v>0</v>
      </c>
      <c r="X160" s="229">
        <f>W160*H160</f>
        <v>0</v>
      </c>
      <c r="Y160" s="35"/>
      <c r="Z160" s="35"/>
      <c r="AA160" s="35"/>
      <c r="AB160" s="35"/>
      <c r="AC160" s="35"/>
      <c r="AD160" s="35"/>
      <c r="AE160" s="35"/>
      <c r="AR160" s="230" t="s">
        <v>154</v>
      </c>
      <c r="AT160" s="230" t="s">
        <v>139</v>
      </c>
      <c r="AU160" s="230" t="s">
        <v>88</v>
      </c>
      <c r="AY160" s="14" t="s">
        <v>135</v>
      </c>
      <c r="BE160" s="231">
        <f>IF(O160="základní",K160,0)</f>
        <v>0</v>
      </c>
      <c r="BF160" s="231">
        <f>IF(O160="snížená",K160,0)</f>
        <v>0</v>
      </c>
      <c r="BG160" s="231">
        <f>IF(O160="zákl. přenesená",K160,0)</f>
        <v>0</v>
      </c>
      <c r="BH160" s="231">
        <f>IF(O160="sníž. přenesená",K160,0)</f>
        <v>0</v>
      </c>
      <c r="BI160" s="231">
        <f>IF(O160="nulová",K160,0)</f>
        <v>0</v>
      </c>
      <c r="BJ160" s="14" t="s">
        <v>88</v>
      </c>
      <c r="BK160" s="231">
        <f>ROUND(P160*H160,2)</f>
        <v>0</v>
      </c>
      <c r="BL160" s="14" t="s">
        <v>154</v>
      </c>
      <c r="BM160" s="230" t="s">
        <v>1102</v>
      </c>
    </row>
    <row r="161" spans="1:65" s="2" customFormat="1" ht="37.8" customHeight="1">
      <c r="A161" s="35"/>
      <c r="B161" s="36"/>
      <c r="C161" s="218" t="s">
        <v>344</v>
      </c>
      <c r="D161" s="218" t="s">
        <v>139</v>
      </c>
      <c r="E161" s="219" t="s">
        <v>504</v>
      </c>
      <c r="F161" s="220" t="s">
        <v>505</v>
      </c>
      <c r="G161" s="221" t="s">
        <v>153</v>
      </c>
      <c r="H161" s="222">
        <v>2</v>
      </c>
      <c r="I161" s="223"/>
      <c r="J161" s="223"/>
      <c r="K161" s="224">
        <f>ROUND(P161*H161,2)</f>
        <v>0</v>
      </c>
      <c r="L161" s="220" t="s">
        <v>143</v>
      </c>
      <c r="M161" s="41"/>
      <c r="N161" s="225" t="s">
        <v>1</v>
      </c>
      <c r="O161" s="226" t="s">
        <v>43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88"/>
      <c r="T161" s="228">
        <f>S161*H161</f>
        <v>0</v>
      </c>
      <c r="U161" s="228">
        <v>0</v>
      </c>
      <c r="V161" s="228">
        <f>U161*H161</f>
        <v>0</v>
      </c>
      <c r="W161" s="228">
        <v>0</v>
      </c>
      <c r="X161" s="229">
        <f>W161*H161</f>
        <v>0</v>
      </c>
      <c r="Y161" s="35"/>
      <c r="Z161" s="35"/>
      <c r="AA161" s="35"/>
      <c r="AB161" s="35"/>
      <c r="AC161" s="35"/>
      <c r="AD161" s="35"/>
      <c r="AE161" s="35"/>
      <c r="AR161" s="230" t="s">
        <v>154</v>
      </c>
      <c r="AT161" s="230" t="s">
        <v>139</v>
      </c>
      <c r="AU161" s="230" t="s">
        <v>88</v>
      </c>
      <c r="AY161" s="14" t="s">
        <v>135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4" t="s">
        <v>88</v>
      </c>
      <c r="BK161" s="231">
        <f>ROUND(P161*H161,2)</f>
        <v>0</v>
      </c>
      <c r="BL161" s="14" t="s">
        <v>154</v>
      </c>
      <c r="BM161" s="230" t="s">
        <v>1103</v>
      </c>
    </row>
    <row r="162" spans="1:65" s="2" customFormat="1" ht="62.7" customHeight="1">
      <c r="A162" s="35"/>
      <c r="B162" s="36"/>
      <c r="C162" s="218" t="s">
        <v>356</v>
      </c>
      <c r="D162" s="218" t="s">
        <v>139</v>
      </c>
      <c r="E162" s="219" t="s">
        <v>911</v>
      </c>
      <c r="F162" s="220" t="s">
        <v>912</v>
      </c>
      <c r="G162" s="221" t="s">
        <v>511</v>
      </c>
      <c r="H162" s="222">
        <v>56</v>
      </c>
      <c r="I162" s="223"/>
      <c r="J162" s="223"/>
      <c r="K162" s="224">
        <f>ROUND(P162*H162,2)</f>
        <v>0</v>
      </c>
      <c r="L162" s="220" t="s">
        <v>143</v>
      </c>
      <c r="M162" s="41"/>
      <c r="N162" s="225" t="s">
        <v>1</v>
      </c>
      <c r="O162" s="226" t="s">
        <v>43</v>
      </c>
      <c r="P162" s="227">
        <f>I162+J162</f>
        <v>0</v>
      </c>
      <c r="Q162" s="227">
        <f>ROUND(I162*H162,2)</f>
        <v>0</v>
      </c>
      <c r="R162" s="227">
        <f>ROUND(J162*H162,2)</f>
        <v>0</v>
      </c>
      <c r="S162" s="88"/>
      <c r="T162" s="228">
        <f>S162*H162</f>
        <v>0</v>
      </c>
      <c r="U162" s="228">
        <v>0</v>
      </c>
      <c r="V162" s="228">
        <f>U162*H162</f>
        <v>0</v>
      </c>
      <c r="W162" s="228">
        <v>0</v>
      </c>
      <c r="X162" s="229">
        <f>W162*H162</f>
        <v>0</v>
      </c>
      <c r="Y162" s="35"/>
      <c r="Z162" s="35"/>
      <c r="AA162" s="35"/>
      <c r="AB162" s="35"/>
      <c r="AC162" s="35"/>
      <c r="AD162" s="35"/>
      <c r="AE162" s="35"/>
      <c r="AR162" s="230" t="s">
        <v>154</v>
      </c>
      <c r="AT162" s="230" t="s">
        <v>139</v>
      </c>
      <c r="AU162" s="230" t="s">
        <v>88</v>
      </c>
      <c r="AY162" s="14" t="s">
        <v>135</v>
      </c>
      <c r="BE162" s="231">
        <f>IF(O162="základní",K162,0)</f>
        <v>0</v>
      </c>
      <c r="BF162" s="231">
        <f>IF(O162="snížená",K162,0)</f>
        <v>0</v>
      </c>
      <c r="BG162" s="231">
        <f>IF(O162="zákl. přenesená",K162,0)</f>
        <v>0</v>
      </c>
      <c r="BH162" s="231">
        <f>IF(O162="sníž. přenesená",K162,0)</f>
        <v>0</v>
      </c>
      <c r="BI162" s="231">
        <f>IF(O162="nulová",K162,0)</f>
        <v>0</v>
      </c>
      <c r="BJ162" s="14" t="s">
        <v>88</v>
      </c>
      <c r="BK162" s="231">
        <f>ROUND(P162*H162,2)</f>
        <v>0</v>
      </c>
      <c r="BL162" s="14" t="s">
        <v>154</v>
      </c>
      <c r="BM162" s="230" t="s">
        <v>1104</v>
      </c>
    </row>
    <row r="163" spans="1:65" s="2" customFormat="1" ht="12">
      <c r="A163" s="35"/>
      <c r="B163" s="36"/>
      <c r="C163" s="218" t="s">
        <v>651</v>
      </c>
      <c r="D163" s="218" t="s">
        <v>139</v>
      </c>
      <c r="E163" s="219" t="s">
        <v>517</v>
      </c>
      <c r="F163" s="220" t="s">
        <v>518</v>
      </c>
      <c r="G163" s="221" t="s">
        <v>511</v>
      </c>
      <c r="H163" s="222">
        <v>56</v>
      </c>
      <c r="I163" s="223"/>
      <c r="J163" s="223"/>
      <c r="K163" s="224">
        <f>ROUND(P163*H163,2)</f>
        <v>0</v>
      </c>
      <c r="L163" s="220" t="s">
        <v>143</v>
      </c>
      <c r="M163" s="41"/>
      <c r="N163" s="225" t="s">
        <v>1</v>
      </c>
      <c r="O163" s="226" t="s">
        <v>43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88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5"/>
      <c r="Z163" s="35"/>
      <c r="AA163" s="35"/>
      <c r="AB163" s="35"/>
      <c r="AC163" s="35"/>
      <c r="AD163" s="35"/>
      <c r="AE163" s="35"/>
      <c r="AR163" s="230" t="s">
        <v>154</v>
      </c>
      <c r="AT163" s="230" t="s">
        <v>139</v>
      </c>
      <c r="AU163" s="230" t="s">
        <v>88</v>
      </c>
      <c r="AY163" s="14" t="s">
        <v>135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4" t="s">
        <v>88</v>
      </c>
      <c r="BK163" s="231">
        <f>ROUND(P163*H163,2)</f>
        <v>0</v>
      </c>
      <c r="BL163" s="14" t="s">
        <v>154</v>
      </c>
      <c r="BM163" s="230" t="s">
        <v>1105</v>
      </c>
    </row>
    <row r="164" spans="1:65" s="2" customFormat="1" ht="12">
      <c r="A164" s="35"/>
      <c r="B164" s="36"/>
      <c r="C164" s="218" t="s">
        <v>360</v>
      </c>
      <c r="D164" s="218" t="s">
        <v>139</v>
      </c>
      <c r="E164" s="219" t="s">
        <v>522</v>
      </c>
      <c r="F164" s="220" t="s">
        <v>523</v>
      </c>
      <c r="G164" s="221" t="s">
        <v>511</v>
      </c>
      <c r="H164" s="222">
        <v>56</v>
      </c>
      <c r="I164" s="223"/>
      <c r="J164" s="223"/>
      <c r="K164" s="224">
        <f>ROUND(P164*H164,2)</f>
        <v>0</v>
      </c>
      <c r="L164" s="220" t="s">
        <v>143</v>
      </c>
      <c r="M164" s="41"/>
      <c r="N164" s="225" t="s">
        <v>1</v>
      </c>
      <c r="O164" s="226" t="s">
        <v>43</v>
      </c>
      <c r="P164" s="227">
        <f>I164+J164</f>
        <v>0</v>
      </c>
      <c r="Q164" s="227">
        <f>ROUND(I164*H164,2)</f>
        <v>0</v>
      </c>
      <c r="R164" s="227">
        <f>ROUND(J164*H164,2)</f>
        <v>0</v>
      </c>
      <c r="S164" s="88"/>
      <c r="T164" s="228">
        <f>S164*H164</f>
        <v>0</v>
      </c>
      <c r="U164" s="228">
        <v>0</v>
      </c>
      <c r="V164" s="228">
        <f>U164*H164</f>
        <v>0</v>
      </c>
      <c r="W164" s="228">
        <v>0</v>
      </c>
      <c r="X164" s="229">
        <f>W164*H164</f>
        <v>0</v>
      </c>
      <c r="Y164" s="35"/>
      <c r="Z164" s="35"/>
      <c r="AA164" s="35"/>
      <c r="AB164" s="35"/>
      <c r="AC164" s="35"/>
      <c r="AD164" s="35"/>
      <c r="AE164" s="35"/>
      <c r="AR164" s="230" t="s">
        <v>154</v>
      </c>
      <c r="AT164" s="230" t="s">
        <v>139</v>
      </c>
      <c r="AU164" s="230" t="s">
        <v>88</v>
      </c>
      <c r="AY164" s="14" t="s">
        <v>135</v>
      </c>
      <c r="BE164" s="231">
        <f>IF(O164="základní",K164,0)</f>
        <v>0</v>
      </c>
      <c r="BF164" s="231">
        <f>IF(O164="snížená",K164,0)</f>
        <v>0</v>
      </c>
      <c r="BG164" s="231">
        <f>IF(O164="zákl. přenesená",K164,0)</f>
        <v>0</v>
      </c>
      <c r="BH164" s="231">
        <f>IF(O164="sníž. přenesená",K164,0)</f>
        <v>0</v>
      </c>
      <c r="BI164" s="231">
        <f>IF(O164="nulová",K164,0)</f>
        <v>0</v>
      </c>
      <c r="BJ164" s="14" t="s">
        <v>88</v>
      </c>
      <c r="BK164" s="231">
        <f>ROUND(P164*H164,2)</f>
        <v>0</v>
      </c>
      <c r="BL164" s="14" t="s">
        <v>154</v>
      </c>
      <c r="BM164" s="230" t="s">
        <v>1106</v>
      </c>
    </row>
    <row r="165" spans="1:65" s="2" customFormat="1" ht="12">
      <c r="A165" s="35"/>
      <c r="B165" s="36"/>
      <c r="C165" s="218" t="s">
        <v>660</v>
      </c>
      <c r="D165" s="218" t="s">
        <v>139</v>
      </c>
      <c r="E165" s="219" t="s">
        <v>527</v>
      </c>
      <c r="F165" s="220" t="s">
        <v>528</v>
      </c>
      <c r="G165" s="221" t="s">
        <v>511</v>
      </c>
      <c r="H165" s="222">
        <v>56</v>
      </c>
      <c r="I165" s="223"/>
      <c r="J165" s="223"/>
      <c r="K165" s="224">
        <f>ROUND(P165*H165,2)</f>
        <v>0</v>
      </c>
      <c r="L165" s="220" t="s">
        <v>143</v>
      </c>
      <c r="M165" s="41"/>
      <c r="N165" s="252" t="s">
        <v>1</v>
      </c>
      <c r="O165" s="253" t="s">
        <v>43</v>
      </c>
      <c r="P165" s="254">
        <f>I165+J165</f>
        <v>0</v>
      </c>
      <c r="Q165" s="254">
        <f>ROUND(I165*H165,2)</f>
        <v>0</v>
      </c>
      <c r="R165" s="254">
        <f>ROUND(J165*H165,2)</f>
        <v>0</v>
      </c>
      <c r="S165" s="250"/>
      <c r="T165" s="255">
        <f>S165*H165</f>
        <v>0</v>
      </c>
      <c r="U165" s="255">
        <v>0</v>
      </c>
      <c r="V165" s="255">
        <f>U165*H165</f>
        <v>0</v>
      </c>
      <c r="W165" s="255">
        <v>0</v>
      </c>
      <c r="X165" s="256">
        <f>W165*H165</f>
        <v>0</v>
      </c>
      <c r="Y165" s="35"/>
      <c r="Z165" s="35"/>
      <c r="AA165" s="35"/>
      <c r="AB165" s="35"/>
      <c r="AC165" s="35"/>
      <c r="AD165" s="35"/>
      <c r="AE165" s="35"/>
      <c r="AR165" s="230" t="s">
        <v>154</v>
      </c>
      <c r="AT165" s="230" t="s">
        <v>139</v>
      </c>
      <c r="AU165" s="230" t="s">
        <v>88</v>
      </c>
      <c r="AY165" s="14" t="s">
        <v>135</v>
      </c>
      <c r="BE165" s="231">
        <f>IF(O165="základní",K165,0)</f>
        <v>0</v>
      </c>
      <c r="BF165" s="231">
        <f>IF(O165="snížená",K165,0)</f>
        <v>0</v>
      </c>
      <c r="BG165" s="231">
        <f>IF(O165="zákl. přenesená",K165,0)</f>
        <v>0</v>
      </c>
      <c r="BH165" s="231">
        <f>IF(O165="sníž. přenesená",K165,0)</f>
        <v>0</v>
      </c>
      <c r="BI165" s="231">
        <f>IF(O165="nulová",K165,0)</f>
        <v>0</v>
      </c>
      <c r="BJ165" s="14" t="s">
        <v>88</v>
      </c>
      <c r="BK165" s="231">
        <f>ROUND(P165*H165,2)</f>
        <v>0</v>
      </c>
      <c r="BL165" s="14" t="s">
        <v>154</v>
      </c>
      <c r="BM165" s="230" t="s">
        <v>1107</v>
      </c>
    </row>
    <row r="166" spans="1:31" s="2" customFormat="1" ht="6.95" customHeight="1">
      <c r="A166" s="35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41"/>
      <c r="N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password="CC35" sheet="1" objects="1" scenarios="1" formatColumns="0" formatRows="0" autoFilter="0"/>
  <autoFilter ref="C116:L16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Kotrle Pavel, Bc.</dc:creator>
  <cp:keywords/>
  <dc:description/>
  <cp:lastModifiedBy>Kotrle Pavel, Bc.</cp:lastModifiedBy>
  <dcterms:created xsi:type="dcterms:W3CDTF">2023-06-22T09:43:37Z</dcterms:created>
  <dcterms:modified xsi:type="dcterms:W3CDTF">2023-06-22T09:43:43Z</dcterms:modified>
  <cp:category/>
  <cp:version/>
  <cp:contentType/>
  <cp:contentStatus/>
</cp:coreProperties>
</file>